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T Center PC 15\Desktop\liza\"/>
    </mc:Choice>
  </mc:AlternateContent>
  <xr:revisionPtr revIDLastSave="0" documentId="13_ncr:1_{1F9AD4D1-B51A-4BDB-B111-10E99A791B18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0" i="3"/>
  <c r="G9" i="3"/>
  <c r="G8" i="3"/>
  <c r="G7" i="3"/>
  <c r="G6" i="3"/>
  <c r="G5" i="3"/>
  <c r="G4" i="3"/>
  <c r="J3" i="3"/>
  <c r="K3" i="3" s="1"/>
  <c r="B17" i="1"/>
  <c r="B16" i="1"/>
  <c r="B15" i="1"/>
  <c r="H3" i="2"/>
  <c r="D16" i="2"/>
  <c r="K4" i="2"/>
  <c r="K5" i="2"/>
  <c r="K6" i="2"/>
  <c r="K7" i="2"/>
  <c r="K8" i="2"/>
  <c r="K9" i="2"/>
  <c r="K10" i="2"/>
  <c r="J4" i="2"/>
  <c r="J5" i="2"/>
  <c r="J6" i="2"/>
  <c r="J7" i="2"/>
  <c r="J8" i="2"/>
  <c r="J9" i="2"/>
  <c r="J10" i="2"/>
  <c r="H4" i="2"/>
  <c r="H5" i="2"/>
  <c r="H6" i="2"/>
  <c r="H7" i="2"/>
  <c r="H8" i="2"/>
  <c r="H9" i="2"/>
  <c r="H10" i="2"/>
  <c r="G4" i="2"/>
  <c r="G5" i="2"/>
  <c r="G6" i="2"/>
  <c r="G7" i="2"/>
  <c r="G8" i="2"/>
  <c r="G9" i="2"/>
  <c r="G10" i="2"/>
  <c r="J3" i="2"/>
  <c r="K3" i="2" s="1"/>
  <c r="F4" i="1"/>
  <c r="F5" i="1"/>
  <c r="F6" i="1"/>
  <c r="F7" i="1"/>
  <c r="F8" i="1"/>
  <c r="F9" i="1"/>
  <c r="F10" i="1"/>
  <c r="F11" i="1"/>
  <c r="F3" i="1"/>
  <c r="N4" i="1"/>
  <c r="N5" i="1"/>
  <c r="N6" i="1"/>
  <c r="N7" i="1"/>
  <c r="N8" i="1"/>
  <c r="N3" i="1"/>
  <c r="E3" i="1"/>
  <c r="E4" i="1"/>
  <c r="E5" i="1"/>
  <c r="E6" i="1"/>
  <c r="E7" i="1"/>
  <c r="E8" i="1"/>
  <c r="E9" i="1"/>
  <c r="E10" i="1"/>
  <c r="E11" i="1"/>
  <c r="G4" i="1"/>
  <c r="G5" i="1"/>
  <c r="G6" i="1"/>
  <c r="G7" i="1"/>
  <c r="G8" i="1"/>
  <c r="G9" i="1"/>
  <c r="G10" i="1"/>
  <c r="G11" i="1"/>
  <c r="G3" i="1"/>
  <c r="J4" i="3" l="1"/>
  <c r="K4" i="3" s="1"/>
  <c r="J6" i="3"/>
  <c r="K6" i="3" s="1"/>
  <c r="J8" i="3"/>
  <c r="K8" i="3" s="1"/>
  <c r="J10" i="3"/>
  <c r="K10" i="3" s="1"/>
  <c r="J5" i="3"/>
  <c r="K5" i="3" s="1"/>
  <c r="J7" i="3"/>
  <c r="K7" i="3" s="1"/>
  <c r="J9" i="3"/>
  <c r="K9" i="3" s="1"/>
  <c r="M3" i="2"/>
  <c r="L3" i="2"/>
  <c r="M3" i="3" l="1"/>
  <c r="L3" i="3"/>
</calcChain>
</file>

<file path=xl/sharedStrings.xml><?xml version="1.0" encoding="utf-8"?>
<sst xmlns="http://schemas.openxmlformats.org/spreadsheetml/2006/main" count="143" uniqueCount="77">
  <si>
    <t>Monthly Budget</t>
  </si>
  <si>
    <t>Date</t>
  </si>
  <si>
    <t>Category</t>
  </si>
  <si>
    <t>Description</t>
  </si>
  <si>
    <t>Amount</t>
  </si>
  <si>
    <t>budget Range</t>
  </si>
  <si>
    <t>Rank</t>
  </si>
  <si>
    <t>Type</t>
  </si>
  <si>
    <t>01-Jun-2024</t>
  </si>
  <si>
    <t>02-Jun-2024</t>
  </si>
  <si>
    <t>03-Jun-2024</t>
  </si>
  <si>
    <t>04-Jun-2024</t>
  </si>
  <si>
    <t>05-Jun-2024</t>
  </si>
  <si>
    <t>06-Jun-2024</t>
  </si>
  <si>
    <t>07-Jun-2024</t>
  </si>
  <si>
    <t>"08-Jun-2024</t>
  </si>
  <si>
    <t>Income</t>
  </si>
  <si>
    <t>Housing</t>
  </si>
  <si>
    <t>Utilities</t>
  </si>
  <si>
    <t>Food</t>
  </si>
  <si>
    <t>Transport</t>
  </si>
  <si>
    <t>Entertainment</t>
  </si>
  <si>
    <t>food</t>
  </si>
  <si>
    <t>Salary</t>
  </si>
  <si>
    <t>Rent</t>
  </si>
  <si>
    <t>Electricity Bill</t>
  </si>
  <si>
    <t>Groceries(Vegetables)</t>
  </si>
  <si>
    <t>Groceries(Food)</t>
  </si>
  <si>
    <t>Internet Bill</t>
  </si>
  <si>
    <t>Office  Transport</t>
  </si>
  <si>
    <t>Movie</t>
  </si>
  <si>
    <t xml:space="preserve"> </t>
  </si>
  <si>
    <t>Monthly Total Income</t>
  </si>
  <si>
    <t>Total Monthly Expenses</t>
  </si>
  <si>
    <t>Net balance</t>
  </si>
  <si>
    <t>SL No</t>
  </si>
  <si>
    <t>meter No</t>
  </si>
  <si>
    <t>Customer name</t>
  </si>
  <si>
    <t>date</t>
  </si>
  <si>
    <t>Previous Unit</t>
  </si>
  <si>
    <t>Current Unit</t>
  </si>
  <si>
    <t>Consumed Unit</t>
  </si>
  <si>
    <t>Bill</t>
  </si>
  <si>
    <t>Meter Charge</t>
  </si>
  <si>
    <t>VAT</t>
  </si>
  <si>
    <t>total</t>
  </si>
  <si>
    <t>max</t>
  </si>
  <si>
    <t>Min</t>
  </si>
  <si>
    <t>PB123</t>
  </si>
  <si>
    <t>PB124</t>
  </si>
  <si>
    <t>PB125</t>
  </si>
  <si>
    <t>PB126</t>
  </si>
  <si>
    <t>PB127</t>
  </si>
  <si>
    <t>PB128</t>
  </si>
  <si>
    <t>PB129</t>
  </si>
  <si>
    <t>PB130</t>
  </si>
  <si>
    <t>Rashed</t>
  </si>
  <si>
    <t>Azad</t>
  </si>
  <si>
    <t>Aksh</t>
  </si>
  <si>
    <t>Shuvo</t>
  </si>
  <si>
    <t>Sohag</t>
  </si>
  <si>
    <t>Mahin</t>
  </si>
  <si>
    <t>Liza</t>
  </si>
  <si>
    <t>prince</t>
  </si>
  <si>
    <t>01-Jun-2023</t>
  </si>
  <si>
    <t>03-Jun-2023</t>
  </si>
  <si>
    <t>04-Jun-2023</t>
  </si>
  <si>
    <t>05-Jun-2023</t>
  </si>
  <si>
    <t>06-Jun-2023</t>
  </si>
  <si>
    <t>07-Jun-2023</t>
  </si>
  <si>
    <t>08-Jun-2023</t>
  </si>
  <si>
    <t>02-Jun-2023</t>
  </si>
  <si>
    <t xml:space="preserve">   </t>
  </si>
  <si>
    <t>Slab Rate</t>
  </si>
  <si>
    <t>Different</t>
  </si>
  <si>
    <t>Rate Per Unit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</si>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</sst>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6" formatCode="m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quotePrefix="1" applyNumberFormat="1"/>
    <xf numFmtId="166" fontId="0" fillId="0" borderId="0" xfId="0" quotePrefix="1" applyNumberForma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5" fontId="0" fillId="0" borderId="1" xfId="0" quotePrefix="1" applyNumberFormat="1" applyBorder="1"/>
    <xf numFmtId="0" fontId="2" fillId="0" borderId="0" xfId="0" applyFont="1" applyAlignme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E13" sqref="E13"/>
    </sheetView>
  </sheetViews>
  <sheetFormatPr defaultRowHeight="15" x14ac:dyDescent="0.25"/>
  <cols>
    <col min="1" max="1" width="24" customWidth="1"/>
    <col min="2" max="2" width="21.7109375" customWidth="1"/>
    <col min="3" max="3" width="22.28515625" customWidth="1"/>
    <col min="5" max="5" width="16.140625" customWidth="1"/>
    <col min="11" max="11" width="14.28515625" customWidth="1"/>
    <col min="13" max="13" width="11.7109375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J2" s="7" t="s">
        <v>2</v>
      </c>
      <c r="K2" s="7" t="s">
        <v>4</v>
      </c>
      <c r="M2" s="7" t="s">
        <v>2</v>
      </c>
      <c r="N2" s="7" t="s">
        <v>4</v>
      </c>
    </row>
    <row r="3" spans="1:14" x14ac:dyDescent="0.25">
      <c r="A3" s="4" t="s">
        <v>8</v>
      </c>
      <c r="B3" t="s">
        <v>16</v>
      </c>
      <c r="C3" t="s">
        <v>23</v>
      </c>
      <c r="D3" s="6">
        <v>30000</v>
      </c>
      <c r="E3" s="8" t="str">
        <f>IF(G3="Income","_",IF(D3&gt;$D$3*20%,"Over Budget","In Range"))</f>
        <v>_</v>
      </c>
      <c r="F3" s="9" t="str">
        <f>IF(G3="Income","_",RANK(D3,$D$3:$D$11,0))</f>
        <v>_</v>
      </c>
      <c r="G3" t="str">
        <f>IF(B3="Income","Income","Expenses")</f>
        <v>Income</v>
      </c>
      <c r="J3" t="s">
        <v>16</v>
      </c>
      <c r="K3" s="6">
        <v>30000</v>
      </c>
      <c r="M3" t="s">
        <v>16</v>
      </c>
      <c r="N3">
        <f>SUMIF($J$3:$J$11,M3,$K$3:$K$11)</f>
        <v>30000</v>
      </c>
    </row>
    <row r="4" spans="1:14" x14ac:dyDescent="0.25">
      <c r="A4" s="3" t="s">
        <v>9</v>
      </c>
      <c r="B4" t="s">
        <v>17</v>
      </c>
      <c r="C4" t="s">
        <v>24</v>
      </c>
      <c r="D4" s="6">
        <v>12000</v>
      </c>
      <c r="E4" s="1" t="str">
        <f t="shared" ref="E4:E11" si="0">IF(G4="Income","_",IF(D4&gt;$D$3*20%,"Over Budget","In Range"))</f>
        <v>Over Budget</v>
      </c>
      <c r="F4">
        <f t="shared" ref="F4:F11" si="1">IF(G4="Income","_",RANK(D4,$D$3:$D$11,0))</f>
        <v>2</v>
      </c>
      <c r="G4" t="str">
        <f t="shared" ref="G4:G11" si="2">IF(B4="Income","Income","Expenses")</f>
        <v>Expenses</v>
      </c>
      <c r="J4" t="s">
        <v>17</v>
      </c>
      <c r="K4" s="6">
        <v>12000</v>
      </c>
      <c r="M4" t="s">
        <v>17</v>
      </c>
      <c r="N4">
        <f t="shared" ref="N4:N8" si="3">SUMIF($J$3:$J$11,M4,$K$3:$K$11)</f>
        <v>12000</v>
      </c>
    </row>
    <row r="5" spans="1:14" x14ac:dyDescent="0.25">
      <c r="A5" s="3" t="s">
        <v>10</v>
      </c>
      <c r="B5" t="s">
        <v>18</v>
      </c>
      <c r="C5" t="s">
        <v>25</v>
      </c>
      <c r="D5" s="6">
        <v>1100</v>
      </c>
      <c r="E5" s="1" t="str">
        <f t="shared" si="0"/>
        <v>In Range</v>
      </c>
      <c r="F5">
        <f t="shared" si="1"/>
        <v>4</v>
      </c>
      <c r="G5" t="str">
        <f t="shared" si="2"/>
        <v>Expenses</v>
      </c>
      <c r="J5" t="s">
        <v>18</v>
      </c>
      <c r="K5" s="6">
        <v>1100</v>
      </c>
      <c r="M5" t="s">
        <v>18</v>
      </c>
      <c r="N5">
        <f t="shared" si="3"/>
        <v>1600</v>
      </c>
    </row>
    <row r="6" spans="1:14" x14ac:dyDescent="0.25">
      <c r="A6" s="3" t="s">
        <v>10</v>
      </c>
      <c r="B6" t="s">
        <v>19</v>
      </c>
      <c r="C6" t="s">
        <v>26</v>
      </c>
      <c r="D6" s="6">
        <v>600</v>
      </c>
      <c r="E6" s="1" t="str">
        <f t="shared" si="0"/>
        <v>In Range</v>
      </c>
      <c r="F6">
        <f t="shared" si="1"/>
        <v>7</v>
      </c>
      <c r="G6" t="str">
        <f t="shared" si="2"/>
        <v>Expenses</v>
      </c>
      <c r="J6" t="s">
        <v>19</v>
      </c>
      <c r="K6" s="6">
        <v>600</v>
      </c>
      <c r="M6" t="s">
        <v>19</v>
      </c>
      <c r="N6">
        <f t="shared" si="3"/>
        <v>3200</v>
      </c>
    </row>
    <row r="7" spans="1:14" x14ac:dyDescent="0.25">
      <c r="A7" s="3" t="s">
        <v>11</v>
      </c>
      <c r="B7" t="s">
        <v>19</v>
      </c>
      <c r="C7" t="s">
        <v>27</v>
      </c>
      <c r="D7" s="6">
        <v>1800</v>
      </c>
      <c r="E7" s="1" t="str">
        <f t="shared" si="0"/>
        <v>In Range</v>
      </c>
      <c r="F7">
        <f t="shared" si="1"/>
        <v>3</v>
      </c>
      <c r="G7" t="str">
        <f t="shared" si="2"/>
        <v>Expenses</v>
      </c>
      <c r="J7" t="s">
        <v>19</v>
      </c>
      <c r="K7" s="6">
        <v>1800</v>
      </c>
      <c r="M7" t="s">
        <v>20</v>
      </c>
      <c r="N7">
        <f t="shared" si="3"/>
        <v>700</v>
      </c>
    </row>
    <row r="8" spans="1:14" x14ac:dyDescent="0.25">
      <c r="A8" s="3" t="s">
        <v>12</v>
      </c>
      <c r="B8" t="s">
        <v>18</v>
      </c>
      <c r="C8" t="s">
        <v>28</v>
      </c>
      <c r="D8" s="6">
        <v>500</v>
      </c>
      <c r="E8" s="1" t="str">
        <f t="shared" si="0"/>
        <v>In Range</v>
      </c>
      <c r="F8">
        <f t="shared" si="1"/>
        <v>8</v>
      </c>
      <c r="G8" t="str">
        <f t="shared" si="2"/>
        <v>Expenses</v>
      </c>
      <c r="J8" t="s">
        <v>18</v>
      </c>
      <c r="K8" s="6">
        <v>500</v>
      </c>
      <c r="M8" t="s">
        <v>21</v>
      </c>
      <c r="N8">
        <f t="shared" si="3"/>
        <v>400</v>
      </c>
    </row>
    <row r="9" spans="1:14" x14ac:dyDescent="0.25">
      <c r="A9" s="3" t="s">
        <v>13</v>
      </c>
      <c r="B9" t="s">
        <v>20</v>
      </c>
      <c r="C9" t="s">
        <v>29</v>
      </c>
      <c r="D9" s="6">
        <v>700</v>
      </c>
      <c r="E9" s="1" t="str">
        <f t="shared" si="0"/>
        <v>In Range</v>
      </c>
      <c r="F9">
        <f t="shared" si="1"/>
        <v>6</v>
      </c>
      <c r="G9" t="str">
        <f t="shared" si="2"/>
        <v>Expenses</v>
      </c>
      <c r="J9" t="s">
        <v>20</v>
      </c>
      <c r="K9" s="6">
        <v>700</v>
      </c>
    </row>
    <row r="10" spans="1:14" x14ac:dyDescent="0.25">
      <c r="A10" s="3" t="s">
        <v>14</v>
      </c>
      <c r="B10" t="s">
        <v>21</v>
      </c>
      <c r="C10" t="s">
        <v>30</v>
      </c>
      <c r="D10" s="6">
        <v>400</v>
      </c>
      <c r="E10" s="1" t="str">
        <f t="shared" si="0"/>
        <v>In Range</v>
      </c>
      <c r="F10">
        <f t="shared" si="1"/>
        <v>9</v>
      </c>
      <c r="G10" t="str">
        <f t="shared" si="2"/>
        <v>Expenses</v>
      </c>
      <c r="J10" t="s">
        <v>21</v>
      </c>
      <c r="K10" s="6">
        <v>400</v>
      </c>
    </row>
    <row r="11" spans="1:14" x14ac:dyDescent="0.25">
      <c r="A11" s="5" t="s">
        <v>15</v>
      </c>
      <c r="B11" t="s">
        <v>22</v>
      </c>
      <c r="C11" t="s">
        <v>26</v>
      </c>
      <c r="D11" s="6">
        <v>800</v>
      </c>
      <c r="E11" s="1" t="str">
        <f t="shared" si="0"/>
        <v>In Range</v>
      </c>
      <c r="F11">
        <f t="shared" si="1"/>
        <v>5</v>
      </c>
      <c r="G11" t="str">
        <f t="shared" si="2"/>
        <v>Expenses</v>
      </c>
      <c r="J11" t="s">
        <v>22</v>
      </c>
      <c r="K11" s="6">
        <v>800</v>
      </c>
    </row>
    <row r="15" spans="1:14" x14ac:dyDescent="0.25">
      <c r="A15" t="s">
        <v>32</v>
      </c>
      <c r="B15">
        <f>SUMIF(G3:G11,G3,D3:D11)</f>
        <v>30000</v>
      </c>
    </row>
    <row r="16" spans="1:14" x14ac:dyDescent="0.25">
      <c r="A16" t="s">
        <v>33</v>
      </c>
      <c r="B16">
        <f t="shared" ref="B16:B17" si="4">SUMIF(G4:G12,G4,D4:D12)</f>
        <v>17900</v>
      </c>
      <c r="J16" t="s">
        <v>31</v>
      </c>
    </row>
    <row r="17" spans="1:2" x14ac:dyDescent="0.25">
      <c r="A17" t="s">
        <v>34</v>
      </c>
      <c r="B17">
        <f>B15-B16</f>
        <v>12100</v>
      </c>
    </row>
  </sheetData>
  <mergeCells count="1">
    <mergeCell ref="A1:K1"/>
  </mergeCells>
  <conditionalFormatting sqref="G3:G11">
    <cfRule type="cellIs" dxfId="1" priority="1" operator="equal">
      <formula>"Expenses"</formula>
    </cfRule>
    <cfRule type="cellIs" dxfId="0" priority="2" operator="equal">
      <formula>"Income"</formula>
    </cfRule>
  </conditionalFormatting>
  <dataValidations count="1">
    <dataValidation type="custom" allowBlank="1" showInputMessage="1" showErrorMessage="1" sqref="B3:B11" xr:uid="{8E7CE28E-B3FD-4D43-9B55-DA8FF1941A12}">
      <formula1>OR(B3="Income",B3="Housing",B3="Utilities",B3="Food",B3="Transport",B3="Entertainment")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E45-5BE9-456C-BC0E-415C5F622160}">
  <dimension ref="A1:N17"/>
  <sheetViews>
    <sheetView workbookViewId="0">
      <selection activeCell="J13" sqref="J13"/>
    </sheetView>
  </sheetViews>
  <sheetFormatPr defaultRowHeight="15" x14ac:dyDescent="0.25"/>
  <cols>
    <col min="3" max="3" width="14.5703125" customWidth="1"/>
    <col min="4" max="4" width="13.7109375" customWidth="1"/>
    <col min="5" max="5" width="13.28515625" customWidth="1"/>
    <col min="6" max="6" width="14.7109375" customWidth="1"/>
    <col min="7" max="7" width="16.7109375" customWidth="1"/>
    <col min="9" max="9" width="13.85546875" customWidth="1"/>
  </cols>
  <sheetData>
    <row r="1" spans="1:14" ht="33.75" x14ac:dyDescent="0.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</row>
    <row r="2" spans="1:14" x14ac:dyDescent="0.25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</row>
    <row r="3" spans="1:14" x14ac:dyDescent="0.25">
      <c r="A3" s="11">
        <v>1</v>
      </c>
      <c r="B3" s="12" t="s">
        <v>48</v>
      </c>
      <c r="C3" s="12" t="s">
        <v>56</v>
      </c>
      <c r="D3" s="13" t="s">
        <v>64</v>
      </c>
      <c r="E3" s="12">
        <v>5576</v>
      </c>
      <c r="F3" s="12">
        <v>5799</v>
      </c>
      <c r="G3" s="12">
        <v>223</v>
      </c>
      <c r="H3" s="12">
        <f>IF(G3&lt;=75,G3*4.75,IF(G3&lt;=125,G3*5.2,IF(G3&lt;=150,G3*5.5,IF(G3&lt;=250,G3*6,IF(G3&lt;=400,G3*6.5,IF(G3&gt;401,G3*7))))))</f>
        <v>1338</v>
      </c>
      <c r="I3" s="12">
        <v>45</v>
      </c>
      <c r="J3" s="12">
        <f>H3*5%</f>
        <v>66.900000000000006</v>
      </c>
      <c r="K3" s="14">
        <f>H3+I3+J3</f>
        <v>1449.9</v>
      </c>
      <c r="L3" s="15">
        <f>MAX(K3:K10)</f>
        <v>3903.75</v>
      </c>
      <c r="M3" s="15">
        <f>MIN(K3:K10)</f>
        <v>645.6</v>
      </c>
    </row>
    <row r="4" spans="1:14" x14ac:dyDescent="0.25">
      <c r="A4" s="11">
        <v>2</v>
      </c>
      <c r="B4" s="12" t="s">
        <v>49</v>
      </c>
      <c r="C4" s="12" t="s">
        <v>57</v>
      </c>
      <c r="D4" s="16" t="s">
        <v>71</v>
      </c>
      <c r="E4" s="12">
        <v>231</v>
      </c>
      <c r="F4" s="12">
        <v>412</v>
      </c>
      <c r="G4" s="12">
        <f t="shared" ref="G4:G10" si="0">F4-E4</f>
        <v>181</v>
      </c>
      <c r="H4" s="12">
        <f t="shared" ref="H4:H10" si="1">IF(G4&lt;=75,G4*4.75,IF(G4&lt;=125,G4*5.2,IF(G4&lt;=150,G4*5.5,IF(G4&lt;=250,G4*6,IF(G4&lt;=400,G4*6.5,IF(G4&gt;401,G4*7))))))</f>
        <v>1086</v>
      </c>
      <c r="I4" s="12">
        <v>45</v>
      </c>
      <c r="J4" s="12">
        <f t="shared" ref="J4:J10" si="2">H4*5%</f>
        <v>54.300000000000004</v>
      </c>
      <c r="K4" s="14">
        <f t="shared" ref="K4:K10" si="3">H4+I4+J4</f>
        <v>1185.3</v>
      </c>
      <c r="L4" s="15"/>
      <c r="M4" s="15"/>
    </row>
    <row r="5" spans="1:14" x14ac:dyDescent="0.25">
      <c r="A5" s="11">
        <v>3</v>
      </c>
      <c r="B5" s="12" t="s">
        <v>50</v>
      </c>
      <c r="C5" s="12" t="s">
        <v>58</v>
      </c>
      <c r="D5" s="16" t="s">
        <v>65</v>
      </c>
      <c r="E5" s="12">
        <v>312</v>
      </c>
      <c r="F5" s="12">
        <v>423</v>
      </c>
      <c r="G5" s="12">
        <f t="shared" si="0"/>
        <v>111</v>
      </c>
      <c r="H5" s="12">
        <f t="shared" si="1"/>
        <v>577.20000000000005</v>
      </c>
      <c r="I5" s="12">
        <v>45</v>
      </c>
      <c r="J5" s="12">
        <f t="shared" si="2"/>
        <v>28.860000000000003</v>
      </c>
      <c r="K5" s="14">
        <f t="shared" si="3"/>
        <v>651.06000000000006</v>
      </c>
      <c r="L5" s="15"/>
      <c r="M5" s="15"/>
    </row>
    <row r="6" spans="1:14" x14ac:dyDescent="0.25">
      <c r="A6" s="11">
        <v>4</v>
      </c>
      <c r="B6" s="12" t="s">
        <v>51</v>
      </c>
      <c r="C6" s="12" t="s">
        <v>59</v>
      </c>
      <c r="D6" s="16" t="s">
        <v>66</v>
      </c>
      <c r="E6" s="12">
        <v>312</v>
      </c>
      <c r="F6" s="12">
        <v>523</v>
      </c>
      <c r="G6" s="12">
        <f t="shared" si="0"/>
        <v>211</v>
      </c>
      <c r="H6" s="12">
        <f t="shared" si="1"/>
        <v>1266</v>
      </c>
      <c r="I6" s="12">
        <v>45</v>
      </c>
      <c r="J6" s="12">
        <f t="shared" si="2"/>
        <v>63.300000000000004</v>
      </c>
      <c r="K6" s="14">
        <f t="shared" si="3"/>
        <v>1374.3</v>
      </c>
      <c r="L6" s="15"/>
      <c r="M6" s="15"/>
    </row>
    <row r="7" spans="1:14" x14ac:dyDescent="0.25">
      <c r="A7" s="11">
        <v>5</v>
      </c>
      <c r="B7" s="12" t="s">
        <v>52</v>
      </c>
      <c r="C7" s="12" t="s">
        <v>60</v>
      </c>
      <c r="D7" s="16" t="s">
        <v>67</v>
      </c>
      <c r="E7" s="12">
        <v>150</v>
      </c>
      <c r="F7" s="12">
        <v>260</v>
      </c>
      <c r="G7" s="12">
        <f t="shared" si="0"/>
        <v>110</v>
      </c>
      <c r="H7" s="12">
        <f t="shared" si="1"/>
        <v>572</v>
      </c>
      <c r="I7" s="12">
        <v>45</v>
      </c>
      <c r="J7" s="12">
        <f t="shared" si="2"/>
        <v>28.6</v>
      </c>
      <c r="K7" s="14">
        <f t="shared" si="3"/>
        <v>645.6</v>
      </c>
      <c r="L7" s="15"/>
      <c r="M7" s="15"/>
    </row>
    <row r="8" spans="1:14" x14ac:dyDescent="0.25">
      <c r="A8" s="11">
        <v>6</v>
      </c>
      <c r="B8" s="12" t="s">
        <v>53</v>
      </c>
      <c r="C8" s="12" t="s">
        <v>61</v>
      </c>
      <c r="D8" s="16" t="s">
        <v>68</v>
      </c>
      <c r="E8" s="12">
        <v>250</v>
      </c>
      <c r="F8" s="12">
        <v>370</v>
      </c>
      <c r="G8" s="12">
        <f t="shared" si="0"/>
        <v>120</v>
      </c>
      <c r="H8" s="12">
        <f t="shared" si="1"/>
        <v>624</v>
      </c>
      <c r="I8" s="12">
        <v>45</v>
      </c>
      <c r="J8" s="12">
        <f t="shared" si="2"/>
        <v>31.200000000000003</v>
      </c>
      <c r="K8" s="14">
        <f t="shared" si="3"/>
        <v>700.2</v>
      </c>
      <c r="L8" s="15"/>
      <c r="M8" s="15"/>
    </row>
    <row r="9" spans="1:14" x14ac:dyDescent="0.25">
      <c r="A9" s="11">
        <v>7</v>
      </c>
      <c r="B9" s="12" t="s">
        <v>54</v>
      </c>
      <c r="C9" s="12" t="s">
        <v>62</v>
      </c>
      <c r="D9" s="16" t="s">
        <v>69</v>
      </c>
      <c r="E9" s="12">
        <v>320</v>
      </c>
      <c r="F9" s="12">
        <v>845</v>
      </c>
      <c r="G9" s="12">
        <f t="shared" si="0"/>
        <v>525</v>
      </c>
      <c r="H9" s="12">
        <f t="shared" si="1"/>
        <v>3675</v>
      </c>
      <c r="I9" s="12">
        <v>45</v>
      </c>
      <c r="J9" s="12">
        <f t="shared" si="2"/>
        <v>183.75</v>
      </c>
      <c r="K9" s="14">
        <f t="shared" si="3"/>
        <v>3903.75</v>
      </c>
      <c r="L9" s="15"/>
      <c r="M9" s="15"/>
    </row>
    <row r="10" spans="1:14" x14ac:dyDescent="0.25">
      <c r="A10" s="11">
        <v>8</v>
      </c>
      <c r="B10" s="12" t="s">
        <v>55</v>
      </c>
      <c r="C10" s="12" t="s">
        <v>63</v>
      </c>
      <c r="D10" s="16" t="s">
        <v>70</v>
      </c>
      <c r="E10" s="12">
        <v>412</v>
      </c>
      <c r="F10" s="12">
        <v>620</v>
      </c>
      <c r="G10" s="12">
        <f t="shared" si="0"/>
        <v>208</v>
      </c>
      <c r="H10" s="12">
        <f t="shared" si="1"/>
        <v>1248</v>
      </c>
      <c r="I10" s="12">
        <v>45</v>
      </c>
      <c r="J10" s="12">
        <f t="shared" si="2"/>
        <v>62.400000000000006</v>
      </c>
      <c r="K10" s="14">
        <f t="shared" si="3"/>
        <v>1355.4</v>
      </c>
      <c r="L10" s="15"/>
      <c r="M10" s="15"/>
    </row>
    <row r="13" spans="1:14" x14ac:dyDescent="0.25">
      <c r="J13" t="s">
        <v>72</v>
      </c>
    </row>
    <row r="15" spans="1:14" x14ac:dyDescent="0.25">
      <c r="C15" s="10" t="s">
        <v>36</v>
      </c>
      <c r="D15" s="10" t="s">
        <v>45</v>
      </c>
    </row>
    <row r="16" spans="1:14" x14ac:dyDescent="0.25">
      <c r="C16" t="s">
        <v>50</v>
      </c>
      <c r="D16">
        <f>VLOOKUP(C16,$B$3:$K$10,10,FALSE)</f>
        <v>651.06000000000006</v>
      </c>
    </row>
    <row r="17" spans="4:4" x14ac:dyDescent="0.25">
      <c r="D17" t="s">
        <v>31</v>
      </c>
    </row>
  </sheetData>
  <mergeCells count="3">
    <mergeCell ref="L3:L10"/>
    <mergeCell ref="M3:M10"/>
    <mergeCell ref="A1:M1"/>
  </mergeCells>
  <dataValidations count="2">
    <dataValidation type="custom" allowBlank="1" showInputMessage="1" showErrorMessage="1" sqref="B3:B10" xr:uid="{7009D322-8948-4261-96C6-21B52429FADB}">
      <formula1>AND(LEN(B3)=5,COUNTIF($B$3:$B$10,B3)=1,LEFT(B3,2)="PB",ISNUMBER(VALUE(RIGHT(B3,3))))</formula1>
    </dataValidation>
    <dataValidation type="list" allowBlank="1" showInputMessage="1" showErrorMessage="1" sqref="C16" xr:uid="{E1571377-8D7D-4F0D-AFEF-CBB8DBE085AF}">
      <formula1>$B$3:$B$10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67D9-0540-438A-8963-23CBCC7E9B7B}">
  <dimension ref="A1:R16"/>
  <sheetViews>
    <sheetView tabSelected="1" workbookViewId="0">
      <selection activeCell="O5" sqref="O5"/>
    </sheetView>
  </sheetViews>
  <sheetFormatPr defaultRowHeight="15" x14ac:dyDescent="0.25"/>
  <cols>
    <col min="17" max="17" width="11.42578125" customWidth="1"/>
  </cols>
  <sheetData>
    <row r="1" spans="1:18" ht="33.75" x14ac:dyDescent="0.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8" x14ac:dyDescent="0.25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</row>
    <row r="3" spans="1:18" x14ac:dyDescent="0.25">
      <c r="A3" s="11">
        <v>1</v>
      </c>
      <c r="B3" s="12" t="s">
        <v>48</v>
      </c>
      <c r="C3" s="12" t="s">
        <v>56</v>
      </c>
      <c r="D3" s="13" t="s">
        <v>64</v>
      </c>
      <c r="E3" s="12">
        <v>5576</v>
      </c>
      <c r="F3" s="12">
        <v>5776</v>
      </c>
      <c r="G3" s="12">
        <f>F3-E3</f>
        <v>200</v>
      </c>
      <c r="H3" s="12"/>
      <c r="I3" s="12">
        <v>45</v>
      </c>
      <c r="J3" s="12">
        <f>H3*5%</f>
        <v>0</v>
      </c>
      <c r="K3" s="14">
        <f>H3+I3+J3</f>
        <v>45</v>
      </c>
      <c r="L3" s="15">
        <f>MAX(K3:K10)</f>
        <v>45</v>
      </c>
      <c r="M3" s="15">
        <f>MIN(K3:K10)</f>
        <v>45</v>
      </c>
    </row>
    <row r="4" spans="1:18" x14ac:dyDescent="0.25">
      <c r="A4" s="11">
        <v>2</v>
      </c>
      <c r="B4" s="12" t="s">
        <v>49</v>
      </c>
      <c r="C4" s="12" t="s">
        <v>57</v>
      </c>
      <c r="D4" s="16" t="s">
        <v>71</v>
      </c>
      <c r="E4" s="12">
        <v>231</v>
      </c>
      <c r="F4" s="12">
        <v>412</v>
      </c>
      <c r="G4" s="12">
        <f t="shared" ref="G4:G10" si="0">F4-E4</f>
        <v>181</v>
      </c>
      <c r="H4" s="12"/>
      <c r="I4" s="12">
        <v>45</v>
      </c>
      <c r="J4" s="12">
        <f t="shared" ref="J4:J10" si="1">H4*5%</f>
        <v>0</v>
      </c>
      <c r="K4" s="14">
        <f t="shared" ref="K4:K10" si="2">H4+I4+J4</f>
        <v>45</v>
      </c>
      <c r="L4" s="15"/>
      <c r="M4" s="15"/>
      <c r="O4" s="12" t="s">
        <v>73</v>
      </c>
      <c r="P4" s="12" t="s">
        <v>74</v>
      </c>
      <c r="Q4" s="12" t="s">
        <v>75</v>
      </c>
      <c r="R4" s="12" t="s">
        <v>76</v>
      </c>
    </row>
    <row r="5" spans="1:18" x14ac:dyDescent="0.25">
      <c r="A5" s="11">
        <v>3</v>
      </c>
      <c r="B5" s="12" t="s">
        <v>50</v>
      </c>
      <c r="C5" s="12" t="s">
        <v>58</v>
      </c>
      <c r="D5" s="16" t="s">
        <v>65</v>
      </c>
      <c r="E5" s="12">
        <v>312</v>
      </c>
      <c r="F5" s="12">
        <v>423</v>
      </c>
      <c r="G5" s="12">
        <f t="shared" si="0"/>
        <v>111</v>
      </c>
      <c r="H5" s="12"/>
      <c r="I5" s="12">
        <v>45</v>
      </c>
      <c r="J5" s="12">
        <f t="shared" si="1"/>
        <v>0</v>
      </c>
      <c r="K5" s="14">
        <f t="shared" si="2"/>
        <v>45</v>
      </c>
      <c r="L5" s="15"/>
      <c r="M5" s="15"/>
      <c r="O5" s="12"/>
      <c r="P5" s="12"/>
      <c r="Q5" s="12"/>
      <c r="R5" s="12"/>
    </row>
    <row r="6" spans="1:18" x14ac:dyDescent="0.25">
      <c r="A6" s="11">
        <v>4</v>
      </c>
      <c r="B6" s="12" t="s">
        <v>51</v>
      </c>
      <c r="C6" s="12" t="s">
        <v>59</v>
      </c>
      <c r="D6" s="16" t="s">
        <v>66</v>
      </c>
      <c r="E6" s="12">
        <v>312</v>
      </c>
      <c r="F6" s="12">
        <v>523</v>
      </c>
      <c r="G6" s="12">
        <f t="shared" si="0"/>
        <v>211</v>
      </c>
      <c r="H6" s="12"/>
      <c r="I6" s="12">
        <v>45</v>
      </c>
      <c r="J6" s="12">
        <f t="shared" si="1"/>
        <v>0</v>
      </c>
      <c r="K6" s="14">
        <f t="shared" si="2"/>
        <v>45</v>
      </c>
      <c r="L6" s="15"/>
      <c r="M6" s="15"/>
      <c r="O6" s="12"/>
      <c r="P6" s="12"/>
      <c r="Q6" s="12"/>
      <c r="R6" s="12"/>
    </row>
    <row r="7" spans="1:18" x14ac:dyDescent="0.25">
      <c r="A7" s="11">
        <v>5</v>
      </c>
      <c r="B7" s="12" t="s">
        <v>52</v>
      </c>
      <c r="C7" s="12" t="s">
        <v>60</v>
      </c>
      <c r="D7" s="16" t="s">
        <v>67</v>
      </c>
      <c r="E7" s="12">
        <v>150</v>
      </c>
      <c r="F7" s="12">
        <v>260</v>
      </c>
      <c r="G7" s="12">
        <f t="shared" si="0"/>
        <v>110</v>
      </c>
      <c r="H7" s="12"/>
      <c r="I7" s="12">
        <v>45</v>
      </c>
      <c r="J7" s="12">
        <f t="shared" si="1"/>
        <v>0</v>
      </c>
      <c r="K7" s="14">
        <f t="shared" si="2"/>
        <v>45</v>
      </c>
      <c r="L7" s="15"/>
      <c r="M7" s="15"/>
      <c r="O7" s="12"/>
      <c r="P7" s="12"/>
      <c r="Q7" s="12"/>
      <c r="R7" s="12"/>
    </row>
    <row r="8" spans="1:18" x14ac:dyDescent="0.25">
      <c r="A8" s="11">
        <v>6</v>
      </c>
      <c r="B8" s="12" t="s">
        <v>53</v>
      </c>
      <c r="C8" s="12" t="s">
        <v>61</v>
      </c>
      <c r="D8" s="16" t="s">
        <v>68</v>
      </c>
      <c r="E8" s="12">
        <v>250</v>
      </c>
      <c r="F8" s="12">
        <v>370</v>
      </c>
      <c r="G8" s="12">
        <f t="shared" si="0"/>
        <v>120</v>
      </c>
      <c r="H8" s="12"/>
      <c r="I8" s="12">
        <v>45</v>
      </c>
      <c r="J8" s="12">
        <f t="shared" si="1"/>
        <v>0</v>
      </c>
      <c r="K8" s="14">
        <f t="shared" si="2"/>
        <v>45</v>
      </c>
      <c r="L8" s="15"/>
      <c r="M8" s="15"/>
      <c r="O8" s="12"/>
      <c r="P8" s="12"/>
      <c r="Q8" s="12"/>
      <c r="R8" s="12"/>
    </row>
    <row r="9" spans="1:18" x14ac:dyDescent="0.25">
      <c r="A9" s="11">
        <v>7</v>
      </c>
      <c r="B9" s="12" t="s">
        <v>54</v>
      </c>
      <c r="C9" s="12" t="s">
        <v>62</v>
      </c>
      <c r="D9" s="16" t="s">
        <v>69</v>
      </c>
      <c r="E9" s="12">
        <v>320</v>
      </c>
      <c r="F9" s="12">
        <v>845</v>
      </c>
      <c r="G9" s="12">
        <f t="shared" si="0"/>
        <v>525</v>
      </c>
      <c r="H9" s="12"/>
      <c r="I9" s="12">
        <v>45</v>
      </c>
      <c r="J9" s="12">
        <f t="shared" si="1"/>
        <v>0</v>
      </c>
      <c r="K9" s="14">
        <f t="shared" si="2"/>
        <v>45</v>
      </c>
      <c r="L9" s="15"/>
      <c r="M9" s="15"/>
      <c r="O9" s="12"/>
      <c r="P9" s="12"/>
      <c r="Q9" s="12"/>
      <c r="R9" s="12"/>
    </row>
    <row r="10" spans="1:18" x14ac:dyDescent="0.25">
      <c r="A10" s="11">
        <v>8</v>
      </c>
      <c r="B10" s="12" t="s">
        <v>55</v>
      </c>
      <c r="C10" s="12" t="s">
        <v>63</v>
      </c>
      <c r="D10" s="16" t="s">
        <v>70</v>
      </c>
      <c r="E10" s="12">
        <v>412</v>
      </c>
      <c r="F10" s="12">
        <v>620</v>
      </c>
      <c r="G10" s="12">
        <f t="shared" si="0"/>
        <v>208</v>
      </c>
      <c r="H10" s="12"/>
      <c r="I10" s="12">
        <v>45</v>
      </c>
      <c r="J10" s="12">
        <f t="shared" si="1"/>
        <v>0</v>
      </c>
      <c r="K10" s="14">
        <f t="shared" si="2"/>
        <v>45</v>
      </c>
      <c r="L10" s="15"/>
      <c r="M10" s="15"/>
      <c r="O10" s="12"/>
      <c r="P10" s="12"/>
      <c r="Q10" s="12"/>
      <c r="R10" s="12"/>
    </row>
    <row r="11" spans="1:18" x14ac:dyDescent="0.25">
      <c r="O11" s="12"/>
      <c r="P11" s="12"/>
      <c r="Q11" s="12"/>
      <c r="R11" s="12"/>
    </row>
    <row r="12" spans="1:18" x14ac:dyDescent="0.25">
      <c r="O12" s="12"/>
      <c r="P12" s="12"/>
      <c r="Q12" s="12"/>
      <c r="R12" s="12"/>
    </row>
    <row r="13" spans="1:18" x14ac:dyDescent="0.25">
      <c r="O13" s="12"/>
      <c r="P13" s="12"/>
      <c r="Q13" s="12"/>
      <c r="R13" s="12"/>
    </row>
    <row r="14" spans="1:18" x14ac:dyDescent="0.25">
      <c r="O14" s="12"/>
      <c r="P14" s="12"/>
      <c r="Q14" s="12"/>
      <c r="R14" s="12"/>
    </row>
    <row r="15" spans="1:18" x14ac:dyDescent="0.25">
      <c r="O15" s="12"/>
      <c r="P15" s="12"/>
      <c r="Q15" s="12"/>
      <c r="R15" s="12"/>
    </row>
    <row r="16" spans="1:18" x14ac:dyDescent="0.25">
      <c r="O16" s="12"/>
      <c r="P16" s="12"/>
      <c r="Q16" s="12"/>
      <c r="R16" s="12"/>
    </row>
  </sheetData>
  <mergeCells count="3">
    <mergeCell ref="A1:M1"/>
    <mergeCell ref="L3:L10"/>
    <mergeCell ref="M3:M10"/>
  </mergeCells>
  <dataValidations count="1">
    <dataValidation type="custom" allowBlank="1" showInputMessage="1" showErrorMessage="1" sqref="B3:B10" xr:uid="{06CF706D-FFB0-4A86-9496-12309166B356}">
      <formula1>AND(LEN(B3)=5,COUNTIF($B$3:$B$10,B3)=1,LEFT(B3,2)="PB",ISNUMBER(VALUE(RIGHT(B3,3))))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Center PC 15</dc:creator>
  <cp:lastModifiedBy>IT Center PC 15</cp:lastModifiedBy>
  <dcterms:created xsi:type="dcterms:W3CDTF">2015-06-05T18:17:20Z</dcterms:created>
  <dcterms:modified xsi:type="dcterms:W3CDTF">2025-01-23T10:53:29Z</dcterms:modified>
</cp:coreProperties>
</file>