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showInkAnnotation="0" codeName="ThisWorkbook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immarius/Desktop/"/>
    </mc:Choice>
  </mc:AlternateContent>
  <bookViews>
    <workbookView xWindow="3020" yWindow="7920" windowWidth="32000" windowHeight="17460" tabRatio="500"/>
  </bookViews>
  <sheets>
    <sheet name="Papers" sheetId="2" r:id="rId1"/>
    <sheet name="Revistes" sheetId="4" r:id="rId2"/>
    <sheet name="Rev2" sheetId="13" r:id="rId3"/>
    <sheet name="Codi Colors" sheetId="3" r:id="rId4"/>
    <sheet name="Vita" sheetId="6" r:id="rId5"/>
  </sheets>
  <definedNames>
    <definedName name="_xlnm._FilterDatabase" localSheetId="0" hidden="1">Papers!$A$2:$U$466</definedName>
    <definedName name="_xlnm._FilterDatabase" localSheetId="1" hidden="1">Revistes!$A$2:$F$173</definedName>
    <definedName name="_xlnm._FilterDatabase" localSheetId="4" hidden="1">Vita!$A$2:$X$429</definedName>
    <definedName name="TotesDades">Papers!$A$2:$U$425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3" l="1"/>
  <c r="B4" i="13"/>
  <c r="C4" i="13"/>
  <c r="D4" i="13"/>
  <c r="A5" i="13"/>
  <c r="B5" i="13"/>
  <c r="C5" i="13"/>
  <c r="D5" i="13"/>
  <c r="A6" i="13"/>
  <c r="B6" i="13"/>
  <c r="C6" i="13"/>
  <c r="D6" i="13"/>
  <c r="A7" i="13"/>
  <c r="B7" i="13"/>
  <c r="C7" i="13"/>
  <c r="D7" i="13"/>
  <c r="A8" i="13"/>
  <c r="B8" i="13"/>
  <c r="C8" i="13"/>
  <c r="D8" i="13"/>
  <c r="A9" i="13"/>
  <c r="B9" i="13"/>
  <c r="C9" i="13"/>
  <c r="D9" i="13"/>
  <c r="A10" i="13"/>
  <c r="B10" i="13"/>
  <c r="C10" i="13"/>
  <c r="D10" i="13"/>
  <c r="A11" i="13"/>
  <c r="B11" i="13"/>
  <c r="C11" i="13"/>
  <c r="D11" i="13"/>
  <c r="A12" i="13"/>
  <c r="B12" i="13"/>
  <c r="C12" i="13"/>
  <c r="D12" i="13"/>
  <c r="A13" i="13"/>
  <c r="B13" i="13"/>
  <c r="C13" i="13"/>
  <c r="D13" i="13"/>
  <c r="A14" i="13"/>
  <c r="B14" i="13"/>
  <c r="C14" i="13"/>
  <c r="D14" i="13"/>
  <c r="A15" i="13"/>
  <c r="B15" i="13"/>
  <c r="C15" i="13"/>
  <c r="D15" i="13"/>
  <c r="A16" i="13"/>
  <c r="B16" i="13"/>
  <c r="C16" i="13"/>
  <c r="D16" i="13"/>
  <c r="A17" i="13"/>
  <c r="B17" i="13"/>
  <c r="C17" i="13"/>
  <c r="D17" i="13"/>
  <c r="A18" i="13"/>
  <c r="B18" i="13"/>
  <c r="C18" i="13"/>
  <c r="D18" i="13"/>
  <c r="A19" i="13"/>
  <c r="B19" i="13"/>
  <c r="C19" i="13"/>
  <c r="D19" i="13"/>
  <c r="A20" i="13"/>
  <c r="B20" i="13"/>
  <c r="C20" i="13"/>
  <c r="D20" i="13"/>
  <c r="A21" i="13"/>
  <c r="B21" i="13"/>
  <c r="C21" i="13"/>
  <c r="D21" i="13"/>
  <c r="A22" i="13"/>
  <c r="B22" i="13"/>
  <c r="C22" i="13"/>
  <c r="D22" i="13"/>
  <c r="A23" i="13"/>
  <c r="B23" i="13"/>
  <c r="C23" i="13"/>
  <c r="D23" i="13"/>
  <c r="A24" i="13"/>
  <c r="B24" i="13"/>
  <c r="C24" i="13"/>
  <c r="D24" i="13"/>
  <c r="A25" i="13"/>
  <c r="B25" i="13"/>
  <c r="C25" i="13"/>
  <c r="D25" i="13"/>
  <c r="A26" i="13"/>
  <c r="B26" i="13"/>
  <c r="C26" i="13"/>
  <c r="D26" i="13"/>
  <c r="A27" i="13"/>
  <c r="B27" i="13"/>
  <c r="C27" i="13"/>
  <c r="D27" i="13"/>
  <c r="A28" i="13"/>
  <c r="B28" i="13"/>
  <c r="C28" i="13"/>
  <c r="D28" i="13"/>
  <c r="A29" i="13"/>
  <c r="B29" i="13"/>
  <c r="C29" i="13"/>
  <c r="D29" i="13"/>
  <c r="A30" i="13"/>
  <c r="B30" i="13"/>
  <c r="C30" i="13"/>
  <c r="D30" i="13"/>
  <c r="A31" i="13"/>
  <c r="B31" i="13"/>
  <c r="C31" i="13"/>
  <c r="D31" i="13"/>
  <c r="A32" i="13"/>
  <c r="B32" i="13"/>
  <c r="C32" i="13"/>
  <c r="D32" i="13"/>
  <c r="A33" i="13"/>
  <c r="B33" i="13"/>
  <c r="C33" i="13"/>
  <c r="D33" i="13"/>
  <c r="A34" i="13"/>
  <c r="B34" i="13"/>
  <c r="C34" i="13"/>
  <c r="D34" i="13"/>
  <c r="A35" i="13"/>
  <c r="B35" i="13"/>
  <c r="C35" i="13"/>
  <c r="D35" i="13"/>
  <c r="A36" i="13"/>
  <c r="B36" i="13"/>
  <c r="C36" i="13"/>
  <c r="D36" i="13"/>
  <c r="A37" i="13"/>
  <c r="B37" i="13"/>
  <c r="C37" i="13"/>
  <c r="D37" i="13"/>
  <c r="A38" i="13"/>
  <c r="B38" i="13"/>
  <c r="C38" i="13"/>
  <c r="D38" i="13"/>
  <c r="A39" i="13"/>
  <c r="B39" i="13"/>
  <c r="C39" i="13"/>
  <c r="D39" i="13"/>
  <c r="A40" i="13"/>
  <c r="B40" i="13"/>
  <c r="C40" i="13"/>
  <c r="D40" i="13"/>
  <c r="A41" i="13"/>
  <c r="B41" i="13"/>
  <c r="C41" i="13"/>
  <c r="D41" i="13"/>
  <c r="A42" i="13"/>
  <c r="B42" i="13"/>
  <c r="C42" i="13"/>
  <c r="D42" i="13"/>
  <c r="A43" i="13"/>
  <c r="B43" i="13"/>
  <c r="C43" i="13"/>
  <c r="D43" i="13"/>
  <c r="A44" i="13"/>
  <c r="B44" i="13"/>
  <c r="C44" i="13"/>
  <c r="D44" i="13"/>
  <c r="A45" i="13"/>
  <c r="B45" i="13"/>
  <c r="C45" i="13"/>
  <c r="D45" i="13"/>
  <c r="A46" i="13"/>
  <c r="B46" i="13"/>
  <c r="C46" i="13"/>
  <c r="D46" i="13"/>
  <c r="A47" i="13"/>
  <c r="B47" i="13"/>
  <c r="C47" i="13"/>
  <c r="D47" i="13"/>
  <c r="A48" i="13"/>
  <c r="B48" i="13"/>
  <c r="C48" i="13"/>
  <c r="D48" i="13"/>
  <c r="A49" i="13"/>
  <c r="B49" i="13"/>
  <c r="C49" i="13"/>
  <c r="D49" i="13"/>
  <c r="A50" i="13"/>
  <c r="B50" i="13"/>
  <c r="C50" i="13"/>
  <c r="D50" i="13"/>
  <c r="A51" i="13"/>
  <c r="B51" i="13"/>
  <c r="C51" i="13"/>
  <c r="D51" i="13"/>
  <c r="A52" i="13"/>
  <c r="B52" i="13"/>
  <c r="C52" i="13"/>
  <c r="D52" i="13"/>
  <c r="A53" i="13"/>
  <c r="B53" i="13"/>
  <c r="C53" i="13"/>
  <c r="D53" i="13"/>
  <c r="A54" i="13"/>
  <c r="B54" i="13"/>
  <c r="C54" i="13"/>
  <c r="D54" i="13"/>
  <c r="A55" i="13"/>
  <c r="B55" i="13"/>
  <c r="C55" i="13"/>
  <c r="D55" i="13"/>
  <c r="A56" i="13"/>
  <c r="B56" i="13"/>
  <c r="C56" i="13"/>
  <c r="D56" i="13"/>
  <c r="A57" i="13"/>
  <c r="B57" i="13"/>
  <c r="C57" i="13"/>
  <c r="D57" i="13"/>
  <c r="A58" i="13"/>
  <c r="B58" i="13"/>
  <c r="C58" i="13"/>
  <c r="D58" i="13"/>
  <c r="A59" i="13"/>
  <c r="B59" i="13"/>
  <c r="C59" i="13"/>
  <c r="D59" i="13"/>
  <c r="A60" i="13"/>
  <c r="B60" i="13"/>
  <c r="C60" i="13"/>
  <c r="D60" i="13"/>
  <c r="A61" i="13"/>
  <c r="B61" i="13"/>
  <c r="C61" i="13"/>
  <c r="D61" i="13"/>
  <c r="A62" i="13"/>
  <c r="B62" i="13"/>
  <c r="C62" i="13"/>
  <c r="D62" i="13"/>
  <c r="A63" i="13"/>
  <c r="B63" i="13"/>
  <c r="C63" i="13"/>
  <c r="D63" i="13"/>
  <c r="A64" i="13"/>
  <c r="B64" i="13"/>
  <c r="C64" i="13"/>
  <c r="D64" i="13"/>
  <c r="A65" i="13"/>
  <c r="B65" i="13"/>
  <c r="C65" i="13"/>
  <c r="D65" i="13"/>
  <c r="A66" i="13"/>
  <c r="B66" i="13"/>
  <c r="C66" i="13"/>
  <c r="D66" i="13"/>
  <c r="A67" i="13"/>
  <c r="B67" i="13"/>
  <c r="C67" i="13"/>
  <c r="D67" i="13"/>
  <c r="A68" i="13"/>
  <c r="B68" i="13"/>
  <c r="C68" i="13"/>
  <c r="D68" i="13"/>
  <c r="A69" i="13"/>
  <c r="B69" i="13"/>
  <c r="C69" i="13"/>
  <c r="D69" i="13"/>
  <c r="A70" i="13"/>
  <c r="B70" i="13"/>
  <c r="C70" i="13"/>
  <c r="D70" i="13"/>
  <c r="A71" i="13"/>
  <c r="B71" i="13"/>
  <c r="C71" i="13"/>
  <c r="D71" i="13"/>
  <c r="A72" i="13"/>
  <c r="B72" i="13"/>
  <c r="C72" i="13"/>
  <c r="D72" i="13"/>
  <c r="A73" i="13"/>
  <c r="B73" i="13"/>
  <c r="C73" i="13"/>
  <c r="D73" i="13"/>
  <c r="A74" i="13"/>
  <c r="B74" i="13"/>
  <c r="C74" i="13"/>
  <c r="D74" i="13"/>
  <c r="A75" i="13"/>
  <c r="B75" i="13"/>
  <c r="C75" i="13"/>
  <c r="D75" i="13"/>
  <c r="A76" i="13"/>
  <c r="B76" i="13"/>
  <c r="C76" i="13"/>
  <c r="D76" i="13"/>
  <c r="A77" i="13"/>
  <c r="B77" i="13"/>
  <c r="C77" i="13"/>
  <c r="D77" i="13"/>
  <c r="A78" i="13"/>
  <c r="B78" i="13"/>
  <c r="C78" i="13"/>
  <c r="D78" i="13"/>
  <c r="A79" i="13"/>
  <c r="B79" i="13"/>
  <c r="C79" i="13"/>
  <c r="D79" i="13"/>
  <c r="A80" i="13"/>
  <c r="B80" i="13"/>
  <c r="C80" i="13"/>
  <c r="D80" i="13"/>
  <c r="A81" i="13"/>
  <c r="B81" i="13"/>
  <c r="C81" i="13"/>
  <c r="D81" i="13"/>
  <c r="A82" i="13"/>
  <c r="B82" i="13"/>
  <c r="C82" i="13"/>
  <c r="D82" i="13"/>
  <c r="A83" i="13"/>
  <c r="B83" i="13"/>
  <c r="C83" i="13"/>
  <c r="D83" i="13"/>
  <c r="A84" i="13"/>
  <c r="B84" i="13"/>
  <c r="C84" i="13"/>
  <c r="D84" i="13"/>
  <c r="A85" i="13"/>
  <c r="B85" i="13"/>
  <c r="C85" i="13"/>
  <c r="D85" i="13"/>
  <c r="A86" i="13"/>
  <c r="B86" i="13"/>
  <c r="C86" i="13"/>
  <c r="D86" i="13"/>
  <c r="A87" i="13"/>
  <c r="B87" i="13"/>
  <c r="C87" i="13"/>
  <c r="D87" i="13"/>
  <c r="A88" i="13"/>
  <c r="B88" i="13"/>
  <c r="C88" i="13"/>
  <c r="D88" i="13"/>
  <c r="A89" i="13"/>
  <c r="B89" i="13"/>
  <c r="C89" i="13"/>
  <c r="D89" i="13"/>
  <c r="A90" i="13"/>
  <c r="B90" i="13"/>
  <c r="C90" i="13"/>
  <c r="D90" i="13"/>
  <c r="A91" i="13"/>
  <c r="B91" i="13"/>
  <c r="C91" i="13"/>
  <c r="D91" i="13"/>
  <c r="A92" i="13"/>
  <c r="B92" i="13"/>
  <c r="C92" i="13"/>
  <c r="D92" i="13"/>
  <c r="A93" i="13"/>
  <c r="B93" i="13"/>
  <c r="C93" i="13"/>
  <c r="D93" i="13"/>
  <c r="A94" i="13"/>
  <c r="B94" i="13"/>
  <c r="C94" i="13"/>
  <c r="D94" i="13"/>
  <c r="A95" i="13"/>
  <c r="B95" i="13"/>
  <c r="C95" i="13"/>
  <c r="D95" i="13"/>
  <c r="A96" i="13"/>
  <c r="B96" i="13"/>
  <c r="C96" i="13"/>
  <c r="D96" i="13"/>
  <c r="A97" i="13"/>
  <c r="B97" i="13"/>
  <c r="C97" i="13"/>
  <c r="D97" i="13"/>
  <c r="A98" i="13"/>
  <c r="B98" i="13"/>
  <c r="C98" i="13"/>
  <c r="D98" i="13"/>
  <c r="A99" i="13"/>
  <c r="B99" i="13"/>
  <c r="C99" i="13"/>
  <c r="D99" i="13"/>
  <c r="A100" i="13"/>
  <c r="B100" i="13"/>
  <c r="C100" i="13"/>
  <c r="D100" i="13"/>
  <c r="A101" i="13"/>
  <c r="B101" i="13"/>
  <c r="C101" i="13"/>
  <c r="D101" i="13"/>
  <c r="A102" i="13"/>
  <c r="B102" i="13"/>
  <c r="C102" i="13"/>
  <c r="D102" i="13"/>
  <c r="A103" i="13"/>
  <c r="B103" i="13"/>
  <c r="C103" i="13"/>
  <c r="D103" i="13"/>
  <c r="A104" i="13"/>
  <c r="B104" i="13"/>
  <c r="C104" i="13"/>
  <c r="D104" i="13"/>
  <c r="A105" i="13"/>
  <c r="B105" i="13"/>
  <c r="C105" i="13"/>
  <c r="D105" i="13"/>
  <c r="A106" i="13"/>
  <c r="B106" i="13"/>
  <c r="C106" i="13"/>
  <c r="D106" i="13"/>
  <c r="A107" i="13"/>
  <c r="B107" i="13"/>
  <c r="C107" i="13"/>
  <c r="D107" i="13"/>
  <c r="A108" i="13"/>
  <c r="B108" i="13"/>
  <c r="C108" i="13"/>
  <c r="D108" i="13"/>
  <c r="A109" i="13"/>
  <c r="B109" i="13"/>
  <c r="C109" i="13"/>
  <c r="D109" i="13"/>
  <c r="A110" i="13"/>
  <c r="B110" i="13"/>
  <c r="C110" i="13"/>
  <c r="D110" i="13"/>
  <c r="A111" i="13"/>
  <c r="B111" i="13"/>
  <c r="C111" i="13"/>
  <c r="D111" i="13"/>
  <c r="A112" i="13"/>
  <c r="B112" i="13"/>
  <c r="C112" i="13"/>
  <c r="D112" i="13"/>
  <c r="A113" i="13"/>
  <c r="B113" i="13"/>
  <c r="C113" i="13"/>
  <c r="D113" i="13"/>
  <c r="A114" i="13"/>
  <c r="B114" i="13"/>
  <c r="C114" i="13"/>
  <c r="D114" i="13"/>
  <c r="A115" i="13"/>
  <c r="B115" i="13"/>
  <c r="C115" i="13"/>
  <c r="D115" i="13"/>
  <c r="A116" i="13"/>
  <c r="B116" i="13"/>
  <c r="C116" i="13"/>
  <c r="D116" i="13"/>
  <c r="A117" i="13"/>
  <c r="B117" i="13"/>
  <c r="C117" i="13"/>
  <c r="D117" i="13"/>
  <c r="A118" i="13"/>
  <c r="B118" i="13"/>
  <c r="C118" i="13"/>
  <c r="D118" i="13"/>
  <c r="A119" i="13"/>
  <c r="B119" i="13"/>
  <c r="C119" i="13"/>
  <c r="D119" i="13"/>
  <c r="A120" i="13"/>
  <c r="B120" i="13"/>
  <c r="C120" i="13"/>
  <c r="D120" i="13"/>
  <c r="A121" i="13"/>
  <c r="B121" i="13"/>
  <c r="C121" i="13"/>
  <c r="D121" i="13"/>
  <c r="A122" i="13"/>
  <c r="B122" i="13"/>
  <c r="C122" i="13"/>
  <c r="D122" i="13"/>
  <c r="A123" i="13"/>
  <c r="B123" i="13"/>
  <c r="C123" i="13"/>
  <c r="D123" i="13"/>
  <c r="A124" i="13"/>
  <c r="B124" i="13"/>
  <c r="C124" i="13"/>
  <c r="D124" i="13"/>
  <c r="A125" i="13"/>
  <c r="B125" i="13"/>
  <c r="C125" i="13"/>
  <c r="D125" i="13"/>
  <c r="A126" i="13"/>
  <c r="B126" i="13"/>
  <c r="C126" i="13"/>
  <c r="D126" i="13"/>
  <c r="A127" i="13"/>
  <c r="B127" i="13"/>
  <c r="C127" i="13"/>
  <c r="D127" i="13"/>
  <c r="A128" i="13"/>
  <c r="B128" i="13"/>
  <c r="C128" i="13"/>
  <c r="D128" i="13"/>
  <c r="A129" i="13"/>
  <c r="B129" i="13"/>
  <c r="C129" i="13"/>
  <c r="D129" i="13"/>
  <c r="A130" i="13"/>
  <c r="B130" i="13"/>
  <c r="C130" i="13"/>
  <c r="D130" i="13"/>
  <c r="A131" i="13"/>
  <c r="B131" i="13"/>
  <c r="C131" i="13"/>
  <c r="D131" i="13"/>
  <c r="A132" i="13"/>
  <c r="B132" i="13"/>
  <c r="C132" i="13"/>
  <c r="D132" i="13"/>
  <c r="A133" i="13"/>
  <c r="B133" i="13"/>
  <c r="C133" i="13"/>
  <c r="D133" i="13"/>
  <c r="A134" i="13"/>
  <c r="B134" i="13"/>
  <c r="C134" i="13"/>
  <c r="D134" i="13"/>
  <c r="A135" i="13"/>
  <c r="B135" i="13"/>
  <c r="C135" i="13"/>
  <c r="D135" i="13"/>
  <c r="A136" i="13"/>
  <c r="B136" i="13"/>
  <c r="C136" i="13"/>
  <c r="D136" i="13"/>
  <c r="A137" i="13"/>
  <c r="B137" i="13"/>
  <c r="C137" i="13"/>
  <c r="D137" i="13"/>
  <c r="A138" i="13"/>
  <c r="B138" i="13"/>
  <c r="C138" i="13"/>
  <c r="D138" i="13"/>
  <c r="A139" i="13"/>
  <c r="B139" i="13"/>
  <c r="C139" i="13"/>
  <c r="D139" i="13"/>
  <c r="A140" i="13"/>
  <c r="B140" i="13"/>
  <c r="C140" i="13"/>
  <c r="D140" i="13"/>
  <c r="A141" i="13"/>
  <c r="B141" i="13"/>
  <c r="C141" i="13"/>
  <c r="D141" i="13"/>
  <c r="A142" i="13"/>
  <c r="B142" i="13"/>
  <c r="C142" i="13"/>
  <c r="D142" i="13"/>
  <c r="A143" i="13"/>
  <c r="B143" i="13"/>
  <c r="C143" i="13"/>
  <c r="D143" i="13"/>
  <c r="A144" i="13"/>
  <c r="B144" i="13"/>
  <c r="C144" i="13"/>
  <c r="D144" i="13"/>
  <c r="A145" i="13"/>
  <c r="B145" i="13"/>
  <c r="C145" i="13"/>
  <c r="D145" i="13"/>
  <c r="A146" i="13"/>
  <c r="B146" i="13"/>
  <c r="C146" i="13"/>
  <c r="D146" i="13"/>
  <c r="A147" i="13"/>
  <c r="B147" i="13"/>
  <c r="C147" i="13"/>
  <c r="D147" i="13"/>
  <c r="A148" i="13"/>
  <c r="B148" i="13"/>
  <c r="C148" i="13"/>
  <c r="D148" i="13"/>
  <c r="A149" i="13"/>
  <c r="B149" i="13"/>
  <c r="C149" i="13"/>
  <c r="D149" i="13"/>
  <c r="A150" i="13"/>
  <c r="B150" i="13"/>
  <c r="C150" i="13"/>
  <c r="D150" i="13"/>
  <c r="A151" i="13"/>
  <c r="B151" i="13"/>
  <c r="C151" i="13"/>
  <c r="D151" i="13"/>
  <c r="A152" i="13"/>
  <c r="B152" i="13"/>
  <c r="C152" i="13"/>
  <c r="D152" i="13"/>
  <c r="A153" i="13"/>
  <c r="B153" i="13"/>
  <c r="C153" i="13"/>
  <c r="D153" i="13"/>
  <c r="A154" i="13"/>
  <c r="B154" i="13"/>
  <c r="C154" i="13"/>
  <c r="D154" i="13"/>
  <c r="A155" i="13"/>
  <c r="B155" i="13"/>
  <c r="C155" i="13"/>
  <c r="D155" i="13"/>
  <c r="A156" i="13"/>
  <c r="B156" i="13"/>
  <c r="C156" i="13"/>
  <c r="D156" i="13"/>
  <c r="A157" i="13"/>
  <c r="B157" i="13"/>
  <c r="C157" i="13"/>
  <c r="D157" i="13"/>
  <c r="A158" i="13"/>
  <c r="B158" i="13"/>
  <c r="C158" i="13"/>
  <c r="D158" i="13"/>
  <c r="A159" i="13"/>
  <c r="B159" i="13"/>
  <c r="C159" i="13"/>
  <c r="D159" i="13"/>
  <c r="A160" i="13"/>
  <c r="B160" i="13"/>
  <c r="C160" i="13"/>
  <c r="D160" i="13"/>
  <c r="A161" i="13"/>
  <c r="B161" i="13"/>
  <c r="C161" i="13"/>
  <c r="D161" i="13"/>
  <c r="A162" i="13"/>
  <c r="B162" i="13"/>
  <c r="C162" i="13"/>
  <c r="D162" i="13"/>
  <c r="A163" i="13"/>
  <c r="B163" i="13"/>
  <c r="C163" i="13"/>
  <c r="D163" i="13"/>
  <c r="A164" i="13"/>
  <c r="B164" i="13"/>
  <c r="C164" i="13"/>
  <c r="D164" i="13"/>
  <c r="A165" i="13"/>
  <c r="B165" i="13"/>
  <c r="C165" i="13"/>
  <c r="D165" i="13"/>
  <c r="A166" i="13"/>
  <c r="B166" i="13"/>
  <c r="C166" i="13"/>
  <c r="D166" i="13"/>
  <c r="A167" i="13"/>
  <c r="B167" i="13"/>
  <c r="C167" i="13"/>
  <c r="D167" i="13"/>
  <c r="A168" i="13"/>
  <c r="B168" i="13"/>
  <c r="C168" i="13"/>
  <c r="D168" i="13"/>
  <c r="A169" i="13"/>
  <c r="B169" i="13"/>
  <c r="C169" i="13"/>
  <c r="D169" i="13"/>
  <c r="A170" i="13"/>
  <c r="B170" i="13"/>
  <c r="C170" i="13"/>
  <c r="D170" i="13"/>
  <c r="A171" i="13"/>
  <c r="B171" i="13"/>
  <c r="C171" i="13"/>
  <c r="D171" i="13"/>
  <c r="A172" i="13"/>
  <c r="B172" i="13"/>
  <c r="C172" i="13"/>
  <c r="D172" i="13"/>
  <c r="A173" i="13"/>
  <c r="B173" i="13"/>
  <c r="C173" i="13"/>
  <c r="D173" i="13"/>
  <c r="A174" i="13"/>
  <c r="B174" i="13"/>
  <c r="C174" i="13"/>
  <c r="D174" i="13"/>
  <c r="A175" i="13"/>
  <c r="B175" i="13"/>
  <c r="C175" i="13"/>
  <c r="D175" i="13"/>
  <c r="A176" i="13"/>
  <c r="B176" i="13"/>
  <c r="C176" i="13"/>
  <c r="D176" i="13"/>
  <c r="A177" i="13"/>
  <c r="B177" i="13"/>
  <c r="C177" i="13"/>
  <c r="D177" i="13"/>
  <c r="A178" i="13"/>
  <c r="B178" i="13"/>
  <c r="C178" i="13"/>
  <c r="D178" i="13"/>
  <c r="A179" i="13"/>
  <c r="B179" i="13"/>
  <c r="C179" i="13"/>
  <c r="D179" i="13"/>
  <c r="A180" i="13"/>
  <c r="B180" i="13"/>
  <c r="C180" i="13"/>
  <c r="D180" i="13"/>
  <c r="A181" i="13"/>
  <c r="B181" i="13"/>
  <c r="C181" i="13"/>
  <c r="D181" i="13"/>
  <c r="A182" i="13"/>
  <c r="B182" i="13"/>
  <c r="C182" i="13"/>
  <c r="D182" i="13"/>
  <c r="A183" i="13"/>
  <c r="B183" i="13"/>
  <c r="C183" i="13"/>
  <c r="D183" i="13"/>
  <c r="A184" i="13"/>
  <c r="B184" i="13"/>
  <c r="C184" i="13"/>
  <c r="D184" i="13"/>
  <c r="A185" i="13"/>
  <c r="B185" i="13"/>
  <c r="C185" i="13"/>
  <c r="D185" i="13"/>
  <c r="A186" i="13"/>
  <c r="B186" i="13"/>
  <c r="C186" i="13"/>
  <c r="D186" i="13"/>
  <c r="L3" i="2"/>
  <c r="M3" i="2"/>
  <c r="N3" i="2"/>
  <c r="A3" i="13"/>
  <c r="B3" i="13"/>
  <c r="C3" i="13"/>
  <c r="D3" i="13"/>
  <c r="A187" i="13"/>
  <c r="B187" i="13"/>
  <c r="C187" i="13"/>
  <c r="D187" i="13"/>
  <c r="A188" i="13"/>
  <c r="B188" i="13"/>
  <c r="C188" i="13"/>
  <c r="D188" i="13"/>
  <c r="A189" i="13"/>
  <c r="B189" i="13"/>
  <c r="C189" i="13"/>
  <c r="D189" i="13"/>
  <c r="A190" i="13"/>
  <c r="B190" i="13"/>
  <c r="C190" i="13"/>
  <c r="D190" i="13"/>
  <c r="A191" i="13"/>
  <c r="B191" i="13"/>
  <c r="C191" i="13"/>
  <c r="D191" i="13"/>
  <c r="A192" i="13"/>
  <c r="B192" i="13"/>
  <c r="C192" i="13"/>
  <c r="D192" i="13"/>
  <c r="A193" i="13"/>
  <c r="B193" i="13"/>
  <c r="C193" i="13"/>
  <c r="D193" i="13"/>
  <c r="A194" i="13"/>
  <c r="B194" i="13"/>
  <c r="C194" i="13"/>
  <c r="D194" i="13"/>
  <c r="A195" i="13"/>
  <c r="B195" i="13"/>
  <c r="C195" i="13"/>
  <c r="D195" i="13"/>
  <c r="A196" i="13"/>
  <c r="B196" i="13"/>
  <c r="C196" i="13"/>
  <c r="D196" i="13"/>
  <c r="A197" i="13"/>
  <c r="B197" i="13"/>
  <c r="C197" i="13"/>
  <c r="D197" i="13"/>
  <c r="A198" i="13"/>
  <c r="B198" i="13"/>
  <c r="C198" i="13"/>
  <c r="D198" i="13"/>
  <c r="A199" i="13"/>
  <c r="B199" i="13"/>
  <c r="C199" i="13"/>
  <c r="D199" i="13"/>
  <c r="A200" i="13"/>
  <c r="B200" i="13"/>
  <c r="C200" i="13"/>
  <c r="D200" i="13"/>
  <c r="A201" i="13"/>
  <c r="B201" i="13"/>
  <c r="C201" i="13"/>
  <c r="D201" i="13"/>
  <c r="A202" i="13"/>
  <c r="B202" i="13"/>
  <c r="C202" i="13"/>
  <c r="D202" i="13"/>
  <c r="A203" i="13"/>
  <c r="B203" i="13"/>
  <c r="C203" i="13"/>
  <c r="D203" i="13"/>
  <c r="A204" i="13"/>
  <c r="B204" i="13"/>
  <c r="C204" i="13"/>
  <c r="D204" i="13"/>
  <c r="A205" i="13"/>
  <c r="B205" i="13"/>
  <c r="C205" i="13"/>
  <c r="D205" i="13"/>
  <c r="A206" i="13"/>
  <c r="B206" i="13"/>
  <c r="C206" i="13"/>
  <c r="D206" i="13"/>
  <c r="A207" i="13"/>
  <c r="B207" i="13"/>
  <c r="C207" i="13"/>
  <c r="D207" i="13"/>
  <c r="A208" i="13"/>
  <c r="B208" i="13"/>
  <c r="C208" i="13"/>
  <c r="D208" i="13"/>
  <c r="A209" i="13"/>
  <c r="B209" i="13"/>
  <c r="C209" i="13"/>
  <c r="D209" i="13"/>
  <c r="A210" i="13"/>
  <c r="B210" i="13"/>
  <c r="C210" i="13"/>
  <c r="D210" i="13"/>
  <c r="A211" i="13"/>
  <c r="B211" i="13"/>
  <c r="C211" i="13"/>
  <c r="D211" i="13"/>
  <c r="A212" i="13"/>
  <c r="B212" i="13"/>
  <c r="C212" i="13"/>
  <c r="D212" i="13"/>
  <c r="A213" i="13"/>
  <c r="B213" i="13"/>
  <c r="C213" i="13"/>
  <c r="D213" i="13"/>
  <c r="A214" i="13"/>
  <c r="B214" i="13"/>
  <c r="C214" i="13"/>
  <c r="D214" i="13"/>
  <c r="A215" i="13"/>
  <c r="B215" i="13"/>
  <c r="C215" i="13"/>
  <c r="D215" i="13"/>
  <c r="A216" i="13"/>
  <c r="B216" i="13"/>
  <c r="C216" i="13"/>
  <c r="D216" i="13"/>
  <c r="A217" i="13"/>
  <c r="B217" i="13"/>
  <c r="C217" i="13"/>
  <c r="D217" i="13"/>
  <c r="A218" i="13"/>
  <c r="B218" i="13"/>
  <c r="C218" i="13"/>
  <c r="D218" i="13"/>
  <c r="A219" i="13"/>
  <c r="B219" i="13"/>
  <c r="C219" i="13"/>
  <c r="D219" i="13"/>
  <c r="A220" i="13"/>
  <c r="B220" i="13"/>
  <c r="C220" i="13"/>
  <c r="D220" i="13"/>
  <c r="A221" i="13"/>
  <c r="B221" i="13"/>
  <c r="C221" i="13"/>
  <c r="D221" i="13"/>
  <c r="A222" i="13"/>
  <c r="B222" i="13"/>
  <c r="C222" i="13"/>
  <c r="D222" i="13"/>
  <c r="A223" i="13"/>
  <c r="B223" i="13"/>
  <c r="C223" i="13"/>
  <c r="D223" i="13"/>
  <c r="A224" i="13"/>
  <c r="B224" i="13"/>
  <c r="C224" i="13"/>
  <c r="D224" i="13"/>
  <c r="A225" i="13"/>
  <c r="B225" i="13"/>
  <c r="C225" i="13"/>
  <c r="D225" i="13"/>
  <c r="A226" i="13"/>
  <c r="B226" i="13"/>
  <c r="C226" i="13"/>
  <c r="D226" i="13"/>
  <c r="A227" i="13"/>
  <c r="B227" i="13"/>
  <c r="C227" i="13"/>
  <c r="D227" i="13"/>
  <c r="A228" i="13"/>
  <c r="B228" i="13"/>
  <c r="C228" i="13"/>
  <c r="D228" i="13"/>
  <c r="A229" i="13"/>
  <c r="B229" i="13"/>
  <c r="C229" i="13"/>
  <c r="D229" i="13"/>
  <c r="A230" i="13"/>
  <c r="B230" i="13"/>
  <c r="C230" i="13"/>
  <c r="D230" i="13"/>
  <c r="A231" i="13"/>
  <c r="B231" i="13"/>
  <c r="C231" i="13"/>
  <c r="D231" i="13"/>
  <c r="A232" i="13"/>
  <c r="B232" i="13"/>
  <c r="C232" i="13"/>
  <c r="D232" i="13"/>
  <c r="A233" i="13"/>
  <c r="B233" i="13"/>
  <c r="C233" i="13"/>
  <c r="D233" i="13"/>
  <c r="A234" i="13"/>
  <c r="B234" i="13"/>
  <c r="C234" i="13"/>
  <c r="D234" i="13"/>
  <c r="A235" i="13"/>
  <c r="B235" i="13"/>
  <c r="C235" i="13"/>
  <c r="D235" i="13"/>
  <c r="A236" i="13"/>
  <c r="B236" i="13"/>
  <c r="C236" i="13"/>
  <c r="D236" i="13"/>
  <c r="A237" i="13"/>
  <c r="B237" i="13"/>
  <c r="C237" i="13"/>
  <c r="D237" i="13"/>
  <c r="A238" i="13"/>
  <c r="B238" i="13"/>
  <c r="C238" i="13"/>
  <c r="D238" i="13"/>
  <c r="A239" i="13"/>
  <c r="B239" i="13"/>
  <c r="C239" i="13"/>
  <c r="D239" i="13"/>
  <c r="A240" i="13"/>
  <c r="B240" i="13"/>
  <c r="C240" i="13"/>
  <c r="D240" i="13"/>
  <c r="A241" i="13"/>
  <c r="B241" i="13"/>
  <c r="C241" i="13"/>
  <c r="D241" i="13"/>
  <c r="A242" i="13"/>
  <c r="B242" i="13"/>
  <c r="C242" i="13"/>
  <c r="D242" i="13"/>
  <c r="A243" i="13"/>
  <c r="B243" i="13"/>
  <c r="C243" i="13"/>
  <c r="D243" i="13"/>
  <c r="A244" i="13"/>
  <c r="B244" i="13"/>
  <c r="C244" i="13"/>
  <c r="D244" i="13"/>
  <c r="A245" i="13"/>
  <c r="B245" i="13"/>
  <c r="C245" i="13"/>
  <c r="D245" i="13"/>
  <c r="A246" i="13"/>
  <c r="B246" i="13"/>
  <c r="C246" i="13"/>
  <c r="D246" i="13"/>
  <c r="A247" i="13"/>
  <c r="B247" i="13"/>
  <c r="C247" i="13"/>
  <c r="D247" i="13"/>
  <c r="A248" i="13"/>
  <c r="B248" i="13"/>
  <c r="C248" i="13"/>
  <c r="D248" i="13"/>
  <c r="A249" i="13"/>
  <c r="B249" i="13"/>
  <c r="C249" i="13"/>
  <c r="D249" i="13"/>
  <c r="A250" i="13"/>
  <c r="B250" i="13"/>
  <c r="C250" i="13"/>
  <c r="D250" i="13"/>
  <c r="A251" i="13"/>
  <c r="B251" i="13"/>
  <c r="C251" i="13"/>
  <c r="D251" i="13"/>
  <c r="A252" i="13"/>
  <c r="B252" i="13"/>
  <c r="C252" i="13"/>
  <c r="D252" i="13"/>
  <c r="A253" i="13"/>
  <c r="B253" i="13"/>
  <c r="C253" i="13"/>
  <c r="D253" i="13"/>
  <c r="A254" i="13"/>
  <c r="B254" i="13"/>
  <c r="C254" i="13"/>
  <c r="D254" i="13"/>
  <c r="A255" i="13"/>
  <c r="B255" i="13"/>
  <c r="C255" i="13"/>
  <c r="D255" i="13"/>
  <c r="A256" i="13"/>
  <c r="B256" i="13"/>
  <c r="C256" i="13"/>
  <c r="D256" i="13"/>
  <c r="A257" i="13"/>
  <c r="B257" i="13"/>
  <c r="C257" i="13"/>
  <c r="D257" i="13"/>
  <c r="O3" i="2"/>
  <c r="P3" i="2"/>
  <c r="Q3" i="2"/>
  <c r="L4" i="2"/>
  <c r="M4" i="2"/>
  <c r="N4" i="2"/>
  <c r="O4" i="2"/>
  <c r="P4" i="2"/>
  <c r="Q4" i="2"/>
  <c r="L5" i="2"/>
  <c r="M5" i="2"/>
  <c r="N5" i="2"/>
  <c r="O5" i="2"/>
  <c r="P5" i="2"/>
  <c r="Q5" i="2"/>
  <c r="L6" i="2"/>
  <c r="M6" i="2"/>
  <c r="N6" i="2"/>
  <c r="O6" i="2"/>
  <c r="P6" i="2"/>
  <c r="Q6" i="2"/>
  <c r="L7" i="2"/>
  <c r="M7" i="2"/>
  <c r="N7" i="2"/>
  <c r="O7" i="2"/>
  <c r="P7" i="2"/>
  <c r="Q7" i="2"/>
  <c r="L20" i="2"/>
  <c r="M20" i="2"/>
  <c r="N20" i="2"/>
  <c r="O20" i="2"/>
  <c r="P20" i="2"/>
  <c r="Q20" i="2"/>
  <c r="L19" i="2"/>
  <c r="M19" i="2"/>
  <c r="N19" i="2"/>
  <c r="O19" i="2"/>
  <c r="P19" i="2"/>
  <c r="Q19" i="2"/>
  <c r="L9" i="2"/>
  <c r="M9" i="2"/>
  <c r="N9" i="2"/>
  <c r="P9" i="2"/>
  <c r="Q9" i="2"/>
  <c r="L10" i="2"/>
  <c r="M10" i="2"/>
  <c r="N10" i="2"/>
  <c r="P10" i="2"/>
  <c r="Q10" i="2"/>
  <c r="L11" i="2"/>
  <c r="M11" i="2"/>
  <c r="N11" i="2"/>
  <c r="P11" i="2"/>
  <c r="Q11" i="2"/>
  <c r="L12" i="2"/>
  <c r="M12" i="2"/>
  <c r="N12" i="2"/>
  <c r="P12" i="2"/>
  <c r="Q12" i="2"/>
  <c r="L13" i="2"/>
  <c r="M13" i="2"/>
  <c r="N13" i="2"/>
  <c r="P13" i="2"/>
  <c r="Q13" i="2"/>
  <c r="L14" i="2"/>
  <c r="M14" i="2"/>
  <c r="N14" i="2"/>
  <c r="P14" i="2"/>
  <c r="Q14" i="2"/>
  <c r="L15" i="2"/>
  <c r="M15" i="2"/>
  <c r="N15" i="2"/>
  <c r="P15" i="2"/>
  <c r="Q15" i="2"/>
  <c r="L16" i="2"/>
  <c r="M16" i="2"/>
  <c r="N16" i="2"/>
  <c r="P16" i="2"/>
  <c r="Q16" i="2"/>
  <c r="L17" i="2"/>
  <c r="M17" i="2"/>
  <c r="N17" i="2"/>
  <c r="P17" i="2"/>
  <c r="Q17" i="2"/>
  <c r="L18" i="2"/>
  <c r="M18" i="2"/>
  <c r="N18" i="2"/>
  <c r="P18" i="2"/>
  <c r="Q18" i="2"/>
  <c r="L21" i="2"/>
  <c r="M21" i="2"/>
  <c r="N21" i="2"/>
  <c r="P21" i="2"/>
  <c r="Q21" i="2"/>
  <c r="L22" i="2"/>
  <c r="M22" i="2"/>
  <c r="N22" i="2"/>
  <c r="P22" i="2"/>
  <c r="Q22" i="2"/>
  <c r="L23" i="2"/>
  <c r="M23" i="2"/>
  <c r="N23" i="2"/>
  <c r="P23" i="2"/>
  <c r="Q23" i="2"/>
  <c r="L24" i="2"/>
  <c r="M24" i="2"/>
  <c r="N24" i="2"/>
  <c r="P24" i="2"/>
  <c r="Q24" i="2"/>
  <c r="L25" i="2"/>
  <c r="M25" i="2"/>
  <c r="N25" i="2"/>
  <c r="P25" i="2"/>
  <c r="Q25" i="2"/>
  <c r="L26" i="2"/>
  <c r="M26" i="2"/>
  <c r="N26" i="2"/>
  <c r="P26" i="2"/>
  <c r="Q26" i="2"/>
  <c r="L27" i="2"/>
  <c r="M27" i="2"/>
  <c r="N27" i="2"/>
  <c r="P27" i="2"/>
  <c r="Q27" i="2"/>
  <c r="L28" i="2"/>
  <c r="M28" i="2"/>
  <c r="N28" i="2"/>
  <c r="P28" i="2"/>
  <c r="Q28" i="2"/>
  <c r="L29" i="2"/>
  <c r="M29" i="2"/>
  <c r="N29" i="2"/>
  <c r="P29" i="2"/>
  <c r="Q29" i="2"/>
  <c r="L30" i="2"/>
  <c r="M30" i="2"/>
  <c r="N30" i="2"/>
  <c r="P30" i="2"/>
  <c r="Q30" i="2"/>
  <c r="L31" i="2"/>
  <c r="M31" i="2"/>
  <c r="N31" i="2"/>
  <c r="P31" i="2"/>
  <c r="Q31" i="2"/>
  <c r="L32" i="2"/>
  <c r="M32" i="2"/>
  <c r="N32" i="2"/>
  <c r="P32" i="2"/>
  <c r="Q32" i="2"/>
  <c r="P33" i="2"/>
  <c r="Q33" i="2"/>
  <c r="L34" i="2"/>
  <c r="M34" i="2"/>
  <c r="N34" i="2"/>
  <c r="P34" i="2"/>
  <c r="Q34" i="2"/>
  <c r="L35" i="2"/>
  <c r="M35" i="2"/>
  <c r="N35" i="2"/>
  <c r="P35" i="2"/>
  <c r="Q35" i="2"/>
  <c r="L36" i="2"/>
  <c r="M36" i="2"/>
  <c r="N36" i="2"/>
  <c r="P36" i="2"/>
  <c r="Q36" i="2"/>
  <c r="L37" i="2"/>
  <c r="M37" i="2"/>
  <c r="N37" i="2"/>
  <c r="P37" i="2"/>
  <c r="Q37" i="2"/>
  <c r="L38" i="2"/>
  <c r="M38" i="2"/>
  <c r="N38" i="2"/>
  <c r="P38" i="2"/>
  <c r="Q38" i="2"/>
  <c r="L39" i="2"/>
  <c r="M39" i="2"/>
  <c r="N39" i="2"/>
  <c r="P39" i="2"/>
  <c r="Q39" i="2"/>
  <c r="L40" i="2"/>
  <c r="M40" i="2"/>
  <c r="N40" i="2"/>
  <c r="P40" i="2"/>
  <c r="Q40" i="2"/>
  <c r="L41" i="2"/>
  <c r="M41" i="2"/>
  <c r="N41" i="2"/>
  <c r="P41" i="2"/>
  <c r="Q41" i="2"/>
  <c r="L42" i="2"/>
  <c r="M42" i="2"/>
  <c r="N42" i="2"/>
  <c r="P42" i="2"/>
  <c r="Q42" i="2"/>
  <c r="L43" i="2"/>
  <c r="M43" i="2"/>
  <c r="N43" i="2"/>
  <c r="P43" i="2"/>
  <c r="Q43" i="2"/>
  <c r="L44" i="2"/>
  <c r="M44" i="2"/>
  <c r="N44" i="2"/>
  <c r="P44" i="2"/>
  <c r="Q44" i="2"/>
  <c r="L45" i="2"/>
  <c r="M45" i="2"/>
  <c r="N45" i="2"/>
  <c r="P45" i="2"/>
  <c r="Q45" i="2"/>
  <c r="L46" i="2"/>
  <c r="M46" i="2"/>
  <c r="N46" i="2"/>
  <c r="P46" i="2"/>
  <c r="Q46" i="2"/>
  <c r="L47" i="2"/>
  <c r="M47" i="2"/>
  <c r="N47" i="2"/>
  <c r="P47" i="2"/>
  <c r="Q47" i="2"/>
  <c r="L48" i="2"/>
  <c r="M48" i="2"/>
  <c r="N48" i="2"/>
  <c r="P48" i="2"/>
  <c r="Q48" i="2"/>
  <c r="L49" i="2"/>
  <c r="M49" i="2"/>
  <c r="N49" i="2"/>
  <c r="P49" i="2"/>
  <c r="Q49" i="2"/>
  <c r="L50" i="2"/>
  <c r="M50" i="2"/>
  <c r="N50" i="2"/>
  <c r="P50" i="2"/>
  <c r="Q50" i="2"/>
  <c r="L51" i="2"/>
  <c r="M51" i="2"/>
  <c r="N51" i="2"/>
  <c r="P51" i="2"/>
  <c r="Q51" i="2"/>
  <c r="L52" i="2"/>
  <c r="M52" i="2"/>
  <c r="N52" i="2"/>
  <c r="P52" i="2"/>
  <c r="Q52" i="2"/>
  <c r="L53" i="2"/>
  <c r="M53" i="2"/>
  <c r="N53" i="2"/>
  <c r="P53" i="2"/>
  <c r="Q53" i="2"/>
  <c r="L54" i="2"/>
  <c r="M54" i="2"/>
  <c r="N54" i="2"/>
  <c r="P54" i="2"/>
  <c r="Q54" i="2"/>
  <c r="L55" i="2"/>
  <c r="M55" i="2"/>
  <c r="N55" i="2"/>
  <c r="P55" i="2"/>
  <c r="Q55" i="2"/>
  <c r="L56" i="2"/>
  <c r="M56" i="2"/>
  <c r="N56" i="2"/>
  <c r="P56" i="2"/>
  <c r="Q56" i="2"/>
  <c r="L57" i="2"/>
  <c r="M57" i="2"/>
  <c r="N57" i="2"/>
  <c r="P57" i="2"/>
  <c r="Q57" i="2"/>
  <c r="L58" i="2"/>
  <c r="M58" i="2"/>
  <c r="N58" i="2"/>
  <c r="P58" i="2"/>
  <c r="Q58" i="2"/>
  <c r="L59" i="2"/>
  <c r="M59" i="2"/>
  <c r="N59" i="2"/>
  <c r="P59" i="2"/>
  <c r="Q59" i="2"/>
  <c r="L60" i="2"/>
  <c r="M60" i="2"/>
  <c r="N60" i="2"/>
  <c r="P60" i="2"/>
  <c r="Q60" i="2"/>
  <c r="L61" i="2"/>
  <c r="M61" i="2"/>
  <c r="N61" i="2"/>
  <c r="P61" i="2"/>
  <c r="Q61" i="2"/>
  <c r="L62" i="2"/>
  <c r="M62" i="2"/>
  <c r="N62" i="2"/>
  <c r="P62" i="2"/>
  <c r="Q62" i="2"/>
  <c r="L63" i="2"/>
  <c r="M63" i="2"/>
  <c r="N63" i="2"/>
  <c r="P63" i="2"/>
  <c r="Q63" i="2"/>
  <c r="L64" i="2"/>
  <c r="M64" i="2"/>
  <c r="N64" i="2"/>
  <c r="P64" i="2"/>
  <c r="Q64" i="2"/>
  <c r="L65" i="2"/>
  <c r="M65" i="2"/>
  <c r="N65" i="2"/>
  <c r="P65" i="2"/>
  <c r="Q65" i="2"/>
  <c r="L66" i="2"/>
  <c r="M66" i="2"/>
  <c r="N66" i="2"/>
  <c r="P66" i="2"/>
  <c r="Q66" i="2"/>
  <c r="L67" i="2"/>
  <c r="M67" i="2"/>
  <c r="N67" i="2"/>
  <c r="P67" i="2"/>
  <c r="Q67" i="2"/>
  <c r="L68" i="2"/>
  <c r="M68" i="2"/>
  <c r="N68" i="2"/>
  <c r="P68" i="2"/>
  <c r="Q68" i="2"/>
  <c r="L69" i="2"/>
  <c r="M69" i="2"/>
  <c r="N69" i="2"/>
  <c r="P69" i="2"/>
  <c r="Q69" i="2"/>
  <c r="L70" i="2"/>
  <c r="M70" i="2"/>
  <c r="N70" i="2"/>
  <c r="P70" i="2"/>
  <c r="Q70" i="2"/>
  <c r="L71" i="2"/>
  <c r="M71" i="2"/>
  <c r="N71" i="2"/>
  <c r="P71" i="2"/>
  <c r="Q71" i="2"/>
  <c r="L72" i="2"/>
  <c r="M72" i="2"/>
  <c r="N72" i="2"/>
  <c r="P72" i="2"/>
  <c r="Q72" i="2"/>
  <c r="L73" i="2"/>
  <c r="M73" i="2"/>
  <c r="N73" i="2"/>
  <c r="P73" i="2"/>
  <c r="Q73" i="2"/>
  <c r="L74" i="2"/>
  <c r="M74" i="2"/>
  <c r="N74" i="2"/>
  <c r="P74" i="2"/>
  <c r="Q74" i="2"/>
  <c r="L75" i="2"/>
  <c r="M75" i="2"/>
  <c r="N75" i="2"/>
  <c r="P75" i="2"/>
  <c r="Q75" i="2"/>
  <c r="L76" i="2"/>
  <c r="M76" i="2"/>
  <c r="N76" i="2"/>
  <c r="P76" i="2"/>
  <c r="Q76" i="2"/>
  <c r="L77" i="2"/>
  <c r="M77" i="2"/>
  <c r="N77" i="2"/>
  <c r="P77" i="2"/>
  <c r="Q77" i="2"/>
  <c r="L78" i="2"/>
  <c r="M78" i="2"/>
  <c r="N78" i="2"/>
  <c r="P78" i="2"/>
  <c r="Q78" i="2"/>
  <c r="L79" i="2"/>
  <c r="M79" i="2"/>
  <c r="N79" i="2"/>
  <c r="P79" i="2"/>
  <c r="Q79" i="2"/>
  <c r="L80" i="2"/>
  <c r="M80" i="2"/>
  <c r="N80" i="2"/>
  <c r="P80" i="2"/>
  <c r="Q80" i="2"/>
  <c r="L81" i="2"/>
  <c r="M81" i="2"/>
  <c r="N81" i="2"/>
  <c r="P81" i="2"/>
  <c r="Q81" i="2"/>
  <c r="L82" i="2"/>
  <c r="M82" i="2"/>
  <c r="N82" i="2"/>
  <c r="P82" i="2"/>
  <c r="Q82" i="2"/>
  <c r="L83" i="2"/>
  <c r="M83" i="2"/>
  <c r="N83" i="2"/>
  <c r="P83" i="2"/>
  <c r="Q83" i="2"/>
  <c r="L84" i="2"/>
  <c r="M84" i="2"/>
  <c r="N84" i="2"/>
  <c r="P84" i="2"/>
  <c r="Q84" i="2"/>
  <c r="L85" i="2"/>
  <c r="M85" i="2"/>
  <c r="N85" i="2"/>
  <c r="P85" i="2"/>
  <c r="Q85" i="2"/>
  <c r="L86" i="2"/>
  <c r="M86" i="2"/>
  <c r="N86" i="2"/>
  <c r="P86" i="2"/>
  <c r="Q86" i="2"/>
  <c r="L87" i="2"/>
  <c r="M87" i="2"/>
  <c r="N87" i="2"/>
  <c r="P87" i="2"/>
  <c r="Q87" i="2"/>
  <c r="L88" i="2"/>
  <c r="M88" i="2"/>
  <c r="N88" i="2"/>
  <c r="P88" i="2"/>
  <c r="Q88" i="2"/>
  <c r="L89" i="2"/>
  <c r="M89" i="2"/>
  <c r="N89" i="2"/>
  <c r="P89" i="2"/>
  <c r="Q89" i="2"/>
  <c r="L90" i="2"/>
  <c r="M90" i="2"/>
  <c r="N90" i="2"/>
  <c r="P90" i="2"/>
  <c r="Q90" i="2"/>
  <c r="L91" i="2"/>
  <c r="M91" i="2"/>
  <c r="N91" i="2"/>
  <c r="P91" i="2"/>
  <c r="Q91" i="2"/>
  <c r="L92" i="2"/>
  <c r="M92" i="2"/>
  <c r="N92" i="2"/>
  <c r="P92" i="2"/>
  <c r="Q92" i="2"/>
  <c r="L93" i="2"/>
  <c r="M93" i="2"/>
  <c r="N93" i="2"/>
  <c r="P93" i="2"/>
  <c r="Q93" i="2"/>
  <c r="L94" i="2"/>
  <c r="M94" i="2"/>
  <c r="N94" i="2"/>
  <c r="P94" i="2"/>
  <c r="Q94" i="2"/>
  <c r="L95" i="2"/>
  <c r="M95" i="2"/>
  <c r="N95" i="2"/>
  <c r="P95" i="2"/>
  <c r="Q95" i="2"/>
  <c r="L96" i="2"/>
  <c r="M96" i="2"/>
  <c r="N96" i="2"/>
  <c r="P96" i="2"/>
  <c r="Q96" i="2"/>
  <c r="L97" i="2"/>
  <c r="M97" i="2"/>
  <c r="N97" i="2"/>
  <c r="P97" i="2"/>
  <c r="Q97" i="2"/>
  <c r="L98" i="2"/>
  <c r="M98" i="2"/>
  <c r="N98" i="2"/>
  <c r="P98" i="2"/>
  <c r="Q98" i="2"/>
  <c r="L99" i="2"/>
  <c r="M99" i="2"/>
  <c r="N99" i="2"/>
  <c r="P99" i="2"/>
  <c r="Q99" i="2"/>
  <c r="L100" i="2"/>
  <c r="M100" i="2"/>
  <c r="N100" i="2"/>
  <c r="P100" i="2"/>
  <c r="Q100" i="2"/>
  <c r="L101" i="2"/>
  <c r="M101" i="2"/>
  <c r="N101" i="2"/>
  <c r="P101" i="2"/>
  <c r="Q101" i="2"/>
  <c r="L102" i="2"/>
  <c r="M102" i="2"/>
  <c r="N102" i="2"/>
  <c r="P102" i="2"/>
  <c r="Q102" i="2"/>
  <c r="L103" i="2"/>
  <c r="M103" i="2"/>
  <c r="N103" i="2"/>
  <c r="P103" i="2"/>
  <c r="Q103" i="2"/>
  <c r="L104" i="2"/>
  <c r="M104" i="2"/>
  <c r="N104" i="2"/>
  <c r="P104" i="2"/>
  <c r="Q104" i="2"/>
  <c r="L105" i="2"/>
  <c r="M105" i="2"/>
  <c r="N105" i="2"/>
  <c r="P105" i="2"/>
  <c r="Q105" i="2"/>
  <c r="L106" i="2"/>
  <c r="M106" i="2"/>
  <c r="N106" i="2"/>
  <c r="P106" i="2"/>
  <c r="Q106" i="2"/>
  <c r="L107" i="2"/>
  <c r="M107" i="2"/>
  <c r="N107" i="2"/>
  <c r="P107" i="2"/>
  <c r="Q107" i="2"/>
  <c r="L108" i="2"/>
  <c r="M108" i="2"/>
  <c r="N108" i="2"/>
  <c r="P108" i="2"/>
  <c r="Q108" i="2"/>
  <c r="L109" i="2"/>
  <c r="M109" i="2"/>
  <c r="N109" i="2"/>
  <c r="P109" i="2"/>
  <c r="Q109" i="2"/>
  <c r="L110" i="2"/>
  <c r="M110" i="2"/>
  <c r="N110" i="2"/>
  <c r="P110" i="2"/>
  <c r="Q110" i="2"/>
  <c r="L111" i="2"/>
  <c r="M111" i="2"/>
  <c r="N111" i="2"/>
  <c r="P111" i="2"/>
  <c r="Q111" i="2"/>
  <c r="L112" i="2"/>
  <c r="M112" i="2"/>
  <c r="N112" i="2"/>
  <c r="P112" i="2"/>
  <c r="Q112" i="2"/>
  <c r="L113" i="2"/>
  <c r="M113" i="2"/>
  <c r="N113" i="2"/>
  <c r="P113" i="2"/>
  <c r="Q113" i="2"/>
  <c r="L114" i="2"/>
  <c r="M114" i="2"/>
  <c r="N114" i="2"/>
  <c r="P114" i="2"/>
  <c r="Q114" i="2"/>
  <c r="L115" i="2"/>
  <c r="M115" i="2"/>
  <c r="N115" i="2"/>
  <c r="P115" i="2"/>
  <c r="Q115" i="2"/>
  <c r="L116" i="2"/>
  <c r="M116" i="2"/>
  <c r="N116" i="2"/>
  <c r="P116" i="2"/>
  <c r="Q116" i="2"/>
  <c r="L117" i="2"/>
  <c r="M117" i="2"/>
  <c r="N117" i="2"/>
  <c r="P117" i="2"/>
  <c r="Q117" i="2"/>
  <c r="L118" i="2"/>
  <c r="M118" i="2"/>
  <c r="N118" i="2"/>
  <c r="P118" i="2"/>
  <c r="Q118" i="2"/>
  <c r="L119" i="2"/>
  <c r="M119" i="2"/>
  <c r="N119" i="2"/>
  <c r="P119" i="2"/>
  <c r="Q119" i="2"/>
  <c r="L120" i="2"/>
  <c r="M120" i="2"/>
  <c r="N120" i="2"/>
  <c r="P120" i="2"/>
  <c r="Q120" i="2"/>
  <c r="L121" i="2"/>
  <c r="M121" i="2"/>
  <c r="N121" i="2"/>
  <c r="P121" i="2"/>
  <c r="Q121" i="2"/>
  <c r="L122" i="2"/>
  <c r="M122" i="2"/>
  <c r="N122" i="2"/>
  <c r="P122" i="2"/>
  <c r="Q122" i="2"/>
  <c r="L123" i="2"/>
  <c r="M123" i="2"/>
  <c r="N123" i="2"/>
  <c r="P123" i="2"/>
  <c r="Q123" i="2"/>
  <c r="L124" i="2"/>
  <c r="M124" i="2"/>
  <c r="N124" i="2"/>
  <c r="P124" i="2"/>
  <c r="Q124" i="2"/>
  <c r="L125" i="2"/>
  <c r="M125" i="2"/>
  <c r="N125" i="2"/>
  <c r="P125" i="2"/>
  <c r="Q125" i="2"/>
  <c r="L126" i="2"/>
  <c r="M126" i="2"/>
  <c r="N126" i="2"/>
  <c r="P126" i="2"/>
  <c r="Q126" i="2"/>
  <c r="L127" i="2"/>
  <c r="M127" i="2"/>
  <c r="N127" i="2"/>
  <c r="P127" i="2"/>
  <c r="Q127" i="2"/>
  <c r="L128" i="2"/>
  <c r="M128" i="2"/>
  <c r="N128" i="2"/>
  <c r="P128" i="2"/>
  <c r="Q128" i="2"/>
  <c r="L129" i="2"/>
  <c r="M129" i="2"/>
  <c r="N129" i="2"/>
  <c r="P129" i="2"/>
  <c r="Q129" i="2"/>
  <c r="L130" i="2"/>
  <c r="M130" i="2"/>
  <c r="N130" i="2"/>
  <c r="P130" i="2"/>
  <c r="Q130" i="2"/>
  <c r="L131" i="2"/>
  <c r="M131" i="2"/>
  <c r="N131" i="2"/>
  <c r="P131" i="2"/>
  <c r="Q131" i="2"/>
  <c r="L132" i="2"/>
  <c r="M132" i="2"/>
  <c r="N132" i="2"/>
  <c r="P132" i="2"/>
  <c r="Q132" i="2"/>
  <c r="L133" i="2"/>
  <c r="M133" i="2"/>
  <c r="N133" i="2"/>
  <c r="P133" i="2"/>
  <c r="Q133" i="2"/>
  <c r="L134" i="2"/>
  <c r="M134" i="2"/>
  <c r="N134" i="2"/>
  <c r="P134" i="2"/>
  <c r="Q134" i="2"/>
  <c r="L135" i="2"/>
  <c r="M135" i="2"/>
  <c r="N135" i="2"/>
  <c r="P135" i="2"/>
  <c r="Q135" i="2"/>
  <c r="L136" i="2"/>
  <c r="M136" i="2"/>
  <c r="N136" i="2"/>
  <c r="P136" i="2"/>
  <c r="Q136" i="2"/>
  <c r="L137" i="2"/>
  <c r="M137" i="2"/>
  <c r="N137" i="2"/>
  <c r="P137" i="2"/>
  <c r="Q137" i="2"/>
  <c r="L138" i="2"/>
  <c r="M138" i="2"/>
  <c r="N138" i="2"/>
  <c r="P138" i="2"/>
  <c r="Q138" i="2"/>
  <c r="L139" i="2"/>
  <c r="M139" i="2"/>
  <c r="N139" i="2"/>
  <c r="P139" i="2"/>
  <c r="Q139" i="2"/>
  <c r="L140" i="2"/>
  <c r="M140" i="2"/>
  <c r="N140" i="2"/>
  <c r="P140" i="2"/>
  <c r="Q140" i="2"/>
  <c r="L141" i="2"/>
  <c r="M141" i="2"/>
  <c r="N141" i="2"/>
  <c r="P141" i="2"/>
  <c r="Q141" i="2"/>
  <c r="L142" i="2"/>
  <c r="M142" i="2"/>
  <c r="N142" i="2"/>
  <c r="P142" i="2"/>
  <c r="Q142" i="2"/>
  <c r="L143" i="2"/>
  <c r="M143" i="2"/>
  <c r="N143" i="2"/>
  <c r="P143" i="2"/>
  <c r="Q143" i="2"/>
  <c r="L144" i="2"/>
  <c r="M144" i="2"/>
  <c r="N144" i="2"/>
  <c r="P144" i="2"/>
  <c r="Q144" i="2"/>
  <c r="L145" i="2"/>
  <c r="M145" i="2"/>
  <c r="N145" i="2"/>
  <c r="P145" i="2"/>
  <c r="Q145" i="2"/>
  <c r="L146" i="2"/>
  <c r="M146" i="2"/>
  <c r="N146" i="2"/>
  <c r="P146" i="2"/>
  <c r="Q146" i="2"/>
  <c r="L147" i="2"/>
  <c r="M147" i="2"/>
  <c r="N147" i="2"/>
  <c r="P147" i="2"/>
  <c r="Q147" i="2"/>
  <c r="L148" i="2"/>
  <c r="M148" i="2"/>
  <c r="N148" i="2"/>
  <c r="P148" i="2"/>
  <c r="Q148" i="2"/>
  <c r="L149" i="2"/>
  <c r="M149" i="2"/>
  <c r="N149" i="2"/>
  <c r="P149" i="2"/>
  <c r="Q149" i="2"/>
  <c r="L150" i="2"/>
  <c r="M150" i="2"/>
  <c r="N150" i="2"/>
  <c r="P150" i="2"/>
  <c r="Q150" i="2"/>
  <c r="L151" i="2"/>
  <c r="M151" i="2"/>
  <c r="N151" i="2"/>
  <c r="P151" i="2"/>
  <c r="Q151" i="2"/>
  <c r="L152" i="2"/>
  <c r="M152" i="2"/>
  <c r="N152" i="2"/>
  <c r="P152" i="2"/>
  <c r="Q152" i="2"/>
  <c r="L153" i="2"/>
  <c r="M153" i="2"/>
  <c r="N153" i="2"/>
  <c r="P153" i="2"/>
  <c r="Q153" i="2"/>
  <c r="L154" i="2"/>
  <c r="M154" i="2"/>
  <c r="N154" i="2"/>
  <c r="P154" i="2"/>
  <c r="Q154" i="2"/>
  <c r="L155" i="2"/>
  <c r="M155" i="2"/>
  <c r="N155" i="2"/>
  <c r="P155" i="2"/>
  <c r="Q155" i="2"/>
  <c r="L156" i="2"/>
  <c r="M156" i="2"/>
  <c r="N156" i="2"/>
  <c r="P156" i="2"/>
  <c r="Q156" i="2"/>
  <c r="L157" i="2"/>
  <c r="M157" i="2"/>
  <c r="N157" i="2"/>
  <c r="P157" i="2"/>
  <c r="Q157" i="2"/>
  <c r="L158" i="2"/>
  <c r="M158" i="2"/>
  <c r="N158" i="2"/>
  <c r="P158" i="2"/>
  <c r="Q158" i="2"/>
  <c r="L159" i="2"/>
  <c r="M159" i="2"/>
  <c r="N159" i="2"/>
  <c r="P159" i="2"/>
  <c r="Q159" i="2"/>
  <c r="L160" i="2"/>
  <c r="M160" i="2"/>
  <c r="N160" i="2"/>
  <c r="P160" i="2"/>
  <c r="Q160" i="2"/>
  <c r="L161" i="2"/>
  <c r="M161" i="2"/>
  <c r="N161" i="2"/>
  <c r="P161" i="2"/>
  <c r="Q161" i="2"/>
  <c r="L162" i="2"/>
  <c r="M162" i="2"/>
  <c r="N162" i="2"/>
  <c r="P162" i="2"/>
  <c r="Q162" i="2"/>
  <c r="L163" i="2"/>
  <c r="M163" i="2"/>
  <c r="N163" i="2"/>
  <c r="P163" i="2"/>
  <c r="Q163" i="2"/>
  <c r="L164" i="2"/>
  <c r="M164" i="2"/>
  <c r="N164" i="2"/>
  <c r="P164" i="2"/>
  <c r="Q164" i="2"/>
  <c r="L165" i="2"/>
  <c r="M165" i="2"/>
  <c r="N165" i="2"/>
  <c r="P165" i="2"/>
  <c r="Q165" i="2"/>
  <c r="L166" i="2"/>
  <c r="M166" i="2"/>
  <c r="N166" i="2"/>
  <c r="P166" i="2"/>
  <c r="Q166" i="2"/>
  <c r="L167" i="2"/>
  <c r="M167" i="2"/>
  <c r="N167" i="2"/>
  <c r="P167" i="2"/>
  <c r="Q167" i="2"/>
  <c r="L168" i="2"/>
  <c r="M168" i="2"/>
  <c r="N168" i="2"/>
  <c r="P168" i="2"/>
  <c r="Q168" i="2"/>
  <c r="L169" i="2"/>
  <c r="M169" i="2"/>
  <c r="N169" i="2"/>
  <c r="P169" i="2"/>
  <c r="Q169" i="2"/>
  <c r="L170" i="2"/>
  <c r="M170" i="2"/>
  <c r="N170" i="2"/>
  <c r="P170" i="2"/>
  <c r="Q170" i="2"/>
  <c r="L171" i="2"/>
  <c r="M171" i="2"/>
  <c r="N171" i="2"/>
  <c r="P171" i="2"/>
  <c r="Q171" i="2"/>
  <c r="L172" i="2"/>
  <c r="M172" i="2"/>
  <c r="N172" i="2"/>
  <c r="P172" i="2"/>
  <c r="Q172" i="2"/>
  <c r="L173" i="2"/>
  <c r="M173" i="2"/>
  <c r="N173" i="2"/>
  <c r="P173" i="2"/>
  <c r="Q173" i="2"/>
  <c r="L174" i="2"/>
  <c r="M174" i="2"/>
  <c r="N174" i="2"/>
  <c r="P174" i="2"/>
  <c r="Q174" i="2"/>
  <c r="L175" i="2"/>
  <c r="M175" i="2"/>
  <c r="N175" i="2"/>
  <c r="P175" i="2"/>
  <c r="Q175" i="2"/>
  <c r="L176" i="2"/>
  <c r="M176" i="2"/>
  <c r="N176" i="2"/>
  <c r="P176" i="2"/>
  <c r="Q176" i="2"/>
  <c r="L177" i="2"/>
  <c r="M177" i="2"/>
  <c r="N177" i="2"/>
  <c r="P177" i="2"/>
  <c r="Q177" i="2"/>
  <c r="L178" i="2"/>
  <c r="M178" i="2"/>
  <c r="N178" i="2"/>
  <c r="P178" i="2"/>
  <c r="Q178" i="2"/>
  <c r="L179" i="2"/>
  <c r="M179" i="2"/>
  <c r="N179" i="2"/>
  <c r="P179" i="2"/>
  <c r="Q179" i="2"/>
  <c r="L180" i="2"/>
  <c r="M180" i="2"/>
  <c r="N180" i="2"/>
  <c r="P180" i="2"/>
  <c r="Q180" i="2"/>
  <c r="L181" i="2"/>
  <c r="M181" i="2"/>
  <c r="N181" i="2"/>
  <c r="P181" i="2"/>
  <c r="Q181" i="2"/>
  <c r="L182" i="2"/>
  <c r="M182" i="2"/>
  <c r="N182" i="2"/>
  <c r="P182" i="2"/>
  <c r="Q182" i="2"/>
  <c r="L183" i="2"/>
  <c r="M183" i="2"/>
  <c r="N183" i="2"/>
  <c r="P183" i="2"/>
  <c r="Q183" i="2"/>
  <c r="L184" i="2"/>
  <c r="M184" i="2"/>
  <c r="N184" i="2"/>
  <c r="P184" i="2"/>
  <c r="Q184" i="2"/>
  <c r="L185" i="2"/>
  <c r="M185" i="2"/>
  <c r="N185" i="2"/>
  <c r="P185" i="2"/>
  <c r="Q185" i="2"/>
  <c r="L186" i="2"/>
  <c r="M186" i="2"/>
  <c r="N186" i="2"/>
  <c r="P186" i="2"/>
  <c r="Q186" i="2"/>
  <c r="L187" i="2"/>
  <c r="M187" i="2"/>
  <c r="N187" i="2"/>
  <c r="P187" i="2"/>
  <c r="Q187" i="2"/>
  <c r="L188" i="2"/>
  <c r="M188" i="2"/>
  <c r="N188" i="2"/>
  <c r="P188" i="2"/>
  <c r="Q188" i="2"/>
  <c r="L189" i="2"/>
  <c r="M189" i="2"/>
  <c r="N189" i="2"/>
  <c r="P189" i="2"/>
  <c r="Q189" i="2"/>
  <c r="L190" i="2"/>
  <c r="M190" i="2"/>
  <c r="N190" i="2"/>
  <c r="P190" i="2"/>
  <c r="Q190" i="2"/>
  <c r="L191" i="2"/>
  <c r="M191" i="2"/>
  <c r="N191" i="2"/>
  <c r="P191" i="2"/>
  <c r="Q191" i="2"/>
  <c r="L192" i="2"/>
  <c r="M192" i="2"/>
  <c r="N192" i="2"/>
  <c r="P192" i="2"/>
  <c r="Q192" i="2"/>
  <c r="L193" i="2"/>
  <c r="M193" i="2"/>
  <c r="N193" i="2"/>
  <c r="P193" i="2"/>
  <c r="Q193" i="2"/>
  <c r="L194" i="2"/>
  <c r="M194" i="2"/>
  <c r="N194" i="2"/>
  <c r="P194" i="2"/>
  <c r="Q194" i="2"/>
  <c r="L195" i="2"/>
  <c r="M195" i="2"/>
  <c r="N195" i="2"/>
  <c r="P195" i="2"/>
  <c r="Q195" i="2"/>
  <c r="L196" i="2"/>
  <c r="M196" i="2"/>
  <c r="N196" i="2"/>
  <c r="P196" i="2"/>
  <c r="Q196" i="2"/>
  <c r="L197" i="2"/>
  <c r="M197" i="2"/>
  <c r="N197" i="2"/>
  <c r="P197" i="2"/>
  <c r="Q197" i="2"/>
  <c r="L198" i="2"/>
  <c r="M198" i="2"/>
  <c r="N198" i="2"/>
  <c r="P198" i="2"/>
  <c r="Q198" i="2"/>
  <c r="L199" i="2"/>
  <c r="M199" i="2"/>
  <c r="N199" i="2"/>
  <c r="P199" i="2"/>
  <c r="Q199" i="2"/>
  <c r="L200" i="2"/>
  <c r="M200" i="2"/>
  <c r="N200" i="2"/>
  <c r="P200" i="2"/>
  <c r="Q200" i="2"/>
  <c r="L201" i="2"/>
  <c r="M201" i="2"/>
  <c r="N201" i="2"/>
  <c r="P201" i="2"/>
  <c r="Q201" i="2"/>
  <c r="L202" i="2"/>
  <c r="M202" i="2"/>
  <c r="N202" i="2"/>
  <c r="P202" i="2"/>
  <c r="Q202" i="2"/>
  <c r="L203" i="2"/>
  <c r="M203" i="2"/>
  <c r="N203" i="2"/>
  <c r="P203" i="2"/>
  <c r="Q203" i="2"/>
  <c r="L204" i="2"/>
  <c r="M204" i="2"/>
  <c r="N204" i="2"/>
  <c r="P204" i="2"/>
  <c r="Q204" i="2"/>
  <c r="L205" i="2"/>
  <c r="M205" i="2"/>
  <c r="N205" i="2"/>
  <c r="P205" i="2"/>
  <c r="Q205" i="2"/>
  <c r="L206" i="2"/>
  <c r="M206" i="2"/>
  <c r="N206" i="2"/>
  <c r="P206" i="2"/>
  <c r="Q206" i="2"/>
  <c r="L207" i="2"/>
  <c r="M207" i="2"/>
  <c r="N207" i="2"/>
  <c r="P207" i="2"/>
  <c r="Q207" i="2"/>
  <c r="L208" i="2"/>
  <c r="M208" i="2"/>
  <c r="N208" i="2"/>
  <c r="P208" i="2"/>
  <c r="Q208" i="2"/>
  <c r="L209" i="2"/>
  <c r="M209" i="2"/>
  <c r="N209" i="2"/>
  <c r="P209" i="2"/>
  <c r="Q209" i="2"/>
  <c r="L210" i="2"/>
  <c r="M210" i="2"/>
  <c r="N210" i="2"/>
  <c r="P210" i="2"/>
  <c r="Q210" i="2"/>
  <c r="L211" i="2"/>
  <c r="M211" i="2"/>
  <c r="N211" i="2"/>
  <c r="P211" i="2"/>
  <c r="Q211" i="2"/>
  <c r="L212" i="2"/>
  <c r="M212" i="2"/>
  <c r="N212" i="2"/>
  <c r="P212" i="2"/>
  <c r="Q212" i="2"/>
  <c r="L213" i="2"/>
  <c r="M213" i="2"/>
  <c r="N213" i="2"/>
  <c r="P213" i="2"/>
  <c r="Q213" i="2"/>
  <c r="L214" i="2"/>
  <c r="M214" i="2"/>
  <c r="N214" i="2"/>
  <c r="P214" i="2"/>
  <c r="Q214" i="2"/>
  <c r="L215" i="2"/>
  <c r="M215" i="2"/>
  <c r="N215" i="2"/>
  <c r="P215" i="2"/>
  <c r="Q215" i="2"/>
  <c r="L216" i="2"/>
  <c r="M216" i="2"/>
  <c r="N216" i="2"/>
  <c r="P216" i="2"/>
  <c r="Q216" i="2"/>
  <c r="L217" i="2"/>
  <c r="M217" i="2"/>
  <c r="N217" i="2"/>
  <c r="P217" i="2"/>
  <c r="Q217" i="2"/>
  <c r="L218" i="2"/>
  <c r="M218" i="2"/>
  <c r="N218" i="2"/>
  <c r="P218" i="2"/>
  <c r="Q218" i="2"/>
  <c r="L219" i="2"/>
  <c r="M219" i="2"/>
  <c r="N219" i="2"/>
  <c r="P219" i="2"/>
  <c r="Q219" i="2"/>
  <c r="L220" i="2"/>
  <c r="M220" i="2"/>
  <c r="N220" i="2"/>
  <c r="P220" i="2"/>
  <c r="Q220" i="2"/>
  <c r="L221" i="2"/>
  <c r="M221" i="2"/>
  <c r="N221" i="2"/>
  <c r="P221" i="2"/>
  <c r="Q221" i="2"/>
  <c r="L222" i="2"/>
  <c r="M222" i="2"/>
  <c r="N222" i="2"/>
  <c r="P222" i="2"/>
  <c r="Q222" i="2"/>
  <c r="L223" i="2"/>
  <c r="M223" i="2"/>
  <c r="N223" i="2"/>
  <c r="P223" i="2"/>
  <c r="Q223" i="2"/>
  <c r="L224" i="2"/>
  <c r="M224" i="2"/>
  <c r="N224" i="2"/>
  <c r="P224" i="2"/>
  <c r="Q224" i="2"/>
  <c r="L225" i="2"/>
  <c r="M225" i="2"/>
  <c r="N225" i="2"/>
  <c r="P225" i="2"/>
  <c r="Q225" i="2"/>
  <c r="L226" i="2"/>
  <c r="M226" i="2"/>
  <c r="N226" i="2"/>
  <c r="P226" i="2"/>
  <c r="Q226" i="2"/>
  <c r="L227" i="2"/>
  <c r="M227" i="2"/>
  <c r="N227" i="2"/>
  <c r="P227" i="2"/>
  <c r="Q227" i="2"/>
  <c r="L228" i="2"/>
  <c r="M228" i="2"/>
  <c r="N228" i="2"/>
  <c r="P228" i="2"/>
  <c r="Q228" i="2"/>
  <c r="L229" i="2"/>
  <c r="M229" i="2"/>
  <c r="N229" i="2"/>
  <c r="P229" i="2"/>
  <c r="Q229" i="2"/>
  <c r="L230" i="2"/>
  <c r="M230" i="2"/>
  <c r="N230" i="2"/>
  <c r="P230" i="2"/>
  <c r="Q230" i="2"/>
  <c r="L231" i="2"/>
  <c r="M231" i="2"/>
  <c r="N231" i="2"/>
  <c r="P231" i="2"/>
  <c r="Q231" i="2"/>
  <c r="L232" i="2"/>
  <c r="M232" i="2"/>
  <c r="N232" i="2"/>
  <c r="P232" i="2"/>
  <c r="Q232" i="2"/>
  <c r="L233" i="2"/>
  <c r="M233" i="2"/>
  <c r="N233" i="2"/>
  <c r="P233" i="2"/>
  <c r="Q233" i="2"/>
  <c r="L234" i="2"/>
  <c r="M234" i="2"/>
  <c r="N234" i="2"/>
  <c r="P234" i="2"/>
  <c r="Q234" i="2"/>
  <c r="L235" i="2"/>
  <c r="M235" i="2"/>
  <c r="N235" i="2"/>
  <c r="P235" i="2"/>
  <c r="Q235" i="2"/>
  <c r="L236" i="2"/>
  <c r="M236" i="2"/>
  <c r="N236" i="2"/>
  <c r="P236" i="2"/>
  <c r="Q236" i="2"/>
  <c r="L237" i="2"/>
  <c r="M237" i="2"/>
  <c r="N237" i="2"/>
  <c r="P237" i="2"/>
  <c r="Q237" i="2"/>
  <c r="L238" i="2"/>
  <c r="M238" i="2"/>
  <c r="N238" i="2"/>
  <c r="P238" i="2"/>
  <c r="Q238" i="2"/>
  <c r="L239" i="2"/>
  <c r="M239" i="2"/>
  <c r="N239" i="2"/>
  <c r="P239" i="2"/>
  <c r="Q239" i="2"/>
  <c r="L240" i="2"/>
  <c r="M240" i="2"/>
  <c r="N240" i="2"/>
  <c r="P240" i="2"/>
  <c r="Q240" i="2"/>
  <c r="L241" i="2"/>
  <c r="M241" i="2"/>
  <c r="N241" i="2"/>
  <c r="P241" i="2"/>
  <c r="Q241" i="2"/>
  <c r="L242" i="2"/>
  <c r="M242" i="2"/>
  <c r="N242" i="2"/>
  <c r="P242" i="2"/>
  <c r="Q242" i="2"/>
  <c r="L243" i="2"/>
  <c r="M243" i="2"/>
  <c r="N243" i="2"/>
  <c r="P243" i="2"/>
  <c r="Q243" i="2"/>
  <c r="L244" i="2"/>
  <c r="M244" i="2"/>
  <c r="N244" i="2"/>
  <c r="P244" i="2"/>
  <c r="Q244" i="2"/>
  <c r="L245" i="2"/>
  <c r="M245" i="2"/>
  <c r="N245" i="2"/>
  <c r="P245" i="2"/>
  <c r="Q245" i="2"/>
  <c r="L246" i="2"/>
  <c r="M246" i="2"/>
  <c r="N246" i="2"/>
  <c r="P246" i="2"/>
  <c r="Q246" i="2"/>
  <c r="L247" i="2"/>
  <c r="M247" i="2"/>
  <c r="N247" i="2"/>
  <c r="P247" i="2"/>
  <c r="Q247" i="2"/>
  <c r="L248" i="2"/>
  <c r="M248" i="2"/>
  <c r="N248" i="2"/>
  <c r="P248" i="2"/>
  <c r="Q248" i="2"/>
  <c r="L249" i="2"/>
  <c r="M249" i="2"/>
  <c r="N249" i="2"/>
  <c r="P249" i="2"/>
  <c r="Q249" i="2"/>
  <c r="L250" i="2"/>
  <c r="M250" i="2"/>
  <c r="N250" i="2"/>
  <c r="P250" i="2"/>
  <c r="Q250" i="2"/>
  <c r="L251" i="2"/>
  <c r="M251" i="2"/>
  <c r="N251" i="2"/>
  <c r="P251" i="2"/>
  <c r="Q251" i="2"/>
  <c r="L252" i="2"/>
  <c r="M252" i="2"/>
  <c r="N252" i="2"/>
  <c r="P252" i="2"/>
  <c r="Q252" i="2"/>
  <c r="L253" i="2"/>
  <c r="M253" i="2"/>
  <c r="N253" i="2"/>
  <c r="P253" i="2"/>
  <c r="Q253" i="2"/>
  <c r="L254" i="2"/>
  <c r="M254" i="2"/>
  <c r="N254" i="2"/>
  <c r="P254" i="2"/>
  <c r="Q254" i="2"/>
  <c r="L255" i="2"/>
  <c r="M255" i="2"/>
  <c r="N255" i="2"/>
  <c r="P255" i="2"/>
  <c r="Q255" i="2"/>
  <c r="L256" i="2"/>
  <c r="M256" i="2"/>
  <c r="N256" i="2"/>
  <c r="P256" i="2"/>
  <c r="Q256" i="2"/>
  <c r="L257" i="2"/>
  <c r="M257" i="2"/>
  <c r="N257" i="2"/>
  <c r="P257" i="2"/>
  <c r="Q257" i="2"/>
  <c r="L258" i="2"/>
  <c r="M258" i="2"/>
  <c r="N258" i="2"/>
  <c r="P258" i="2"/>
  <c r="Q258" i="2"/>
  <c r="L259" i="2"/>
  <c r="M259" i="2"/>
  <c r="N259" i="2"/>
  <c r="P259" i="2"/>
  <c r="Q259" i="2"/>
  <c r="L260" i="2"/>
  <c r="M260" i="2"/>
  <c r="N260" i="2"/>
  <c r="P260" i="2"/>
  <c r="Q260" i="2"/>
  <c r="L261" i="2"/>
  <c r="M261" i="2"/>
  <c r="N261" i="2"/>
  <c r="P261" i="2"/>
  <c r="Q261" i="2"/>
  <c r="L262" i="2"/>
  <c r="M262" i="2"/>
  <c r="N262" i="2"/>
  <c r="P262" i="2"/>
  <c r="Q262" i="2"/>
  <c r="L263" i="2"/>
  <c r="M263" i="2"/>
  <c r="N263" i="2"/>
  <c r="P263" i="2"/>
  <c r="Q263" i="2"/>
  <c r="L264" i="2"/>
  <c r="M264" i="2"/>
  <c r="N264" i="2"/>
  <c r="P264" i="2"/>
  <c r="Q264" i="2"/>
  <c r="L265" i="2"/>
  <c r="M265" i="2"/>
  <c r="N265" i="2"/>
  <c r="P265" i="2"/>
  <c r="Q265" i="2"/>
  <c r="L266" i="2"/>
  <c r="M266" i="2"/>
  <c r="N266" i="2"/>
  <c r="P266" i="2"/>
  <c r="Q266" i="2"/>
  <c r="L267" i="2"/>
  <c r="M267" i="2"/>
  <c r="N267" i="2"/>
  <c r="P267" i="2"/>
  <c r="Q267" i="2"/>
  <c r="L268" i="2"/>
  <c r="M268" i="2"/>
  <c r="N268" i="2"/>
  <c r="P268" i="2"/>
  <c r="Q268" i="2"/>
  <c r="L269" i="2"/>
  <c r="M269" i="2"/>
  <c r="N269" i="2"/>
  <c r="P269" i="2"/>
  <c r="Q269" i="2"/>
  <c r="L270" i="2"/>
  <c r="M270" i="2"/>
  <c r="N270" i="2"/>
  <c r="P270" i="2"/>
  <c r="Q270" i="2"/>
  <c r="L271" i="2"/>
  <c r="M271" i="2"/>
  <c r="N271" i="2"/>
  <c r="P271" i="2"/>
  <c r="Q271" i="2"/>
  <c r="L272" i="2"/>
  <c r="M272" i="2"/>
  <c r="N272" i="2"/>
  <c r="P272" i="2"/>
  <c r="Q272" i="2"/>
  <c r="L273" i="2"/>
  <c r="M273" i="2"/>
  <c r="N273" i="2"/>
  <c r="P273" i="2"/>
  <c r="Q273" i="2"/>
  <c r="L274" i="2"/>
  <c r="M274" i="2"/>
  <c r="N274" i="2"/>
  <c r="P274" i="2"/>
  <c r="Q274" i="2"/>
  <c r="L275" i="2"/>
  <c r="M275" i="2"/>
  <c r="N275" i="2"/>
  <c r="P275" i="2"/>
  <c r="Q275" i="2"/>
  <c r="L276" i="2"/>
  <c r="M276" i="2"/>
  <c r="N276" i="2"/>
  <c r="P276" i="2"/>
  <c r="Q276" i="2"/>
  <c r="L277" i="2"/>
  <c r="M277" i="2"/>
  <c r="N277" i="2"/>
  <c r="P277" i="2"/>
  <c r="Q277" i="2"/>
  <c r="L278" i="2"/>
  <c r="M278" i="2"/>
  <c r="N278" i="2"/>
  <c r="P278" i="2"/>
  <c r="Q278" i="2"/>
  <c r="L279" i="2"/>
  <c r="M279" i="2"/>
  <c r="N279" i="2"/>
  <c r="P279" i="2"/>
  <c r="Q279" i="2"/>
  <c r="L280" i="2"/>
  <c r="M280" i="2"/>
  <c r="N280" i="2"/>
  <c r="P280" i="2"/>
  <c r="Q280" i="2"/>
  <c r="L281" i="2"/>
  <c r="M281" i="2"/>
  <c r="N281" i="2"/>
  <c r="P281" i="2"/>
  <c r="Q281" i="2"/>
  <c r="L282" i="2"/>
  <c r="M282" i="2"/>
  <c r="N282" i="2"/>
  <c r="P282" i="2"/>
  <c r="Q282" i="2"/>
  <c r="L283" i="2"/>
  <c r="M283" i="2"/>
  <c r="N283" i="2"/>
  <c r="P283" i="2"/>
  <c r="Q283" i="2"/>
  <c r="L284" i="2"/>
  <c r="M284" i="2"/>
  <c r="N284" i="2"/>
  <c r="P284" i="2"/>
  <c r="Q284" i="2"/>
  <c r="L285" i="2"/>
  <c r="M285" i="2"/>
  <c r="N285" i="2"/>
  <c r="P285" i="2"/>
  <c r="Q285" i="2"/>
  <c r="L286" i="2"/>
  <c r="M286" i="2"/>
  <c r="N286" i="2"/>
  <c r="P286" i="2"/>
  <c r="Q286" i="2"/>
  <c r="L287" i="2"/>
  <c r="M287" i="2"/>
  <c r="N287" i="2"/>
  <c r="P287" i="2"/>
  <c r="Q287" i="2"/>
  <c r="L288" i="2"/>
  <c r="M288" i="2"/>
  <c r="N288" i="2"/>
  <c r="P288" i="2"/>
  <c r="Q288" i="2"/>
  <c r="L289" i="2"/>
  <c r="M289" i="2"/>
  <c r="N289" i="2"/>
  <c r="P289" i="2"/>
  <c r="Q289" i="2"/>
  <c r="L290" i="2"/>
  <c r="M290" i="2"/>
  <c r="N290" i="2"/>
  <c r="P290" i="2"/>
  <c r="Q290" i="2"/>
  <c r="L291" i="2"/>
  <c r="M291" i="2"/>
  <c r="N291" i="2"/>
  <c r="P291" i="2"/>
  <c r="Q291" i="2"/>
  <c r="L292" i="2"/>
  <c r="M292" i="2"/>
  <c r="N292" i="2"/>
  <c r="P292" i="2"/>
  <c r="Q292" i="2"/>
  <c r="L293" i="2"/>
  <c r="M293" i="2"/>
  <c r="N293" i="2"/>
  <c r="P293" i="2"/>
  <c r="Q293" i="2"/>
  <c r="L294" i="2"/>
  <c r="M294" i="2"/>
  <c r="N294" i="2"/>
  <c r="P294" i="2"/>
  <c r="Q294" i="2"/>
  <c r="L295" i="2"/>
  <c r="M295" i="2"/>
  <c r="N295" i="2"/>
  <c r="P295" i="2"/>
  <c r="Q295" i="2"/>
  <c r="L296" i="2"/>
  <c r="M296" i="2"/>
  <c r="N296" i="2"/>
  <c r="P296" i="2"/>
  <c r="Q296" i="2"/>
  <c r="L297" i="2"/>
  <c r="M297" i="2"/>
  <c r="N297" i="2"/>
  <c r="P297" i="2"/>
  <c r="Q297" i="2"/>
  <c r="L298" i="2"/>
  <c r="M298" i="2"/>
  <c r="N298" i="2"/>
  <c r="P298" i="2"/>
  <c r="Q298" i="2"/>
  <c r="L299" i="2"/>
  <c r="M299" i="2"/>
  <c r="N299" i="2"/>
  <c r="P299" i="2"/>
  <c r="Q299" i="2"/>
  <c r="L300" i="2"/>
  <c r="M300" i="2"/>
  <c r="N300" i="2"/>
  <c r="P300" i="2"/>
  <c r="Q300" i="2"/>
  <c r="L301" i="2"/>
  <c r="M301" i="2"/>
  <c r="N301" i="2"/>
  <c r="P301" i="2"/>
  <c r="Q301" i="2"/>
  <c r="L302" i="2"/>
  <c r="M302" i="2"/>
  <c r="N302" i="2"/>
  <c r="P302" i="2"/>
  <c r="Q302" i="2"/>
  <c r="L303" i="2"/>
  <c r="M303" i="2"/>
  <c r="N303" i="2"/>
  <c r="P303" i="2"/>
  <c r="Q303" i="2"/>
  <c r="L304" i="2"/>
  <c r="M304" i="2"/>
  <c r="N304" i="2"/>
  <c r="P304" i="2"/>
  <c r="Q304" i="2"/>
  <c r="L305" i="2"/>
  <c r="M305" i="2"/>
  <c r="N305" i="2"/>
  <c r="P305" i="2"/>
  <c r="Q305" i="2"/>
  <c r="L306" i="2"/>
  <c r="M306" i="2"/>
  <c r="N306" i="2"/>
  <c r="P306" i="2"/>
  <c r="Q306" i="2"/>
  <c r="L307" i="2"/>
  <c r="M307" i="2"/>
  <c r="N307" i="2"/>
  <c r="P307" i="2"/>
  <c r="Q307" i="2"/>
  <c r="L308" i="2"/>
  <c r="M308" i="2"/>
  <c r="N308" i="2"/>
  <c r="P308" i="2"/>
  <c r="Q308" i="2"/>
  <c r="L309" i="2"/>
  <c r="M309" i="2"/>
  <c r="N309" i="2"/>
  <c r="P309" i="2"/>
  <c r="Q309" i="2"/>
  <c r="L310" i="2"/>
  <c r="M310" i="2"/>
  <c r="N310" i="2"/>
  <c r="P310" i="2"/>
  <c r="Q310" i="2"/>
  <c r="L311" i="2"/>
  <c r="M311" i="2"/>
  <c r="N311" i="2"/>
  <c r="P311" i="2"/>
  <c r="Q311" i="2"/>
  <c r="L312" i="2"/>
  <c r="M312" i="2"/>
  <c r="N312" i="2"/>
  <c r="P312" i="2"/>
  <c r="Q312" i="2"/>
  <c r="L313" i="2"/>
  <c r="M313" i="2"/>
  <c r="N313" i="2"/>
  <c r="P313" i="2"/>
  <c r="Q313" i="2"/>
  <c r="L314" i="2"/>
  <c r="M314" i="2"/>
  <c r="N314" i="2"/>
  <c r="P314" i="2"/>
  <c r="Q314" i="2"/>
  <c r="L315" i="2"/>
  <c r="M315" i="2"/>
  <c r="N315" i="2"/>
  <c r="P315" i="2"/>
  <c r="Q315" i="2"/>
  <c r="L316" i="2"/>
  <c r="M316" i="2"/>
  <c r="N316" i="2"/>
  <c r="P316" i="2"/>
  <c r="Q316" i="2"/>
  <c r="L317" i="2"/>
  <c r="M317" i="2"/>
  <c r="N317" i="2"/>
  <c r="P317" i="2"/>
  <c r="Q317" i="2"/>
  <c r="L318" i="2"/>
  <c r="M318" i="2"/>
  <c r="N318" i="2"/>
  <c r="P318" i="2"/>
  <c r="Q318" i="2"/>
  <c r="L319" i="2"/>
  <c r="M319" i="2"/>
  <c r="N319" i="2"/>
  <c r="P319" i="2"/>
  <c r="Q319" i="2"/>
  <c r="L320" i="2"/>
  <c r="M320" i="2"/>
  <c r="N320" i="2"/>
  <c r="P320" i="2"/>
  <c r="Q320" i="2"/>
  <c r="L321" i="2"/>
  <c r="M321" i="2"/>
  <c r="N321" i="2"/>
  <c r="P321" i="2"/>
  <c r="Q321" i="2"/>
  <c r="L322" i="2"/>
  <c r="M322" i="2"/>
  <c r="N322" i="2"/>
  <c r="P322" i="2"/>
  <c r="Q322" i="2"/>
  <c r="L323" i="2"/>
  <c r="M323" i="2"/>
  <c r="N323" i="2"/>
  <c r="P323" i="2"/>
  <c r="Q323" i="2"/>
  <c r="L324" i="2"/>
  <c r="M324" i="2"/>
  <c r="N324" i="2"/>
  <c r="P324" i="2"/>
  <c r="Q324" i="2"/>
  <c r="L325" i="2"/>
  <c r="M325" i="2"/>
  <c r="N325" i="2"/>
  <c r="P325" i="2"/>
  <c r="Q325" i="2"/>
  <c r="L326" i="2"/>
  <c r="M326" i="2"/>
  <c r="N326" i="2"/>
  <c r="P326" i="2"/>
  <c r="Q326" i="2"/>
  <c r="L327" i="2"/>
  <c r="M327" i="2"/>
  <c r="N327" i="2"/>
  <c r="P327" i="2"/>
  <c r="Q327" i="2"/>
  <c r="L328" i="2"/>
  <c r="M328" i="2"/>
  <c r="N328" i="2"/>
  <c r="P328" i="2"/>
  <c r="Q328" i="2"/>
  <c r="L329" i="2"/>
  <c r="M329" i="2"/>
  <c r="N329" i="2"/>
  <c r="P329" i="2"/>
  <c r="Q329" i="2"/>
  <c r="L330" i="2"/>
  <c r="M330" i="2"/>
  <c r="N330" i="2"/>
  <c r="P330" i="2"/>
  <c r="Q330" i="2"/>
  <c r="L331" i="2"/>
  <c r="M331" i="2"/>
  <c r="N331" i="2"/>
  <c r="P331" i="2"/>
  <c r="Q331" i="2"/>
  <c r="L332" i="2"/>
  <c r="M332" i="2"/>
  <c r="N332" i="2"/>
  <c r="P332" i="2"/>
  <c r="Q332" i="2"/>
  <c r="L333" i="2"/>
  <c r="M333" i="2"/>
  <c r="N333" i="2"/>
  <c r="P333" i="2"/>
  <c r="Q333" i="2"/>
  <c r="L334" i="2"/>
  <c r="M334" i="2"/>
  <c r="N334" i="2"/>
  <c r="P334" i="2"/>
  <c r="Q334" i="2"/>
  <c r="L335" i="2"/>
  <c r="M335" i="2"/>
  <c r="N335" i="2"/>
  <c r="P335" i="2"/>
  <c r="Q335" i="2"/>
  <c r="L336" i="2"/>
  <c r="M336" i="2"/>
  <c r="N336" i="2"/>
  <c r="P336" i="2"/>
  <c r="Q336" i="2"/>
  <c r="L337" i="2"/>
  <c r="M337" i="2"/>
  <c r="N337" i="2"/>
  <c r="P337" i="2"/>
  <c r="Q337" i="2"/>
  <c r="L338" i="2"/>
  <c r="M338" i="2"/>
  <c r="N338" i="2"/>
  <c r="P338" i="2"/>
  <c r="Q338" i="2"/>
  <c r="L339" i="2"/>
  <c r="M339" i="2"/>
  <c r="N339" i="2"/>
  <c r="P339" i="2"/>
  <c r="Q339" i="2"/>
  <c r="L340" i="2"/>
  <c r="M340" i="2"/>
  <c r="N340" i="2"/>
  <c r="P340" i="2"/>
  <c r="Q340" i="2"/>
  <c r="L341" i="2"/>
  <c r="M341" i="2"/>
  <c r="N341" i="2"/>
  <c r="P341" i="2"/>
  <c r="Q341" i="2"/>
  <c r="L342" i="2"/>
  <c r="M342" i="2"/>
  <c r="N342" i="2"/>
  <c r="P342" i="2"/>
  <c r="Q342" i="2"/>
  <c r="L343" i="2"/>
  <c r="M343" i="2"/>
  <c r="N343" i="2"/>
  <c r="P343" i="2"/>
  <c r="Q343" i="2"/>
  <c r="L344" i="2"/>
  <c r="M344" i="2"/>
  <c r="N344" i="2"/>
  <c r="P344" i="2"/>
  <c r="Q344" i="2"/>
  <c r="L345" i="2"/>
  <c r="M345" i="2"/>
  <c r="N345" i="2"/>
  <c r="P345" i="2"/>
  <c r="Q345" i="2"/>
  <c r="L346" i="2"/>
  <c r="M346" i="2"/>
  <c r="N346" i="2"/>
  <c r="P346" i="2"/>
  <c r="Q346" i="2"/>
  <c r="L347" i="2"/>
  <c r="M347" i="2"/>
  <c r="N347" i="2"/>
  <c r="P347" i="2"/>
  <c r="Q347" i="2"/>
  <c r="L348" i="2"/>
  <c r="M348" i="2"/>
  <c r="N348" i="2"/>
  <c r="P348" i="2"/>
  <c r="Q348" i="2"/>
  <c r="L349" i="2"/>
  <c r="M349" i="2"/>
  <c r="N349" i="2"/>
  <c r="P349" i="2"/>
  <c r="Q349" i="2"/>
  <c r="L350" i="2"/>
  <c r="M350" i="2"/>
  <c r="N350" i="2"/>
  <c r="P350" i="2"/>
  <c r="Q350" i="2"/>
  <c r="L351" i="2"/>
  <c r="M351" i="2"/>
  <c r="N351" i="2"/>
  <c r="P351" i="2"/>
  <c r="Q351" i="2"/>
  <c r="L352" i="2"/>
  <c r="M352" i="2"/>
  <c r="N352" i="2"/>
  <c r="P352" i="2"/>
  <c r="Q352" i="2"/>
  <c r="L353" i="2"/>
  <c r="M353" i="2"/>
  <c r="N353" i="2"/>
  <c r="P353" i="2"/>
  <c r="Q353" i="2"/>
  <c r="L354" i="2"/>
  <c r="M354" i="2"/>
  <c r="N354" i="2"/>
  <c r="P354" i="2"/>
  <c r="Q354" i="2"/>
  <c r="L355" i="2"/>
  <c r="M355" i="2"/>
  <c r="N355" i="2"/>
  <c r="P355" i="2"/>
  <c r="Q355" i="2"/>
  <c r="L356" i="2"/>
  <c r="M356" i="2"/>
  <c r="N356" i="2"/>
  <c r="P356" i="2"/>
  <c r="Q356" i="2"/>
  <c r="L357" i="2"/>
  <c r="M357" i="2"/>
  <c r="N357" i="2"/>
  <c r="P357" i="2"/>
  <c r="Q357" i="2"/>
  <c r="L358" i="2"/>
  <c r="M358" i="2"/>
  <c r="N358" i="2"/>
  <c r="P358" i="2"/>
  <c r="Q358" i="2"/>
  <c r="L359" i="2"/>
  <c r="M359" i="2"/>
  <c r="N359" i="2"/>
  <c r="P359" i="2"/>
  <c r="Q359" i="2"/>
  <c r="L360" i="2"/>
  <c r="M360" i="2"/>
  <c r="N360" i="2"/>
  <c r="P360" i="2"/>
  <c r="Q360" i="2"/>
  <c r="L361" i="2"/>
  <c r="M361" i="2"/>
  <c r="N361" i="2"/>
  <c r="P361" i="2"/>
  <c r="Q361" i="2"/>
  <c r="L362" i="2"/>
  <c r="M362" i="2"/>
  <c r="N362" i="2"/>
  <c r="P362" i="2"/>
  <c r="Q362" i="2"/>
  <c r="L363" i="2"/>
  <c r="M363" i="2"/>
  <c r="N363" i="2"/>
  <c r="P363" i="2"/>
  <c r="Q363" i="2"/>
  <c r="L364" i="2"/>
  <c r="M364" i="2"/>
  <c r="N364" i="2"/>
  <c r="P364" i="2"/>
  <c r="Q364" i="2"/>
  <c r="L365" i="2"/>
  <c r="M365" i="2"/>
  <c r="N365" i="2"/>
  <c r="P365" i="2"/>
  <c r="Q365" i="2"/>
  <c r="L366" i="2"/>
  <c r="M366" i="2"/>
  <c r="N366" i="2"/>
  <c r="P366" i="2"/>
  <c r="Q366" i="2"/>
  <c r="L367" i="2"/>
  <c r="M367" i="2"/>
  <c r="N367" i="2"/>
  <c r="P367" i="2"/>
  <c r="Q367" i="2"/>
  <c r="L368" i="2"/>
  <c r="M368" i="2"/>
  <c r="N368" i="2"/>
  <c r="P368" i="2"/>
  <c r="Q368" i="2"/>
  <c r="L369" i="2"/>
  <c r="M369" i="2"/>
  <c r="N369" i="2"/>
  <c r="P369" i="2"/>
  <c r="Q369" i="2"/>
  <c r="L370" i="2"/>
  <c r="M370" i="2"/>
  <c r="N370" i="2"/>
  <c r="P370" i="2"/>
  <c r="Q370" i="2"/>
  <c r="L371" i="2"/>
  <c r="M371" i="2"/>
  <c r="N371" i="2"/>
  <c r="P371" i="2"/>
  <c r="Q371" i="2"/>
  <c r="L372" i="2"/>
  <c r="M372" i="2"/>
  <c r="N372" i="2"/>
  <c r="P372" i="2"/>
  <c r="Q372" i="2"/>
  <c r="L373" i="2"/>
  <c r="M373" i="2"/>
  <c r="N373" i="2"/>
  <c r="P373" i="2"/>
  <c r="Q373" i="2"/>
  <c r="L374" i="2"/>
  <c r="M374" i="2"/>
  <c r="N374" i="2"/>
  <c r="P374" i="2"/>
  <c r="Q374" i="2"/>
  <c r="L375" i="2"/>
  <c r="M375" i="2"/>
  <c r="N375" i="2"/>
  <c r="P375" i="2"/>
  <c r="Q375" i="2"/>
  <c r="L376" i="2"/>
  <c r="M376" i="2"/>
  <c r="N376" i="2"/>
  <c r="P376" i="2"/>
  <c r="Q376" i="2"/>
  <c r="L377" i="2"/>
  <c r="M377" i="2"/>
  <c r="N377" i="2"/>
  <c r="P377" i="2"/>
  <c r="Q377" i="2"/>
  <c r="L378" i="2"/>
  <c r="M378" i="2"/>
  <c r="N378" i="2"/>
  <c r="P378" i="2"/>
  <c r="Q378" i="2"/>
  <c r="L379" i="2"/>
  <c r="M379" i="2"/>
  <c r="N379" i="2"/>
  <c r="P379" i="2"/>
  <c r="Q379" i="2"/>
  <c r="L380" i="2"/>
  <c r="M380" i="2"/>
  <c r="N380" i="2"/>
  <c r="P380" i="2"/>
  <c r="Q380" i="2"/>
  <c r="L381" i="2"/>
  <c r="M381" i="2"/>
  <c r="N381" i="2"/>
  <c r="P381" i="2"/>
  <c r="Q381" i="2"/>
  <c r="L382" i="2"/>
  <c r="M382" i="2"/>
  <c r="N382" i="2"/>
  <c r="P382" i="2"/>
  <c r="Q382" i="2"/>
  <c r="L383" i="2"/>
  <c r="M383" i="2"/>
  <c r="N383" i="2"/>
  <c r="P383" i="2"/>
  <c r="Q383" i="2"/>
  <c r="L384" i="2"/>
  <c r="M384" i="2"/>
  <c r="N384" i="2"/>
  <c r="P384" i="2"/>
  <c r="Q384" i="2"/>
  <c r="L385" i="2"/>
  <c r="M385" i="2"/>
  <c r="N385" i="2"/>
  <c r="P385" i="2"/>
  <c r="Q385" i="2"/>
  <c r="L386" i="2"/>
  <c r="M386" i="2"/>
  <c r="N386" i="2"/>
  <c r="P386" i="2"/>
  <c r="Q386" i="2"/>
  <c r="L387" i="2"/>
  <c r="M387" i="2"/>
  <c r="N387" i="2"/>
  <c r="P387" i="2"/>
  <c r="Q387" i="2"/>
  <c r="L388" i="2"/>
  <c r="M388" i="2"/>
  <c r="N388" i="2"/>
  <c r="P388" i="2"/>
  <c r="Q388" i="2"/>
  <c r="N389" i="2"/>
  <c r="P389" i="2"/>
  <c r="Q389" i="2"/>
  <c r="L390" i="2"/>
  <c r="M390" i="2"/>
  <c r="N390" i="2"/>
  <c r="P390" i="2"/>
  <c r="Q390" i="2"/>
  <c r="L391" i="2"/>
  <c r="M391" i="2"/>
  <c r="N391" i="2"/>
  <c r="P391" i="2"/>
  <c r="Q391" i="2"/>
  <c r="L392" i="2"/>
  <c r="M392" i="2"/>
  <c r="N392" i="2"/>
  <c r="P392" i="2"/>
  <c r="Q392" i="2"/>
  <c r="L393" i="2"/>
  <c r="M393" i="2"/>
  <c r="N393" i="2"/>
  <c r="P393" i="2"/>
  <c r="Q393" i="2"/>
  <c r="L394" i="2"/>
  <c r="M394" i="2"/>
  <c r="N394" i="2"/>
  <c r="P394" i="2"/>
  <c r="Q394" i="2"/>
  <c r="L395" i="2"/>
  <c r="M395" i="2"/>
  <c r="N395" i="2"/>
  <c r="P395" i="2"/>
  <c r="Q395" i="2"/>
  <c r="L396" i="2"/>
  <c r="M396" i="2"/>
  <c r="N396" i="2"/>
  <c r="P396" i="2"/>
  <c r="Q396" i="2"/>
  <c r="N397" i="2"/>
  <c r="P397" i="2"/>
  <c r="Q397" i="2"/>
  <c r="N398" i="2"/>
  <c r="P398" i="2"/>
  <c r="Q398" i="2"/>
  <c r="L399" i="2"/>
  <c r="M399" i="2"/>
  <c r="N399" i="2"/>
  <c r="P399" i="2"/>
  <c r="Q399" i="2"/>
  <c r="L400" i="2"/>
  <c r="M400" i="2"/>
  <c r="N400" i="2"/>
  <c r="P400" i="2"/>
  <c r="Q400" i="2"/>
  <c r="L401" i="2"/>
  <c r="M401" i="2"/>
  <c r="N401" i="2"/>
  <c r="P401" i="2"/>
  <c r="Q401" i="2"/>
  <c r="L402" i="2"/>
  <c r="M402" i="2"/>
  <c r="N402" i="2"/>
  <c r="P402" i="2"/>
  <c r="Q402" i="2"/>
  <c r="L403" i="2"/>
  <c r="M403" i="2"/>
  <c r="N403" i="2"/>
  <c r="P403" i="2"/>
  <c r="Q403" i="2"/>
  <c r="L404" i="2"/>
  <c r="M404" i="2"/>
  <c r="N404" i="2"/>
  <c r="P404" i="2"/>
  <c r="Q404" i="2"/>
  <c r="L405" i="2"/>
  <c r="M405" i="2"/>
  <c r="N405" i="2"/>
  <c r="P405" i="2"/>
  <c r="Q405" i="2"/>
  <c r="N406" i="2"/>
  <c r="P406" i="2"/>
  <c r="Q406" i="2"/>
  <c r="L407" i="2"/>
  <c r="M407" i="2"/>
  <c r="N407" i="2"/>
  <c r="P407" i="2"/>
  <c r="Q407" i="2"/>
  <c r="L408" i="2"/>
  <c r="M408" i="2"/>
  <c r="N408" i="2"/>
  <c r="P408" i="2"/>
  <c r="Q408" i="2"/>
  <c r="L409" i="2"/>
  <c r="M409" i="2"/>
  <c r="N409" i="2"/>
  <c r="P409" i="2"/>
  <c r="Q409" i="2"/>
  <c r="L410" i="2"/>
  <c r="M410" i="2"/>
  <c r="N410" i="2"/>
  <c r="P410" i="2"/>
  <c r="Q410" i="2"/>
  <c r="L411" i="2"/>
  <c r="M411" i="2"/>
  <c r="N411" i="2"/>
  <c r="P411" i="2"/>
  <c r="Q411" i="2"/>
  <c r="L412" i="2"/>
  <c r="M412" i="2"/>
  <c r="N412" i="2"/>
  <c r="P412" i="2"/>
  <c r="Q412" i="2"/>
  <c r="L413" i="2"/>
  <c r="M413" i="2"/>
  <c r="N413" i="2"/>
  <c r="P413" i="2"/>
  <c r="Q413" i="2"/>
  <c r="L414" i="2"/>
  <c r="M414" i="2"/>
  <c r="N414" i="2"/>
  <c r="P414" i="2"/>
  <c r="Q414" i="2"/>
  <c r="N415" i="2"/>
  <c r="P415" i="2"/>
  <c r="Q415" i="2"/>
  <c r="L416" i="2"/>
  <c r="M416" i="2"/>
  <c r="N416" i="2"/>
  <c r="P416" i="2"/>
  <c r="Q416" i="2"/>
  <c r="L417" i="2"/>
  <c r="M417" i="2"/>
  <c r="N417" i="2"/>
  <c r="P417" i="2"/>
  <c r="Q417" i="2"/>
  <c r="L418" i="2"/>
  <c r="M418" i="2"/>
  <c r="N418" i="2"/>
  <c r="P418" i="2"/>
  <c r="Q418" i="2"/>
  <c r="L419" i="2"/>
  <c r="M419" i="2"/>
  <c r="N419" i="2"/>
  <c r="P419" i="2"/>
  <c r="Q419" i="2"/>
  <c r="L420" i="2"/>
  <c r="M420" i="2"/>
  <c r="N420" i="2"/>
  <c r="P420" i="2"/>
  <c r="Q420" i="2"/>
  <c r="L421" i="2"/>
  <c r="M421" i="2"/>
  <c r="N421" i="2"/>
  <c r="P421" i="2"/>
  <c r="Q421" i="2"/>
  <c r="L422" i="2"/>
  <c r="M422" i="2"/>
  <c r="N422" i="2"/>
  <c r="P422" i="2"/>
  <c r="Q422" i="2"/>
  <c r="L423" i="2"/>
  <c r="M423" i="2"/>
  <c r="N423" i="2"/>
  <c r="P423" i="2"/>
  <c r="Q423" i="2"/>
  <c r="N424" i="2"/>
  <c r="P424" i="2"/>
  <c r="Q424" i="2"/>
  <c r="L425" i="2"/>
  <c r="M425" i="2"/>
  <c r="N425" i="2"/>
  <c r="P425" i="2"/>
  <c r="Q425" i="2"/>
  <c r="L8" i="2"/>
  <c r="M8" i="2"/>
  <c r="N8" i="2"/>
  <c r="Q8" i="2"/>
  <c r="P8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67" i="2"/>
  <c r="O68" i="2"/>
  <c r="O69" i="2"/>
  <c r="O70" i="2"/>
  <c r="O71" i="2"/>
  <c r="O59" i="2"/>
  <c r="O60" i="2"/>
  <c r="O61" i="2"/>
  <c r="O62" i="2"/>
  <c r="O63" i="2"/>
  <c r="O64" i="2"/>
  <c r="O65" i="2"/>
  <c r="O66" i="2"/>
  <c r="O52" i="2"/>
  <c r="O53" i="2"/>
  <c r="O54" i="2"/>
  <c r="O55" i="2"/>
  <c r="O56" i="2"/>
  <c r="O57" i="2"/>
  <c r="O58" i="2"/>
  <c r="O43" i="2"/>
  <c r="O44" i="2"/>
  <c r="O45" i="2"/>
  <c r="O46" i="2"/>
  <c r="O47" i="2"/>
  <c r="O48" i="2"/>
  <c r="O49" i="2"/>
  <c r="O50" i="2"/>
  <c r="O51" i="2"/>
  <c r="O40" i="2"/>
  <c r="O41" i="2"/>
  <c r="O42" i="2"/>
  <c r="O34" i="2"/>
  <c r="O35" i="2"/>
  <c r="O36" i="2"/>
  <c r="O37" i="2"/>
  <c r="O38" i="2"/>
  <c r="O39" i="2"/>
  <c r="O26" i="2"/>
  <c r="O27" i="2"/>
  <c r="O28" i="2"/>
  <c r="O29" i="2"/>
  <c r="O30" i="2"/>
  <c r="O31" i="2"/>
  <c r="O32" i="2"/>
  <c r="O33" i="2"/>
  <c r="O16" i="2"/>
  <c r="O17" i="2"/>
  <c r="O18" i="2"/>
  <c r="O21" i="2"/>
  <c r="O22" i="2"/>
  <c r="O23" i="2"/>
  <c r="O24" i="2"/>
  <c r="O25" i="2"/>
  <c r="O9" i="2"/>
  <c r="O10" i="2"/>
  <c r="O11" i="2"/>
  <c r="O12" i="2"/>
  <c r="O13" i="2"/>
  <c r="O14" i="2"/>
  <c r="O15" i="2"/>
  <c r="O8" i="2"/>
  <c r="L424" i="2"/>
  <c r="M424" i="2"/>
  <c r="L415" i="2"/>
  <c r="M415" i="2"/>
  <c r="L406" i="2"/>
  <c r="M406" i="2"/>
  <c r="L398" i="2"/>
  <c r="M398" i="2"/>
  <c r="L397" i="2"/>
  <c r="M397" i="2"/>
  <c r="L389" i="2"/>
  <c r="M389" i="2"/>
  <c r="C3" i="6"/>
  <c r="C21" i="6"/>
  <c r="D21" i="6"/>
  <c r="H21" i="6"/>
  <c r="I21" i="6"/>
  <c r="J21" i="6"/>
  <c r="L21" i="6"/>
  <c r="C22" i="6"/>
  <c r="C23" i="6"/>
  <c r="C24" i="6"/>
  <c r="C25" i="6"/>
  <c r="C26" i="6"/>
  <c r="C27" i="6"/>
  <c r="C28" i="6"/>
  <c r="C29" i="6"/>
  <c r="C30" i="6"/>
  <c r="D30" i="6"/>
  <c r="H30" i="6"/>
  <c r="I30" i="6"/>
  <c r="J30" i="6"/>
  <c r="L30" i="6"/>
  <c r="C31" i="6"/>
  <c r="D31" i="6"/>
  <c r="H31" i="6"/>
  <c r="L31" i="6"/>
  <c r="C32" i="6"/>
  <c r="D32" i="6"/>
  <c r="H32" i="6"/>
  <c r="I32" i="6"/>
  <c r="J32" i="6"/>
  <c r="L32" i="6"/>
  <c r="C33" i="6"/>
  <c r="D33" i="6"/>
  <c r="H33" i="6"/>
  <c r="L33" i="6"/>
  <c r="C34" i="6"/>
  <c r="C35" i="6"/>
  <c r="D35" i="6"/>
  <c r="H35" i="6"/>
  <c r="I35" i="6"/>
  <c r="J35" i="6"/>
  <c r="L35" i="6"/>
  <c r="C36" i="6"/>
  <c r="C37" i="6"/>
  <c r="C38" i="6"/>
  <c r="C39" i="6"/>
  <c r="C40" i="6"/>
  <c r="C41" i="6"/>
  <c r="C42" i="6"/>
  <c r="C43" i="6"/>
  <c r="C44" i="6"/>
  <c r="C45" i="6"/>
  <c r="C46" i="6"/>
  <c r="D46" i="6"/>
  <c r="H46" i="6"/>
  <c r="I46" i="6"/>
  <c r="J46" i="6"/>
  <c r="L46" i="6"/>
  <c r="C47" i="6"/>
  <c r="D47" i="6"/>
  <c r="H47" i="6"/>
  <c r="I47" i="6"/>
  <c r="J47" i="6"/>
  <c r="L47" i="6"/>
  <c r="C48" i="6"/>
  <c r="C49" i="6"/>
  <c r="D49" i="6"/>
  <c r="H49" i="6"/>
  <c r="I49" i="6"/>
  <c r="J49" i="6"/>
  <c r="L49" i="6"/>
  <c r="C50" i="6"/>
  <c r="C51" i="6"/>
  <c r="D51" i="6"/>
  <c r="H51" i="6"/>
  <c r="I51" i="6"/>
  <c r="J51" i="6"/>
  <c r="L51" i="6"/>
  <c r="C52" i="6"/>
  <c r="D52" i="6"/>
  <c r="H52" i="6"/>
  <c r="I52" i="6"/>
  <c r="J52" i="6"/>
  <c r="L52" i="6"/>
  <c r="C53" i="6"/>
  <c r="C54" i="6"/>
  <c r="D54" i="6"/>
  <c r="H54" i="6"/>
  <c r="I54" i="6"/>
  <c r="J54" i="6"/>
  <c r="L54" i="6"/>
  <c r="C55" i="6"/>
  <c r="C56" i="6"/>
  <c r="C57" i="6"/>
  <c r="C58" i="6"/>
  <c r="C59" i="6"/>
  <c r="C60" i="6"/>
  <c r="C61" i="6"/>
  <c r="C62" i="6"/>
  <c r="C63" i="6"/>
  <c r="D63" i="6"/>
  <c r="H63" i="6"/>
  <c r="I63" i="6"/>
  <c r="J63" i="6"/>
  <c r="L63" i="6"/>
  <c r="C64" i="6"/>
  <c r="D64" i="6"/>
  <c r="H64" i="6"/>
  <c r="I64" i="6"/>
  <c r="J64" i="6"/>
  <c r="L64" i="6"/>
  <c r="C65" i="6"/>
  <c r="C66" i="6"/>
  <c r="C67" i="6"/>
  <c r="D67" i="6"/>
  <c r="H67" i="6"/>
  <c r="I67" i="6"/>
  <c r="J67" i="6"/>
  <c r="L67" i="6"/>
  <c r="C68" i="6"/>
  <c r="D68" i="6"/>
  <c r="H68" i="6"/>
  <c r="I68" i="6"/>
  <c r="J68" i="6"/>
  <c r="L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D92" i="6"/>
  <c r="H92" i="6"/>
  <c r="I92" i="6"/>
  <c r="J92" i="6"/>
  <c r="L92" i="6"/>
  <c r="C93" i="6"/>
  <c r="D93" i="6"/>
  <c r="H93" i="6"/>
  <c r="I93" i="6"/>
  <c r="J93" i="6"/>
  <c r="L93" i="6"/>
  <c r="C94" i="6"/>
  <c r="D94" i="6"/>
  <c r="H94" i="6"/>
  <c r="I94" i="6"/>
  <c r="J94" i="6"/>
  <c r="L94" i="6"/>
  <c r="C95" i="6"/>
  <c r="C96" i="6"/>
  <c r="C97" i="6"/>
  <c r="D97" i="6"/>
  <c r="H97" i="6"/>
  <c r="I97" i="6"/>
  <c r="J97" i="6"/>
  <c r="L97" i="6"/>
  <c r="C98" i="6"/>
  <c r="D98" i="6"/>
  <c r="H98" i="6"/>
  <c r="I98" i="6"/>
  <c r="J98" i="6"/>
  <c r="L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D111" i="6"/>
  <c r="H111" i="6"/>
  <c r="I111" i="6"/>
  <c r="J111" i="6"/>
  <c r="L111" i="6"/>
  <c r="C112" i="6"/>
  <c r="D112" i="6"/>
  <c r="H112" i="6"/>
  <c r="I112" i="6"/>
  <c r="J112" i="6"/>
  <c r="L112" i="6"/>
  <c r="C113" i="6"/>
  <c r="C114" i="6"/>
  <c r="C115" i="6"/>
  <c r="C116" i="6"/>
  <c r="D116" i="6"/>
  <c r="H116" i="6"/>
  <c r="I116" i="6"/>
  <c r="J116" i="6"/>
  <c r="L116" i="6"/>
  <c r="C117" i="6"/>
  <c r="D117" i="6"/>
  <c r="H117" i="6"/>
  <c r="I117" i="6"/>
  <c r="J117" i="6"/>
  <c r="L117" i="6"/>
  <c r="C118" i="6"/>
  <c r="D118" i="6"/>
  <c r="H118" i="6"/>
  <c r="I118" i="6"/>
  <c r="J118" i="6"/>
  <c r="L118" i="6"/>
  <c r="C119" i="6"/>
  <c r="D119" i="6"/>
  <c r="H119" i="6"/>
  <c r="I119" i="6"/>
  <c r="J119" i="6"/>
  <c r="L119" i="6"/>
  <c r="C120" i="6"/>
  <c r="D120" i="6"/>
  <c r="H120" i="6"/>
  <c r="I120" i="6"/>
  <c r="J120" i="6"/>
  <c r="L120" i="6"/>
  <c r="C121" i="6"/>
  <c r="C122" i="6"/>
  <c r="D122" i="6"/>
  <c r="H122" i="6"/>
  <c r="I122" i="6"/>
  <c r="J122" i="6"/>
  <c r="L122" i="6"/>
  <c r="C123" i="6"/>
  <c r="D123" i="6"/>
  <c r="H123" i="6"/>
  <c r="I123" i="6"/>
  <c r="J123" i="6"/>
  <c r="L123" i="6"/>
  <c r="C124" i="6"/>
  <c r="C125" i="6"/>
  <c r="D125" i="6"/>
  <c r="H125" i="6"/>
  <c r="I125" i="6"/>
  <c r="J125" i="6"/>
  <c r="L125" i="6"/>
  <c r="C126" i="6"/>
  <c r="D126" i="6"/>
  <c r="H126" i="6"/>
  <c r="I126" i="6"/>
  <c r="J126" i="6"/>
  <c r="L126" i="6"/>
  <c r="C127" i="6"/>
  <c r="D127" i="6"/>
  <c r="H127" i="6"/>
  <c r="I127" i="6"/>
  <c r="J127" i="6"/>
  <c r="L127" i="6"/>
  <c r="C128" i="6"/>
  <c r="D128" i="6"/>
  <c r="H128" i="6"/>
  <c r="I128" i="6"/>
  <c r="J128" i="6"/>
  <c r="L128" i="6"/>
  <c r="C129" i="6"/>
  <c r="D129" i="6"/>
  <c r="H129" i="6"/>
  <c r="I129" i="6"/>
  <c r="J129" i="6"/>
  <c r="L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D145" i="6"/>
  <c r="H145" i="6"/>
  <c r="I145" i="6"/>
  <c r="J145" i="6"/>
  <c r="L145" i="6"/>
  <c r="C146" i="6"/>
  <c r="D146" i="6"/>
  <c r="H146" i="6"/>
  <c r="I146" i="6"/>
  <c r="J146" i="6"/>
  <c r="L146" i="6"/>
  <c r="C147" i="6"/>
  <c r="C148" i="6"/>
  <c r="C149" i="6"/>
  <c r="C150" i="6"/>
  <c r="D150" i="6"/>
  <c r="H150" i="6"/>
  <c r="I150" i="6"/>
  <c r="J150" i="6"/>
  <c r="L150" i="6"/>
  <c r="C151" i="6"/>
  <c r="D151" i="6"/>
  <c r="H151" i="6"/>
  <c r="I151" i="6"/>
  <c r="J151" i="6"/>
  <c r="L151" i="6"/>
  <c r="C152" i="6"/>
  <c r="C153" i="6"/>
  <c r="D153" i="6"/>
  <c r="H153" i="6"/>
  <c r="I153" i="6"/>
  <c r="J153" i="6"/>
  <c r="L153" i="6"/>
  <c r="C154" i="6"/>
  <c r="D154" i="6"/>
  <c r="H154" i="6"/>
  <c r="I154" i="6"/>
  <c r="J154" i="6"/>
  <c r="L154" i="6"/>
  <c r="C155" i="6"/>
  <c r="D155" i="6"/>
  <c r="H155" i="6"/>
  <c r="I155" i="6"/>
  <c r="J155" i="6"/>
  <c r="L155" i="6"/>
  <c r="C156" i="6"/>
  <c r="C157" i="6"/>
  <c r="D157" i="6"/>
  <c r="H157" i="6"/>
  <c r="I157" i="6"/>
  <c r="J157" i="6"/>
  <c r="L157" i="6"/>
  <c r="C158" i="6"/>
  <c r="C159" i="6"/>
  <c r="C160" i="6"/>
  <c r="C161" i="6"/>
  <c r="D161" i="6"/>
  <c r="H161" i="6"/>
  <c r="I161" i="6"/>
  <c r="J161" i="6"/>
  <c r="L161" i="6"/>
  <c r="C162" i="6"/>
  <c r="D162" i="6"/>
  <c r="H162" i="6"/>
  <c r="I162" i="6"/>
  <c r="J162" i="6"/>
  <c r="L162" i="6"/>
  <c r="C163" i="6"/>
  <c r="D163" i="6"/>
  <c r="H163" i="6"/>
  <c r="I163" i="6"/>
  <c r="J163" i="6"/>
  <c r="L163" i="6"/>
  <c r="C164" i="6"/>
  <c r="D164" i="6"/>
  <c r="H164" i="6"/>
  <c r="I164" i="6"/>
  <c r="J164" i="6"/>
  <c r="L164" i="6"/>
  <c r="C165" i="6"/>
  <c r="D165" i="6"/>
  <c r="H165" i="6"/>
  <c r="I165" i="6"/>
  <c r="J165" i="6"/>
  <c r="L165" i="6"/>
  <c r="C166" i="6"/>
  <c r="D166" i="6"/>
  <c r="H166" i="6"/>
  <c r="I166" i="6"/>
  <c r="J166" i="6"/>
  <c r="L166" i="6"/>
  <c r="C167" i="6"/>
  <c r="D167" i="6"/>
  <c r="H167" i="6"/>
  <c r="I167" i="6"/>
  <c r="J167" i="6"/>
  <c r="L167" i="6"/>
  <c r="C168" i="6"/>
  <c r="C169" i="6"/>
  <c r="C170" i="6"/>
  <c r="C171" i="6"/>
  <c r="D171" i="6"/>
  <c r="H171" i="6"/>
  <c r="I171" i="6"/>
  <c r="J171" i="6"/>
  <c r="L171" i="6"/>
  <c r="C172" i="6"/>
  <c r="D172" i="6"/>
  <c r="H172" i="6"/>
  <c r="I172" i="6"/>
  <c r="J172" i="6"/>
  <c r="L172" i="6"/>
  <c r="C173" i="6"/>
  <c r="C174" i="6"/>
  <c r="C175" i="6"/>
  <c r="C176" i="6"/>
  <c r="C177" i="6"/>
  <c r="C178" i="6"/>
  <c r="D178" i="6"/>
  <c r="H178" i="6"/>
  <c r="I178" i="6"/>
  <c r="J178" i="6"/>
  <c r="L178" i="6"/>
  <c r="C179" i="6"/>
  <c r="D179" i="6"/>
  <c r="H179" i="6"/>
  <c r="I179" i="6"/>
  <c r="J179" i="6"/>
  <c r="L179" i="6"/>
  <c r="C180" i="6"/>
  <c r="C181" i="6"/>
  <c r="C182" i="6"/>
  <c r="C183" i="6"/>
  <c r="C184" i="6"/>
  <c r="C185" i="6"/>
  <c r="C186" i="6"/>
  <c r="C187" i="6"/>
  <c r="C188" i="6"/>
  <c r="D188" i="6"/>
  <c r="H188" i="6"/>
  <c r="I188" i="6"/>
  <c r="J188" i="6"/>
  <c r="L188" i="6"/>
  <c r="C189" i="6"/>
  <c r="D189" i="6"/>
  <c r="H189" i="6"/>
  <c r="I189" i="6"/>
  <c r="J189" i="6"/>
  <c r="L189" i="6"/>
  <c r="C190" i="6"/>
  <c r="D190" i="6"/>
  <c r="H190" i="6"/>
  <c r="I190" i="6"/>
  <c r="J190" i="6"/>
  <c r="L190" i="6"/>
  <c r="C191" i="6"/>
  <c r="C192" i="6"/>
  <c r="C193" i="6"/>
  <c r="C194" i="6"/>
  <c r="C195" i="6"/>
  <c r="C196" i="6"/>
  <c r="C197" i="6"/>
  <c r="C198" i="6"/>
  <c r="C199" i="6"/>
  <c r="D199" i="6"/>
  <c r="H199" i="6"/>
  <c r="I199" i="6"/>
  <c r="J199" i="6"/>
  <c r="L199" i="6"/>
  <c r="C200" i="6"/>
  <c r="D200" i="6"/>
  <c r="H200" i="6"/>
  <c r="I200" i="6"/>
  <c r="J200" i="6"/>
  <c r="L200" i="6"/>
  <c r="C201" i="6"/>
  <c r="C202" i="6"/>
  <c r="C203" i="6"/>
  <c r="C204" i="6"/>
  <c r="C205" i="6"/>
  <c r="C206" i="6"/>
  <c r="C207" i="6"/>
  <c r="C208" i="6"/>
  <c r="D208" i="6"/>
  <c r="H208" i="6"/>
  <c r="I208" i="6"/>
  <c r="J208" i="6"/>
  <c r="L208" i="6"/>
  <c r="C209" i="6"/>
  <c r="D209" i="6"/>
  <c r="H209" i="6"/>
  <c r="I209" i="6"/>
  <c r="J209" i="6"/>
  <c r="L209" i="6"/>
  <c r="C210" i="6"/>
  <c r="C211" i="6"/>
  <c r="D211" i="6"/>
  <c r="H211" i="6"/>
  <c r="I211" i="6"/>
  <c r="J211" i="6"/>
  <c r="L211" i="6"/>
  <c r="C212" i="6"/>
  <c r="D212" i="6"/>
  <c r="H212" i="6"/>
  <c r="I212" i="6"/>
  <c r="J212" i="6"/>
  <c r="L212" i="6"/>
  <c r="C213" i="6"/>
  <c r="C214" i="6"/>
  <c r="D214" i="6"/>
  <c r="H214" i="6"/>
  <c r="I214" i="6"/>
  <c r="J214" i="6"/>
  <c r="L214" i="6"/>
  <c r="C215" i="6"/>
  <c r="D215" i="6"/>
  <c r="H215" i="6"/>
  <c r="I215" i="6"/>
  <c r="J215" i="6"/>
  <c r="L215" i="6"/>
  <c r="C216" i="6"/>
  <c r="D216" i="6"/>
  <c r="H216" i="6"/>
  <c r="I216" i="6"/>
  <c r="J216" i="6"/>
  <c r="L216" i="6"/>
  <c r="C217" i="6"/>
  <c r="D217" i="6"/>
  <c r="H217" i="6"/>
  <c r="I217" i="6"/>
  <c r="J217" i="6"/>
  <c r="L217" i="6"/>
  <c r="C218" i="6"/>
  <c r="C219" i="6"/>
  <c r="C220" i="6"/>
  <c r="C221" i="6"/>
  <c r="D221" i="6"/>
  <c r="H221" i="6"/>
  <c r="I221" i="6"/>
  <c r="J221" i="6"/>
  <c r="L221" i="6"/>
  <c r="C222" i="6"/>
  <c r="D222" i="6"/>
  <c r="H222" i="6"/>
  <c r="I222" i="6"/>
  <c r="J222" i="6"/>
  <c r="L222" i="6"/>
  <c r="C223" i="6"/>
  <c r="D223" i="6"/>
  <c r="H223" i="6"/>
  <c r="I223" i="6"/>
  <c r="J223" i="6"/>
  <c r="L223" i="6"/>
  <c r="C224" i="6"/>
  <c r="D224" i="6"/>
  <c r="H224" i="6"/>
  <c r="I224" i="6"/>
  <c r="J224" i="6"/>
  <c r="L224" i="6"/>
  <c r="C225" i="6"/>
  <c r="C226" i="6"/>
  <c r="C227" i="6"/>
  <c r="C228" i="6"/>
  <c r="C229" i="6"/>
  <c r="D229" i="6"/>
  <c r="H229" i="6"/>
  <c r="I229" i="6"/>
  <c r="J229" i="6"/>
  <c r="L229" i="6"/>
  <c r="C230" i="6"/>
  <c r="D230" i="6"/>
  <c r="H230" i="6"/>
  <c r="I230" i="6"/>
  <c r="J230" i="6"/>
  <c r="L230" i="6"/>
  <c r="C231" i="6"/>
  <c r="C232" i="6"/>
  <c r="C233" i="6"/>
  <c r="C234" i="6"/>
  <c r="D234" i="6"/>
  <c r="H234" i="6"/>
  <c r="I234" i="6"/>
  <c r="J234" i="6"/>
  <c r="L234" i="6"/>
  <c r="C235" i="6"/>
  <c r="D235" i="6"/>
  <c r="H235" i="6"/>
  <c r="I235" i="6"/>
  <c r="J235" i="6"/>
  <c r="L235" i="6"/>
  <c r="C236" i="6"/>
  <c r="C237" i="6"/>
  <c r="C238" i="6"/>
  <c r="C239" i="6"/>
  <c r="D239" i="6"/>
  <c r="H239" i="6"/>
  <c r="I239" i="6"/>
  <c r="J239" i="6"/>
  <c r="L239" i="6"/>
  <c r="C240" i="6"/>
  <c r="D240" i="6"/>
  <c r="H240" i="6"/>
  <c r="I240" i="6"/>
  <c r="J240" i="6"/>
  <c r="L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D252" i="6"/>
  <c r="H252" i="6"/>
  <c r="I252" i="6"/>
  <c r="J252" i="6"/>
  <c r="L252" i="6"/>
  <c r="C253" i="6"/>
  <c r="D253" i="6"/>
  <c r="H253" i="6"/>
  <c r="I253" i="6"/>
  <c r="J253" i="6"/>
  <c r="L253" i="6"/>
  <c r="C254" i="6"/>
  <c r="D254" i="6"/>
  <c r="H254" i="6"/>
  <c r="I254" i="6"/>
  <c r="J254" i="6"/>
  <c r="L254" i="6"/>
  <c r="C255" i="6"/>
  <c r="D255" i="6"/>
  <c r="H255" i="6"/>
  <c r="I255" i="6"/>
  <c r="J255" i="6"/>
  <c r="L255" i="6"/>
  <c r="C256" i="6"/>
  <c r="D256" i="6"/>
  <c r="H256" i="6"/>
  <c r="I256" i="6"/>
  <c r="J256" i="6"/>
  <c r="L256" i="6"/>
  <c r="C257" i="6"/>
  <c r="C258" i="6"/>
  <c r="C259" i="6"/>
  <c r="D259" i="6"/>
  <c r="H259" i="6"/>
  <c r="I259" i="6"/>
  <c r="J259" i="6"/>
  <c r="L259" i="6"/>
  <c r="C260" i="6"/>
  <c r="D260" i="6"/>
  <c r="H260" i="6"/>
  <c r="I260" i="6"/>
  <c r="J260" i="6"/>
  <c r="L260" i="6"/>
  <c r="C261" i="6"/>
  <c r="D261" i="6"/>
  <c r="H261" i="6"/>
  <c r="I261" i="6"/>
  <c r="J261" i="6"/>
  <c r="L261" i="6"/>
  <c r="C262" i="6"/>
  <c r="D262" i="6"/>
  <c r="H262" i="6"/>
  <c r="I262" i="6"/>
  <c r="J262" i="6"/>
  <c r="L262" i="6"/>
  <c r="C263" i="6"/>
  <c r="D263" i="6"/>
  <c r="H263" i="6"/>
  <c r="I263" i="6"/>
  <c r="J263" i="6"/>
  <c r="L263" i="6"/>
  <c r="C264" i="6"/>
  <c r="D264" i="6"/>
  <c r="H264" i="6"/>
  <c r="I264" i="6"/>
  <c r="J264" i="6"/>
  <c r="L264" i="6"/>
  <c r="C265" i="6"/>
  <c r="C266" i="6"/>
  <c r="C267" i="6"/>
  <c r="D267" i="6"/>
  <c r="H267" i="6"/>
  <c r="I267" i="6"/>
  <c r="J267" i="6"/>
  <c r="L267" i="6"/>
  <c r="C268" i="6"/>
  <c r="D268" i="6"/>
  <c r="H268" i="6"/>
  <c r="I268" i="6"/>
  <c r="J268" i="6"/>
  <c r="L268" i="6"/>
  <c r="C269" i="6"/>
  <c r="D269" i="6"/>
  <c r="H269" i="6"/>
  <c r="I269" i="6"/>
  <c r="J269" i="6"/>
  <c r="L269" i="6"/>
  <c r="C270" i="6"/>
  <c r="D270" i="6"/>
  <c r="H270" i="6"/>
  <c r="I270" i="6"/>
  <c r="J270" i="6"/>
  <c r="L270" i="6"/>
  <c r="C271" i="6"/>
  <c r="D271" i="6"/>
  <c r="H271" i="6"/>
  <c r="I271" i="6"/>
  <c r="J271" i="6"/>
  <c r="L271" i="6"/>
  <c r="C272" i="6"/>
  <c r="C273" i="6"/>
  <c r="C274" i="6"/>
  <c r="C275" i="6"/>
  <c r="C276" i="6"/>
  <c r="C277" i="6"/>
  <c r="C278" i="6"/>
  <c r="C279" i="6"/>
  <c r="C280" i="6"/>
  <c r="D280" i="6"/>
  <c r="H280" i="6"/>
  <c r="I280" i="6"/>
  <c r="J280" i="6"/>
  <c r="L280" i="6"/>
  <c r="C281" i="6"/>
  <c r="D281" i="6"/>
  <c r="H281" i="6"/>
  <c r="I281" i="6"/>
  <c r="J281" i="6"/>
  <c r="L281" i="6"/>
  <c r="C282" i="6"/>
  <c r="C283" i="6"/>
  <c r="C284" i="6"/>
  <c r="D284" i="6"/>
  <c r="H284" i="6"/>
  <c r="I284" i="6"/>
  <c r="J284" i="6"/>
  <c r="L284" i="6"/>
  <c r="C285" i="6"/>
  <c r="D285" i="6"/>
  <c r="H285" i="6"/>
  <c r="I285" i="6"/>
  <c r="J285" i="6"/>
  <c r="L285" i="6"/>
  <c r="C286" i="6"/>
  <c r="D286" i="6"/>
  <c r="H286" i="6"/>
  <c r="I286" i="6"/>
  <c r="J286" i="6"/>
  <c r="L286" i="6"/>
  <c r="C287" i="6"/>
  <c r="C288" i="6"/>
  <c r="D288" i="6"/>
  <c r="H288" i="6"/>
  <c r="I288" i="6"/>
  <c r="J288" i="6"/>
  <c r="L288" i="6"/>
  <c r="C289" i="6"/>
  <c r="D289" i="6"/>
  <c r="H289" i="6"/>
  <c r="I289" i="6"/>
  <c r="J289" i="6"/>
  <c r="L289" i="6"/>
  <c r="C290" i="6"/>
  <c r="D290" i="6"/>
  <c r="H290" i="6"/>
  <c r="I290" i="6"/>
  <c r="J290" i="6"/>
  <c r="L290" i="6"/>
  <c r="C291" i="6"/>
  <c r="D291" i="6"/>
  <c r="H291" i="6"/>
  <c r="I291" i="6"/>
  <c r="J291" i="6"/>
  <c r="L291" i="6"/>
  <c r="C292" i="6"/>
  <c r="C293" i="6"/>
  <c r="C294" i="6"/>
  <c r="C295" i="6"/>
  <c r="D295" i="6"/>
  <c r="H295" i="6"/>
  <c r="I295" i="6"/>
  <c r="J295" i="6"/>
  <c r="L295" i="6"/>
  <c r="C296" i="6"/>
  <c r="D296" i="6"/>
  <c r="H296" i="6"/>
  <c r="I296" i="6"/>
  <c r="J296" i="6"/>
  <c r="L296" i="6"/>
  <c r="C297" i="6"/>
  <c r="D297" i="6"/>
  <c r="H297" i="6"/>
  <c r="I297" i="6"/>
  <c r="J297" i="6"/>
  <c r="L297" i="6"/>
  <c r="C298" i="6"/>
  <c r="C299" i="6"/>
  <c r="D299" i="6"/>
  <c r="H299" i="6"/>
  <c r="I299" i="6"/>
  <c r="J299" i="6"/>
  <c r="L299" i="6"/>
  <c r="C300" i="6"/>
  <c r="D300" i="6"/>
  <c r="H300" i="6"/>
  <c r="I300" i="6"/>
  <c r="J300" i="6"/>
  <c r="L300" i="6"/>
  <c r="C301" i="6"/>
  <c r="D301" i="6"/>
  <c r="H301" i="6"/>
  <c r="I301" i="6"/>
  <c r="J301" i="6"/>
  <c r="L301" i="6"/>
  <c r="C302" i="6"/>
  <c r="D302" i="6"/>
  <c r="H302" i="6"/>
  <c r="I302" i="6"/>
  <c r="J302" i="6"/>
  <c r="L302" i="6"/>
  <c r="C303" i="6"/>
  <c r="D303" i="6"/>
  <c r="H303" i="6"/>
  <c r="I303" i="6"/>
  <c r="J303" i="6"/>
  <c r="L303" i="6"/>
  <c r="C304" i="6"/>
  <c r="C305" i="6"/>
  <c r="D305" i="6"/>
  <c r="H305" i="6"/>
  <c r="I305" i="6"/>
  <c r="J305" i="6"/>
  <c r="L305" i="6"/>
  <c r="C306" i="6"/>
  <c r="D306" i="6"/>
  <c r="H306" i="6"/>
  <c r="I306" i="6"/>
  <c r="J306" i="6"/>
  <c r="L306" i="6"/>
  <c r="C307" i="6"/>
  <c r="C308" i="6"/>
  <c r="D308" i="6"/>
  <c r="H308" i="6"/>
  <c r="I308" i="6"/>
  <c r="J308" i="6"/>
  <c r="L308" i="6"/>
  <c r="C309" i="6"/>
  <c r="D309" i="6"/>
  <c r="H309" i="6"/>
  <c r="I309" i="6"/>
  <c r="J309" i="6"/>
  <c r="L309" i="6"/>
  <c r="C310" i="6"/>
  <c r="D310" i="6"/>
  <c r="H310" i="6"/>
  <c r="I310" i="6"/>
  <c r="J310" i="6"/>
  <c r="L310" i="6"/>
  <c r="C311" i="6"/>
  <c r="D311" i="6"/>
  <c r="H311" i="6"/>
  <c r="I311" i="6"/>
  <c r="J311" i="6"/>
  <c r="L311" i="6"/>
  <c r="C312" i="6"/>
  <c r="D312" i="6"/>
  <c r="H312" i="6"/>
  <c r="I312" i="6"/>
  <c r="J312" i="6"/>
  <c r="L312" i="6"/>
  <c r="C313" i="6"/>
  <c r="D313" i="6"/>
  <c r="H313" i="6"/>
  <c r="I313" i="6"/>
  <c r="J313" i="6"/>
  <c r="L313" i="6"/>
  <c r="C314" i="6"/>
  <c r="D314" i="6"/>
  <c r="H314" i="6"/>
  <c r="I314" i="6"/>
  <c r="J314" i="6"/>
  <c r="L314" i="6"/>
  <c r="C315" i="6"/>
  <c r="D315" i="6"/>
  <c r="H315" i="6"/>
  <c r="I315" i="6"/>
  <c r="J315" i="6"/>
  <c r="L315" i="6"/>
  <c r="C316" i="6"/>
  <c r="D316" i="6"/>
  <c r="H316" i="6"/>
  <c r="I316" i="6"/>
  <c r="J316" i="6"/>
  <c r="L316" i="6"/>
  <c r="C317" i="6"/>
  <c r="D317" i="6"/>
  <c r="H317" i="6"/>
  <c r="I317" i="6"/>
  <c r="J317" i="6"/>
  <c r="L317" i="6"/>
  <c r="C318" i="6"/>
  <c r="D318" i="6"/>
  <c r="H318" i="6"/>
  <c r="I318" i="6"/>
  <c r="J318" i="6"/>
  <c r="L318" i="6"/>
  <c r="C319" i="6"/>
  <c r="C320" i="6"/>
  <c r="D320" i="6"/>
  <c r="H320" i="6"/>
  <c r="I320" i="6"/>
  <c r="J320" i="6"/>
  <c r="L320" i="6"/>
  <c r="C321" i="6"/>
  <c r="D321" i="6"/>
  <c r="H321" i="6"/>
  <c r="I321" i="6"/>
  <c r="J321" i="6"/>
  <c r="L321" i="6"/>
  <c r="C322" i="6"/>
  <c r="D322" i="6"/>
  <c r="H322" i="6"/>
  <c r="I322" i="6"/>
  <c r="J322" i="6"/>
  <c r="L322" i="6"/>
  <c r="C323" i="6"/>
  <c r="D323" i="6"/>
  <c r="H323" i="6"/>
  <c r="I323" i="6"/>
  <c r="J323" i="6"/>
  <c r="L323" i="6"/>
  <c r="C324" i="6"/>
  <c r="D324" i="6"/>
  <c r="H324" i="6"/>
  <c r="I324" i="6"/>
  <c r="J324" i="6"/>
  <c r="L324" i="6"/>
  <c r="C325" i="6"/>
  <c r="D325" i="6"/>
  <c r="H325" i="6"/>
  <c r="I325" i="6"/>
  <c r="J325" i="6"/>
  <c r="L325" i="6"/>
  <c r="C326" i="6"/>
  <c r="D326" i="6"/>
  <c r="H326" i="6"/>
  <c r="I326" i="6"/>
  <c r="J326" i="6"/>
  <c r="L326" i="6"/>
  <c r="C327" i="6"/>
  <c r="D327" i="6"/>
  <c r="H327" i="6"/>
  <c r="I327" i="6"/>
  <c r="J327" i="6"/>
  <c r="L327" i="6"/>
  <c r="C328" i="6"/>
  <c r="D328" i="6"/>
  <c r="H328" i="6"/>
  <c r="I328" i="6"/>
  <c r="J328" i="6"/>
  <c r="L328" i="6"/>
  <c r="C329" i="6"/>
  <c r="D329" i="6"/>
  <c r="H329" i="6"/>
  <c r="I329" i="6"/>
  <c r="J329" i="6"/>
  <c r="L329" i="6"/>
  <c r="C330" i="6"/>
  <c r="D330" i="6"/>
  <c r="H330" i="6"/>
  <c r="I330" i="6"/>
  <c r="J330" i="6"/>
  <c r="L330" i="6"/>
  <c r="C331" i="6"/>
  <c r="D331" i="6"/>
  <c r="H331" i="6"/>
  <c r="I331" i="6"/>
  <c r="J331" i="6"/>
  <c r="L331" i="6"/>
  <c r="C332" i="6"/>
  <c r="D332" i="6"/>
  <c r="H332" i="6"/>
  <c r="I332" i="6"/>
  <c r="J332" i="6"/>
  <c r="L332" i="6"/>
  <c r="C333" i="6"/>
  <c r="D333" i="6"/>
  <c r="H333" i="6"/>
  <c r="I333" i="6"/>
  <c r="J333" i="6"/>
  <c r="L333" i="6"/>
  <c r="C334" i="6"/>
  <c r="C335" i="6"/>
  <c r="D335" i="6"/>
  <c r="H335" i="6"/>
  <c r="I335" i="6"/>
  <c r="J335" i="6"/>
  <c r="L335" i="6"/>
  <c r="C336" i="6"/>
  <c r="D336" i="6"/>
  <c r="H336" i="6"/>
  <c r="I336" i="6"/>
  <c r="J336" i="6"/>
  <c r="L336" i="6"/>
  <c r="C337" i="6"/>
  <c r="D337" i="6"/>
  <c r="H337" i="6"/>
  <c r="I337" i="6"/>
  <c r="J337" i="6"/>
  <c r="L337" i="6"/>
  <c r="C338" i="6"/>
  <c r="D338" i="6"/>
  <c r="H338" i="6"/>
  <c r="I338" i="6"/>
  <c r="J338" i="6"/>
  <c r="L338" i="6"/>
  <c r="C339" i="6"/>
  <c r="D339" i="6"/>
  <c r="H339" i="6"/>
  <c r="I339" i="6"/>
  <c r="J339" i="6"/>
  <c r="L339" i="6"/>
  <c r="C340" i="6"/>
  <c r="D340" i="6"/>
  <c r="H340" i="6"/>
  <c r="I340" i="6"/>
  <c r="J340" i="6"/>
  <c r="L340" i="6"/>
  <c r="C341" i="6"/>
  <c r="D341" i="6"/>
  <c r="H341" i="6"/>
  <c r="I341" i="6"/>
  <c r="J341" i="6"/>
  <c r="L341" i="6"/>
  <c r="C342" i="6"/>
  <c r="D342" i="6"/>
  <c r="H342" i="6"/>
  <c r="I342" i="6"/>
  <c r="J342" i="6"/>
  <c r="L342" i="6"/>
  <c r="C343" i="6"/>
  <c r="D343" i="6"/>
  <c r="H343" i="6"/>
  <c r="I343" i="6"/>
  <c r="J343" i="6"/>
  <c r="L343" i="6"/>
  <c r="C344" i="6"/>
  <c r="D344" i="6"/>
  <c r="H344" i="6"/>
  <c r="I344" i="6"/>
  <c r="J344" i="6"/>
  <c r="L344" i="6"/>
  <c r="C345" i="6"/>
  <c r="D345" i="6"/>
  <c r="H345" i="6"/>
  <c r="I345" i="6"/>
  <c r="J345" i="6"/>
  <c r="L345" i="6"/>
  <c r="C346" i="6"/>
  <c r="D346" i="6"/>
  <c r="H346" i="6"/>
  <c r="I346" i="6"/>
  <c r="J346" i="6"/>
  <c r="L346" i="6"/>
  <c r="C347" i="6"/>
  <c r="D347" i="6"/>
  <c r="H347" i="6"/>
  <c r="I347" i="6"/>
  <c r="J347" i="6"/>
  <c r="L347" i="6"/>
  <c r="C348" i="6"/>
  <c r="D348" i="6"/>
  <c r="H348" i="6"/>
  <c r="I348" i="6"/>
  <c r="J348" i="6"/>
  <c r="L348" i="6"/>
  <c r="C349" i="6"/>
  <c r="D349" i="6"/>
  <c r="H349" i="6"/>
  <c r="I349" i="6"/>
  <c r="J349" i="6"/>
  <c r="L349" i="6"/>
  <c r="C350" i="6"/>
  <c r="D350" i="6"/>
  <c r="H350" i="6"/>
  <c r="I350" i="6"/>
  <c r="J350" i="6"/>
  <c r="L350" i="6"/>
  <c r="C351" i="6"/>
  <c r="D351" i="6"/>
  <c r="H351" i="6"/>
  <c r="I351" i="6"/>
  <c r="J351" i="6"/>
  <c r="L351" i="6"/>
  <c r="C352" i="6"/>
  <c r="D352" i="6"/>
  <c r="H352" i="6"/>
  <c r="I352" i="6"/>
  <c r="J352" i="6"/>
  <c r="L352" i="6"/>
  <c r="C353" i="6"/>
  <c r="D353" i="6"/>
  <c r="H353" i="6"/>
  <c r="I353" i="6"/>
  <c r="J353" i="6"/>
  <c r="L353" i="6"/>
  <c r="C354" i="6"/>
  <c r="D354" i="6"/>
  <c r="H354" i="6"/>
  <c r="I354" i="6"/>
  <c r="J354" i="6"/>
  <c r="L354" i="6"/>
  <c r="C355" i="6"/>
  <c r="D355" i="6"/>
  <c r="H355" i="6"/>
  <c r="I355" i="6"/>
  <c r="J355" i="6"/>
  <c r="L355" i="6"/>
  <c r="C356" i="6"/>
  <c r="D356" i="6"/>
  <c r="H356" i="6"/>
  <c r="I356" i="6"/>
  <c r="J356" i="6"/>
  <c r="L356" i="6"/>
  <c r="C357" i="6"/>
  <c r="D357" i="6"/>
  <c r="H357" i="6"/>
  <c r="I357" i="6"/>
  <c r="J357" i="6"/>
  <c r="L357" i="6"/>
  <c r="C358" i="6"/>
  <c r="D358" i="6"/>
  <c r="H358" i="6"/>
  <c r="I358" i="6"/>
  <c r="J358" i="6"/>
  <c r="L358" i="6"/>
  <c r="C359" i="6"/>
  <c r="D359" i="6"/>
  <c r="H359" i="6"/>
  <c r="I359" i="6"/>
  <c r="J359" i="6"/>
  <c r="L359" i="6"/>
  <c r="C360" i="6"/>
  <c r="D360" i="6"/>
  <c r="H360" i="6"/>
  <c r="I360" i="6"/>
  <c r="J360" i="6"/>
  <c r="L360" i="6"/>
  <c r="C361" i="6"/>
  <c r="D361" i="6"/>
  <c r="H361" i="6"/>
  <c r="I361" i="6"/>
  <c r="J361" i="6"/>
  <c r="L361" i="6"/>
  <c r="C362" i="6"/>
  <c r="D362" i="6"/>
  <c r="H362" i="6"/>
  <c r="I362" i="6"/>
  <c r="J362" i="6"/>
  <c r="L362" i="6"/>
  <c r="C363" i="6"/>
  <c r="D363" i="6"/>
  <c r="H363" i="6"/>
  <c r="I363" i="6"/>
  <c r="J363" i="6"/>
  <c r="L363" i="6"/>
  <c r="C364" i="6"/>
  <c r="D364" i="6"/>
  <c r="H364" i="6"/>
  <c r="I364" i="6"/>
  <c r="J364" i="6"/>
  <c r="L364" i="6"/>
  <c r="C365" i="6"/>
  <c r="D365" i="6"/>
  <c r="H365" i="6"/>
  <c r="I365" i="6"/>
  <c r="J365" i="6"/>
  <c r="L365" i="6"/>
  <c r="C366" i="6"/>
  <c r="D366" i="6"/>
  <c r="H366" i="6"/>
  <c r="I366" i="6"/>
  <c r="J366" i="6"/>
  <c r="L366" i="6"/>
  <c r="C367" i="6"/>
  <c r="D367" i="6"/>
  <c r="H367" i="6"/>
  <c r="I367" i="6"/>
  <c r="J367" i="6"/>
  <c r="L367" i="6"/>
  <c r="C368" i="6"/>
  <c r="D368" i="6"/>
  <c r="H368" i="6"/>
  <c r="I368" i="6"/>
  <c r="J368" i="6"/>
  <c r="L368" i="6"/>
  <c r="C369" i="6"/>
  <c r="D369" i="6"/>
  <c r="H369" i="6"/>
  <c r="I369" i="6"/>
  <c r="J369" i="6"/>
  <c r="L369" i="6"/>
  <c r="C370" i="6"/>
  <c r="D370" i="6"/>
  <c r="H370" i="6"/>
  <c r="I370" i="6"/>
  <c r="J370" i="6"/>
  <c r="L370" i="6"/>
  <c r="C371" i="6"/>
  <c r="D371" i="6"/>
  <c r="H371" i="6"/>
  <c r="I371" i="6"/>
  <c r="J371" i="6"/>
  <c r="L371" i="6"/>
  <c r="C372" i="6"/>
  <c r="D372" i="6"/>
  <c r="H372" i="6"/>
  <c r="I372" i="6"/>
  <c r="J372" i="6"/>
  <c r="L372" i="6"/>
  <c r="C373" i="6"/>
  <c r="D373" i="6"/>
  <c r="H373" i="6"/>
  <c r="I373" i="6"/>
  <c r="J373" i="6"/>
  <c r="L373" i="6"/>
  <c r="C374" i="6"/>
  <c r="D374" i="6"/>
  <c r="H374" i="6"/>
  <c r="I374" i="6"/>
  <c r="J374" i="6"/>
  <c r="L374" i="6"/>
  <c r="C375" i="6"/>
  <c r="D375" i="6"/>
  <c r="H375" i="6"/>
  <c r="I375" i="6"/>
  <c r="J375" i="6"/>
  <c r="L375" i="6"/>
  <c r="C376" i="6"/>
  <c r="D376" i="6"/>
  <c r="H376" i="6"/>
  <c r="I376" i="6"/>
  <c r="J376" i="6"/>
  <c r="L376" i="6"/>
  <c r="C377" i="6"/>
  <c r="D377" i="6"/>
  <c r="H377" i="6"/>
  <c r="I377" i="6"/>
  <c r="J377" i="6"/>
  <c r="L377" i="6"/>
  <c r="C378" i="6"/>
  <c r="D378" i="6"/>
  <c r="H378" i="6"/>
  <c r="I378" i="6"/>
  <c r="J378" i="6"/>
  <c r="L378" i="6"/>
  <c r="C379" i="6"/>
  <c r="D379" i="6"/>
  <c r="H379" i="6"/>
  <c r="I379" i="6"/>
  <c r="J379" i="6"/>
  <c r="L379" i="6"/>
  <c r="C380" i="6"/>
  <c r="D380" i="6"/>
  <c r="H380" i="6"/>
  <c r="I380" i="6"/>
  <c r="J380" i="6"/>
  <c r="L380" i="6"/>
  <c r="C381" i="6"/>
  <c r="D381" i="6"/>
  <c r="H381" i="6"/>
  <c r="I381" i="6"/>
  <c r="J381" i="6"/>
  <c r="L381" i="6"/>
  <c r="C382" i="6"/>
  <c r="D382" i="6"/>
  <c r="H382" i="6"/>
  <c r="I382" i="6"/>
  <c r="J382" i="6"/>
  <c r="L382" i="6"/>
  <c r="C383" i="6"/>
  <c r="D383" i="6"/>
  <c r="H383" i="6"/>
  <c r="I383" i="6"/>
  <c r="J383" i="6"/>
  <c r="L383" i="6"/>
  <c r="C384" i="6"/>
  <c r="D384" i="6"/>
  <c r="H384" i="6"/>
  <c r="I384" i="6"/>
  <c r="J384" i="6"/>
  <c r="L384" i="6"/>
  <c r="C385" i="6"/>
  <c r="D385" i="6"/>
  <c r="H385" i="6"/>
  <c r="I385" i="6"/>
  <c r="J385" i="6"/>
  <c r="L385" i="6"/>
  <c r="C386" i="6"/>
  <c r="D386" i="6"/>
  <c r="H386" i="6"/>
  <c r="I386" i="6"/>
  <c r="J386" i="6"/>
  <c r="L386" i="6"/>
  <c r="C387" i="6"/>
  <c r="D387" i="6"/>
  <c r="H387" i="6"/>
  <c r="I387" i="6"/>
  <c r="J387" i="6"/>
  <c r="L387" i="6"/>
  <c r="C388" i="6"/>
  <c r="D388" i="6"/>
  <c r="H388" i="6"/>
  <c r="I388" i="6"/>
  <c r="J388" i="6"/>
  <c r="L388" i="6"/>
  <c r="C4" i="6"/>
  <c r="C5" i="6"/>
  <c r="C6" i="6"/>
  <c r="D6" i="6"/>
  <c r="H6" i="6"/>
  <c r="I6" i="6"/>
  <c r="J6" i="6"/>
  <c r="L6" i="6"/>
  <c r="C7" i="6"/>
  <c r="D7" i="6"/>
  <c r="H7" i="6"/>
  <c r="I7" i="6"/>
  <c r="J7" i="6"/>
  <c r="L7" i="6"/>
  <c r="C8" i="6"/>
  <c r="C9" i="6"/>
  <c r="C10" i="6"/>
  <c r="C11" i="6"/>
  <c r="C12" i="6"/>
  <c r="C13" i="6"/>
  <c r="D13" i="6"/>
  <c r="H13" i="6"/>
  <c r="I13" i="6"/>
  <c r="J13" i="6"/>
  <c r="L13" i="6"/>
  <c r="C14" i="6"/>
  <c r="D14" i="6"/>
  <c r="H14" i="6"/>
  <c r="I14" i="6"/>
  <c r="J14" i="6"/>
  <c r="L14" i="6"/>
  <c r="C15" i="6"/>
  <c r="C16" i="6"/>
  <c r="D16" i="6"/>
  <c r="H16" i="6"/>
  <c r="I16" i="6"/>
  <c r="J16" i="6"/>
  <c r="L16" i="6"/>
  <c r="C17" i="6"/>
  <c r="D17" i="6"/>
  <c r="H17" i="6"/>
  <c r="I17" i="6"/>
  <c r="J17" i="6"/>
  <c r="L17" i="6"/>
  <c r="C18" i="6"/>
  <c r="D18" i="6"/>
  <c r="H18" i="6"/>
  <c r="I18" i="6"/>
  <c r="J18" i="6"/>
  <c r="L18" i="6"/>
  <c r="C19" i="6"/>
  <c r="D19" i="6"/>
  <c r="H19" i="6"/>
  <c r="I19" i="6"/>
  <c r="J19" i="6"/>
  <c r="L19" i="6"/>
  <c r="C20" i="6"/>
  <c r="D20" i="6"/>
  <c r="H20" i="6"/>
  <c r="I20" i="6"/>
  <c r="J20" i="6"/>
  <c r="L20" i="6"/>
  <c r="D3" i="6"/>
  <c r="H3" i="6"/>
  <c r="I3" i="6"/>
  <c r="J3" i="6"/>
  <c r="L3" i="6"/>
  <c r="F17" i="6"/>
  <c r="A17" i="6"/>
  <c r="B17" i="6"/>
  <c r="E17" i="6"/>
  <c r="G17" i="6"/>
  <c r="K17" i="6"/>
  <c r="M17" i="6"/>
  <c r="P17" i="6"/>
  <c r="Q17" i="6"/>
  <c r="R17" i="6"/>
  <c r="S17" i="6"/>
  <c r="T17" i="6"/>
  <c r="U17" i="6"/>
  <c r="V17" i="6"/>
  <c r="W17" i="6"/>
  <c r="F18" i="6"/>
  <c r="A18" i="6"/>
  <c r="B18" i="6"/>
  <c r="G18" i="6"/>
  <c r="K18" i="6"/>
  <c r="M18" i="6"/>
  <c r="P18" i="6"/>
  <c r="Q18" i="6"/>
  <c r="R18" i="6"/>
  <c r="S18" i="6"/>
  <c r="T18" i="6"/>
  <c r="U18" i="6"/>
  <c r="V18" i="6"/>
  <c r="W18" i="6"/>
  <c r="F19" i="6"/>
  <c r="A19" i="6"/>
  <c r="B19" i="6"/>
  <c r="E19" i="6"/>
  <c r="G19" i="6"/>
  <c r="K19" i="6"/>
  <c r="M19" i="6"/>
  <c r="P19" i="6"/>
  <c r="Q19" i="6"/>
  <c r="R19" i="6"/>
  <c r="S19" i="6"/>
  <c r="T19" i="6"/>
  <c r="U19" i="6"/>
  <c r="V19" i="6"/>
  <c r="W19" i="6"/>
  <c r="F20" i="6"/>
  <c r="A20" i="6"/>
  <c r="B20" i="6"/>
  <c r="E20" i="6"/>
  <c r="G20" i="6"/>
  <c r="K20" i="6"/>
  <c r="M20" i="6"/>
  <c r="P20" i="6"/>
  <c r="Q20" i="6"/>
  <c r="R20" i="6"/>
  <c r="S20" i="6"/>
  <c r="T20" i="6"/>
  <c r="U20" i="6"/>
  <c r="V20" i="6"/>
  <c r="W20" i="6"/>
  <c r="F21" i="6"/>
  <c r="A21" i="6"/>
  <c r="B21" i="6"/>
  <c r="E21" i="6"/>
  <c r="G21" i="6"/>
  <c r="K21" i="6"/>
  <c r="M21" i="6"/>
  <c r="P21" i="6"/>
  <c r="Q21" i="6"/>
  <c r="R21" i="6"/>
  <c r="S21" i="6"/>
  <c r="T21" i="6"/>
  <c r="U21" i="6"/>
  <c r="V21" i="6"/>
  <c r="W21" i="6"/>
  <c r="F30" i="6"/>
  <c r="A30" i="6"/>
  <c r="B30" i="6"/>
  <c r="G30" i="6"/>
  <c r="K30" i="6"/>
  <c r="M30" i="6"/>
  <c r="P30" i="6"/>
  <c r="Q30" i="6"/>
  <c r="R30" i="6"/>
  <c r="S30" i="6"/>
  <c r="T30" i="6"/>
  <c r="U30" i="6"/>
  <c r="V30" i="6"/>
  <c r="W30" i="6"/>
  <c r="F31" i="6"/>
  <c r="A31" i="6"/>
  <c r="B31" i="6"/>
  <c r="E31" i="6"/>
  <c r="G31" i="6"/>
  <c r="I31" i="6"/>
  <c r="J31" i="6"/>
  <c r="K31" i="6"/>
  <c r="M31" i="6"/>
  <c r="P31" i="6"/>
  <c r="Q31" i="6"/>
  <c r="R31" i="6"/>
  <c r="S31" i="6"/>
  <c r="T31" i="6"/>
  <c r="U31" i="6"/>
  <c r="V31" i="6"/>
  <c r="W31" i="6"/>
  <c r="F32" i="6"/>
  <c r="A32" i="6"/>
  <c r="B32" i="6"/>
  <c r="E32" i="6"/>
  <c r="G32" i="6"/>
  <c r="K32" i="6"/>
  <c r="M32" i="6"/>
  <c r="P32" i="6"/>
  <c r="Q32" i="6"/>
  <c r="R32" i="6"/>
  <c r="S32" i="6"/>
  <c r="T32" i="6"/>
  <c r="U32" i="6"/>
  <c r="V32" i="6"/>
  <c r="W32" i="6"/>
  <c r="F33" i="6"/>
  <c r="A33" i="6"/>
  <c r="B33" i="6"/>
  <c r="E33" i="6"/>
  <c r="G33" i="6"/>
  <c r="I33" i="6"/>
  <c r="J33" i="6"/>
  <c r="K33" i="6"/>
  <c r="M33" i="6"/>
  <c r="P33" i="6"/>
  <c r="Q33" i="6"/>
  <c r="R33" i="6"/>
  <c r="S33" i="6"/>
  <c r="T33" i="6"/>
  <c r="U33" i="6"/>
  <c r="V33" i="6"/>
  <c r="W33" i="6"/>
  <c r="F35" i="6"/>
  <c r="A35" i="6"/>
  <c r="B35" i="6"/>
  <c r="E35" i="6"/>
  <c r="G35" i="6"/>
  <c r="K35" i="6"/>
  <c r="M35" i="6"/>
  <c r="P35" i="6"/>
  <c r="Q35" i="6"/>
  <c r="R35" i="6"/>
  <c r="S35" i="6"/>
  <c r="T35" i="6"/>
  <c r="U35" i="6"/>
  <c r="V35" i="6"/>
  <c r="W35" i="6"/>
  <c r="F46" i="6"/>
  <c r="A46" i="6"/>
  <c r="B46" i="6"/>
  <c r="G46" i="6"/>
  <c r="K46" i="6"/>
  <c r="E46" i="6"/>
  <c r="M46" i="6"/>
  <c r="P46" i="6"/>
  <c r="Q46" i="6"/>
  <c r="R46" i="6"/>
  <c r="S46" i="6"/>
  <c r="T46" i="6"/>
  <c r="U46" i="6"/>
  <c r="V46" i="6"/>
  <c r="W46" i="6"/>
  <c r="F47" i="6"/>
  <c r="A47" i="6"/>
  <c r="B47" i="6"/>
  <c r="G47" i="6"/>
  <c r="K47" i="6"/>
  <c r="M47" i="6"/>
  <c r="P47" i="6"/>
  <c r="Q47" i="6"/>
  <c r="R47" i="6"/>
  <c r="S47" i="6"/>
  <c r="T47" i="6"/>
  <c r="U47" i="6"/>
  <c r="V47" i="6"/>
  <c r="W47" i="6"/>
  <c r="F49" i="6"/>
  <c r="A49" i="6"/>
  <c r="B49" i="6"/>
  <c r="G49" i="6"/>
  <c r="K49" i="6"/>
  <c r="M49" i="6"/>
  <c r="P49" i="6"/>
  <c r="Q49" i="6"/>
  <c r="R49" i="6"/>
  <c r="S49" i="6"/>
  <c r="T49" i="6"/>
  <c r="U49" i="6"/>
  <c r="V49" i="6"/>
  <c r="W49" i="6"/>
  <c r="F51" i="6"/>
  <c r="A51" i="6"/>
  <c r="B51" i="6"/>
  <c r="G51" i="6"/>
  <c r="K51" i="6"/>
  <c r="M51" i="6"/>
  <c r="P51" i="6"/>
  <c r="Q51" i="6"/>
  <c r="R51" i="6"/>
  <c r="S51" i="6"/>
  <c r="T51" i="6"/>
  <c r="U51" i="6"/>
  <c r="V51" i="6"/>
  <c r="W51" i="6"/>
  <c r="F52" i="6"/>
  <c r="A52" i="6"/>
  <c r="B52" i="6"/>
  <c r="G52" i="6"/>
  <c r="K52" i="6"/>
  <c r="M52" i="6"/>
  <c r="P52" i="6"/>
  <c r="Q52" i="6"/>
  <c r="R52" i="6"/>
  <c r="S52" i="6"/>
  <c r="T52" i="6"/>
  <c r="U52" i="6"/>
  <c r="V52" i="6"/>
  <c r="W52" i="6"/>
  <c r="F54" i="6"/>
  <c r="A54" i="6"/>
  <c r="B54" i="6"/>
  <c r="G54" i="6"/>
  <c r="K54" i="6"/>
  <c r="M54" i="6"/>
  <c r="P54" i="6"/>
  <c r="Q54" i="6"/>
  <c r="R54" i="6"/>
  <c r="S54" i="6"/>
  <c r="T54" i="6"/>
  <c r="U54" i="6"/>
  <c r="V54" i="6"/>
  <c r="W54" i="6"/>
  <c r="F63" i="6"/>
  <c r="A63" i="6"/>
  <c r="B63" i="6"/>
  <c r="G63" i="6"/>
  <c r="K63" i="6"/>
  <c r="M63" i="6"/>
  <c r="P63" i="6"/>
  <c r="Q63" i="6"/>
  <c r="R63" i="6"/>
  <c r="S63" i="6"/>
  <c r="T63" i="6"/>
  <c r="U63" i="6"/>
  <c r="V63" i="6"/>
  <c r="W63" i="6"/>
  <c r="F64" i="6"/>
  <c r="A64" i="6"/>
  <c r="B64" i="6"/>
  <c r="G64" i="6"/>
  <c r="K64" i="6"/>
  <c r="M64" i="6"/>
  <c r="P64" i="6"/>
  <c r="Q64" i="6"/>
  <c r="R64" i="6"/>
  <c r="S64" i="6"/>
  <c r="T64" i="6"/>
  <c r="U64" i="6"/>
  <c r="V64" i="6"/>
  <c r="W64" i="6"/>
  <c r="F67" i="6"/>
  <c r="A67" i="6"/>
  <c r="B67" i="6"/>
  <c r="G67" i="6"/>
  <c r="K67" i="6"/>
  <c r="E67" i="6"/>
  <c r="M67" i="6"/>
  <c r="P67" i="6"/>
  <c r="Q67" i="6"/>
  <c r="R67" i="6"/>
  <c r="S67" i="6"/>
  <c r="T67" i="6"/>
  <c r="U67" i="6"/>
  <c r="V67" i="6"/>
  <c r="W67" i="6"/>
  <c r="F68" i="6"/>
  <c r="A68" i="6"/>
  <c r="B68" i="6"/>
  <c r="G68" i="6"/>
  <c r="K68" i="6"/>
  <c r="E68" i="6"/>
  <c r="M68" i="6"/>
  <c r="P68" i="6"/>
  <c r="Q68" i="6"/>
  <c r="R68" i="6"/>
  <c r="S68" i="6"/>
  <c r="T68" i="6"/>
  <c r="U68" i="6"/>
  <c r="V68" i="6"/>
  <c r="W68" i="6"/>
  <c r="F92" i="6"/>
  <c r="A92" i="6"/>
  <c r="B92" i="6"/>
  <c r="G92" i="6"/>
  <c r="K92" i="6"/>
  <c r="M92" i="6"/>
  <c r="P92" i="6"/>
  <c r="Q92" i="6"/>
  <c r="R92" i="6"/>
  <c r="S92" i="6"/>
  <c r="T92" i="6"/>
  <c r="U92" i="6"/>
  <c r="V92" i="6"/>
  <c r="W92" i="6"/>
  <c r="F93" i="6"/>
  <c r="A93" i="6"/>
  <c r="B93" i="6"/>
  <c r="G93" i="6"/>
  <c r="K93" i="6"/>
  <c r="M93" i="6"/>
  <c r="P93" i="6"/>
  <c r="Q93" i="6"/>
  <c r="R93" i="6"/>
  <c r="S93" i="6"/>
  <c r="T93" i="6"/>
  <c r="U93" i="6"/>
  <c r="V93" i="6"/>
  <c r="W93" i="6"/>
  <c r="F94" i="6"/>
  <c r="A94" i="6"/>
  <c r="B94" i="6"/>
  <c r="G94" i="6"/>
  <c r="K94" i="6"/>
  <c r="M94" i="6"/>
  <c r="P94" i="6"/>
  <c r="Q94" i="6"/>
  <c r="R94" i="6"/>
  <c r="S94" i="6"/>
  <c r="T94" i="6"/>
  <c r="U94" i="6"/>
  <c r="V94" i="6"/>
  <c r="W94" i="6"/>
  <c r="F97" i="6"/>
  <c r="A97" i="6"/>
  <c r="B97" i="6"/>
  <c r="G97" i="6"/>
  <c r="K97" i="6"/>
  <c r="M97" i="6"/>
  <c r="P97" i="6"/>
  <c r="Q97" i="6"/>
  <c r="R97" i="6"/>
  <c r="S97" i="6"/>
  <c r="T97" i="6"/>
  <c r="U97" i="6"/>
  <c r="V97" i="6"/>
  <c r="W97" i="6"/>
  <c r="F98" i="6"/>
  <c r="A98" i="6"/>
  <c r="B98" i="6"/>
  <c r="G98" i="6"/>
  <c r="K98" i="6"/>
  <c r="M98" i="6"/>
  <c r="P98" i="6"/>
  <c r="Q98" i="6"/>
  <c r="R98" i="6"/>
  <c r="S98" i="6"/>
  <c r="T98" i="6"/>
  <c r="U98" i="6"/>
  <c r="V98" i="6"/>
  <c r="W98" i="6"/>
  <c r="F111" i="6"/>
  <c r="A111" i="6"/>
  <c r="B111" i="6"/>
  <c r="G111" i="6"/>
  <c r="K111" i="6"/>
  <c r="M111" i="6"/>
  <c r="P111" i="6"/>
  <c r="Q111" i="6"/>
  <c r="R111" i="6"/>
  <c r="S111" i="6"/>
  <c r="T111" i="6"/>
  <c r="U111" i="6"/>
  <c r="V111" i="6"/>
  <c r="W111" i="6"/>
  <c r="F112" i="6"/>
  <c r="A112" i="6"/>
  <c r="B112" i="6"/>
  <c r="G112" i="6"/>
  <c r="K112" i="6"/>
  <c r="M112" i="6"/>
  <c r="P112" i="6"/>
  <c r="Q112" i="6"/>
  <c r="R112" i="6"/>
  <c r="S112" i="6"/>
  <c r="T112" i="6"/>
  <c r="U112" i="6"/>
  <c r="V112" i="6"/>
  <c r="W112" i="6"/>
  <c r="F116" i="6"/>
  <c r="A116" i="6"/>
  <c r="B116" i="6"/>
  <c r="G116" i="6"/>
  <c r="K116" i="6"/>
  <c r="M116" i="6"/>
  <c r="P116" i="6"/>
  <c r="Q116" i="6"/>
  <c r="R116" i="6"/>
  <c r="S116" i="6"/>
  <c r="T116" i="6"/>
  <c r="U116" i="6"/>
  <c r="V116" i="6"/>
  <c r="W116" i="6"/>
  <c r="F117" i="6"/>
  <c r="A117" i="6"/>
  <c r="B117" i="6"/>
  <c r="G117" i="6"/>
  <c r="K117" i="6"/>
  <c r="M117" i="6"/>
  <c r="P117" i="6"/>
  <c r="Q117" i="6"/>
  <c r="R117" i="6"/>
  <c r="S117" i="6"/>
  <c r="T117" i="6"/>
  <c r="U117" i="6"/>
  <c r="V117" i="6"/>
  <c r="W117" i="6"/>
  <c r="F118" i="6"/>
  <c r="A118" i="6"/>
  <c r="B118" i="6"/>
  <c r="G118" i="6"/>
  <c r="K118" i="6"/>
  <c r="M118" i="6"/>
  <c r="P118" i="6"/>
  <c r="Q118" i="6"/>
  <c r="R118" i="6"/>
  <c r="S118" i="6"/>
  <c r="T118" i="6"/>
  <c r="U118" i="6"/>
  <c r="V118" i="6"/>
  <c r="W118" i="6"/>
  <c r="F119" i="6"/>
  <c r="A119" i="6"/>
  <c r="B119" i="6"/>
  <c r="G119" i="6"/>
  <c r="K119" i="6"/>
  <c r="M119" i="6"/>
  <c r="P119" i="6"/>
  <c r="Q119" i="6"/>
  <c r="R119" i="6"/>
  <c r="S119" i="6"/>
  <c r="T119" i="6"/>
  <c r="U119" i="6"/>
  <c r="V119" i="6"/>
  <c r="W119" i="6"/>
  <c r="F120" i="6"/>
  <c r="A120" i="6"/>
  <c r="B120" i="6"/>
  <c r="G120" i="6"/>
  <c r="K120" i="6"/>
  <c r="M120" i="6"/>
  <c r="P120" i="6"/>
  <c r="Q120" i="6"/>
  <c r="R120" i="6"/>
  <c r="S120" i="6"/>
  <c r="T120" i="6"/>
  <c r="U120" i="6"/>
  <c r="V120" i="6"/>
  <c r="W120" i="6"/>
  <c r="F122" i="6"/>
  <c r="A122" i="6"/>
  <c r="B122" i="6"/>
  <c r="G122" i="6"/>
  <c r="K122" i="6"/>
  <c r="M122" i="6"/>
  <c r="P122" i="6"/>
  <c r="Q122" i="6"/>
  <c r="R122" i="6"/>
  <c r="S122" i="6"/>
  <c r="T122" i="6"/>
  <c r="U122" i="6"/>
  <c r="V122" i="6"/>
  <c r="W122" i="6"/>
  <c r="F123" i="6"/>
  <c r="A123" i="6"/>
  <c r="B123" i="6"/>
  <c r="G123" i="6"/>
  <c r="K123" i="6"/>
  <c r="M123" i="6"/>
  <c r="P123" i="6"/>
  <c r="Q123" i="6"/>
  <c r="R123" i="6"/>
  <c r="S123" i="6"/>
  <c r="T123" i="6"/>
  <c r="U123" i="6"/>
  <c r="V123" i="6"/>
  <c r="W123" i="6"/>
  <c r="F125" i="6"/>
  <c r="A125" i="6"/>
  <c r="B125" i="6"/>
  <c r="G125" i="6"/>
  <c r="K125" i="6"/>
  <c r="M125" i="6"/>
  <c r="P125" i="6"/>
  <c r="Q125" i="6"/>
  <c r="R125" i="6"/>
  <c r="S125" i="6"/>
  <c r="T125" i="6"/>
  <c r="U125" i="6"/>
  <c r="V125" i="6"/>
  <c r="W125" i="6"/>
  <c r="F126" i="6"/>
  <c r="A126" i="6"/>
  <c r="B126" i="6"/>
  <c r="G126" i="6"/>
  <c r="K126" i="6"/>
  <c r="M126" i="6"/>
  <c r="P126" i="6"/>
  <c r="Q126" i="6"/>
  <c r="R126" i="6"/>
  <c r="S126" i="6"/>
  <c r="T126" i="6"/>
  <c r="U126" i="6"/>
  <c r="V126" i="6"/>
  <c r="W126" i="6"/>
  <c r="F127" i="6"/>
  <c r="A127" i="6"/>
  <c r="B127" i="6"/>
  <c r="G127" i="6"/>
  <c r="K127" i="6"/>
  <c r="M127" i="6"/>
  <c r="P127" i="6"/>
  <c r="Q127" i="6"/>
  <c r="R127" i="6"/>
  <c r="S127" i="6"/>
  <c r="T127" i="6"/>
  <c r="U127" i="6"/>
  <c r="V127" i="6"/>
  <c r="W127" i="6"/>
  <c r="F128" i="6"/>
  <c r="A128" i="6"/>
  <c r="B128" i="6"/>
  <c r="G128" i="6"/>
  <c r="K128" i="6"/>
  <c r="M128" i="6"/>
  <c r="P128" i="6"/>
  <c r="Q128" i="6"/>
  <c r="R128" i="6"/>
  <c r="S128" i="6"/>
  <c r="T128" i="6"/>
  <c r="U128" i="6"/>
  <c r="V128" i="6"/>
  <c r="W128" i="6"/>
  <c r="F129" i="6"/>
  <c r="A129" i="6"/>
  <c r="B129" i="6"/>
  <c r="G129" i="6"/>
  <c r="K129" i="6"/>
  <c r="M129" i="6"/>
  <c r="P129" i="6"/>
  <c r="Q129" i="6"/>
  <c r="R129" i="6"/>
  <c r="S129" i="6"/>
  <c r="T129" i="6"/>
  <c r="U129" i="6"/>
  <c r="V129" i="6"/>
  <c r="W129" i="6"/>
  <c r="F145" i="6"/>
  <c r="A145" i="6"/>
  <c r="B145" i="6"/>
  <c r="G145" i="6"/>
  <c r="K145" i="6"/>
  <c r="M145" i="6"/>
  <c r="P145" i="6"/>
  <c r="Q145" i="6"/>
  <c r="R145" i="6"/>
  <c r="S145" i="6"/>
  <c r="T145" i="6"/>
  <c r="U145" i="6"/>
  <c r="V145" i="6"/>
  <c r="W145" i="6"/>
  <c r="F146" i="6"/>
  <c r="A146" i="6"/>
  <c r="B146" i="6"/>
  <c r="G146" i="6"/>
  <c r="K146" i="6"/>
  <c r="M146" i="6"/>
  <c r="P146" i="6"/>
  <c r="Q146" i="6"/>
  <c r="R146" i="6"/>
  <c r="S146" i="6"/>
  <c r="T146" i="6"/>
  <c r="U146" i="6"/>
  <c r="V146" i="6"/>
  <c r="W146" i="6"/>
  <c r="F150" i="6"/>
  <c r="A150" i="6"/>
  <c r="B150" i="6"/>
  <c r="G150" i="6"/>
  <c r="K150" i="6"/>
  <c r="M150" i="6"/>
  <c r="P150" i="6"/>
  <c r="Q150" i="6"/>
  <c r="R150" i="6"/>
  <c r="S150" i="6"/>
  <c r="T150" i="6"/>
  <c r="U150" i="6"/>
  <c r="V150" i="6"/>
  <c r="W150" i="6"/>
  <c r="F151" i="6"/>
  <c r="A151" i="6"/>
  <c r="B151" i="6"/>
  <c r="G151" i="6"/>
  <c r="K151" i="6"/>
  <c r="M151" i="6"/>
  <c r="P151" i="6"/>
  <c r="Q151" i="6"/>
  <c r="R151" i="6"/>
  <c r="S151" i="6"/>
  <c r="T151" i="6"/>
  <c r="U151" i="6"/>
  <c r="V151" i="6"/>
  <c r="W151" i="6"/>
  <c r="F153" i="6"/>
  <c r="A153" i="6"/>
  <c r="B153" i="6"/>
  <c r="G153" i="6"/>
  <c r="K153" i="6"/>
  <c r="M153" i="6"/>
  <c r="P153" i="6"/>
  <c r="Q153" i="6"/>
  <c r="R153" i="6"/>
  <c r="S153" i="6"/>
  <c r="T153" i="6"/>
  <c r="U153" i="6"/>
  <c r="V153" i="6"/>
  <c r="W153" i="6"/>
  <c r="F154" i="6"/>
  <c r="A154" i="6"/>
  <c r="B154" i="6"/>
  <c r="G154" i="6"/>
  <c r="K154" i="6"/>
  <c r="M154" i="6"/>
  <c r="P154" i="6"/>
  <c r="Q154" i="6"/>
  <c r="R154" i="6"/>
  <c r="S154" i="6"/>
  <c r="T154" i="6"/>
  <c r="U154" i="6"/>
  <c r="V154" i="6"/>
  <c r="W154" i="6"/>
  <c r="F155" i="6"/>
  <c r="A155" i="6"/>
  <c r="B155" i="6"/>
  <c r="G155" i="6"/>
  <c r="K155" i="6"/>
  <c r="M155" i="6"/>
  <c r="P155" i="6"/>
  <c r="Q155" i="6"/>
  <c r="R155" i="6"/>
  <c r="S155" i="6"/>
  <c r="T155" i="6"/>
  <c r="U155" i="6"/>
  <c r="V155" i="6"/>
  <c r="W155" i="6"/>
  <c r="F157" i="6"/>
  <c r="A157" i="6"/>
  <c r="B157" i="6"/>
  <c r="G157" i="6"/>
  <c r="K157" i="6"/>
  <c r="M157" i="6"/>
  <c r="P157" i="6"/>
  <c r="Q157" i="6"/>
  <c r="R157" i="6"/>
  <c r="S157" i="6"/>
  <c r="T157" i="6"/>
  <c r="U157" i="6"/>
  <c r="V157" i="6"/>
  <c r="W157" i="6"/>
  <c r="F161" i="6"/>
  <c r="A161" i="6"/>
  <c r="B161" i="6"/>
  <c r="G161" i="6"/>
  <c r="K161" i="6"/>
  <c r="M161" i="6"/>
  <c r="P161" i="6"/>
  <c r="Q161" i="6"/>
  <c r="R161" i="6"/>
  <c r="S161" i="6"/>
  <c r="T161" i="6"/>
  <c r="U161" i="6"/>
  <c r="V161" i="6"/>
  <c r="W161" i="6"/>
  <c r="F162" i="6"/>
  <c r="A162" i="6"/>
  <c r="B162" i="6"/>
  <c r="G162" i="6"/>
  <c r="K162" i="6"/>
  <c r="M162" i="6"/>
  <c r="P162" i="6"/>
  <c r="Q162" i="6"/>
  <c r="R162" i="6"/>
  <c r="S162" i="6"/>
  <c r="T162" i="6"/>
  <c r="U162" i="6"/>
  <c r="V162" i="6"/>
  <c r="W162" i="6"/>
  <c r="F163" i="6"/>
  <c r="A163" i="6"/>
  <c r="B163" i="6"/>
  <c r="G163" i="6"/>
  <c r="K163" i="6"/>
  <c r="M163" i="6"/>
  <c r="P163" i="6"/>
  <c r="Q163" i="6"/>
  <c r="R163" i="6"/>
  <c r="S163" i="6"/>
  <c r="T163" i="6"/>
  <c r="U163" i="6"/>
  <c r="V163" i="6"/>
  <c r="W163" i="6"/>
  <c r="F164" i="6"/>
  <c r="A164" i="6"/>
  <c r="B164" i="6"/>
  <c r="G164" i="6"/>
  <c r="K164" i="6"/>
  <c r="M164" i="6"/>
  <c r="P164" i="6"/>
  <c r="Q164" i="6"/>
  <c r="R164" i="6"/>
  <c r="S164" i="6"/>
  <c r="T164" i="6"/>
  <c r="U164" i="6"/>
  <c r="V164" i="6"/>
  <c r="W164" i="6"/>
  <c r="F165" i="6"/>
  <c r="A165" i="6"/>
  <c r="B165" i="6"/>
  <c r="G165" i="6"/>
  <c r="K165" i="6"/>
  <c r="M165" i="6"/>
  <c r="P165" i="6"/>
  <c r="Q165" i="6"/>
  <c r="R165" i="6"/>
  <c r="S165" i="6"/>
  <c r="T165" i="6"/>
  <c r="U165" i="6"/>
  <c r="V165" i="6"/>
  <c r="W165" i="6"/>
  <c r="F166" i="6"/>
  <c r="A166" i="6"/>
  <c r="B166" i="6"/>
  <c r="G166" i="6"/>
  <c r="K166" i="6"/>
  <c r="M166" i="6"/>
  <c r="P166" i="6"/>
  <c r="Q166" i="6"/>
  <c r="R166" i="6"/>
  <c r="S166" i="6"/>
  <c r="T166" i="6"/>
  <c r="U166" i="6"/>
  <c r="V166" i="6"/>
  <c r="W166" i="6"/>
  <c r="F167" i="6"/>
  <c r="A167" i="6"/>
  <c r="B167" i="6"/>
  <c r="G167" i="6"/>
  <c r="K167" i="6"/>
  <c r="M167" i="6"/>
  <c r="P167" i="6"/>
  <c r="Q167" i="6"/>
  <c r="R167" i="6"/>
  <c r="S167" i="6"/>
  <c r="T167" i="6"/>
  <c r="U167" i="6"/>
  <c r="V167" i="6"/>
  <c r="W167" i="6"/>
  <c r="F171" i="6"/>
  <c r="A171" i="6"/>
  <c r="B171" i="6"/>
  <c r="G171" i="6"/>
  <c r="K171" i="6"/>
  <c r="M171" i="6"/>
  <c r="P171" i="6"/>
  <c r="Q171" i="6"/>
  <c r="R171" i="6"/>
  <c r="S171" i="6"/>
  <c r="T171" i="6"/>
  <c r="U171" i="6"/>
  <c r="V171" i="6"/>
  <c r="W171" i="6"/>
  <c r="F172" i="6"/>
  <c r="A172" i="6"/>
  <c r="B172" i="6"/>
  <c r="G172" i="6"/>
  <c r="K172" i="6"/>
  <c r="M172" i="6"/>
  <c r="P172" i="6"/>
  <c r="Q172" i="6"/>
  <c r="R172" i="6"/>
  <c r="S172" i="6"/>
  <c r="T172" i="6"/>
  <c r="U172" i="6"/>
  <c r="V172" i="6"/>
  <c r="W172" i="6"/>
  <c r="F178" i="6"/>
  <c r="A178" i="6"/>
  <c r="B178" i="6"/>
  <c r="G178" i="6"/>
  <c r="K178" i="6"/>
  <c r="M178" i="6"/>
  <c r="P178" i="6"/>
  <c r="Q178" i="6"/>
  <c r="R178" i="6"/>
  <c r="S178" i="6"/>
  <c r="T178" i="6"/>
  <c r="U178" i="6"/>
  <c r="V178" i="6"/>
  <c r="W178" i="6"/>
  <c r="F179" i="6"/>
  <c r="A179" i="6"/>
  <c r="B179" i="6"/>
  <c r="G179" i="6"/>
  <c r="K179" i="6"/>
  <c r="M179" i="6"/>
  <c r="P179" i="6"/>
  <c r="Q179" i="6"/>
  <c r="R179" i="6"/>
  <c r="S179" i="6"/>
  <c r="T179" i="6"/>
  <c r="U179" i="6"/>
  <c r="V179" i="6"/>
  <c r="W179" i="6"/>
  <c r="F188" i="6"/>
  <c r="A188" i="6"/>
  <c r="B188" i="6"/>
  <c r="G188" i="6"/>
  <c r="K188" i="6"/>
  <c r="M188" i="6"/>
  <c r="P188" i="6"/>
  <c r="Q188" i="6"/>
  <c r="R188" i="6"/>
  <c r="S188" i="6"/>
  <c r="T188" i="6"/>
  <c r="U188" i="6"/>
  <c r="V188" i="6"/>
  <c r="W188" i="6"/>
  <c r="F189" i="6"/>
  <c r="A189" i="6"/>
  <c r="B189" i="6"/>
  <c r="G189" i="6"/>
  <c r="K189" i="6"/>
  <c r="M189" i="6"/>
  <c r="P189" i="6"/>
  <c r="Q189" i="6"/>
  <c r="R189" i="6"/>
  <c r="S189" i="6"/>
  <c r="T189" i="6"/>
  <c r="U189" i="6"/>
  <c r="V189" i="6"/>
  <c r="W189" i="6"/>
  <c r="F190" i="6"/>
  <c r="A190" i="6"/>
  <c r="B190" i="6"/>
  <c r="G190" i="6"/>
  <c r="K190" i="6"/>
  <c r="M190" i="6"/>
  <c r="P190" i="6"/>
  <c r="Q190" i="6"/>
  <c r="R190" i="6"/>
  <c r="S190" i="6"/>
  <c r="T190" i="6"/>
  <c r="U190" i="6"/>
  <c r="V190" i="6"/>
  <c r="W190" i="6"/>
  <c r="F199" i="6"/>
  <c r="A199" i="6"/>
  <c r="B199" i="6"/>
  <c r="G199" i="6"/>
  <c r="K199" i="6"/>
  <c r="M199" i="6"/>
  <c r="P199" i="6"/>
  <c r="Q199" i="6"/>
  <c r="R199" i="6"/>
  <c r="S199" i="6"/>
  <c r="T199" i="6"/>
  <c r="U199" i="6"/>
  <c r="V199" i="6"/>
  <c r="W199" i="6"/>
  <c r="F200" i="6"/>
  <c r="A200" i="6"/>
  <c r="B200" i="6"/>
  <c r="G200" i="6"/>
  <c r="K200" i="6"/>
  <c r="M200" i="6"/>
  <c r="P200" i="6"/>
  <c r="Q200" i="6"/>
  <c r="R200" i="6"/>
  <c r="S200" i="6"/>
  <c r="T200" i="6"/>
  <c r="U200" i="6"/>
  <c r="V200" i="6"/>
  <c r="W200" i="6"/>
  <c r="F208" i="6"/>
  <c r="A208" i="6"/>
  <c r="B208" i="6"/>
  <c r="G208" i="6"/>
  <c r="K208" i="6"/>
  <c r="M208" i="6"/>
  <c r="P208" i="6"/>
  <c r="Q208" i="6"/>
  <c r="R208" i="6"/>
  <c r="S208" i="6"/>
  <c r="T208" i="6"/>
  <c r="U208" i="6"/>
  <c r="V208" i="6"/>
  <c r="W208" i="6"/>
  <c r="F209" i="6"/>
  <c r="A209" i="6"/>
  <c r="B209" i="6"/>
  <c r="G209" i="6"/>
  <c r="K209" i="6"/>
  <c r="M209" i="6"/>
  <c r="P209" i="6"/>
  <c r="Q209" i="6"/>
  <c r="R209" i="6"/>
  <c r="S209" i="6"/>
  <c r="T209" i="6"/>
  <c r="U209" i="6"/>
  <c r="V209" i="6"/>
  <c r="W209" i="6"/>
  <c r="F211" i="6"/>
  <c r="A211" i="6"/>
  <c r="B211" i="6"/>
  <c r="G211" i="6"/>
  <c r="K211" i="6"/>
  <c r="M211" i="6"/>
  <c r="P211" i="6"/>
  <c r="Q211" i="6"/>
  <c r="R211" i="6"/>
  <c r="S211" i="6"/>
  <c r="T211" i="6"/>
  <c r="U211" i="6"/>
  <c r="V211" i="6"/>
  <c r="W211" i="6"/>
  <c r="F212" i="6"/>
  <c r="A212" i="6"/>
  <c r="B212" i="6"/>
  <c r="G212" i="6"/>
  <c r="K212" i="6"/>
  <c r="M212" i="6"/>
  <c r="P212" i="6"/>
  <c r="Q212" i="6"/>
  <c r="R212" i="6"/>
  <c r="S212" i="6"/>
  <c r="T212" i="6"/>
  <c r="U212" i="6"/>
  <c r="V212" i="6"/>
  <c r="W212" i="6"/>
  <c r="F214" i="6"/>
  <c r="A214" i="6"/>
  <c r="B214" i="6"/>
  <c r="G214" i="6"/>
  <c r="K214" i="6"/>
  <c r="M214" i="6"/>
  <c r="P214" i="6"/>
  <c r="Q214" i="6"/>
  <c r="R214" i="6"/>
  <c r="S214" i="6"/>
  <c r="T214" i="6"/>
  <c r="U214" i="6"/>
  <c r="V214" i="6"/>
  <c r="W214" i="6"/>
  <c r="F215" i="6"/>
  <c r="A215" i="6"/>
  <c r="B215" i="6"/>
  <c r="G215" i="6"/>
  <c r="K215" i="6"/>
  <c r="M215" i="6"/>
  <c r="P215" i="6"/>
  <c r="Q215" i="6"/>
  <c r="R215" i="6"/>
  <c r="S215" i="6"/>
  <c r="T215" i="6"/>
  <c r="U215" i="6"/>
  <c r="V215" i="6"/>
  <c r="W215" i="6"/>
  <c r="F216" i="6"/>
  <c r="A216" i="6"/>
  <c r="B216" i="6"/>
  <c r="G216" i="6"/>
  <c r="K216" i="6"/>
  <c r="M216" i="6"/>
  <c r="P216" i="6"/>
  <c r="Q216" i="6"/>
  <c r="R216" i="6"/>
  <c r="S216" i="6"/>
  <c r="T216" i="6"/>
  <c r="U216" i="6"/>
  <c r="V216" i="6"/>
  <c r="W216" i="6"/>
  <c r="F217" i="6"/>
  <c r="A217" i="6"/>
  <c r="B217" i="6"/>
  <c r="G217" i="6"/>
  <c r="K217" i="6"/>
  <c r="M217" i="6"/>
  <c r="P217" i="6"/>
  <c r="Q217" i="6"/>
  <c r="R217" i="6"/>
  <c r="S217" i="6"/>
  <c r="T217" i="6"/>
  <c r="U217" i="6"/>
  <c r="V217" i="6"/>
  <c r="W217" i="6"/>
  <c r="F221" i="6"/>
  <c r="A221" i="6"/>
  <c r="B221" i="6"/>
  <c r="G221" i="6"/>
  <c r="K221" i="6"/>
  <c r="M221" i="6"/>
  <c r="P221" i="6"/>
  <c r="Q221" i="6"/>
  <c r="R221" i="6"/>
  <c r="S221" i="6"/>
  <c r="T221" i="6"/>
  <c r="U221" i="6"/>
  <c r="V221" i="6"/>
  <c r="W221" i="6"/>
  <c r="F222" i="6"/>
  <c r="A222" i="6"/>
  <c r="B222" i="6"/>
  <c r="G222" i="6"/>
  <c r="K222" i="6"/>
  <c r="M222" i="6"/>
  <c r="P222" i="6"/>
  <c r="Q222" i="6"/>
  <c r="R222" i="6"/>
  <c r="S222" i="6"/>
  <c r="T222" i="6"/>
  <c r="U222" i="6"/>
  <c r="V222" i="6"/>
  <c r="W222" i="6"/>
  <c r="F223" i="6"/>
  <c r="A223" i="6"/>
  <c r="B223" i="6"/>
  <c r="G223" i="6"/>
  <c r="K223" i="6"/>
  <c r="M223" i="6"/>
  <c r="P223" i="6"/>
  <c r="Q223" i="6"/>
  <c r="R223" i="6"/>
  <c r="S223" i="6"/>
  <c r="T223" i="6"/>
  <c r="U223" i="6"/>
  <c r="V223" i="6"/>
  <c r="W223" i="6"/>
  <c r="F224" i="6"/>
  <c r="A224" i="6"/>
  <c r="B224" i="6"/>
  <c r="G224" i="6"/>
  <c r="K224" i="6"/>
  <c r="M224" i="6"/>
  <c r="P224" i="6"/>
  <c r="Q224" i="6"/>
  <c r="R224" i="6"/>
  <c r="S224" i="6"/>
  <c r="T224" i="6"/>
  <c r="U224" i="6"/>
  <c r="V224" i="6"/>
  <c r="W224" i="6"/>
  <c r="F229" i="6"/>
  <c r="A229" i="6"/>
  <c r="B229" i="6"/>
  <c r="G229" i="6"/>
  <c r="K229" i="6"/>
  <c r="M229" i="6"/>
  <c r="P229" i="6"/>
  <c r="Q229" i="6"/>
  <c r="R229" i="6"/>
  <c r="S229" i="6"/>
  <c r="T229" i="6"/>
  <c r="U229" i="6"/>
  <c r="V229" i="6"/>
  <c r="W229" i="6"/>
  <c r="F230" i="6"/>
  <c r="A230" i="6"/>
  <c r="B230" i="6"/>
  <c r="G230" i="6"/>
  <c r="K230" i="6"/>
  <c r="M230" i="6"/>
  <c r="P230" i="6"/>
  <c r="Q230" i="6"/>
  <c r="R230" i="6"/>
  <c r="S230" i="6"/>
  <c r="T230" i="6"/>
  <c r="U230" i="6"/>
  <c r="V230" i="6"/>
  <c r="W230" i="6"/>
  <c r="F234" i="6"/>
  <c r="A234" i="6"/>
  <c r="B234" i="6"/>
  <c r="G234" i="6"/>
  <c r="K234" i="6"/>
  <c r="M234" i="6"/>
  <c r="P234" i="6"/>
  <c r="Q234" i="6"/>
  <c r="R234" i="6"/>
  <c r="S234" i="6"/>
  <c r="T234" i="6"/>
  <c r="U234" i="6"/>
  <c r="V234" i="6"/>
  <c r="W234" i="6"/>
  <c r="F235" i="6"/>
  <c r="A235" i="6"/>
  <c r="B235" i="6"/>
  <c r="G235" i="6"/>
  <c r="K235" i="6"/>
  <c r="M235" i="6"/>
  <c r="P235" i="6"/>
  <c r="Q235" i="6"/>
  <c r="R235" i="6"/>
  <c r="S235" i="6"/>
  <c r="T235" i="6"/>
  <c r="U235" i="6"/>
  <c r="V235" i="6"/>
  <c r="W235" i="6"/>
  <c r="F239" i="6"/>
  <c r="A239" i="6"/>
  <c r="B239" i="6"/>
  <c r="G239" i="6"/>
  <c r="K239" i="6"/>
  <c r="M239" i="6"/>
  <c r="P239" i="6"/>
  <c r="Q239" i="6"/>
  <c r="R239" i="6"/>
  <c r="S239" i="6"/>
  <c r="T239" i="6"/>
  <c r="U239" i="6"/>
  <c r="V239" i="6"/>
  <c r="W239" i="6"/>
  <c r="F240" i="6"/>
  <c r="A240" i="6"/>
  <c r="B240" i="6"/>
  <c r="G240" i="6"/>
  <c r="K240" i="6"/>
  <c r="M240" i="6"/>
  <c r="P240" i="6"/>
  <c r="Q240" i="6"/>
  <c r="R240" i="6"/>
  <c r="S240" i="6"/>
  <c r="T240" i="6"/>
  <c r="U240" i="6"/>
  <c r="V240" i="6"/>
  <c r="W240" i="6"/>
  <c r="F252" i="6"/>
  <c r="A252" i="6"/>
  <c r="B252" i="6"/>
  <c r="G252" i="6"/>
  <c r="K252" i="6"/>
  <c r="M252" i="6"/>
  <c r="P252" i="6"/>
  <c r="Q252" i="6"/>
  <c r="R252" i="6"/>
  <c r="S252" i="6"/>
  <c r="T252" i="6"/>
  <c r="U252" i="6"/>
  <c r="V252" i="6"/>
  <c r="W252" i="6"/>
  <c r="F253" i="6"/>
  <c r="A253" i="6"/>
  <c r="B253" i="6"/>
  <c r="G253" i="6"/>
  <c r="K253" i="6"/>
  <c r="M253" i="6"/>
  <c r="P253" i="6"/>
  <c r="Q253" i="6"/>
  <c r="R253" i="6"/>
  <c r="S253" i="6"/>
  <c r="T253" i="6"/>
  <c r="U253" i="6"/>
  <c r="V253" i="6"/>
  <c r="W253" i="6"/>
  <c r="F254" i="6"/>
  <c r="A254" i="6"/>
  <c r="B254" i="6"/>
  <c r="G254" i="6"/>
  <c r="K254" i="6"/>
  <c r="M254" i="6"/>
  <c r="P254" i="6"/>
  <c r="Q254" i="6"/>
  <c r="R254" i="6"/>
  <c r="S254" i="6"/>
  <c r="T254" i="6"/>
  <c r="U254" i="6"/>
  <c r="V254" i="6"/>
  <c r="W254" i="6"/>
  <c r="F255" i="6"/>
  <c r="A255" i="6"/>
  <c r="B255" i="6"/>
  <c r="G255" i="6"/>
  <c r="K255" i="6"/>
  <c r="M255" i="6"/>
  <c r="P255" i="6"/>
  <c r="Q255" i="6"/>
  <c r="R255" i="6"/>
  <c r="S255" i="6"/>
  <c r="T255" i="6"/>
  <c r="U255" i="6"/>
  <c r="V255" i="6"/>
  <c r="W255" i="6"/>
  <c r="F256" i="6"/>
  <c r="A256" i="6"/>
  <c r="B256" i="6"/>
  <c r="G256" i="6"/>
  <c r="K256" i="6"/>
  <c r="M256" i="6"/>
  <c r="P256" i="6"/>
  <c r="Q256" i="6"/>
  <c r="R256" i="6"/>
  <c r="S256" i="6"/>
  <c r="T256" i="6"/>
  <c r="U256" i="6"/>
  <c r="V256" i="6"/>
  <c r="W256" i="6"/>
  <c r="F259" i="6"/>
  <c r="A259" i="6"/>
  <c r="B259" i="6"/>
  <c r="G259" i="6"/>
  <c r="K259" i="6"/>
  <c r="M259" i="6"/>
  <c r="P259" i="6"/>
  <c r="Q259" i="6"/>
  <c r="R259" i="6"/>
  <c r="S259" i="6"/>
  <c r="T259" i="6"/>
  <c r="U259" i="6"/>
  <c r="V259" i="6"/>
  <c r="W259" i="6"/>
  <c r="F260" i="6"/>
  <c r="A260" i="6"/>
  <c r="B260" i="6"/>
  <c r="G260" i="6"/>
  <c r="K260" i="6"/>
  <c r="M260" i="6"/>
  <c r="P260" i="6"/>
  <c r="Q260" i="6"/>
  <c r="R260" i="6"/>
  <c r="S260" i="6"/>
  <c r="T260" i="6"/>
  <c r="U260" i="6"/>
  <c r="V260" i="6"/>
  <c r="W260" i="6"/>
  <c r="F261" i="6"/>
  <c r="A261" i="6"/>
  <c r="B261" i="6"/>
  <c r="G261" i="6"/>
  <c r="K261" i="6"/>
  <c r="M261" i="6"/>
  <c r="P261" i="6"/>
  <c r="Q261" i="6"/>
  <c r="R261" i="6"/>
  <c r="S261" i="6"/>
  <c r="T261" i="6"/>
  <c r="U261" i="6"/>
  <c r="V261" i="6"/>
  <c r="W261" i="6"/>
  <c r="F262" i="6"/>
  <c r="A262" i="6"/>
  <c r="B262" i="6"/>
  <c r="G262" i="6"/>
  <c r="K262" i="6"/>
  <c r="M262" i="6"/>
  <c r="P262" i="6"/>
  <c r="Q262" i="6"/>
  <c r="R262" i="6"/>
  <c r="S262" i="6"/>
  <c r="T262" i="6"/>
  <c r="U262" i="6"/>
  <c r="V262" i="6"/>
  <c r="W262" i="6"/>
  <c r="F263" i="6"/>
  <c r="A263" i="6"/>
  <c r="B263" i="6"/>
  <c r="G263" i="6"/>
  <c r="K263" i="6"/>
  <c r="M263" i="6"/>
  <c r="P263" i="6"/>
  <c r="Q263" i="6"/>
  <c r="R263" i="6"/>
  <c r="S263" i="6"/>
  <c r="T263" i="6"/>
  <c r="U263" i="6"/>
  <c r="V263" i="6"/>
  <c r="W263" i="6"/>
  <c r="F264" i="6"/>
  <c r="A264" i="6"/>
  <c r="B264" i="6"/>
  <c r="G264" i="6"/>
  <c r="K264" i="6"/>
  <c r="M264" i="6"/>
  <c r="P264" i="6"/>
  <c r="Q264" i="6"/>
  <c r="R264" i="6"/>
  <c r="S264" i="6"/>
  <c r="T264" i="6"/>
  <c r="U264" i="6"/>
  <c r="V264" i="6"/>
  <c r="W264" i="6"/>
  <c r="F267" i="6"/>
  <c r="A267" i="6"/>
  <c r="B267" i="6"/>
  <c r="G267" i="6"/>
  <c r="K267" i="6"/>
  <c r="M267" i="6"/>
  <c r="P267" i="6"/>
  <c r="Q267" i="6"/>
  <c r="R267" i="6"/>
  <c r="S267" i="6"/>
  <c r="T267" i="6"/>
  <c r="U267" i="6"/>
  <c r="V267" i="6"/>
  <c r="W267" i="6"/>
  <c r="F268" i="6"/>
  <c r="A268" i="6"/>
  <c r="B268" i="6"/>
  <c r="G268" i="6"/>
  <c r="K268" i="6"/>
  <c r="M268" i="6"/>
  <c r="P268" i="6"/>
  <c r="Q268" i="6"/>
  <c r="R268" i="6"/>
  <c r="S268" i="6"/>
  <c r="T268" i="6"/>
  <c r="U268" i="6"/>
  <c r="V268" i="6"/>
  <c r="W268" i="6"/>
  <c r="F269" i="6"/>
  <c r="A269" i="6"/>
  <c r="B269" i="6"/>
  <c r="G269" i="6"/>
  <c r="K269" i="6"/>
  <c r="M269" i="6"/>
  <c r="P269" i="6"/>
  <c r="Q269" i="6"/>
  <c r="R269" i="6"/>
  <c r="S269" i="6"/>
  <c r="T269" i="6"/>
  <c r="U269" i="6"/>
  <c r="V269" i="6"/>
  <c r="W269" i="6"/>
  <c r="F270" i="6"/>
  <c r="A270" i="6"/>
  <c r="B270" i="6"/>
  <c r="G270" i="6"/>
  <c r="K270" i="6"/>
  <c r="M270" i="6"/>
  <c r="P270" i="6"/>
  <c r="Q270" i="6"/>
  <c r="R270" i="6"/>
  <c r="S270" i="6"/>
  <c r="T270" i="6"/>
  <c r="U270" i="6"/>
  <c r="V270" i="6"/>
  <c r="W270" i="6"/>
  <c r="F271" i="6"/>
  <c r="A271" i="6"/>
  <c r="B271" i="6"/>
  <c r="G271" i="6"/>
  <c r="K271" i="6"/>
  <c r="M271" i="6"/>
  <c r="P271" i="6"/>
  <c r="Q271" i="6"/>
  <c r="R271" i="6"/>
  <c r="S271" i="6"/>
  <c r="T271" i="6"/>
  <c r="U271" i="6"/>
  <c r="V271" i="6"/>
  <c r="W271" i="6"/>
  <c r="F280" i="6"/>
  <c r="A280" i="6"/>
  <c r="B280" i="6"/>
  <c r="G280" i="6"/>
  <c r="K280" i="6"/>
  <c r="M280" i="6"/>
  <c r="P280" i="6"/>
  <c r="Q280" i="6"/>
  <c r="R280" i="6"/>
  <c r="S280" i="6"/>
  <c r="T280" i="6"/>
  <c r="U280" i="6"/>
  <c r="V280" i="6"/>
  <c r="W280" i="6"/>
  <c r="F281" i="6"/>
  <c r="A281" i="6"/>
  <c r="B281" i="6"/>
  <c r="G281" i="6"/>
  <c r="K281" i="6"/>
  <c r="M281" i="6"/>
  <c r="P281" i="6"/>
  <c r="Q281" i="6"/>
  <c r="R281" i="6"/>
  <c r="S281" i="6"/>
  <c r="T281" i="6"/>
  <c r="U281" i="6"/>
  <c r="V281" i="6"/>
  <c r="W281" i="6"/>
  <c r="F284" i="6"/>
  <c r="A284" i="6"/>
  <c r="B284" i="6"/>
  <c r="G284" i="6"/>
  <c r="K284" i="6"/>
  <c r="M284" i="6"/>
  <c r="P284" i="6"/>
  <c r="Q284" i="6"/>
  <c r="R284" i="6"/>
  <c r="S284" i="6"/>
  <c r="T284" i="6"/>
  <c r="U284" i="6"/>
  <c r="V284" i="6"/>
  <c r="W284" i="6"/>
  <c r="F285" i="6"/>
  <c r="A285" i="6"/>
  <c r="B285" i="6"/>
  <c r="G285" i="6"/>
  <c r="K285" i="6"/>
  <c r="M285" i="6"/>
  <c r="P285" i="6"/>
  <c r="Q285" i="6"/>
  <c r="R285" i="6"/>
  <c r="S285" i="6"/>
  <c r="T285" i="6"/>
  <c r="U285" i="6"/>
  <c r="V285" i="6"/>
  <c r="W285" i="6"/>
  <c r="F286" i="6"/>
  <c r="A286" i="6"/>
  <c r="B286" i="6"/>
  <c r="G286" i="6"/>
  <c r="K286" i="6"/>
  <c r="M286" i="6"/>
  <c r="P286" i="6"/>
  <c r="Q286" i="6"/>
  <c r="R286" i="6"/>
  <c r="S286" i="6"/>
  <c r="T286" i="6"/>
  <c r="U286" i="6"/>
  <c r="V286" i="6"/>
  <c r="W286" i="6"/>
  <c r="F288" i="6"/>
  <c r="A288" i="6"/>
  <c r="B288" i="6"/>
  <c r="G288" i="6"/>
  <c r="K288" i="6"/>
  <c r="M288" i="6"/>
  <c r="P288" i="6"/>
  <c r="Q288" i="6"/>
  <c r="R288" i="6"/>
  <c r="S288" i="6"/>
  <c r="T288" i="6"/>
  <c r="U288" i="6"/>
  <c r="V288" i="6"/>
  <c r="W288" i="6"/>
  <c r="F289" i="6"/>
  <c r="A289" i="6"/>
  <c r="B289" i="6"/>
  <c r="G289" i="6"/>
  <c r="K289" i="6"/>
  <c r="M289" i="6"/>
  <c r="P289" i="6"/>
  <c r="Q289" i="6"/>
  <c r="R289" i="6"/>
  <c r="S289" i="6"/>
  <c r="T289" i="6"/>
  <c r="U289" i="6"/>
  <c r="V289" i="6"/>
  <c r="W289" i="6"/>
  <c r="F290" i="6"/>
  <c r="A290" i="6"/>
  <c r="B290" i="6"/>
  <c r="G290" i="6"/>
  <c r="K290" i="6"/>
  <c r="M290" i="6"/>
  <c r="P290" i="6"/>
  <c r="Q290" i="6"/>
  <c r="R290" i="6"/>
  <c r="S290" i="6"/>
  <c r="T290" i="6"/>
  <c r="U290" i="6"/>
  <c r="V290" i="6"/>
  <c r="W290" i="6"/>
  <c r="F291" i="6"/>
  <c r="A291" i="6"/>
  <c r="B291" i="6"/>
  <c r="G291" i="6"/>
  <c r="K291" i="6"/>
  <c r="M291" i="6"/>
  <c r="P291" i="6"/>
  <c r="Q291" i="6"/>
  <c r="R291" i="6"/>
  <c r="S291" i="6"/>
  <c r="T291" i="6"/>
  <c r="U291" i="6"/>
  <c r="V291" i="6"/>
  <c r="W291" i="6"/>
  <c r="F295" i="6"/>
  <c r="A295" i="6"/>
  <c r="B295" i="6"/>
  <c r="G295" i="6"/>
  <c r="K295" i="6"/>
  <c r="M295" i="6"/>
  <c r="P295" i="6"/>
  <c r="Q295" i="6"/>
  <c r="R295" i="6"/>
  <c r="S295" i="6"/>
  <c r="T295" i="6"/>
  <c r="U295" i="6"/>
  <c r="V295" i="6"/>
  <c r="W295" i="6"/>
  <c r="F296" i="6"/>
  <c r="A296" i="6"/>
  <c r="B296" i="6"/>
  <c r="G296" i="6"/>
  <c r="K296" i="6"/>
  <c r="M296" i="6"/>
  <c r="P296" i="6"/>
  <c r="Q296" i="6"/>
  <c r="R296" i="6"/>
  <c r="S296" i="6"/>
  <c r="T296" i="6"/>
  <c r="U296" i="6"/>
  <c r="V296" i="6"/>
  <c r="W296" i="6"/>
  <c r="F297" i="6"/>
  <c r="A297" i="6"/>
  <c r="B297" i="6"/>
  <c r="G297" i="6"/>
  <c r="K297" i="6"/>
  <c r="M297" i="6"/>
  <c r="P297" i="6"/>
  <c r="Q297" i="6"/>
  <c r="R297" i="6"/>
  <c r="S297" i="6"/>
  <c r="T297" i="6"/>
  <c r="U297" i="6"/>
  <c r="V297" i="6"/>
  <c r="W297" i="6"/>
  <c r="F299" i="6"/>
  <c r="A299" i="6"/>
  <c r="B299" i="6"/>
  <c r="G299" i="6"/>
  <c r="K299" i="6"/>
  <c r="M299" i="6"/>
  <c r="P299" i="6"/>
  <c r="Q299" i="6"/>
  <c r="R299" i="6"/>
  <c r="S299" i="6"/>
  <c r="T299" i="6"/>
  <c r="U299" i="6"/>
  <c r="V299" i="6"/>
  <c r="W299" i="6"/>
  <c r="F300" i="6"/>
  <c r="A300" i="6"/>
  <c r="B300" i="6"/>
  <c r="G300" i="6"/>
  <c r="K300" i="6"/>
  <c r="M300" i="6"/>
  <c r="P300" i="6"/>
  <c r="Q300" i="6"/>
  <c r="R300" i="6"/>
  <c r="S300" i="6"/>
  <c r="T300" i="6"/>
  <c r="U300" i="6"/>
  <c r="V300" i="6"/>
  <c r="W300" i="6"/>
  <c r="F301" i="6"/>
  <c r="A301" i="6"/>
  <c r="B301" i="6"/>
  <c r="G301" i="6"/>
  <c r="K301" i="6"/>
  <c r="M301" i="6"/>
  <c r="P301" i="6"/>
  <c r="Q301" i="6"/>
  <c r="R301" i="6"/>
  <c r="S301" i="6"/>
  <c r="T301" i="6"/>
  <c r="U301" i="6"/>
  <c r="V301" i="6"/>
  <c r="W301" i="6"/>
  <c r="F302" i="6"/>
  <c r="A302" i="6"/>
  <c r="B302" i="6"/>
  <c r="G302" i="6"/>
  <c r="K302" i="6"/>
  <c r="M302" i="6"/>
  <c r="P302" i="6"/>
  <c r="Q302" i="6"/>
  <c r="R302" i="6"/>
  <c r="S302" i="6"/>
  <c r="T302" i="6"/>
  <c r="U302" i="6"/>
  <c r="V302" i="6"/>
  <c r="W302" i="6"/>
  <c r="F303" i="6"/>
  <c r="A303" i="6"/>
  <c r="B303" i="6"/>
  <c r="G303" i="6"/>
  <c r="K303" i="6"/>
  <c r="E303" i="6"/>
  <c r="M303" i="6"/>
  <c r="P303" i="6"/>
  <c r="Q303" i="6"/>
  <c r="R303" i="6"/>
  <c r="S303" i="6"/>
  <c r="T303" i="6"/>
  <c r="U303" i="6"/>
  <c r="V303" i="6"/>
  <c r="W303" i="6"/>
  <c r="F305" i="6"/>
  <c r="A305" i="6"/>
  <c r="B305" i="6"/>
  <c r="G305" i="6"/>
  <c r="K305" i="6"/>
  <c r="M305" i="6"/>
  <c r="P305" i="6"/>
  <c r="Q305" i="6"/>
  <c r="R305" i="6"/>
  <c r="S305" i="6"/>
  <c r="T305" i="6"/>
  <c r="U305" i="6"/>
  <c r="V305" i="6"/>
  <c r="W305" i="6"/>
  <c r="F306" i="6"/>
  <c r="A306" i="6"/>
  <c r="B306" i="6"/>
  <c r="G306" i="6"/>
  <c r="K306" i="6"/>
  <c r="M306" i="6"/>
  <c r="P306" i="6"/>
  <c r="Q306" i="6"/>
  <c r="R306" i="6"/>
  <c r="S306" i="6"/>
  <c r="T306" i="6"/>
  <c r="U306" i="6"/>
  <c r="V306" i="6"/>
  <c r="W306" i="6"/>
  <c r="F308" i="6"/>
  <c r="A308" i="6"/>
  <c r="B308" i="6"/>
  <c r="G308" i="6"/>
  <c r="K308" i="6"/>
  <c r="M308" i="6"/>
  <c r="P308" i="6"/>
  <c r="Q308" i="6"/>
  <c r="R308" i="6"/>
  <c r="S308" i="6"/>
  <c r="T308" i="6"/>
  <c r="U308" i="6"/>
  <c r="V308" i="6"/>
  <c r="W308" i="6"/>
  <c r="F309" i="6"/>
  <c r="A309" i="6"/>
  <c r="B309" i="6"/>
  <c r="G309" i="6"/>
  <c r="K309" i="6"/>
  <c r="M309" i="6"/>
  <c r="P309" i="6"/>
  <c r="Q309" i="6"/>
  <c r="R309" i="6"/>
  <c r="S309" i="6"/>
  <c r="T309" i="6"/>
  <c r="U309" i="6"/>
  <c r="V309" i="6"/>
  <c r="W309" i="6"/>
  <c r="F310" i="6"/>
  <c r="A310" i="6"/>
  <c r="B310" i="6"/>
  <c r="G310" i="6"/>
  <c r="K310" i="6"/>
  <c r="M310" i="6"/>
  <c r="P310" i="6"/>
  <c r="Q310" i="6"/>
  <c r="R310" i="6"/>
  <c r="S310" i="6"/>
  <c r="T310" i="6"/>
  <c r="U310" i="6"/>
  <c r="V310" i="6"/>
  <c r="W310" i="6"/>
  <c r="F311" i="6"/>
  <c r="A311" i="6"/>
  <c r="B311" i="6"/>
  <c r="G311" i="6"/>
  <c r="K311" i="6"/>
  <c r="M311" i="6"/>
  <c r="P311" i="6"/>
  <c r="Q311" i="6"/>
  <c r="R311" i="6"/>
  <c r="S311" i="6"/>
  <c r="T311" i="6"/>
  <c r="U311" i="6"/>
  <c r="V311" i="6"/>
  <c r="W311" i="6"/>
  <c r="F312" i="6"/>
  <c r="A312" i="6"/>
  <c r="B312" i="6"/>
  <c r="G312" i="6"/>
  <c r="K312" i="6"/>
  <c r="M312" i="6"/>
  <c r="P312" i="6"/>
  <c r="Q312" i="6"/>
  <c r="R312" i="6"/>
  <c r="S312" i="6"/>
  <c r="T312" i="6"/>
  <c r="U312" i="6"/>
  <c r="V312" i="6"/>
  <c r="W312" i="6"/>
  <c r="F313" i="6"/>
  <c r="A313" i="6"/>
  <c r="B313" i="6"/>
  <c r="G313" i="6"/>
  <c r="K313" i="6"/>
  <c r="M313" i="6"/>
  <c r="P313" i="6"/>
  <c r="Q313" i="6"/>
  <c r="R313" i="6"/>
  <c r="S313" i="6"/>
  <c r="T313" i="6"/>
  <c r="U313" i="6"/>
  <c r="V313" i="6"/>
  <c r="W313" i="6"/>
  <c r="F314" i="6"/>
  <c r="A314" i="6"/>
  <c r="B314" i="6"/>
  <c r="G314" i="6"/>
  <c r="K314" i="6"/>
  <c r="M314" i="6"/>
  <c r="P314" i="6"/>
  <c r="Q314" i="6"/>
  <c r="R314" i="6"/>
  <c r="S314" i="6"/>
  <c r="T314" i="6"/>
  <c r="U314" i="6"/>
  <c r="V314" i="6"/>
  <c r="W314" i="6"/>
  <c r="F315" i="6"/>
  <c r="A315" i="6"/>
  <c r="B315" i="6"/>
  <c r="G315" i="6"/>
  <c r="K315" i="6"/>
  <c r="M315" i="6"/>
  <c r="P315" i="6"/>
  <c r="Q315" i="6"/>
  <c r="R315" i="6"/>
  <c r="S315" i="6"/>
  <c r="T315" i="6"/>
  <c r="U315" i="6"/>
  <c r="V315" i="6"/>
  <c r="W315" i="6"/>
  <c r="F316" i="6"/>
  <c r="A316" i="6"/>
  <c r="B316" i="6"/>
  <c r="G316" i="6"/>
  <c r="K316" i="6"/>
  <c r="E316" i="6"/>
  <c r="M316" i="6"/>
  <c r="P316" i="6"/>
  <c r="Q316" i="6"/>
  <c r="R316" i="6"/>
  <c r="S316" i="6"/>
  <c r="T316" i="6"/>
  <c r="U316" i="6"/>
  <c r="V316" i="6"/>
  <c r="W316" i="6"/>
  <c r="F317" i="6"/>
  <c r="A317" i="6"/>
  <c r="B317" i="6"/>
  <c r="G317" i="6"/>
  <c r="K317" i="6"/>
  <c r="E317" i="6"/>
  <c r="M317" i="6"/>
  <c r="P317" i="6"/>
  <c r="Q317" i="6"/>
  <c r="R317" i="6"/>
  <c r="S317" i="6"/>
  <c r="T317" i="6"/>
  <c r="U317" i="6"/>
  <c r="V317" i="6"/>
  <c r="W317" i="6"/>
  <c r="F318" i="6"/>
  <c r="A318" i="6"/>
  <c r="B318" i="6"/>
  <c r="G318" i="6"/>
  <c r="K318" i="6"/>
  <c r="M318" i="6"/>
  <c r="P318" i="6"/>
  <c r="Q318" i="6"/>
  <c r="R318" i="6"/>
  <c r="S318" i="6"/>
  <c r="T318" i="6"/>
  <c r="U318" i="6"/>
  <c r="V318" i="6"/>
  <c r="W318" i="6"/>
  <c r="F320" i="6"/>
  <c r="A320" i="6"/>
  <c r="B320" i="6"/>
  <c r="G320" i="6"/>
  <c r="K320" i="6"/>
  <c r="M320" i="6"/>
  <c r="P320" i="6"/>
  <c r="Q320" i="6"/>
  <c r="R320" i="6"/>
  <c r="S320" i="6"/>
  <c r="T320" i="6"/>
  <c r="U320" i="6"/>
  <c r="V320" i="6"/>
  <c r="W320" i="6"/>
  <c r="F321" i="6"/>
  <c r="A321" i="6"/>
  <c r="B321" i="6"/>
  <c r="G321" i="6"/>
  <c r="K321" i="6"/>
  <c r="M321" i="6"/>
  <c r="P321" i="6"/>
  <c r="Q321" i="6"/>
  <c r="R321" i="6"/>
  <c r="S321" i="6"/>
  <c r="T321" i="6"/>
  <c r="U321" i="6"/>
  <c r="V321" i="6"/>
  <c r="W321" i="6"/>
  <c r="F322" i="6"/>
  <c r="A322" i="6"/>
  <c r="B322" i="6"/>
  <c r="G322" i="6"/>
  <c r="K322" i="6"/>
  <c r="M322" i="6"/>
  <c r="P322" i="6"/>
  <c r="Q322" i="6"/>
  <c r="R322" i="6"/>
  <c r="S322" i="6"/>
  <c r="T322" i="6"/>
  <c r="U322" i="6"/>
  <c r="V322" i="6"/>
  <c r="W322" i="6"/>
  <c r="F323" i="6"/>
  <c r="A323" i="6"/>
  <c r="B323" i="6"/>
  <c r="G323" i="6"/>
  <c r="K323" i="6"/>
  <c r="M323" i="6"/>
  <c r="P323" i="6"/>
  <c r="Q323" i="6"/>
  <c r="R323" i="6"/>
  <c r="S323" i="6"/>
  <c r="T323" i="6"/>
  <c r="U323" i="6"/>
  <c r="V323" i="6"/>
  <c r="W323" i="6"/>
  <c r="F324" i="6"/>
  <c r="A324" i="6"/>
  <c r="B324" i="6"/>
  <c r="G324" i="6"/>
  <c r="K324" i="6"/>
  <c r="M324" i="6"/>
  <c r="P324" i="6"/>
  <c r="Q324" i="6"/>
  <c r="R324" i="6"/>
  <c r="S324" i="6"/>
  <c r="T324" i="6"/>
  <c r="U324" i="6"/>
  <c r="V324" i="6"/>
  <c r="W324" i="6"/>
  <c r="F325" i="6"/>
  <c r="A325" i="6"/>
  <c r="B325" i="6"/>
  <c r="G325" i="6"/>
  <c r="K325" i="6"/>
  <c r="M325" i="6"/>
  <c r="P325" i="6"/>
  <c r="Q325" i="6"/>
  <c r="R325" i="6"/>
  <c r="S325" i="6"/>
  <c r="T325" i="6"/>
  <c r="U325" i="6"/>
  <c r="V325" i="6"/>
  <c r="W325" i="6"/>
  <c r="F326" i="6"/>
  <c r="A326" i="6"/>
  <c r="B326" i="6"/>
  <c r="G326" i="6"/>
  <c r="K326" i="6"/>
  <c r="M326" i="6"/>
  <c r="P326" i="6"/>
  <c r="Q326" i="6"/>
  <c r="R326" i="6"/>
  <c r="S326" i="6"/>
  <c r="T326" i="6"/>
  <c r="U326" i="6"/>
  <c r="V326" i="6"/>
  <c r="W326" i="6"/>
  <c r="F327" i="6"/>
  <c r="A327" i="6"/>
  <c r="B327" i="6"/>
  <c r="G327" i="6"/>
  <c r="K327" i="6"/>
  <c r="M327" i="6"/>
  <c r="P327" i="6"/>
  <c r="Q327" i="6"/>
  <c r="R327" i="6"/>
  <c r="S327" i="6"/>
  <c r="T327" i="6"/>
  <c r="U327" i="6"/>
  <c r="V327" i="6"/>
  <c r="W327" i="6"/>
  <c r="F328" i="6"/>
  <c r="A328" i="6"/>
  <c r="B328" i="6"/>
  <c r="G328" i="6"/>
  <c r="K328" i="6"/>
  <c r="M328" i="6"/>
  <c r="P328" i="6"/>
  <c r="Q328" i="6"/>
  <c r="R328" i="6"/>
  <c r="S328" i="6"/>
  <c r="T328" i="6"/>
  <c r="U328" i="6"/>
  <c r="V328" i="6"/>
  <c r="W328" i="6"/>
  <c r="F329" i="6"/>
  <c r="A329" i="6"/>
  <c r="B329" i="6"/>
  <c r="G329" i="6"/>
  <c r="K329" i="6"/>
  <c r="M329" i="6"/>
  <c r="P329" i="6"/>
  <c r="Q329" i="6"/>
  <c r="R329" i="6"/>
  <c r="S329" i="6"/>
  <c r="T329" i="6"/>
  <c r="U329" i="6"/>
  <c r="V329" i="6"/>
  <c r="W329" i="6"/>
  <c r="F330" i="6"/>
  <c r="A330" i="6"/>
  <c r="B330" i="6"/>
  <c r="G330" i="6"/>
  <c r="K330" i="6"/>
  <c r="M330" i="6"/>
  <c r="P330" i="6"/>
  <c r="Q330" i="6"/>
  <c r="R330" i="6"/>
  <c r="S330" i="6"/>
  <c r="T330" i="6"/>
  <c r="U330" i="6"/>
  <c r="V330" i="6"/>
  <c r="W330" i="6"/>
  <c r="F331" i="6"/>
  <c r="A331" i="6"/>
  <c r="B331" i="6"/>
  <c r="G331" i="6"/>
  <c r="K331" i="6"/>
  <c r="M331" i="6"/>
  <c r="P331" i="6"/>
  <c r="Q331" i="6"/>
  <c r="R331" i="6"/>
  <c r="S331" i="6"/>
  <c r="T331" i="6"/>
  <c r="U331" i="6"/>
  <c r="V331" i="6"/>
  <c r="W331" i="6"/>
  <c r="F332" i="6"/>
  <c r="A332" i="6"/>
  <c r="B332" i="6"/>
  <c r="G332" i="6"/>
  <c r="K332" i="6"/>
  <c r="M332" i="6"/>
  <c r="P332" i="6"/>
  <c r="Q332" i="6"/>
  <c r="R332" i="6"/>
  <c r="S332" i="6"/>
  <c r="T332" i="6"/>
  <c r="U332" i="6"/>
  <c r="V332" i="6"/>
  <c r="W332" i="6"/>
  <c r="F333" i="6"/>
  <c r="A333" i="6"/>
  <c r="B333" i="6"/>
  <c r="G333" i="6"/>
  <c r="K333" i="6"/>
  <c r="M333" i="6"/>
  <c r="P333" i="6"/>
  <c r="Q333" i="6"/>
  <c r="R333" i="6"/>
  <c r="S333" i="6"/>
  <c r="T333" i="6"/>
  <c r="U333" i="6"/>
  <c r="V333" i="6"/>
  <c r="W333" i="6"/>
  <c r="F335" i="6"/>
  <c r="A335" i="6"/>
  <c r="B335" i="6"/>
  <c r="G335" i="6"/>
  <c r="K335" i="6"/>
  <c r="M335" i="6"/>
  <c r="P335" i="6"/>
  <c r="Q335" i="6"/>
  <c r="R335" i="6"/>
  <c r="S335" i="6"/>
  <c r="T335" i="6"/>
  <c r="U335" i="6"/>
  <c r="V335" i="6"/>
  <c r="W335" i="6"/>
  <c r="F336" i="6"/>
  <c r="A336" i="6"/>
  <c r="B336" i="6"/>
  <c r="G336" i="6"/>
  <c r="K336" i="6"/>
  <c r="M336" i="6"/>
  <c r="P336" i="6"/>
  <c r="Q336" i="6"/>
  <c r="R336" i="6"/>
  <c r="S336" i="6"/>
  <c r="T336" i="6"/>
  <c r="U336" i="6"/>
  <c r="V336" i="6"/>
  <c r="W336" i="6"/>
  <c r="F337" i="6"/>
  <c r="A337" i="6"/>
  <c r="B337" i="6"/>
  <c r="G337" i="6"/>
  <c r="K337" i="6"/>
  <c r="M337" i="6"/>
  <c r="P337" i="6"/>
  <c r="Q337" i="6"/>
  <c r="R337" i="6"/>
  <c r="S337" i="6"/>
  <c r="T337" i="6"/>
  <c r="U337" i="6"/>
  <c r="V337" i="6"/>
  <c r="W337" i="6"/>
  <c r="F338" i="6"/>
  <c r="A338" i="6"/>
  <c r="B338" i="6"/>
  <c r="G338" i="6"/>
  <c r="K338" i="6"/>
  <c r="M338" i="6"/>
  <c r="P338" i="6"/>
  <c r="Q338" i="6"/>
  <c r="R338" i="6"/>
  <c r="S338" i="6"/>
  <c r="T338" i="6"/>
  <c r="U338" i="6"/>
  <c r="V338" i="6"/>
  <c r="W338" i="6"/>
  <c r="F339" i="6"/>
  <c r="A339" i="6"/>
  <c r="B339" i="6"/>
  <c r="G339" i="6"/>
  <c r="K339" i="6"/>
  <c r="M339" i="6"/>
  <c r="P339" i="6"/>
  <c r="Q339" i="6"/>
  <c r="R339" i="6"/>
  <c r="S339" i="6"/>
  <c r="T339" i="6"/>
  <c r="U339" i="6"/>
  <c r="V339" i="6"/>
  <c r="W339" i="6"/>
  <c r="F340" i="6"/>
  <c r="A340" i="6"/>
  <c r="B340" i="6"/>
  <c r="G340" i="6"/>
  <c r="K340" i="6"/>
  <c r="M340" i="6"/>
  <c r="P340" i="6"/>
  <c r="Q340" i="6"/>
  <c r="R340" i="6"/>
  <c r="S340" i="6"/>
  <c r="T340" i="6"/>
  <c r="U340" i="6"/>
  <c r="V340" i="6"/>
  <c r="W340" i="6"/>
  <c r="F341" i="6"/>
  <c r="A341" i="6"/>
  <c r="B341" i="6"/>
  <c r="G341" i="6"/>
  <c r="K341" i="6"/>
  <c r="M341" i="6"/>
  <c r="P341" i="6"/>
  <c r="Q341" i="6"/>
  <c r="R341" i="6"/>
  <c r="S341" i="6"/>
  <c r="T341" i="6"/>
  <c r="U341" i="6"/>
  <c r="V341" i="6"/>
  <c r="W341" i="6"/>
  <c r="F342" i="6"/>
  <c r="A342" i="6"/>
  <c r="B342" i="6"/>
  <c r="G342" i="6"/>
  <c r="K342" i="6"/>
  <c r="M342" i="6"/>
  <c r="P342" i="6"/>
  <c r="Q342" i="6"/>
  <c r="R342" i="6"/>
  <c r="S342" i="6"/>
  <c r="T342" i="6"/>
  <c r="U342" i="6"/>
  <c r="V342" i="6"/>
  <c r="W342" i="6"/>
  <c r="F343" i="6"/>
  <c r="A343" i="6"/>
  <c r="B343" i="6"/>
  <c r="G343" i="6"/>
  <c r="K343" i="6"/>
  <c r="M343" i="6"/>
  <c r="P343" i="6"/>
  <c r="Q343" i="6"/>
  <c r="R343" i="6"/>
  <c r="S343" i="6"/>
  <c r="T343" i="6"/>
  <c r="U343" i="6"/>
  <c r="V343" i="6"/>
  <c r="W343" i="6"/>
  <c r="F344" i="6"/>
  <c r="A344" i="6"/>
  <c r="B344" i="6"/>
  <c r="G344" i="6"/>
  <c r="K344" i="6"/>
  <c r="M344" i="6"/>
  <c r="P344" i="6"/>
  <c r="Q344" i="6"/>
  <c r="R344" i="6"/>
  <c r="S344" i="6"/>
  <c r="T344" i="6"/>
  <c r="U344" i="6"/>
  <c r="V344" i="6"/>
  <c r="W344" i="6"/>
  <c r="F345" i="6"/>
  <c r="A345" i="6"/>
  <c r="B345" i="6"/>
  <c r="G345" i="6"/>
  <c r="K345" i="6"/>
  <c r="M345" i="6"/>
  <c r="P345" i="6"/>
  <c r="Q345" i="6"/>
  <c r="R345" i="6"/>
  <c r="S345" i="6"/>
  <c r="T345" i="6"/>
  <c r="U345" i="6"/>
  <c r="V345" i="6"/>
  <c r="W345" i="6"/>
  <c r="F346" i="6"/>
  <c r="A346" i="6"/>
  <c r="B346" i="6"/>
  <c r="G346" i="6"/>
  <c r="K346" i="6"/>
  <c r="M346" i="6"/>
  <c r="P346" i="6"/>
  <c r="Q346" i="6"/>
  <c r="R346" i="6"/>
  <c r="S346" i="6"/>
  <c r="T346" i="6"/>
  <c r="U346" i="6"/>
  <c r="V346" i="6"/>
  <c r="W346" i="6"/>
  <c r="F347" i="6"/>
  <c r="A347" i="6"/>
  <c r="B347" i="6"/>
  <c r="G347" i="6"/>
  <c r="K347" i="6"/>
  <c r="M347" i="6"/>
  <c r="P347" i="6"/>
  <c r="Q347" i="6"/>
  <c r="R347" i="6"/>
  <c r="S347" i="6"/>
  <c r="T347" i="6"/>
  <c r="U347" i="6"/>
  <c r="V347" i="6"/>
  <c r="W347" i="6"/>
  <c r="F348" i="6"/>
  <c r="A348" i="6"/>
  <c r="B348" i="6"/>
  <c r="G348" i="6"/>
  <c r="K348" i="6"/>
  <c r="M348" i="6"/>
  <c r="P348" i="6"/>
  <c r="Q348" i="6"/>
  <c r="R348" i="6"/>
  <c r="S348" i="6"/>
  <c r="T348" i="6"/>
  <c r="U348" i="6"/>
  <c r="V348" i="6"/>
  <c r="W348" i="6"/>
  <c r="F349" i="6"/>
  <c r="A349" i="6"/>
  <c r="B349" i="6"/>
  <c r="G349" i="6"/>
  <c r="K349" i="6"/>
  <c r="M349" i="6"/>
  <c r="P349" i="6"/>
  <c r="Q349" i="6"/>
  <c r="R349" i="6"/>
  <c r="S349" i="6"/>
  <c r="T349" i="6"/>
  <c r="U349" i="6"/>
  <c r="V349" i="6"/>
  <c r="W349" i="6"/>
  <c r="F350" i="6"/>
  <c r="A350" i="6"/>
  <c r="B350" i="6"/>
  <c r="G350" i="6"/>
  <c r="K350" i="6"/>
  <c r="M350" i="6"/>
  <c r="P350" i="6"/>
  <c r="Q350" i="6"/>
  <c r="R350" i="6"/>
  <c r="S350" i="6"/>
  <c r="T350" i="6"/>
  <c r="U350" i="6"/>
  <c r="V350" i="6"/>
  <c r="W350" i="6"/>
  <c r="F351" i="6"/>
  <c r="A351" i="6"/>
  <c r="B351" i="6"/>
  <c r="G351" i="6"/>
  <c r="K351" i="6"/>
  <c r="M351" i="6"/>
  <c r="P351" i="6"/>
  <c r="Q351" i="6"/>
  <c r="R351" i="6"/>
  <c r="S351" i="6"/>
  <c r="T351" i="6"/>
  <c r="U351" i="6"/>
  <c r="V351" i="6"/>
  <c r="W351" i="6"/>
  <c r="F352" i="6"/>
  <c r="A352" i="6"/>
  <c r="B352" i="6"/>
  <c r="G352" i="6"/>
  <c r="K352" i="6"/>
  <c r="M352" i="6"/>
  <c r="P352" i="6"/>
  <c r="T352" i="6"/>
  <c r="U352" i="6"/>
  <c r="V352" i="6"/>
  <c r="W352" i="6"/>
  <c r="F353" i="6"/>
  <c r="A353" i="6"/>
  <c r="B353" i="6"/>
  <c r="G353" i="6"/>
  <c r="K353" i="6"/>
  <c r="M353" i="6"/>
  <c r="P353" i="6"/>
  <c r="Q353" i="6"/>
  <c r="R353" i="6"/>
  <c r="S353" i="6"/>
  <c r="T353" i="6"/>
  <c r="U353" i="6"/>
  <c r="V353" i="6"/>
  <c r="W353" i="6"/>
  <c r="F354" i="6"/>
  <c r="A354" i="6"/>
  <c r="B354" i="6"/>
  <c r="G354" i="6"/>
  <c r="K354" i="6"/>
  <c r="M354" i="6"/>
  <c r="P354" i="6"/>
  <c r="Q354" i="6"/>
  <c r="R354" i="6"/>
  <c r="S354" i="6"/>
  <c r="T354" i="6"/>
  <c r="U354" i="6"/>
  <c r="V354" i="6"/>
  <c r="W354" i="6"/>
  <c r="F355" i="6"/>
  <c r="A355" i="6"/>
  <c r="B355" i="6"/>
  <c r="G355" i="6"/>
  <c r="K355" i="6"/>
  <c r="M355" i="6"/>
  <c r="P355" i="6"/>
  <c r="Q355" i="6"/>
  <c r="R355" i="6"/>
  <c r="S355" i="6"/>
  <c r="T355" i="6"/>
  <c r="U355" i="6"/>
  <c r="V355" i="6"/>
  <c r="W355" i="6"/>
  <c r="F356" i="6"/>
  <c r="A356" i="6"/>
  <c r="B356" i="6"/>
  <c r="G356" i="6"/>
  <c r="K356" i="6"/>
  <c r="M356" i="6"/>
  <c r="P356" i="6"/>
  <c r="Q356" i="6"/>
  <c r="R356" i="6"/>
  <c r="S356" i="6"/>
  <c r="T356" i="6"/>
  <c r="U356" i="6"/>
  <c r="V356" i="6"/>
  <c r="W356" i="6"/>
  <c r="F357" i="6"/>
  <c r="A357" i="6"/>
  <c r="B357" i="6"/>
  <c r="G357" i="6"/>
  <c r="K357" i="6"/>
  <c r="M357" i="6"/>
  <c r="P357" i="6"/>
  <c r="Q357" i="6"/>
  <c r="R357" i="6"/>
  <c r="S357" i="6"/>
  <c r="T357" i="6"/>
  <c r="U357" i="6"/>
  <c r="V357" i="6"/>
  <c r="W357" i="6"/>
  <c r="F358" i="6"/>
  <c r="A358" i="6"/>
  <c r="B358" i="6"/>
  <c r="G358" i="6"/>
  <c r="K358" i="6"/>
  <c r="M358" i="6"/>
  <c r="P358" i="6"/>
  <c r="Q358" i="6"/>
  <c r="R358" i="6"/>
  <c r="S358" i="6"/>
  <c r="T358" i="6"/>
  <c r="U358" i="6"/>
  <c r="V358" i="6"/>
  <c r="W358" i="6"/>
  <c r="F359" i="6"/>
  <c r="A359" i="6"/>
  <c r="B359" i="6"/>
  <c r="G359" i="6"/>
  <c r="K359" i="6"/>
  <c r="M359" i="6"/>
  <c r="P359" i="6"/>
  <c r="Q359" i="6"/>
  <c r="R359" i="6"/>
  <c r="S359" i="6"/>
  <c r="T359" i="6"/>
  <c r="U359" i="6"/>
  <c r="V359" i="6"/>
  <c r="W359" i="6"/>
  <c r="F360" i="6"/>
  <c r="A360" i="6"/>
  <c r="B360" i="6"/>
  <c r="G360" i="6"/>
  <c r="K360" i="6"/>
  <c r="M360" i="6"/>
  <c r="P360" i="6"/>
  <c r="T360" i="6"/>
  <c r="U360" i="6"/>
  <c r="V360" i="6"/>
  <c r="W360" i="6"/>
  <c r="F361" i="6"/>
  <c r="A361" i="6"/>
  <c r="B361" i="6"/>
  <c r="G361" i="6"/>
  <c r="K361" i="6"/>
  <c r="M361" i="6"/>
  <c r="P361" i="6"/>
  <c r="T361" i="6"/>
  <c r="U361" i="6"/>
  <c r="V361" i="6"/>
  <c r="W361" i="6"/>
  <c r="F362" i="6"/>
  <c r="A362" i="6"/>
  <c r="B362" i="6"/>
  <c r="G362" i="6"/>
  <c r="K362" i="6"/>
  <c r="M362" i="6"/>
  <c r="P362" i="6"/>
  <c r="Q362" i="6"/>
  <c r="R362" i="6"/>
  <c r="S362" i="6"/>
  <c r="T362" i="6"/>
  <c r="U362" i="6"/>
  <c r="V362" i="6"/>
  <c r="W362" i="6"/>
  <c r="F363" i="6"/>
  <c r="A363" i="6"/>
  <c r="B363" i="6"/>
  <c r="G363" i="6"/>
  <c r="K363" i="6"/>
  <c r="M363" i="6"/>
  <c r="P363" i="6"/>
  <c r="Q363" i="6"/>
  <c r="R363" i="6"/>
  <c r="S363" i="6"/>
  <c r="T363" i="6"/>
  <c r="U363" i="6"/>
  <c r="V363" i="6"/>
  <c r="W363" i="6"/>
  <c r="F364" i="6"/>
  <c r="A364" i="6"/>
  <c r="B364" i="6"/>
  <c r="G364" i="6"/>
  <c r="K364" i="6"/>
  <c r="M364" i="6"/>
  <c r="P364" i="6"/>
  <c r="Q364" i="6"/>
  <c r="R364" i="6"/>
  <c r="S364" i="6"/>
  <c r="T364" i="6"/>
  <c r="U364" i="6"/>
  <c r="V364" i="6"/>
  <c r="W364" i="6"/>
  <c r="F365" i="6"/>
  <c r="A365" i="6"/>
  <c r="B365" i="6"/>
  <c r="G365" i="6"/>
  <c r="K365" i="6"/>
  <c r="M365" i="6"/>
  <c r="P365" i="6"/>
  <c r="Q365" i="6"/>
  <c r="R365" i="6"/>
  <c r="S365" i="6"/>
  <c r="T365" i="6"/>
  <c r="U365" i="6"/>
  <c r="V365" i="6"/>
  <c r="W365" i="6"/>
  <c r="F366" i="6"/>
  <c r="A366" i="6"/>
  <c r="B366" i="6"/>
  <c r="G366" i="6"/>
  <c r="K366" i="6"/>
  <c r="M366" i="6"/>
  <c r="P366" i="6"/>
  <c r="Q366" i="6"/>
  <c r="R366" i="6"/>
  <c r="S366" i="6"/>
  <c r="T366" i="6"/>
  <c r="U366" i="6"/>
  <c r="V366" i="6"/>
  <c r="W366" i="6"/>
  <c r="F367" i="6"/>
  <c r="A367" i="6"/>
  <c r="B367" i="6"/>
  <c r="G367" i="6"/>
  <c r="K367" i="6"/>
  <c r="M367" i="6"/>
  <c r="P367" i="6"/>
  <c r="Q367" i="6"/>
  <c r="R367" i="6"/>
  <c r="S367" i="6"/>
  <c r="T367" i="6"/>
  <c r="U367" i="6"/>
  <c r="V367" i="6"/>
  <c r="W367" i="6"/>
  <c r="F368" i="6"/>
  <c r="A368" i="6"/>
  <c r="B368" i="6"/>
  <c r="G368" i="6"/>
  <c r="K368" i="6"/>
  <c r="M368" i="6"/>
  <c r="P368" i="6"/>
  <c r="Q368" i="6"/>
  <c r="R368" i="6"/>
  <c r="S368" i="6"/>
  <c r="T368" i="6"/>
  <c r="U368" i="6"/>
  <c r="V368" i="6"/>
  <c r="W368" i="6"/>
  <c r="F369" i="6"/>
  <c r="A369" i="6"/>
  <c r="B369" i="6"/>
  <c r="G369" i="6"/>
  <c r="K369" i="6"/>
  <c r="M369" i="6"/>
  <c r="P369" i="6"/>
  <c r="T369" i="6"/>
  <c r="U369" i="6"/>
  <c r="V369" i="6"/>
  <c r="W369" i="6"/>
  <c r="F370" i="6"/>
  <c r="A370" i="6"/>
  <c r="B370" i="6"/>
  <c r="G370" i="6"/>
  <c r="K370" i="6"/>
  <c r="M370" i="6"/>
  <c r="P370" i="6"/>
  <c r="Q370" i="6"/>
  <c r="R370" i="6"/>
  <c r="S370" i="6"/>
  <c r="T370" i="6"/>
  <c r="U370" i="6"/>
  <c r="V370" i="6"/>
  <c r="W370" i="6"/>
  <c r="F371" i="6"/>
  <c r="A371" i="6"/>
  <c r="B371" i="6"/>
  <c r="G371" i="6"/>
  <c r="K371" i="6"/>
  <c r="M371" i="6"/>
  <c r="P371" i="6"/>
  <c r="Q371" i="6"/>
  <c r="R371" i="6"/>
  <c r="S371" i="6"/>
  <c r="T371" i="6"/>
  <c r="U371" i="6"/>
  <c r="V371" i="6"/>
  <c r="W371" i="6"/>
  <c r="F372" i="6"/>
  <c r="A372" i="6"/>
  <c r="B372" i="6"/>
  <c r="G372" i="6"/>
  <c r="K372" i="6"/>
  <c r="M372" i="6"/>
  <c r="P372" i="6"/>
  <c r="Q372" i="6"/>
  <c r="R372" i="6"/>
  <c r="S372" i="6"/>
  <c r="T372" i="6"/>
  <c r="U372" i="6"/>
  <c r="V372" i="6"/>
  <c r="W372" i="6"/>
  <c r="F373" i="6"/>
  <c r="A373" i="6"/>
  <c r="B373" i="6"/>
  <c r="G373" i="6"/>
  <c r="K373" i="6"/>
  <c r="M373" i="6"/>
  <c r="P373" i="6"/>
  <c r="Q373" i="6"/>
  <c r="R373" i="6"/>
  <c r="S373" i="6"/>
  <c r="T373" i="6"/>
  <c r="U373" i="6"/>
  <c r="V373" i="6"/>
  <c r="W373" i="6"/>
  <c r="F374" i="6"/>
  <c r="A374" i="6"/>
  <c r="B374" i="6"/>
  <c r="G374" i="6"/>
  <c r="K374" i="6"/>
  <c r="M374" i="6"/>
  <c r="P374" i="6"/>
  <c r="Q374" i="6"/>
  <c r="R374" i="6"/>
  <c r="S374" i="6"/>
  <c r="T374" i="6"/>
  <c r="U374" i="6"/>
  <c r="V374" i="6"/>
  <c r="W374" i="6"/>
  <c r="F375" i="6"/>
  <c r="A375" i="6"/>
  <c r="B375" i="6"/>
  <c r="G375" i="6"/>
  <c r="K375" i="6"/>
  <c r="M375" i="6"/>
  <c r="P375" i="6"/>
  <c r="Q375" i="6"/>
  <c r="R375" i="6"/>
  <c r="S375" i="6"/>
  <c r="T375" i="6"/>
  <c r="U375" i="6"/>
  <c r="V375" i="6"/>
  <c r="W375" i="6"/>
  <c r="F376" i="6"/>
  <c r="A376" i="6"/>
  <c r="B376" i="6"/>
  <c r="G376" i="6"/>
  <c r="K376" i="6"/>
  <c r="M376" i="6"/>
  <c r="P376" i="6"/>
  <c r="Q376" i="6"/>
  <c r="R376" i="6"/>
  <c r="S376" i="6"/>
  <c r="T376" i="6"/>
  <c r="U376" i="6"/>
  <c r="V376" i="6"/>
  <c r="W376" i="6"/>
  <c r="F377" i="6"/>
  <c r="A377" i="6"/>
  <c r="B377" i="6"/>
  <c r="G377" i="6"/>
  <c r="K377" i="6"/>
  <c r="M377" i="6"/>
  <c r="P377" i="6"/>
  <c r="Q377" i="6"/>
  <c r="R377" i="6"/>
  <c r="S377" i="6"/>
  <c r="T377" i="6"/>
  <c r="U377" i="6"/>
  <c r="V377" i="6"/>
  <c r="W377" i="6"/>
  <c r="F378" i="6"/>
  <c r="A378" i="6"/>
  <c r="B378" i="6"/>
  <c r="G378" i="6"/>
  <c r="K378" i="6"/>
  <c r="M378" i="6"/>
  <c r="P378" i="6"/>
  <c r="Q378" i="6"/>
  <c r="R378" i="6"/>
  <c r="S378" i="6"/>
  <c r="T378" i="6"/>
  <c r="U378" i="6"/>
  <c r="V378" i="6"/>
  <c r="W378" i="6"/>
  <c r="F379" i="6"/>
  <c r="A379" i="6"/>
  <c r="B379" i="6"/>
  <c r="G379" i="6"/>
  <c r="K379" i="6"/>
  <c r="M379" i="6"/>
  <c r="P379" i="6"/>
  <c r="Q379" i="6"/>
  <c r="R379" i="6"/>
  <c r="S379" i="6"/>
  <c r="T379" i="6"/>
  <c r="U379" i="6"/>
  <c r="V379" i="6"/>
  <c r="W379" i="6"/>
  <c r="F380" i="6"/>
  <c r="A380" i="6"/>
  <c r="B380" i="6"/>
  <c r="G380" i="6"/>
  <c r="K380" i="6"/>
  <c r="M380" i="6"/>
  <c r="P380" i="6"/>
  <c r="Q380" i="6"/>
  <c r="R380" i="6"/>
  <c r="S380" i="6"/>
  <c r="T380" i="6"/>
  <c r="U380" i="6"/>
  <c r="V380" i="6"/>
  <c r="W380" i="6"/>
  <c r="F381" i="6"/>
  <c r="A381" i="6"/>
  <c r="B381" i="6"/>
  <c r="G381" i="6"/>
  <c r="K381" i="6"/>
  <c r="M381" i="6"/>
  <c r="P381" i="6"/>
  <c r="Q381" i="6"/>
  <c r="R381" i="6"/>
  <c r="S381" i="6"/>
  <c r="T381" i="6"/>
  <c r="U381" i="6"/>
  <c r="V381" i="6"/>
  <c r="W381" i="6"/>
  <c r="F382" i="6"/>
  <c r="A382" i="6"/>
  <c r="B382" i="6"/>
  <c r="G382" i="6"/>
  <c r="K382" i="6"/>
  <c r="M382" i="6"/>
  <c r="P382" i="6"/>
  <c r="Q382" i="6"/>
  <c r="R382" i="6"/>
  <c r="S382" i="6"/>
  <c r="T382" i="6"/>
  <c r="U382" i="6"/>
  <c r="V382" i="6"/>
  <c r="W382" i="6"/>
  <c r="F383" i="6"/>
  <c r="A383" i="6"/>
  <c r="B383" i="6"/>
  <c r="G383" i="6"/>
  <c r="K383" i="6"/>
  <c r="M383" i="6"/>
  <c r="P383" i="6"/>
  <c r="Q383" i="6"/>
  <c r="R383" i="6"/>
  <c r="S383" i="6"/>
  <c r="T383" i="6"/>
  <c r="U383" i="6"/>
  <c r="V383" i="6"/>
  <c r="W383" i="6"/>
  <c r="F384" i="6"/>
  <c r="A384" i="6"/>
  <c r="B384" i="6"/>
  <c r="G384" i="6"/>
  <c r="K384" i="6"/>
  <c r="M384" i="6"/>
  <c r="P384" i="6"/>
  <c r="Q384" i="6"/>
  <c r="R384" i="6"/>
  <c r="S384" i="6"/>
  <c r="T384" i="6"/>
  <c r="U384" i="6"/>
  <c r="V384" i="6"/>
  <c r="W384" i="6"/>
  <c r="F385" i="6"/>
  <c r="A385" i="6"/>
  <c r="B385" i="6"/>
  <c r="G385" i="6"/>
  <c r="K385" i="6"/>
  <c r="M385" i="6"/>
  <c r="P385" i="6"/>
  <c r="T385" i="6"/>
  <c r="U385" i="6"/>
  <c r="V385" i="6"/>
  <c r="W385" i="6"/>
  <c r="F386" i="6"/>
  <c r="A386" i="6"/>
  <c r="B386" i="6"/>
  <c r="G386" i="6"/>
  <c r="K386" i="6"/>
  <c r="M386" i="6"/>
  <c r="P386" i="6"/>
  <c r="Q386" i="6"/>
  <c r="R386" i="6"/>
  <c r="S386" i="6"/>
  <c r="T386" i="6"/>
  <c r="U386" i="6"/>
  <c r="V386" i="6"/>
  <c r="W386" i="6"/>
  <c r="F387" i="6"/>
  <c r="A387" i="6"/>
  <c r="B387" i="6"/>
  <c r="G387" i="6"/>
  <c r="K387" i="6"/>
  <c r="M387" i="6"/>
  <c r="P387" i="6"/>
  <c r="T387" i="6"/>
  <c r="U387" i="6"/>
  <c r="V387" i="6"/>
  <c r="W387" i="6"/>
  <c r="F388" i="6"/>
  <c r="A388" i="6"/>
  <c r="B388" i="6"/>
  <c r="G388" i="6"/>
  <c r="K388" i="6"/>
  <c r="M388" i="6"/>
  <c r="P388" i="6"/>
  <c r="Q388" i="6"/>
  <c r="R388" i="6"/>
  <c r="S388" i="6"/>
  <c r="T388" i="6"/>
  <c r="U388" i="6"/>
  <c r="V388" i="6"/>
  <c r="W388" i="6"/>
  <c r="F3" i="6"/>
  <c r="A3" i="6"/>
  <c r="B3" i="6"/>
  <c r="E3" i="6"/>
  <c r="G3" i="6"/>
  <c r="K3" i="6"/>
  <c r="M3" i="6"/>
  <c r="P3" i="6"/>
  <c r="Q3" i="6"/>
  <c r="R3" i="6"/>
  <c r="S3" i="6"/>
  <c r="T3" i="6"/>
  <c r="U3" i="6"/>
  <c r="V3" i="6"/>
  <c r="W3" i="6"/>
  <c r="F6" i="6"/>
  <c r="A6" i="6"/>
  <c r="B6" i="6"/>
  <c r="E6" i="6"/>
  <c r="G6" i="6"/>
  <c r="K6" i="6"/>
  <c r="M6" i="6"/>
  <c r="P6" i="6"/>
  <c r="Q6" i="6"/>
  <c r="R6" i="6"/>
  <c r="S6" i="6"/>
  <c r="T6" i="6"/>
  <c r="U6" i="6"/>
  <c r="V6" i="6"/>
  <c r="W6" i="6"/>
  <c r="F7" i="6"/>
  <c r="A7" i="6"/>
  <c r="B7" i="6"/>
  <c r="G7" i="6"/>
  <c r="K7" i="6"/>
  <c r="E7" i="6"/>
  <c r="M7" i="6"/>
  <c r="P7" i="6"/>
  <c r="Q7" i="6"/>
  <c r="R7" i="6"/>
  <c r="S7" i="6"/>
  <c r="T7" i="6"/>
  <c r="U7" i="6"/>
  <c r="V7" i="6"/>
  <c r="W7" i="6"/>
  <c r="F13" i="6"/>
  <c r="A13" i="6"/>
  <c r="B13" i="6"/>
  <c r="G13" i="6"/>
  <c r="K13" i="6"/>
  <c r="E13" i="6"/>
  <c r="M13" i="6"/>
  <c r="P13" i="6"/>
  <c r="Q13" i="6"/>
  <c r="R13" i="6"/>
  <c r="S13" i="6"/>
  <c r="T13" i="6"/>
  <c r="U13" i="6"/>
  <c r="V13" i="6"/>
  <c r="W13" i="6"/>
  <c r="F14" i="6"/>
  <c r="A14" i="6"/>
  <c r="B14" i="6"/>
  <c r="E14" i="6"/>
  <c r="G14" i="6"/>
  <c r="K14" i="6"/>
  <c r="M14" i="6"/>
  <c r="P14" i="6"/>
  <c r="Q14" i="6"/>
  <c r="R14" i="6"/>
  <c r="S14" i="6"/>
  <c r="T14" i="6"/>
  <c r="U14" i="6"/>
  <c r="V14" i="6"/>
  <c r="W14" i="6"/>
  <c r="Q16" i="6"/>
  <c r="R16" i="6"/>
  <c r="S16" i="6"/>
  <c r="T16" i="6"/>
  <c r="U16" i="6"/>
  <c r="V16" i="6"/>
  <c r="W16" i="6"/>
  <c r="F16" i="6"/>
  <c r="P16" i="6"/>
  <c r="E16" i="6"/>
  <c r="M16" i="6"/>
  <c r="K16" i="6"/>
  <c r="G16" i="6"/>
  <c r="A16" i="6"/>
  <c r="B16" i="6"/>
  <c r="D8" i="6"/>
  <c r="F8" i="6"/>
  <c r="A8" i="6"/>
  <c r="B8" i="6"/>
  <c r="D9" i="6"/>
  <c r="F9" i="6"/>
  <c r="A9" i="6"/>
  <c r="B9" i="6"/>
  <c r="D10" i="6"/>
  <c r="F10" i="6"/>
  <c r="A10" i="6"/>
  <c r="B10" i="6"/>
  <c r="D11" i="6"/>
  <c r="F11" i="6"/>
  <c r="A11" i="6"/>
  <c r="B11" i="6"/>
  <c r="D12" i="6"/>
  <c r="F12" i="6"/>
  <c r="A12" i="6"/>
  <c r="B12" i="6"/>
  <c r="D15" i="6"/>
  <c r="F15" i="6"/>
  <c r="A15" i="6"/>
  <c r="B15" i="6"/>
  <c r="D22" i="6"/>
  <c r="F22" i="6"/>
  <c r="A22" i="6"/>
  <c r="B22" i="6"/>
  <c r="D23" i="6"/>
  <c r="F23" i="6"/>
  <c r="A23" i="6"/>
  <c r="B23" i="6"/>
  <c r="D24" i="6"/>
  <c r="F24" i="6"/>
  <c r="A24" i="6"/>
  <c r="B24" i="6"/>
  <c r="D25" i="6"/>
  <c r="F25" i="6"/>
  <c r="A25" i="6"/>
  <c r="B25" i="6"/>
  <c r="D26" i="6"/>
  <c r="F26" i="6"/>
  <c r="A26" i="6"/>
  <c r="B26" i="6"/>
  <c r="D27" i="6"/>
  <c r="F27" i="6"/>
  <c r="A27" i="6"/>
  <c r="B27" i="6"/>
  <c r="D28" i="6"/>
  <c r="F28" i="6"/>
  <c r="A28" i="6"/>
  <c r="B28" i="6"/>
  <c r="D29" i="6"/>
  <c r="F29" i="6"/>
  <c r="A29" i="6"/>
  <c r="B29" i="6"/>
  <c r="D34" i="6"/>
  <c r="F34" i="6"/>
  <c r="A34" i="6"/>
  <c r="B34" i="6"/>
  <c r="D36" i="6"/>
  <c r="F36" i="6"/>
  <c r="A36" i="6"/>
  <c r="B36" i="6"/>
  <c r="D37" i="6"/>
  <c r="F37" i="6"/>
  <c r="A37" i="6"/>
  <c r="B37" i="6"/>
  <c r="D38" i="6"/>
  <c r="F38" i="6"/>
  <c r="A38" i="6"/>
  <c r="B38" i="6"/>
  <c r="D39" i="6"/>
  <c r="F39" i="6"/>
  <c r="A39" i="6"/>
  <c r="B39" i="6"/>
  <c r="D40" i="6"/>
  <c r="F40" i="6"/>
  <c r="A40" i="6"/>
  <c r="B40" i="6"/>
  <c r="D41" i="6"/>
  <c r="F41" i="6"/>
  <c r="A41" i="6"/>
  <c r="B41" i="6"/>
  <c r="D42" i="6"/>
  <c r="F42" i="6"/>
  <c r="A42" i="6"/>
  <c r="B42" i="6"/>
  <c r="D43" i="6"/>
  <c r="F43" i="6"/>
  <c r="A43" i="6"/>
  <c r="B43" i="6"/>
  <c r="D44" i="6"/>
  <c r="F44" i="6"/>
  <c r="A44" i="6"/>
  <c r="B44" i="6"/>
  <c r="D45" i="6"/>
  <c r="F45" i="6"/>
  <c r="A45" i="6"/>
  <c r="B45" i="6"/>
  <c r="D48" i="6"/>
  <c r="F48" i="6"/>
  <c r="A48" i="6"/>
  <c r="B48" i="6"/>
  <c r="D50" i="6"/>
  <c r="F50" i="6"/>
  <c r="A50" i="6"/>
  <c r="B50" i="6"/>
  <c r="D53" i="6"/>
  <c r="F53" i="6"/>
  <c r="A53" i="6"/>
  <c r="B53" i="6"/>
  <c r="D55" i="6"/>
  <c r="F55" i="6"/>
  <c r="A55" i="6"/>
  <c r="B55" i="6"/>
  <c r="D56" i="6"/>
  <c r="F56" i="6"/>
  <c r="A56" i="6"/>
  <c r="B56" i="6"/>
  <c r="D57" i="6"/>
  <c r="F57" i="6"/>
  <c r="A57" i="6"/>
  <c r="B57" i="6"/>
  <c r="D58" i="6"/>
  <c r="F58" i="6"/>
  <c r="A58" i="6"/>
  <c r="B58" i="6"/>
  <c r="D59" i="6"/>
  <c r="F59" i="6"/>
  <c r="A59" i="6"/>
  <c r="B59" i="6"/>
  <c r="D60" i="6"/>
  <c r="F60" i="6"/>
  <c r="A60" i="6"/>
  <c r="B60" i="6"/>
  <c r="D61" i="6"/>
  <c r="F61" i="6"/>
  <c r="A61" i="6"/>
  <c r="B61" i="6"/>
  <c r="D62" i="6"/>
  <c r="F62" i="6"/>
  <c r="A62" i="6"/>
  <c r="B62" i="6"/>
  <c r="D65" i="6"/>
  <c r="F65" i="6"/>
  <c r="A65" i="6"/>
  <c r="B65" i="6"/>
  <c r="D66" i="6"/>
  <c r="F66" i="6"/>
  <c r="A66" i="6"/>
  <c r="B66" i="6"/>
  <c r="D69" i="6"/>
  <c r="F69" i="6"/>
  <c r="A69" i="6"/>
  <c r="B69" i="6"/>
  <c r="D70" i="6"/>
  <c r="F70" i="6"/>
  <c r="A70" i="6"/>
  <c r="B70" i="6"/>
  <c r="D71" i="6"/>
  <c r="F71" i="6"/>
  <c r="A71" i="6"/>
  <c r="B71" i="6"/>
  <c r="D72" i="6"/>
  <c r="F72" i="6"/>
  <c r="A72" i="6"/>
  <c r="B72" i="6"/>
  <c r="D73" i="6"/>
  <c r="F73" i="6"/>
  <c r="A73" i="6"/>
  <c r="B73" i="6"/>
  <c r="D74" i="6"/>
  <c r="F74" i="6"/>
  <c r="A74" i="6"/>
  <c r="B74" i="6"/>
  <c r="D75" i="6"/>
  <c r="F75" i="6"/>
  <c r="A75" i="6"/>
  <c r="B75" i="6"/>
  <c r="D76" i="6"/>
  <c r="F76" i="6"/>
  <c r="A76" i="6"/>
  <c r="B76" i="6"/>
  <c r="D77" i="6"/>
  <c r="F77" i="6"/>
  <c r="A77" i="6"/>
  <c r="B77" i="6"/>
  <c r="D78" i="6"/>
  <c r="F78" i="6"/>
  <c r="A78" i="6"/>
  <c r="B78" i="6"/>
  <c r="D79" i="6"/>
  <c r="F79" i="6"/>
  <c r="A79" i="6"/>
  <c r="B79" i="6"/>
  <c r="D80" i="6"/>
  <c r="F80" i="6"/>
  <c r="A80" i="6"/>
  <c r="B80" i="6"/>
  <c r="D81" i="6"/>
  <c r="F81" i="6"/>
  <c r="A81" i="6"/>
  <c r="B81" i="6"/>
  <c r="D82" i="6"/>
  <c r="F82" i="6"/>
  <c r="A82" i="6"/>
  <c r="B82" i="6"/>
  <c r="D83" i="6"/>
  <c r="F83" i="6"/>
  <c r="A83" i="6"/>
  <c r="B83" i="6"/>
  <c r="D84" i="6"/>
  <c r="F84" i="6"/>
  <c r="A84" i="6"/>
  <c r="B84" i="6"/>
  <c r="D85" i="6"/>
  <c r="F85" i="6"/>
  <c r="A85" i="6"/>
  <c r="B85" i="6"/>
  <c r="D86" i="6"/>
  <c r="F86" i="6"/>
  <c r="A86" i="6"/>
  <c r="B86" i="6"/>
  <c r="D87" i="6"/>
  <c r="F87" i="6"/>
  <c r="A87" i="6"/>
  <c r="B87" i="6"/>
  <c r="D88" i="6"/>
  <c r="F88" i="6"/>
  <c r="A88" i="6"/>
  <c r="B88" i="6"/>
  <c r="D89" i="6"/>
  <c r="F89" i="6"/>
  <c r="A89" i="6"/>
  <c r="B89" i="6"/>
  <c r="D90" i="6"/>
  <c r="F90" i="6"/>
  <c r="A90" i="6"/>
  <c r="B90" i="6"/>
  <c r="D91" i="6"/>
  <c r="F91" i="6"/>
  <c r="A91" i="6"/>
  <c r="B91" i="6"/>
  <c r="D95" i="6"/>
  <c r="F95" i="6"/>
  <c r="A95" i="6"/>
  <c r="B95" i="6"/>
  <c r="D96" i="6"/>
  <c r="F96" i="6"/>
  <c r="A96" i="6"/>
  <c r="B96" i="6"/>
  <c r="D99" i="6"/>
  <c r="F99" i="6"/>
  <c r="A99" i="6"/>
  <c r="B99" i="6"/>
  <c r="D100" i="6"/>
  <c r="F100" i="6"/>
  <c r="A100" i="6"/>
  <c r="B100" i="6"/>
  <c r="D101" i="6"/>
  <c r="F101" i="6"/>
  <c r="A101" i="6"/>
  <c r="B101" i="6"/>
  <c r="D102" i="6"/>
  <c r="F102" i="6"/>
  <c r="A102" i="6"/>
  <c r="B102" i="6"/>
  <c r="D103" i="6"/>
  <c r="F103" i="6"/>
  <c r="A103" i="6"/>
  <c r="B103" i="6"/>
  <c r="D104" i="6"/>
  <c r="F104" i="6"/>
  <c r="A104" i="6"/>
  <c r="B104" i="6"/>
  <c r="D105" i="6"/>
  <c r="F105" i="6"/>
  <c r="A105" i="6"/>
  <c r="B105" i="6"/>
  <c r="D106" i="6"/>
  <c r="F106" i="6"/>
  <c r="A106" i="6"/>
  <c r="B106" i="6"/>
  <c r="D107" i="6"/>
  <c r="F107" i="6"/>
  <c r="A107" i="6"/>
  <c r="B107" i="6"/>
  <c r="D108" i="6"/>
  <c r="F108" i="6"/>
  <c r="A108" i="6"/>
  <c r="B108" i="6"/>
  <c r="D109" i="6"/>
  <c r="F109" i="6"/>
  <c r="A109" i="6"/>
  <c r="B109" i="6"/>
  <c r="D110" i="6"/>
  <c r="F110" i="6"/>
  <c r="A110" i="6"/>
  <c r="B110" i="6"/>
  <c r="D113" i="6"/>
  <c r="F113" i="6"/>
  <c r="A113" i="6"/>
  <c r="B113" i="6"/>
  <c r="D114" i="6"/>
  <c r="F114" i="6"/>
  <c r="A114" i="6"/>
  <c r="B114" i="6"/>
  <c r="D115" i="6"/>
  <c r="F115" i="6"/>
  <c r="A115" i="6"/>
  <c r="B115" i="6"/>
  <c r="D121" i="6"/>
  <c r="F121" i="6"/>
  <c r="A121" i="6"/>
  <c r="B121" i="6"/>
  <c r="D124" i="6"/>
  <c r="F124" i="6"/>
  <c r="A124" i="6"/>
  <c r="B124" i="6"/>
  <c r="D130" i="6"/>
  <c r="F130" i="6"/>
  <c r="A130" i="6"/>
  <c r="B130" i="6"/>
  <c r="D131" i="6"/>
  <c r="F131" i="6"/>
  <c r="A131" i="6"/>
  <c r="B131" i="6"/>
  <c r="D132" i="6"/>
  <c r="F132" i="6"/>
  <c r="A132" i="6"/>
  <c r="B132" i="6"/>
  <c r="D133" i="6"/>
  <c r="F133" i="6"/>
  <c r="A133" i="6"/>
  <c r="B133" i="6"/>
  <c r="D134" i="6"/>
  <c r="F134" i="6"/>
  <c r="A134" i="6"/>
  <c r="B134" i="6"/>
  <c r="D135" i="6"/>
  <c r="F135" i="6"/>
  <c r="A135" i="6"/>
  <c r="B135" i="6"/>
  <c r="D136" i="6"/>
  <c r="F136" i="6"/>
  <c r="A136" i="6"/>
  <c r="B136" i="6"/>
  <c r="D137" i="6"/>
  <c r="F137" i="6"/>
  <c r="A137" i="6"/>
  <c r="B137" i="6"/>
  <c r="D138" i="6"/>
  <c r="F138" i="6"/>
  <c r="A138" i="6"/>
  <c r="B138" i="6"/>
  <c r="D139" i="6"/>
  <c r="F139" i="6"/>
  <c r="A139" i="6"/>
  <c r="B139" i="6"/>
  <c r="D140" i="6"/>
  <c r="F140" i="6"/>
  <c r="A140" i="6"/>
  <c r="B140" i="6"/>
  <c r="D141" i="6"/>
  <c r="F141" i="6"/>
  <c r="A141" i="6"/>
  <c r="B141" i="6"/>
  <c r="D142" i="6"/>
  <c r="F142" i="6"/>
  <c r="A142" i="6"/>
  <c r="B142" i="6"/>
  <c r="D143" i="6"/>
  <c r="F143" i="6"/>
  <c r="A143" i="6"/>
  <c r="B143" i="6"/>
  <c r="D144" i="6"/>
  <c r="F144" i="6"/>
  <c r="A144" i="6"/>
  <c r="B144" i="6"/>
  <c r="D147" i="6"/>
  <c r="F147" i="6"/>
  <c r="A147" i="6"/>
  <c r="B147" i="6"/>
  <c r="D148" i="6"/>
  <c r="F148" i="6"/>
  <c r="A148" i="6"/>
  <c r="B148" i="6"/>
  <c r="D149" i="6"/>
  <c r="F149" i="6"/>
  <c r="A149" i="6"/>
  <c r="B149" i="6"/>
  <c r="D152" i="6"/>
  <c r="F152" i="6"/>
  <c r="A152" i="6"/>
  <c r="B152" i="6"/>
  <c r="D156" i="6"/>
  <c r="F156" i="6"/>
  <c r="A156" i="6"/>
  <c r="B156" i="6"/>
  <c r="D158" i="6"/>
  <c r="F158" i="6"/>
  <c r="A158" i="6"/>
  <c r="B158" i="6"/>
  <c r="D159" i="6"/>
  <c r="F159" i="6"/>
  <c r="A159" i="6"/>
  <c r="B159" i="6"/>
  <c r="D160" i="6"/>
  <c r="F160" i="6"/>
  <c r="A160" i="6"/>
  <c r="B160" i="6"/>
  <c r="D168" i="6"/>
  <c r="F168" i="6"/>
  <c r="A168" i="6"/>
  <c r="B168" i="6"/>
  <c r="D169" i="6"/>
  <c r="F169" i="6"/>
  <c r="A169" i="6"/>
  <c r="B169" i="6"/>
  <c r="D170" i="6"/>
  <c r="F170" i="6"/>
  <c r="A170" i="6"/>
  <c r="B170" i="6"/>
  <c r="D173" i="6"/>
  <c r="F173" i="6"/>
  <c r="A173" i="6"/>
  <c r="B173" i="6"/>
  <c r="D174" i="6"/>
  <c r="F174" i="6"/>
  <c r="A174" i="6"/>
  <c r="B174" i="6"/>
  <c r="D175" i="6"/>
  <c r="F175" i="6"/>
  <c r="A175" i="6"/>
  <c r="B175" i="6"/>
  <c r="D176" i="6"/>
  <c r="F176" i="6"/>
  <c r="A176" i="6"/>
  <c r="B176" i="6"/>
  <c r="D177" i="6"/>
  <c r="F177" i="6"/>
  <c r="A177" i="6"/>
  <c r="B177" i="6"/>
  <c r="D180" i="6"/>
  <c r="F180" i="6"/>
  <c r="A180" i="6"/>
  <c r="B180" i="6"/>
  <c r="D181" i="6"/>
  <c r="F181" i="6"/>
  <c r="A181" i="6"/>
  <c r="B181" i="6"/>
  <c r="D182" i="6"/>
  <c r="F182" i="6"/>
  <c r="A182" i="6"/>
  <c r="B182" i="6"/>
  <c r="D183" i="6"/>
  <c r="F183" i="6"/>
  <c r="A183" i="6"/>
  <c r="B183" i="6"/>
  <c r="D184" i="6"/>
  <c r="F184" i="6"/>
  <c r="A184" i="6"/>
  <c r="B184" i="6"/>
  <c r="D185" i="6"/>
  <c r="F185" i="6"/>
  <c r="A185" i="6"/>
  <c r="B185" i="6"/>
  <c r="D186" i="6"/>
  <c r="F186" i="6"/>
  <c r="A186" i="6"/>
  <c r="B186" i="6"/>
  <c r="D187" i="6"/>
  <c r="F187" i="6"/>
  <c r="A187" i="6"/>
  <c r="B187" i="6"/>
  <c r="D191" i="6"/>
  <c r="F191" i="6"/>
  <c r="A191" i="6"/>
  <c r="B191" i="6"/>
  <c r="D192" i="6"/>
  <c r="F192" i="6"/>
  <c r="A192" i="6"/>
  <c r="B192" i="6"/>
  <c r="D193" i="6"/>
  <c r="F193" i="6"/>
  <c r="A193" i="6"/>
  <c r="B193" i="6"/>
  <c r="D194" i="6"/>
  <c r="F194" i="6"/>
  <c r="A194" i="6"/>
  <c r="B194" i="6"/>
  <c r="D195" i="6"/>
  <c r="F195" i="6"/>
  <c r="A195" i="6"/>
  <c r="B195" i="6"/>
  <c r="D196" i="6"/>
  <c r="F196" i="6"/>
  <c r="A196" i="6"/>
  <c r="B196" i="6"/>
  <c r="D197" i="6"/>
  <c r="F197" i="6"/>
  <c r="A197" i="6"/>
  <c r="B197" i="6"/>
  <c r="D198" i="6"/>
  <c r="F198" i="6"/>
  <c r="A198" i="6"/>
  <c r="B198" i="6"/>
  <c r="D201" i="6"/>
  <c r="F201" i="6"/>
  <c r="A201" i="6"/>
  <c r="B201" i="6"/>
  <c r="D202" i="6"/>
  <c r="F202" i="6"/>
  <c r="A202" i="6"/>
  <c r="B202" i="6"/>
  <c r="D203" i="6"/>
  <c r="F203" i="6"/>
  <c r="A203" i="6"/>
  <c r="B203" i="6"/>
  <c r="D204" i="6"/>
  <c r="F204" i="6"/>
  <c r="A204" i="6"/>
  <c r="B204" i="6"/>
  <c r="D205" i="6"/>
  <c r="F205" i="6"/>
  <c r="A205" i="6"/>
  <c r="B205" i="6"/>
  <c r="D206" i="6"/>
  <c r="F206" i="6"/>
  <c r="A206" i="6"/>
  <c r="B206" i="6"/>
  <c r="D207" i="6"/>
  <c r="F207" i="6"/>
  <c r="A207" i="6"/>
  <c r="B207" i="6"/>
  <c r="D210" i="6"/>
  <c r="F210" i="6"/>
  <c r="A210" i="6"/>
  <c r="B210" i="6"/>
  <c r="D213" i="6"/>
  <c r="F213" i="6"/>
  <c r="A213" i="6"/>
  <c r="B213" i="6"/>
  <c r="D218" i="6"/>
  <c r="F218" i="6"/>
  <c r="A218" i="6"/>
  <c r="B218" i="6"/>
  <c r="D219" i="6"/>
  <c r="F219" i="6"/>
  <c r="A219" i="6"/>
  <c r="B219" i="6"/>
  <c r="D220" i="6"/>
  <c r="F220" i="6"/>
  <c r="A220" i="6"/>
  <c r="B220" i="6"/>
  <c r="D225" i="6"/>
  <c r="F225" i="6"/>
  <c r="A225" i="6"/>
  <c r="B225" i="6"/>
  <c r="D226" i="6"/>
  <c r="F226" i="6"/>
  <c r="A226" i="6"/>
  <c r="B226" i="6"/>
  <c r="D227" i="6"/>
  <c r="F227" i="6"/>
  <c r="A227" i="6"/>
  <c r="B227" i="6"/>
  <c r="D228" i="6"/>
  <c r="F228" i="6"/>
  <c r="A228" i="6"/>
  <c r="B228" i="6"/>
  <c r="D231" i="6"/>
  <c r="F231" i="6"/>
  <c r="A231" i="6"/>
  <c r="B231" i="6"/>
  <c r="D232" i="6"/>
  <c r="F232" i="6"/>
  <c r="A232" i="6"/>
  <c r="B232" i="6"/>
  <c r="D233" i="6"/>
  <c r="F233" i="6"/>
  <c r="A233" i="6"/>
  <c r="B233" i="6"/>
  <c r="D236" i="6"/>
  <c r="F236" i="6"/>
  <c r="A236" i="6"/>
  <c r="B236" i="6"/>
  <c r="D237" i="6"/>
  <c r="F237" i="6"/>
  <c r="A237" i="6"/>
  <c r="B237" i="6"/>
  <c r="D238" i="6"/>
  <c r="F238" i="6"/>
  <c r="A238" i="6"/>
  <c r="B238" i="6"/>
  <c r="D241" i="6"/>
  <c r="F241" i="6"/>
  <c r="A241" i="6"/>
  <c r="B241" i="6"/>
  <c r="D242" i="6"/>
  <c r="F242" i="6"/>
  <c r="A242" i="6"/>
  <c r="B242" i="6"/>
  <c r="D243" i="6"/>
  <c r="F243" i="6"/>
  <c r="A243" i="6"/>
  <c r="B243" i="6"/>
  <c r="D244" i="6"/>
  <c r="F244" i="6"/>
  <c r="A244" i="6"/>
  <c r="B244" i="6"/>
  <c r="D245" i="6"/>
  <c r="F245" i="6"/>
  <c r="A245" i="6"/>
  <c r="B245" i="6"/>
  <c r="D246" i="6"/>
  <c r="F246" i="6"/>
  <c r="A246" i="6"/>
  <c r="B246" i="6"/>
  <c r="D247" i="6"/>
  <c r="F247" i="6"/>
  <c r="A247" i="6"/>
  <c r="B247" i="6"/>
  <c r="D248" i="6"/>
  <c r="F248" i="6"/>
  <c r="A248" i="6"/>
  <c r="B248" i="6"/>
  <c r="D249" i="6"/>
  <c r="F249" i="6"/>
  <c r="A249" i="6"/>
  <c r="B249" i="6"/>
  <c r="D250" i="6"/>
  <c r="F250" i="6"/>
  <c r="A250" i="6"/>
  <c r="B250" i="6"/>
  <c r="D251" i="6"/>
  <c r="F251" i="6"/>
  <c r="A251" i="6"/>
  <c r="B251" i="6"/>
  <c r="D257" i="6"/>
  <c r="F257" i="6"/>
  <c r="A257" i="6"/>
  <c r="B257" i="6"/>
  <c r="D258" i="6"/>
  <c r="F258" i="6"/>
  <c r="A258" i="6"/>
  <c r="B258" i="6"/>
  <c r="D265" i="6"/>
  <c r="F265" i="6"/>
  <c r="A265" i="6"/>
  <c r="B265" i="6"/>
  <c r="D266" i="6"/>
  <c r="F266" i="6"/>
  <c r="A266" i="6"/>
  <c r="B266" i="6"/>
  <c r="D272" i="6"/>
  <c r="F272" i="6"/>
  <c r="A272" i="6"/>
  <c r="B272" i="6"/>
  <c r="D273" i="6"/>
  <c r="F273" i="6"/>
  <c r="A273" i="6"/>
  <c r="B273" i="6"/>
  <c r="D274" i="6"/>
  <c r="F274" i="6"/>
  <c r="A274" i="6"/>
  <c r="B274" i="6"/>
  <c r="D275" i="6"/>
  <c r="F275" i="6"/>
  <c r="A275" i="6"/>
  <c r="B275" i="6"/>
  <c r="D276" i="6"/>
  <c r="F276" i="6"/>
  <c r="A276" i="6"/>
  <c r="B276" i="6"/>
  <c r="D277" i="6"/>
  <c r="F277" i="6"/>
  <c r="A277" i="6"/>
  <c r="B277" i="6"/>
  <c r="D278" i="6"/>
  <c r="F278" i="6"/>
  <c r="A278" i="6"/>
  <c r="B278" i="6"/>
  <c r="D279" i="6"/>
  <c r="F279" i="6"/>
  <c r="A279" i="6"/>
  <c r="B279" i="6"/>
  <c r="D282" i="6"/>
  <c r="F282" i="6"/>
  <c r="A282" i="6"/>
  <c r="B282" i="6"/>
  <c r="D283" i="6"/>
  <c r="F283" i="6"/>
  <c r="A283" i="6"/>
  <c r="B283" i="6"/>
  <c r="D287" i="6"/>
  <c r="F287" i="6"/>
  <c r="A287" i="6"/>
  <c r="B287" i="6"/>
  <c r="D292" i="6"/>
  <c r="F292" i="6"/>
  <c r="A292" i="6"/>
  <c r="B292" i="6"/>
  <c r="D293" i="6"/>
  <c r="F293" i="6"/>
  <c r="A293" i="6"/>
  <c r="B293" i="6"/>
  <c r="D294" i="6"/>
  <c r="F294" i="6"/>
  <c r="A294" i="6"/>
  <c r="B294" i="6"/>
  <c r="D298" i="6"/>
  <c r="F298" i="6"/>
  <c r="A298" i="6"/>
  <c r="B298" i="6"/>
  <c r="D304" i="6"/>
  <c r="F304" i="6"/>
  <c r="A304" i="6"/>
  <c r="B304" i="6"/>
  <c r="D307" i="6"/>
  <c r="F307" i="6"/>
  <c r="A307" i="6"/>
  <c r="B307" i="6"/>
  <c r="D319" i="6"/>
  <c r="F319" i="6"/>
  <c r="A319" i="6"/>
  <c r="B319" i="6"/>
  <c r="D334" i="6"/>
  <c r="F334" i="6"/>
  <c r="A334" i="6"/>
  <c r="B334" i="6"/>
  <c r="D4" i="6"/>
  <c r="F4" i="6"/>
  <c r="A4" i="6"/>
  <c r="B4" i="6"/>
  <c r="D5" i="6"/>
  <c r="F5" i="6"/>
  <c r="A5" i="6"/>
  <c r="B5" i="6"/>
  <c r="AB3" i="6" a="1"/>
  <c r="AB3" i="6"/>
  <c r="AB4" i="6"/>
  <c r="AB5" i="6"/>
  <c r="AB6" i="6"/>
  <c r="AB7" i="6"/>
  <c r="AB8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5" i="6"/>
  <c r="AB56" i="6"/>
  <c r="AB57" i="6"/>
  <c r="AB58" i="6"/>
  <c r="AB59" i="6"/>
  <c r="AB60" i="6"/>
  <c r="AB61" i="6"/>
  <c r="AB62" i="6"/>
  <c r="AB63" i="6"/>
  <c r="AB64" i="6"/>
  <c r="AB65" i="6"/>
  <c r="AB66" i="6"/>
  <c r="AB67" i="6"/>
  <c r="AB68" i="6"/>
  <c r="AB69" i="6"/>
  <c r="AB70" i="6"/>
  <c r="AB71" i="6"/>
  <c r="AB72" i="6"/>
  <c r="AB73" i="6"/>
  <c r="AB74" i="6"/>
  <c r="AB75" i="6"/>
  <c r="AB76" i="6"/>
  <c r="AB77" i="6"/>
  <c r="AB78" i="6"/>
  <c r="AB79" i="6"/>
  <c r="AB80" i="6"/>
  <c r="AB81" i="6"/>
  <c r="AB82" i="6"/>
  <c r="AB83" i="6"/>
  <c r="AB84" i="6"/>
  <c r="AB85" i="6"/>
  <c r="AB86" i="6"/>
  <c r="AB87" i="6"/>
  <c r="AB88" i="6"/>
  <c r="AB89" i="6"/>
  <c r="AB90" i="6"/>
  <c r="AB91" i="6"/>
  <c r="AB92" i="6"/>
  <c r="AB93" i="6"/>
  <c r="AB94" i="6"/>
  <c r="AB95" i="6"/>
  <c r="AB96" i="6"/>
  <c r="AB97" i="6"/>
  <c r="AB98" i="6"/>
  <c r="AB99" i="6"/>
  <c r="AB100" i="6"/>
  <c r="AB101" i="6"/>
  <c r="AB102" i="6"/>
  <c r="AB103" i="6"/>
  <c r="AB104" i="6"/>
  <c r="AB105" i="6"/>
  <c r="AB106" i="6"/>
  <c r="AB107" i="6"/>
  <c r="AB108" i="6"/>
  <c r="AB109" i="6"/>
  <c r="AB110" i="6"/>
  <c r="AB111" i="6"/>
  <c r="AB112" i="6"/>
  <c r="AB113" i="6"/>
  <c r="AB114" i="6"/>
  <c r="AB115" i="6"/>
  <c r="AB116" i="6"/>
  <c r="AB117" i="6"/>
  <c r="AB118" i="6"/>
  <c r="AB119" i="6"/>
  <c r="AB120" i="6"/>
  <c r="AB121" i="6"/>
  <c r="AB122" i="6"/>
  <c r="AB123" i="6"/>
  <c r="AB124" i="6"/>
  <c r="AB125" i="6"/>
  <c r="AB126" i="6"/>
  <c r="AB127" i="6"/>
  <c r="AB128" i="6"/>
  <c r="AB129" i="6"/>
  <c r="AB130" i="6"/>
  <c r="AB131" i="6"/>
  <c r="AB132" i="6"/>
  <c r="AB133" i="6"/>
  <c r="AB134" i="6"/>
  <c r="AB135" i="6"/>
  <c r="AB136" i="6"/>
  <c r="AB137" i="6"/>
  <c r="AB138" i="6"/>
  <c r="AB139" i="6"/>
  <c r="AB140" i="6"/>
  <c r="AB141" i="6"/>
  <c r="AB142" i="6"/>
  <c r="AB143" i="6"/>
  <c r="AB144" i="6"/>
  <c r="AB145" i="6"/>
  <c r="AB146" i="6"/>
  <c r="AB147" i="6"/>
  <c r="AB148" i="6"/>
  <c r="AB149" i="6"/>
  <c r="AB150" i="6"/>
  <c r="AB151" i="6"/>
  <c r="AB152" i="6"/>
  <c r="AB153" i="6"/>
  <c r="AB154" i="6"/>
  <c r="AB155" i="6"/>
  <c r="AB156" i="6"/>
  <c r="AB157" i="6"/>
  <c r="AB158" i="6"/>
  <c r="AB159" i="6"/>
  <c r="AB160" i="6"/>
  <c r="AB161" i="6"/>
  <c r="AB162" i="6"/>
  <c r="AB163" i="6"/>
  <c r="AB164" i="6"/>
  <c r="AB165" i="6"/>
  <c r="AB166" i="6"/>
  <c r="AB167" i="6"/>
  <c r="AB168" i="6"/>
  <c r="AB169" i="6"/>
  <c r="AB170" i="6"/>
  <c r="AB171" i="6"/>
  <c r="AB172" i="6"/>
  <c r="AB173" i="6"/>
  <c r="AB174" i="6"/>
  <c r="AB175" i="6"/>
  <c r="AB176" i="6"/>
  <c r="AB177" i="6"/>
  <c r="AB178" i="6"/>
  <c r="AB179" i="6"/>
  <c r="AB180" i="6"/>
  <c r="AB181" i="6"/>
  <c r="AB182" i="6"/>
  <c r="AB183" i="6"/>
  <c r="AB184" i="6"/>
  <c r="AB185" i="6"/>
  <c r="AB186" i="6"/>
  <c r="AB187" i="6"/>
  <c r="AB188" i="6"/>
  <c r="AB189" i="6"/>
  <c r="AB190" i="6"/>
  <c r="AB191" i="6"/>
  <c r="AB192" i="6"/>
  <c r="AB193" i="6"/>
  <c r="AB194" i="6"/>
  <c r="AB195" i="6"/>
  <c r="AB196" i="6"/>
  <c r="AB197" i="6"/>
  <c r="AB198" i="6"/>
  <c r="AB199" i="6"/>
  <c r="AB200" i="6"/>
  <c r="AB201" i="6"/>
  <c r="AB202" i="6"/>
  <c r="AB203" i="6"/>
  <c r="AB204" i="6"/>
  <c r="AB205" i="6"/>
  <c r="AB206" i="6"/>
  <c r="AB207" i="6"/>
  <c r="AB208" i="6"/>
  <c r="AB209" i="6"/>
  <c r="AB210" i="6"/>
  <c r="AB211" i="6"/>
  <c r="AB212" i="6"/>
  <c r="AB213" i="6"/>
  <c r="AB214" i="6"/>
  <c r="AB215" i="6"/>
  <c r="AB216" i="6"/>
  <c r="AB217" i="6"/>
  <c r="AB218" i="6"/>
  <c r="AB219" i="6"/>
  <c r="AB220" i="6"/>
  <c r="AB221" i="6"/>
  <c r="AB222" i="6"/>
  <c r="AB223" i="6"/>
  <c r="AB224" i="6"/>
  <c r="AB225" i="6"/>
  <c r="AB226" i="6"/>
  <c r="AB227" i="6"/>
  <c r="AB228" i="6"/>
  <c r="AB229" i="6"/>
  <c r="AB230" i="6"/>
  <c r="AB231" i="6"/>
  <c r="AB232" i="6"/>
  <c r="AB233" i="6"/>
  <c r="AB234" i="6"/>
  <c r="AB235" i="6"/>
  <c r="AB236" i="6"/>
  <c r="AB237" i="6"/>
  <c r="AB238" i="6"/>
  <c r="AB239" i="6"/>
  <c r="AB240" i="6"/>
  <c r="AB241" i="6"/>
  <c r="AB242" i="6"/>
  <c r="AB243" i="6"/>
  <c r="AB244" i="6"/>
  <c r="AB245" i="6"/>
  <c r="AB246" i="6"/>
  <c r="AB247" i="6"/>
  <c r="AB248" i="6"/>
  <c r="AB249" i="6"/>
  <c r="AB250" i="6"/>
  <c r="AB251" i="6"/>
  <c r="AB252" i="6"/>
  <c r="AB253" i="6"/>
  <c r="AB254" i="6"/>
  <c r="AB255" i="6"/>
  <c r="AB256" i="6"/>
  <c r="AB257" i="6"/>
  <c r="AB258" i="6"/>
  <c r="AB259" i="6"/>
  <c r="AB260" i="6"/>
  <c r="AB261" i="6"/>
  <c r="AB262" i="6"/>
  <c r="AB263" i="6"/>
  <c r="AB264" i="6"/>
  <c r="AB265" i="6"/>
  <c r="AB266" i="6"/>
  <c r="AB267" i="6"/>
  <c r="AB268" i="6"/>
  <c r="AB269" i="6"/>
  <c r="AB270" i="6"/>
  <c r="AB271" i="6"/>
  <c r="AB272" i="6"/>
  <c r="AB273" i="6"/>
  <c r="AB274" i="6"/>
  <c r="AB275" i="6"/>
  <c r="AB276" i="6"/>
  <c r="AB277" i="6"/>
  <c r="AB278" i="6"/>
  <c r="AB279" i="6"/>
  <c r="AB280" i="6"/>
  <c r="AB281" i="6"/>
  <c r="AB282" i="6"/>
  <c r="AB283" i="6"/>
  <c r="AB284" i="6"/>
  <c r="AB285" i="6"/>
  <c r="AB286" i="6"/>
  <c r="AB287" i="6"/>
  <c r="AB288" i="6"/>
  <c r="AB289" i="6"/>
  <c r="AB290" i="6"/>
  <c r="AB291" i="6"/>
  <c r="AB292" i="6"/>
  <c r="AB293" i="6"/>
  <c r="AB294" i="6"/>
  <c r="AB295" i="6"/>
  <c r="AB296" i="6"/>
  <c r="AB297" i="6"/>
  <c r="AB298" i="6"/>
  <c r="AB299" i="6"/>
  <c r="AB300" i="6"/>
  <c r="AB301" i="6"/>
  <c r="AB302" i="6"/>
  <c r="AB303" i="6"/>
  <c r="AB304" i="6"/>
  <c r="AB305" i="6"/>
  <c r="AB306" i="6"/>
  <c r="AB307" i="6"/>
  <c r="AB308" i="6"/>
  <c r="AB309" i="6"/>
  <c r="AB310" i="6"/>
  <c r="AB311" i="6"/>
  <c r="AB312" i="6"/>
  <c r="AB313" i="6"/>
  <c r="AB314" i="6"/>
  <c r="AB315" i="6"/>
  <c r="AB316" i="6"/>
  <c r="AB317" i="6"/>
  <c r="AB318" i="6"/>
  <c r="AB319" i="6"/>
  <c r="AB320" i="6"/>
  <c r="AB321" i="6"/>
  <c r="AB322" i="6"/>
  <c r="AB323" i="6"/>
  <c r="AB324" i="6"/>
  <c r="AB325" i="6"/>
  <c r="AB326" i="6"/>
  <c r="AB327" i="6"/>
  <c r="AB328" i="6"/>
  <c r="AB329" i="6"/>
  <c r="AB330" i="6"/>
  <c r="AB331" i="6"/>
  <c r="AB332" i="6"/>
  <c r="AB333" i="6"/>
  <c r="AB334" i="6"/>
  <c r="AB335" i="6"/>
  <c r="AB336" i="6"/>
  <c r="AB337" i="6"/>
  <c r="AB338" i="6"/>
  <c r="AB339" i="6"/>
  <c r="AB340" i="6"/>
  <c r="AB341" i="6"/>
  <c r="AB342" i="6"/>
  <c r="AB343" i="6"/>
  <c r="AB344" i="6"/>
  <c r="AB345" i="6"/>
  <c r="AB346" i="6"/>
  <c r="AB347" i="6"/>
  <c r="AB348" i="6"/>
  <c r="AB349" i="6"/>
  <c r="AB350" i="6"/>
  <c r="AB351" i="6"/>
  <c r="AB352" i="6"/>
  <c r="AB353" i="6"/>
  <c r="AB354" i="6"/>
  <c r="AB355" i="6"/>
  <c r="AB356" i="6"/>
  <c r="AB357" i="6"/>
  <c r="AB358" i="6"/>
  <c r="AB359" i="6"/>
  <c r="AB360" i="6"/>
  <c r="AB361" i="6"/>
  <c r="AB362" i="6"/>
  <c r="AB363" i="6"/>
  <c r="AB364" i="6"/>
  <c r="AB365" i="6"/>
  <c r="AB366" i="6"/>
  <c r="AB367" i="6"/>
  <c r="AB368" i="6"/>
  <c r="AB369" i="6"/>
  <c r="AB370" i="6"/>
  <c r="AB371" i="6"/>
  <c r="AB372" i="6"/>
  <c r="AB373" i="6"/>
  <c r="AB374" i="6"/>
  <c r="AB375" i="6"/>
  <c r="AB376" i="6"/>
  <c r="AB377" i="6"/>
  <c r="AB378" i="6"/>
  <c r="AB379" i="6"/>
  <c r="AB380" i="6"/>
  <c r="AB381" i="6"/>
  <c r="AB382" i="6"/>
  <c r="AB383" i="6"/>
  <c r="AB384" i="6"/>
  <c r="AB385" i="6"/>
  <c r="AB386" i="6"/>
  <c r="AB387" i="6"/>
  <c r="AB388" i="6"/>
  <c r="Q5" i="6"/>
  <c r="R5" i="6"/>
  <c r="S5" i="6"/>
  <c r="T5" i="6"/>
  <c r="U5" i="6"/>
  <c r="AA5" i="6" a="1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A51" i="6"/>
  <c r="AA52" i="6"/>
  <c r="AA53" i="6"/>
  <c r="AA54" i="6"/>
  <c r="AA55" i="6"/>
  <c r="AA56" i="6"/>
  <c r="AA57" i="6"/>
  <c r="AA58" i="6"/>
  <c r="AA59" i="6"/>
  <c r="AA60" i="6"/>
  <c r="AA61" i="6"/>
  <c r="AA62" i="6"/>
  <c r="AA63" i="6"/>
  <c r="AA64" i="6"/>
  <c r="AA65" i="6"/>
  <c r="AA66" i="6"/>
  <c r="AA67" i="6"/>
  <c r="AA68" i="6"/>
  <c r="AA69" i="6"/>
  <c r="AA70" i="6"/>
  <c r="AA71" i="6"/>
  <c r="AA72" i="6"/>
  <c r="AA73" i="6"/>
  <c r="AA74" i="6"/>
  <c r="AA75" i="6"/>
  <c r="AA76" i="6"/>
  <c r="AA77" i="6"/>
  <c r="AA78" i="6"/>
  <c r="AA79" i="6"/>
  <c r="AA80" i="6"/>
  <c r="AA81" i="6"/>
  <c r="AA82" i="6"/>
  <c r="AA83" i="6"/>
  <c r="AA84" i="6"/>
  <c r="AA85" i="6"/>
  <c r="AA86" i="6"/>
  <c r="AA87" i="6"/>
  <c r="AA88" i="6"/>
  <c r="AA89" i="6"/>
  <c r="AA90" i="6"/>
  <c r="AA91" i="6"/>
  <c r="AA92" i="6"/>
  <c r="AA93" i="6"/>
  <c r="AA94" i="6"/>
  <c r="AA95" i="6"/>
  <c r="AA96" i="6"/>
  <c r="AA97" i="6"/>
  <c r="AA98" i="6"/>
  <c r="AA99" i="6"/>
  <c r="AA100" i="6"/>
  <c r="AA101" i="6"/>
  <c r="AA102" i="6"/>
  <c r="AA103" i="6"/>
  <c r="AA104" i="6"/>
  <c r="AA105" i="6"/>
  <c r="AA106" i="6"/>
  <c r="AA107" i="6"/>
  <c r="AA108" i="6"/>
  <c r="AA109" i="6"/>
  <c r="AA110" i="6"/>
  <c r="AA111" i="6"/>
  <c r="AA112" i="6"/>
  <c r="AA113" i="6"/>
  <c r="AA114" i="6"/>
  <c r="AA115" i="6"/>
  <c r="AA116" i="6"/>
  <c r="AA117" i="6"/>
  <c r="AA118" i="6"/>
  <c r="AA119" i="6"/>
  <c r="AA120" i="6"/>
  <c r="AA121" i="6"/>
  <c r="AA122" i="6"/>
  <c r="AA123" i="6"/>
  <c r="AA124" i="6"/>
  <c r="AA125" i="6"/>
  <c r="AA126" i="6"/>
  <c r="AA127" i="6"/>
  <c r="AA128" i="6"/>
  <c r="AA129" i="6"/>
  <c r="AA130" i="6"/>
  <c r="AA131" i="6"/>
  <c r="AA132" i="6"/>
  <c r="AA133" i="6"/>
  <c r="AA134" i="6"/>
  <c r="AA135" i="6"/>
  <c r="AA136" i="6"/>
  <c r="AA137" i="6"/>
  <c r="AA138" i="6"/>
  <c r="AA139" i="6"/>
  <c r="AA140" i="6"/>
  <c r="AA141" i="6"/>
  <c r="AA142" i="6"/>
  <c r="AA143" i="6"/>
  <c r="AA144" i="6"/>
  <c r="AA145" i="6"/>
  <c r="AA146" i="6"/>
  <c r="AA147" i="6"/>
  <c r="AA148" i="6"/>
  <c r="AA149" i="6"/>
  <c r="AA150" i="6"/>
  <c r="AA151" i="6"/>
  <c r="AA152" i="6"/>
  <c r="AA153" i="6"/>
  <c r="AA154" i="6"/>
  <c r="AA155" i="6"/>
  <c r="AA156" i="6"/>
  <c r="AA157" i="6"/>
  <c r="AA158" i="6"/>
  <c r="AA159" i="6"/>
  <c r="AA160" i="6"/>
  <c r="AA161" i="6"/>
  <c r="AA162" i="6"/>
  <c r="AA163" i="6"/>
  <c r="AA164" i="6"/>
  <c r="AA165" i="6"/>
  <c r="AA166" i="6"/>
  <c r="AA167" i="6"/>
  <c r="AA168" i="6"/>
  <c r="AA169" i="6"/>
  <c r="AA170" i="6"/>
  <c r="AA171" i="6"/>
  <c r="AA172" i="6"/>
  <c r="AA173" i="6"/>
  <c r="AA174" i="6"/>
  <c r="AA175" i="6"/>
  <c r="AA176" i="6"/>
  <c r="AA177" i="6"/>
  <c r="AA178" i="6"/>
  <c r="AA179" i="6"/>
  <c r="AA180" i="6"/>
  <c r="AA181" i="6"/>
  <c r="AA182" i="6"/>
  <c r="AA183" i="6"/>
  <c r="AA184" i="6"/>
  <c r="AA185" i="6"/>
  <c r="AA186" i="6"/>
  <c r="AA187" i="6"/>
  <c r="AA188" i="6"/>
  <c r="AA189" i="6"/>
  <c r="AA190" i="6"/>
  <c r="AA191" i="6"/>
  <c r="AA192" i="6"/>
  <c r="AA193" i="6"/>
  <c r="AA194" i="6"/>
  <c r="AA195" i="6"/>
  <c r="AA196" i="6"/>
  <c r="AA197" i="6"/>
  <c r="AA198" i="6"/>
  <c r="AA199" i="6"/>
  <c r="AA200" i="6"/>
  <c r="AA201" i="6"/>
  <c r="AA202" i="6"/>
  <c r="AA203" i="6"/>
  <c r="AA204" i="6"/>
  <c r="AA205" i="6"/>
  <c r="AA206" i="6"/>
  <c r="AA207" i="6"/>
  <c r="AA208" i="6"/>
  <c r="AA209" i="6"/>
  <c r="AA210" i="6"/>
  <c r="AA211" i="6"/>
  <c r="AA212" i="6"/>
  <c r="AA213" i="6"/>
  <c r="AA214" i="6"/>
  <c r="AA215" i="6"/>
  <c r="AA216" i="6"/>
  <c r="AA217" i="6"/>
  <c r="AA218" i="6"/>
  <c r="AA219" i="6"/>
  <c r="AA220" i="6"/>
  <c r="AA221" i="6"/>
  <c r="AA222" i="6"/>
  <c r="AA223" i="6"/>
  <c r="AA224" i="6"/>
  <c r="AA225" i="6"/>
  <c r="AA226" i="6"/>
  <c r="AA227" i="6"/>
  <c r="AA228" i="6"/>
  <c r="AA229" i="6"/>
  <c r="AA230" i="6"/>
  <c r="AA231" i="6"/>
  <c r="AA232" i="6"/>
  <c r="AA233" i="6"/>
  <c r="AA234" i="6"/>
  <c r="AA235" i="6"/>
  <c r="AA236" i="6"/>
  <c r="AA237" i="6"/>
  <c r="AA238" i="6"/>
  <c r="AA239" i="6"/>
  <c r="AA240" i="6"/>
  <c r="AA241" i="6"/>
  <c r="AA242" i="6"/>
  <c r="AA243" i="6"/>
  <c r="AA244" i="6"/>
  <c r="AA245" i="6"/>
  <c r="AA246" i="6"/>
  <c r="AA247" i="6"/>
  <c r="AA248" i="6"/>
  <c r="AA249" i="6"/>
  <c r="AA250" i="6"/>
  <c r="AA251" i="6"/>
  <c r="AA252" i="6"/>
  <c r="AA253" i="6"/>
  <c r="AA254" i="6"/>
  <c r="AA255" i="6"/>
  <c r="AA256" i="6"/>
  <c r="AA257" i="6"/>
  <c r="AA258" i="6"/>
  <c r="AA259" i="6"/>
  <c r="AA260" i="6"/>
  <c r="AA261" i="6"/>
  <c r="AA262" i="6"/>
  <c r="AA263" i="6"/>
  <c r="AA264" i="6"/>
  <c r="AA265" i="6"/>
  <c r="AA266" i="6"/>
  <c r="AA267" i="6"/>
  <c r="AA268" i="6"/>
  <c r="AA269" i="6"/>
  <c r="AA270" i="6"/>
  <c r="AA271" i="6"/>
  <c r="AA272" i="6"/>
  <c r="AA273" i="6"/>
  <c r="AA274" i="6"/>
  <c r="AA275" i="6"/>
  <c r="AA276" i="6"/>
  <c r="AA277" i="6"/>
  <c r="AA278" i="6"/>
  <c r="AA279" i="6"/>
  <c r="AA280" i="6"/>
  <c r="AA281" i="6"/>
  <c r="AA282" i="6"/>
  <c r="AA283" i="6"/>
  <c r="AA284" i="6"/>
  <c r="AA285" i="6"/>
  <c r="AA286" i="6"/>
  <c r="AA287" i="6"/>
  <c r="AA288" i="6"/>
  <c r="AA289" i="6"/>
  <c r="AA290" i="6"/>
  <c r="AA291" i="6"/>
  <c r="AA292" i="6"/>
  <c r="AA293" i="6"/>
  <c r="AA294" i="6"/>
  <c r="AA295" i="6"/>
  <c r="AA296" i="6"/>
  <c r="AA297" i="6"/>
  <c r="AA298" i="6"/>
  <c r="AA299" i="6"/>
  <c r="AA300" i="6"/>
  <c r="AA301" i="6"/>
  <c r="AA302" i="6"/>
  <c r="AA303" i="6"/>
  <c r="AA304" i="6"/>
  <c r="AA305" i="6"/>
  <c r="AA306" i="6"/>
  <c r="AA307" i="6"/>
  <c r="AA308" i="6"/>
  <c r="AA309" i="6"/>
  <c r="AA310" i="6"/>
  <c r="AA311" i="6"/>
  <c r="AA312" i="6"/>
  <c r="AA313" i="6"/>
  <c r="AA314" i="6"/>
  <c r="AA315" i="6"/>
  <c r="AA316" i="6"/>
  <c r="AA317" i="6"/>
  <c r="AA318" i="6"/>
  <c r="AA319" i="6"/>
  <c r="AA320" i="6"/>
  <c r="AA321" i="6"/>
  <c r="AA322" i="6"/>
  <c r="AA323" i="6"/>
  <c r="AA324" i="6"/>
  <c r="AA325" i="6"/>
  <c r="AA326" i="6"/>
  <c r="AA327" i="6"/>
  <c r="AA328" i="6"/>
  <c r="AA329" i="6"/>
  <c r="AA330" i="6"/>
  <c r="AA331" i="6"/>
  <c r="AA332" i="6"/>
  <c r="AA333" i="6"/>
  <c r="AA334" i="6"/>
  <c r="AA335" i="6"/>
  <c r="AA336" i="6"/>
  <c r="AA337" i="6"/>
  <c r="AA338" i="6"/>
  <c r="AA339" i="6"/>
  <c r="AA340" i="6"/>
  <c r="AA341" i="6"/>
  <c r="AA342" i="6"/>
  <c r="AA343" i="6"/>
  <c r="AA344" i="6"/>
  <c r="AA345" i="6"/>
  <c r="AA346" i="6"/>
  <c r="AA347" i="6"/>
  <c r="AA348" i="6"/>
  <c r="AA349" i="6"/>
  <c r="AA350" i="6"/>
  <c r="AA351" i="6"/>
  <c r="AA352" i="6"/>
  <c r="AA353" i="6"/>
  <c r="AA354" i="6"/>
  <c r="AA355" i="6"/>
  <c r="AA356" i="6"/>
  <c r="AA357" i="6"/>
  <c r="AA358" i="6"/>
  <c r="AA359" i="6"/>
  <c r="AA360" i="6"/>
  <c r="AA361" i="6"/>
  <c r="AA362" i="6"/>
  <c r="AA363" i="6"/>
  <c r="AA364" i="6"/>
  <c r="AA365" i="6"/>
  <c r="AA366" i="6"/>
  <c r="AA367" i="6"/>
  <c r="AA368" i="6"/>
  <c r="AA369" i="6"/>
  <c r="AA370" i="6"/>
  <c r="AA371" i="6"/>
  <c r="AA372" i="6"/>
  <c r="AA373" i="6"/>
  <c r="AA374" i="6"/>
  <c r="AA375" i="6"/>
  <c r="AA376" i="6"/>
  <c r="AA377" i="6"/>
  <c r="AA378" i="6"/>
  <c r="AA379" i="6"/>
  <c r="AA380" i="6"/>
  <c r="AA381" i="6"/>
  <c r="AA382" i="6"/>
  <c r="AA383" i="6"/>
  <c r="AA384" i="6"/>
  <c r="AA385" i="6"/>
  <c r="AA386" i="6"/>
  <c r="AA387" i="6"/>
  <c r="AA388" i="6"/>
  <c r="Q4" i="6"/>
  <c r="R4" i="6"/>
  <c r="S4" i="6"/>
  <c r="T4" i="6"/>
  <c r="U4" i="6"/>
  <c r="AA4" i="6"/>
  <c r="AA3" i="6"/>
  <c r="Q8" i="6"/>
  <c r="Q9" i="6"/>
  <c r="Q10" i="6"/>
  <c r="Q11" i="6"/>
  <c r="Q12" i="6"/>
  <c r="Q15" i="6"/>
  <c r="Q22" i="6"/>
  <c r="Q23" i="6"/>
  <c r="Q24" i="6"/>
  <c r="Q25" i="6"/>
  <c r="Q26" i="6"/>
  <c r="Q27" i="6"/>
  <c r="Q28" i="6"/>
  <c r="Q29" i="6"/>
  <c r="Q34" i="6"/>
  <c r="Q36" i="6"/>
  <c r="Q37" i="6"/>
  <c r="Q38" i="6"/>
  <c r="Q39" i="6"/>
  <c r="Q40" i="6"/>
  <c r="Q41" i="6"/>
  <c r="Q42" i="6"/>
  <c r="Q43" i="6"/>
  <c r="Q44" i="6"/>
  <c r="Q45" i="6"/>
  <c r="Q48" i="6"/>
  <c r="Q50" i="6"/>
  <c r="Q53" i="6"/>
  <c r="Q55" i="6"/>
  <c r="Q56" i="6"/>
  <c r="Q57" i="6"/>
  <c r="Q58" i="6"/>
  <c r="Q59" i="6"/>
  <c r="Q60" i="6"/>
  <c r="Q61" i="6"/>
  <c r="Q62" i="6"/>
  <c r="Q65" i="6"/>
  <c r="Q66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5" i="6"/>
  <c r="Q96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3" i="6"/>
  <c r="Q114" i="6"/>
  <c r="Q115" i="6"/>
  <c r="Q121" i="6"/>
  <c r="Q124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7" i="6"/>
  <c r="Q148" i="6"/>
  <c r="Q149" i="6"/>
  <c r="Q152" i="6"/>
  <c r="Q156" i="6"/>
  <c r="Q158" i="6"/>
  <c r="Q159" i="6"/>
  <c r="Q160" i="6"/>
  <c r="Q168" i="6"/>
  <c r="Q169" i="6"/>
  <c r="Q170" i="6"/>
  <c r="Q173" i="6"/>
  <c r="Q174" i="6"/>
  <c r="Q175" i="6"/>
  <c r="Q176" i="6"/>
  <c r="Q177" i="6"/>
  <c r="Q180" i="6"/>
  <c r="Q181" i="6"/>
  <c r="Q182" i="6"/>
  <c r="Q183" i="6"/>
  <c r="Q184" i="6"/>
  <c r="Q185" i="6"/>
  <c r="Q186" i="6"/>
  <c r="Q187" i="6"/>
  <c r="Q191" i="6"/>
  <c r="Q192" i="6"/>
  <c r="Q193" i="6"/>
  <c r="Q194" i="6"/>
  <c r="Q195" i="6"/>
  <c r="Q196" i="6"/>
  <c r="Q197" i="6"/>
  <c r="Q198" i="6"/>
  <c r="Q201" i="6"/>
  <c r="Q202" i="6"/>
  <c r="Q203" i="6"/>
  <c r="Q204" i="6"/>
  <c r="Q205" i="6"/>
  <c r="Q206" i="6"/>
  <c r="Q207" i="6"/>
  <c r="Q210" i="6"/>
  <c r="Q213" i="6"/>
  <c r="Q218" i="6"/>
  <c r="Q219" i="6"/>
  <c r="Q220" i="6"/>
  <c r="Q225" i="6"/>
  <c r="Q226" i="6"/>
  <c r="Q227" i="6"/>
  <c r="Q228" i="6"/>
  <c r="Q231" i="6"/>
  <c r="Q232" i="6"/>
  <c r="Q233" i="6"/>
  <c r="Q236" i="6"/>
  <c r="Q237" i="6"/>
  <c r="Q238" i="6"/>
  <c r="Q241" i="6"/>
  <c r="Q242" i="6"/>
  <c r="Q243" i="6"/>
  <c r="Q244" i="6"/>
  <c r="Q245" i="6"/>
  <c r="Q246" i="6"/>
  <c r="Q247" i="6"/>
  <c r="Q248" i="6"/>
  <c r="Q249" i="6"/>
  <c r="Q250" i="6"/>
  <c r="Q251" i="6"/>
  <c r="Q257" i="6"/>
  <c r="Q258" i="6"/>
  <c r="Q265" i="6"/>
  <c r="Q266" i="6"/>
  <c r="Q272" i="6"/>
  <c r="Q273" i="6"/>
  <c r="Q274" i="6"/>
  <c r="Q275" i="6"/>
  <c r="Q276" i="6"/>
  <c r="Q277" i="6"/>
  <c r="Q278" i="6"/>
  <c r="Q279" i="6"/>
  <c r="Q282" i="6"/>
  <c r="Q283" i="6"/>
  <c r="Q287" i="6"/>
  <c r="Q292" i="6"/>
  <c r="Q293" i="6"/>
  <c r="Q294" i="6"/>
  <c r="Q298" i="6"/>
  <c r="Q304" i="6"/>
  <c r="Q307" i="6"/>
  <c r="Q319" i="6"/>
  <c r="Q334" i="6"/>
  <c r="Q352" i="6"/>
  <c r="Q360" i="6"/>
  <c r="Q361" i="6"/>
  <c r="Q369" i="6"/>
  <c r="Q385" i="6"/>
  <c r="Q387" i="6"/>
  <c r="N16" i="6"/>
  <c r="N17" i="6"/>
  <c r="N18" i="6"/>
  <c r="N19" i="6"/>
  <c r="N20" i="6"/>
  <c r="N21" i="6"/>
  <c r="H22" i="6"/>
  <c r="I22" i="6"/>
  <c r="J22" i="6"/>
  <c r="L22" i="6"/>
  <c r="N22" i="6"/>
  <c r="H23" i="6"/>
  <c r="I23" i="6"/>
  <c r="J23" i="6"/>
  <c r="L23" i="6"/>
  <c r="N23" i="6"/>
  <c r="H24" i="6"/>
  <c r="I24" i="6"/>
  <c r="J24" i="6"/>
  <c r="L24" i="6"/>
  <c r="N24" i="6"/>
  <c r="H25" i="6"/>
  <c r="I25" i="6"/>
  <c r="J25" i="6"/>
  <c r="L25" i="6"/>
  <c r="N25" i="6"/>
  <c r="H26" i="6"/>
  <c r="I26" i="6"/>
  <c r="J26" i="6"/>
  <c r="L26" i="6"/>
  <c r="N26" i="6"/>
  <c r="H27" i="6"/>
  <c r="I27" i="6"/>
  <c r="J27" i="6"/>
  <c r="L27" i="6"/>
  <c r="N27" i="6"/>
  <c r="H28" i="6"/>
  <c r="I28" i="6"/>
  <c r="J28" i="6"/>
  <c r="L28" i="6"/>
  <c r="N28" i="6"/>
  <c r="H29" i="6"/>
  <c r="I29" i="6"/>
  <c r="J29" i="6"/>
  <c r="L29" i="6"/>
  <c r="N29" i="6"/>
  <c r="N30" i="6"/>
  <c r="N31" i="6"/>
  <c r="N32" i="6"/>
  <c r="N33" i="6"/>
  <c r="H34" i="6"/>
  <c r="I34" i="6"/>
  <c r="J34" i="6"/>
  <c r="L34" i="6"/>
  <c r="N34" i="6"/>
  <c r="N35" i="6"/>
  <c r="H36" i="6"/>
  <c r="I36" i="6"/>
  <c r="J36" i="6"/>
  <c r="L36" i="6"/>
  <c r="N36" i="6"/>
  <c r="H37" i="6"/>
  <c r="L37" i="6"/>
  <c r="N37" i="6"/>
  <c r="H38" i="6"/>
  <c r="L38" i="6"/>
  <c r="N38" i="6"/>
  <c r="H39" i="6"/>
  <c r="I39" i="6"/>
  <c r="J39" i="6"/>
  <c r="L39" i="6"/>
  <c r="N39" i="6"/>
  <c r="H40" i="6"/>
  <c r="I40" i="6"/>
  <c r="J40" i="6"/>
  <c r="L40" i="6"/>
  <c r="N40" i="6"/>
  <c r="H41" i="6"/>
  <c r="I41" i="6"/>
  <c r="J41" i="6"/>
  <c r="L41" i="6"/>
  <c r="N41" i="6"/>
  <c r="H42" i="6"/>
  <c r="I42" i="6"/>
  <c r="J42" i="6"/>
  <c r="L42" i="6"/>
  <c r="N42" i="6"/>
  <c r="H43" i="6"/>
  <c r="I43" i="6"/>
  <c r="J43" i="6"/>
  <c r="L43" i="6"/>
  <c r="N43" i="6"/>
  <c r="H44" i="6"/>
  <c r="I44" i="6"/>
  <c r="J44" i="6"/>
  <c r="L44" i="6"/>
  <c r="N44" i="6"/>
  <c r="H45" i="6"/>
  <c r="I45" i="6"/>
  <c r="J45" i="6"/>
  <c r="L45" i="6"/>
  <c r="N45" i="6"/>
  <c r="N46" i="6"/>
  <c r="N47" i="6"/>
  <c r="H48" i="6"/>
  <c r="I48" i="6"/>
  <c r="J48" i="6"/>
  <c r="L48" i="6"/>
  <c r="N48" i="6"/>
  <c r="N49" i="6"/>
  <c r="H50" i="6"/>
  <c r="I50" i="6"/>
  <c r="J50" i="6"/>
  <c r="L50" i="6"/>
  <c r="N50" i="6"/>
  <c r="N51" i="6"/>
  <c r="N52" i="6"/>
  <c r="H53" i="6"/>
  <c r="I53" i="6"/>
  <c r="J53" i="6"/>
  <c r="L53" i="6"/>
  <c r="N53" i="6"/>
  <c r="N54" i="6"/>
  <c r="H55" i="6"/>
  <c r="I55" i="6"/>
  <c r="J55" i="6"/>
  <c r="L55" i="6"/>
  <c r="N55" i="6"/>
  <c r="H56" i="6"/>
  <c r="I56" i="6"/>
  <c r="J56" i="6"/>
  <c r="L56" i="6"/>
  <c r="N56" i="6"/>
  <c r="H57" i="6"/>
  <c r="I57" i="6"/>
  <c r="J57" i="6"/>
  <c r="L57" i="6"/>
  <c r="N57" i="6"/>
  <c r="H58" i="6"/>
  <c r="I58" i="6"/>
  <c r="J58" i="6"/>
  <c r="L58" i="6"/>
  <c r="N58" i="6"/>
  <c r="H59" i="6"/>
  <c r="I59" i="6"/>
  <c r="J59" i="6"/>
  <c r="L59" i="6"/>
  <c r="N59" i="6"/>
  <c r="H60" i="6"/>
  <c r="I60" i="6"/>
  <c r="J60" i="6"/>
  <c r="L60" i="6"/>
  <c r="N60" i="6"/>
  <c r="H61" i="6"/>
  <c r="I61" i="6"/>
  <c r="J61" i="6"/>
  <c r="L61" i="6"/>
  <c r="N61" i="6"/>
  <c r="H62" i="6"/>
  <c r="I62" i="6"/>
  <c r="J62" i="6"/>
  <c r="L62" i="6"/>
  <c r="N62" i="6"/>
  <c r="N63" i="6"/>
  <c r="N64" i="6"/>
  <c r="H65" i="6"/>
  <c r="I65" i="6"/>
  <c r="J65" i="6"/>
  <c r="L65" i="6"/>
  <c r="N65" i="6"/>
  <c r="H66" i="6"/>
  <c r="I66" i="6"/>
  <c r="J66" i="6"/>
  <c r="L66" i="6"/>
  <c r="N66" i="6"/>
  <c r="N67" i="6"/>
  <c r="N68" i="6"/>
  <c r="H69" i="6"/>
  <c r="I69" i="6"/>
  <c r="J69" i="6"/>
  <c r="L69" i="6"/>
  <c r="N69" i="6"/>
  <c r="H70" i="6"/>
  <c r="I70" i="6"/>
  <c r="J70" i="6"/>
  <c r="L70" i="6"/>
  <c r="N70" i="6"/>
  <c r="H71" i="6"/>
  <c r="I71" i="6"/>
  <c r="J71" i="6"/>
  <c r="L71" i="6"/>
  <c r="N71" i="6"/>
  <c r="H72" i="6"/>
  <c r="I72" i="6"/>
  <c r="J72" i="6"/>
  <c r="L72" i="6"/>
  <c r="N72" i="6"/>
  <c r="H73" i="6"/>
  <c r="I73" i="6"/>
  <c r="J73" i="6"/>
  <c r="L73" i="6"/>
  <c r="N73" i="6"/>
  <c r="H74" i="6"/>
  <c r="I74" i="6"/>
  <c r="J74" i="6"/>
  <c r="L74" i="6"/>
  <c r="N74" i="6"/>
  <c r="H75" i="6"/>
  <c r="I75" i="6"/>
  <c r="J75" i="6"/>
  <c r="L75" i="6"/>
  <c r="N75" i="6"/>
  <c r="H76" i="6"/>
  <c r="I76" i="6"/>
  <c r="J76" i="6"/>
  <c r="L76" i="6"/>
  <c r="N76" i="6"/>
  <c r="H77" i="6"/>
  <c r="I77" i="6"/>
  <c r="J77" i="6"/>
  <c r="L77" i="6"/>
  <c r="N77" i="6"/>
  <c r="H78" i="6"/>
  <c r="I78" i="6"/>
  <c r="J78" i="6"/>
  <c r="L78" i="6"/>
  <c r="N78" i="6"/>
  <c r="H79" i="6"/>
  <c r="I79" i="6"/>
  <c r="J79" i="6"/>
  <c r="L79" i="6"/>
  <c r="N79" i="6"/>
  <c r="H80" i="6"/>
  <c r="I80" i="6"/>
  <c r="J80" i="6"/>
  <c r="L80" i="6"/>
  <c r="N80" i="6"/>
  <c r="H81" i="6"/>
  <c r="I81" i="6"/>
  <c r="J81" i="6"/>
  <c r="L81" i="6"/>
  <c r="N81" i="6"/>
  <c r="H82" i="6"/>
  <c r="I82" i="6"/>
  <c r="J82" i="6"/>
  <c r="L82" i="6"/>
  <c r="N82" i="6"/>
  <c r="H83" i="6"/>
  <c r="I83" i="6"/>
  <c r="J83" i="6"/>
  <c r="L83" i="6"/>
  <c r="N83" i="6"/>
  <c r="H84" i="6"/>
  <c r="I84" i="6"/>
  <c r="J84" i="6"/>
  <c r="L84" i="6"/>
  <c r="N84" i="6"/>
  <c r="H85" i="6"/>
  <c r="I85" i="6"/>
  <c r="J85" i="6"/>
  <c r="L85" i="6"/>
  <c r="N85" i="6"/>
  <c r="H86" i="6"/>
  <c r="I86" i="6"/>
  <c r="J86" i="6"/>
  <c r="L86" i="6"/>
  <c r="N86" i="6"/>
  <c r="H87" i="6"/>
  <c r="I87" i="6"/>
  <c r="J87" i="6"/>
  <c r="L87" i="6"/>
  <c r="N87" i="6"/>
  <c r="H88" i="6"/>
  <c r="I88" i="6"/>
  <c r="J88" i="6"/>
  <c r="L88" i="6"/>
  <c r="N88" i="6"/>
  <c r="H89" i="6"/>
  <c r="I89" i="6"/>
  <c r="J89" i="6"/>
  <c r="L89" i="6"/>
  <c r="N89" i="6"/>
  <c r="H90" i="6"/>
  <c r="I90" i="6"/>
  <c r="J90" i="6"/>
  <c r="L90" i="6"/>
  <c r="N90" i="6"/>
  <c r="H91" i="6"/>
  <c r="I91" i="6"/>
  <c r="J91" i="6"/>
  <c r="L91" i="6"/>
  <c r="N91" i="6"/>
  <c r="N92" i="6"/>
  <c r="N93" i="6"/>
  <c r="N94" i="6"/>
  <c r="H95" i="6"/>
  <c r="I95" i="6"/>
  <c r="J95" i="6"/>
  <c r="L95" i="6"/>
  <c r="N95" i="6"/>
  <c r="H96" i="6"/>
  <c r="I96" i="6"/>
  <c r="J96" i="6"/>
  <c r="L96" i="6"/>
  <c r="N96" i="6"/>
  <c r="N97" i="6"/>
  <c r="N98" i="6"/>
  <c r="H99" i="6"/>
  <c r="I99" i="6"/>
  <c r="J99" i="6"/>
  <c r="L99" i="6"/>
  <c r="N99" i="6"/>
  <c r="H100" i="6"/>
  <c r="I100" i="6"/>
  <c r="J100" i="6"/>
  <c r="L100" i="6"/>
  <c r="N100" i="6"/>
  <c r="H101" i="6"/>
  <c r="I101" i="6"/>
  <c r="J101" i="6"/>
  <c r="L101" i="6"/>
  <c r="N101" i="6"/>
  <c r="H102" i="6"/>
  <c r="I102" i="6"/>
  <c r="J102" i="6"/>
  <c r="L102" i="6"/>
  <c r="N102" i="6"/>
  <c r="H103" i="6"/>
  <c r="I103" i="6"/>
  <c r="J103" i="6"/>
  <c r="L103" i="6"/>
  <c r="N103" i="6"/>
  <c r="H104" i="6"/>
  <c r="I104" i="6"/>
  <c r="J104" i="6"/>
  <c r="L104" i="6"/>
  <c r="N104" i="6"/>
  <c r="H105" i="6"/>
  <c r="I105" i="6"/>
  <c r="J105" i="6"/>
  <c r="L105" i="6"/>
  <c r="N105" i="6"/>
  <c r="H106" i="6"/>
  <c r="I106" i="6"/>
  <c r="J106" i="6"/>
  <c r="L106" i="6"/>
  <c r="N106" i="6"/>
  <c r="H107" i="6"/>
  <c r="I107" i="6"/>
  <c r="J107" i="6"/>
  <c r="L107" i="6"/>
  <c r="N107" i="6"/>
  <c r="H108" i="6"/>
  <c r="I108" i="6"/>
  <c r="J108" i="6"/>
  <c r="L108" i="6"/>
  <c r="N108" i="6"/>
  <c r="H109" i="6"/>
  <c r="I109" i="6"/>
  <c r="J109" i="6"/>
  <c r="L109" i="6"/>
  <c r="N109" i="6"/>
  <c r="H110" i="6"/>
  <c r="I110" i="6"/>
  <c r="J110" i="6"/>
  <c r="L110" i="6"/>
  <c r="N110" i="6"/>
  <c r="N111" i="6"/>
  <c r="N112" i="6"/>
  <c r="H113" i="6"/>
  <c r="I113" i="6"/>
  <c r="J113" i="6"/>
  <c r="L113" i="6"/>
  <c r="N113" i="6"/>
  <c r="H114" i="6"/>
  <c r="I114" i="6"/>
  <c r="J114" i="6"/>
  <c r="L114" i="6"/>
  <c r="N114" i="6"/>
  <c r="H115" i="6"/>
  <c r="I115" i="6"/>
  <c r="J115" i="6"/>
  <c r="L115" i="6"/>
  <c r="N115" i="6"/>
  <c r="N116" i="6"/>
  <c r="N117" i="6"/>
  <c r="N118" i="6"/>
  <c r="N119" i="6"/>
  <c r="N120" i="6"/>
  <c r="H121" i="6"/>
  <c r="I121" i="6"/>
  <c r="J121" i="6"/>
  <c r="L121" i="6"/>
  <c r="N121" i="6"/>
  <c r="N122" i="6"/>
  <c r="N123" i="6"/>
  <c r="H124" i="6"/>
  <c r="I124" i="6"/>
  <c r="J124" i="6"/>
  <c r="L124" i="6"/>
  <c r="N124" i="6"/>
  <c r="N125" i="6"/>
  <c r="N126" i="6"/>
  <c r="N127" i="6"/>
  <c r="N128" i="6"/>
  <c r="N129" i="6"/>
  <c r="H130" i="6"/>
  <c r="I130" i="6"/>
  <c r="J130" i="6"/>
  <c r="L130" i="6"/>
  <c r="N130" i="6"/>
  <c r="H131" i="6"/>
  <c r="I131" i="6"/>
  <c r="J131" i="6"/>
  <c r="L131" i="6"/>
  <c r="N131" i="6"/>
  <c r="H132" i="6"/>
  <c r="I132" i="6"/>
  <c r="J132" i="6"/>
  <c r="L132" i="6"/>
  <c r="N132" i="6"/>
  <c r="H133" i="6"/>
  <c r="I133" i="6"/>
  <c r="J133" i="6"/>
  <c r="L133" i="6"/>
  <c r="N133" i="6"/>
  <c r="H134" i="6"/>
  <c r="I134" i="6"/>
  <c r="J134" i="6"/>
  <c r="L134" i="6"/>
  <c r="N134" i="6"/>
  <c r="H135" i="6"/>
  <c r="I135" i="6"/>
  <c r="J135" i="6"/>
  <c r="L135" i="6"/>
  <c r="N135" i="6"/>
  <c r="H136" i="6"/>
  <c r="I136" i="6"/>
  <c r="J136" i="6"/>
  <c r="L136" i="6"/>
  <c r="N136" i="6"/>
  <c r="H137" i="6"/>
  <c r="I137" i="6"/>
  <c r="J137" i="6"/>
  <c r="L137" i="6"/>
  <c r="N137" i="6"/>
  <c r="H138" i="6"/>
  <c r="I138" i="6"/>
  <c r="J138" i="6"/>
  <c r="L138" i="6"/>
  <c r="N138" i="6"/>
  <c r="H139" i="6"/>
  <c r="I139" i="6"/>
  <c r="J139" i="6"/>
  <c r="L139" i="6"/>
  <c r="N139" i="6"/>
  <c r="H140" i="6"/>
  <c r="I140" i="6"/>
  <c r="J140" i="6"/>
  <c r="L140" i="6"/>
  <c r="N140" i="6"/>
  <c r="H141" i="6"/>
  <c r="I141" i="6"/>
  <c r="J141" i="6"/>
  <c r="L141" i="6"/>
  <c r="N141" i="6"/>
  <c r="H142" i="6"/>
  <c r="I142" i="6"/>
  <c r="J142" i="6"/>
  <c r="L142" i="6"/>
  <c r="N142" i="6"/>
  <c r="H143" i="6"/>
  <c r="I143" i="6"/>
  <c r="J143" i="6"/>
  <c r="L143" i="6"/>
  <c r="N143" i="6"/>
  <c r="H144" i="6"/>
  <c r="I144" i="6"/>
  <c r="J144" i="6"/>
  <c r="L144" i="6"/>
  <c r="N144" i="6"/>
  <c r="N145" i="6"/>
  <c r="N146" i="6"/>
  <c r="H147" i="6"/>
  <c r="I147" i="6"/>
  <c r="J147" i="6"/>
  <c r="L147" i="6"/>
  <c r="N147" i="6"/>
  <c r="H148" i="6"/>
  <c r="I148" i="6"/>
  <c r="J148" i="6"/>
  <c r="L148" i="6"/>
  <c r="N148" i="6"/>
  <c r="H149" i="6"/>
  <c r="I149" i="6"/>
  <c r="J149" i="6"/>
  <c r="L149" i="6"/>
  <c r="N149" i="6"/>
  <c r="N150" i="6"/>
  <c r="N151" i="6"/>
  <c r="H152" i="6"/>
  <c r="I152" i="6"/>
  <c r="J152" i="6"/>
  <c r="L152" i="6"/>
  <c r="N152" i="6"/>
  <c r="N153" i="6"/>
  <c r="N154" i="6"/>
  <c r="N155" i="6"/>
  <c r="H156" i="6"/>
  <c r="I156" i="6"/>
  <c r="J156" i="6"/>
  <c r="L156" i="6"/>
  <c r="N156" i="6"/>
  <c r="N157" i="6"/>
  <c r="H158" i="6"/>
  <c r="I158" i="6"/>
  <c r="J158" i="6"/>
  <c r="L158" i="6"/>
  <c r="N158" i="6"/>
  <c r="H159" i="6"/>
  <c r="I159" i="6"/>
  <c r="J159" i="6"/>
  <c r="L159" i="6"/>
  <c r="N159" i="6"/>
  <c r="H160" i="6"/>
  <c r="I160" i="6"/>
  <c r="J160" i="6"/>
  <c r="L160" i="6"/>
  <c r="N160" i="6"/>
  <c r="N161" i="6"/>
  <c r="N162" i="6"/>
  <c r="N163" i="6"/>
  <c r="N164" i="6"/>
  <c r="N165" i="6"/>
  <c r="N166" i="6"/>
  <c r="N167" i="6"/>
  <c r="H168" i="6"/>
  <c r="I168" i="6"/>
  <c r="J168" i="6"/>
  <c r="L168" i="6"/>
  <c r="N168" i="6"/>
  <c r="H169" i="6"/>
  <c r="I169" i="6"/>
  <c r="J169" i="6"/>
  <c r="L169" i="6"/>
  <c r="N169" i="6"/>
  <c r="H170" i="6"/>
  <c r="I170" i="6"/>
  <c r="J170" i="6"/>
  <c r="L170" i="6"/>
  <c r="N170" i="6"/>
  <c r="N171" i="6"/>
  <c r="N172" i="6"/>
  <c r="H173" i="6"/>
  <c r="I173" i="6"/>
  <c r="J173" i="6"/>
  <c r="L173" i="6"/>
  <c r="N173" i="6"/>
  <c r="H174" i="6"/>
  <c r="I174" i="6"/>
  <c r="J174" i="6"/>
  <c r="L174" i="6"/>
  <c r="N174" i="6"/>
  <c r="H175" i="6"/>
  <c r="I175" i="6"/>
  <c r="J175" i="6"/>
  <c r="L175" i="6"/>
  <c r="N175" i="6"/>
  <c r="H176" i="6"/>
  <c r="I176" i="6"/>
  <c r="J176" i="6"/>
  <c r="L176" i="6"/>
  <c r="N176" i="6"/>
  <c r="H177" i="6"/>
  <c r="I177" i="6"/>
  <c r="J177" i="6"/>
  <c r="L177" i="6"/>
  <c r="N177" i="6"/>
  <c r="N178" i="6"/>
  <c r="N179" i="6"/>
  <c r="H180" i="6"/>
  <c r="I180" i="6"/>
  <c r="J180" i="6"/>
  <c r="L180" i="6"/>
  <c r="N180" i="6"/>
  <c r="H181" i="6"/>
  <c r="I181" i="6"/>
  <c r="J181" i="6"/>
  <c r="L181" i="6"/>
  <c r="N181" i="6"/>
  <c r="H182" i="6"/>
  <c r="I182" i="6"/>
  <c r="J182" i="6"/>
  <c r="L182" i="6"/>
  <c r="N182" i="6"/>
  <c r="H183" i="6"/>
  <c r="I183" i="6"/>
  <c r="J183" i="6"/>
  <c r="L183" i="6"/>
  <c r="N183" i="6"/>
  <c r="H184" i="6"/>
  <c r="I184" i="6"/>
  <c r="J184" i="6"/>
  <c r="L184" i="6"/>
  <c r="N184" i="6"/>
  <c r="H185" i="6"/>
  <c r="I185" i="6"/>
  <c r="J185" i="6"/>
  <c r="L185" i="6"/>
  <c r="N185" i="6"/>
  <c r="H186" i="6"/>
  <c r="I186" i="6"/>
  <c r="J186" i="6"/>
  <c r="L186" i="6"/>
  <c r="N186" i="6"/>
  <c r="H187" i="6"/>
  <c r="I187" i="6"/>
  <c r="J187" i="6"/>
  <c r="L187" i="6"/>
  <c r="N187" i="6"/>
  <c r="N188" i="6"/>
  <c r="N189" i="6"/>
  <c r="N190" i="6"/>
  <c r="H191" i="6"/>
  <c r="I191" i="6"/>
  <c r="J191" i="6"/>
  <c r="L191" i="6"/>
  <c r="N191" i="6"/>
  <c r="H192" i="6"/>
  <c r="I192" i="6"/>
  <c r="J192" i="6"/>
  <c r="L192" i="6"/>
  <c r="N192" i="6"/>
  <c r="H193" i="6"/>
  <c r="I193" i="6"/>
  <c r="J193" i="6"/>
  <c r="L193" i="6"/>
  <c r="N193" i="6"/>
  <c r="H194" i="6"/>
  <c r="I194" i="6"/>
  <c r="J194" i="6"/>
  <c r="L194" i="6"/>
  <c r="N194" i="6"/>
  <c r="H195" i="6"/>
  <c r="I195" i="6"/>
  <c r="J195" i="6"/>
  <c r="L195" i="6"/>
  <c r="N195" i="6"/>
  <c r="H196" i="6"/>
  <c r="I196" i="6"/>
  <c r="J196" i="6"/>
  <c r="L196" i="6"/>
  <c r="N196" i="6"/>
  <c r="H197" i="6"/>
  <c r="I197" i="6"/>
  <c r="J197" i="6"/>
  <c r="L197" i="6"/>
  <c r="N197" i="6"/>
  <c r="H198" i="6"/>
  <c r="I198" i="6"/>
  <c r="J198" i="6"/>
  <c r="L198" i="6"/>
  <c r="N198" i="6"/>
  <c r="N199" i="6"/>
  <c r="N200" i="6"/>
  <c r="H201" i="6"/>
  <c r="I201" i="6"/>
  <c r="J201" i="6"/>
  <c r="L201" i="6"/>
  <c r="N201" i="6"/>
  <c r="H202" i="6"/>
  <c r="I202" i="6"/>
  <c r="J202" i="6"/>
  <c r="L202" i="6"/>
  <c r="N202" i="6"/>
  <c r="H203" i="6"/>
  <c r="I203" i="6"/>
  <c r="J203" i="6"/>
  <c r="L203" i="6"/>
  <c r="N203" i="6"/>
  <c r="H204" i="6"/>
  <c r="I204" i="6"/>
  <c r="J204" i="6"/>
  <c r="L204" i="6"/>
  <c r="N204" i="6"/>
  <c r="H205" i="6"/>
  <c r="I205" i="6"/>
  <c r="J205" i="6"/>
  <c r="L205" i="6"/>
  <c r="N205" i="6"/>
  <c r="H206" i="6"/>
  <c r="I206" i="6"/>
  <c r="J206" i="6"/>
  <c r="L206" i="6"/>
  <c r="N206" i="6"/>
  <c r="H207" i="6"/>
  <c r="I207" i="6"/>
  <c r="J207" i="6"/>
  <c r="L207" i="6"/>
  <c r="N207" i="6"/>
  <c r="N208" i="6"/>
  <c r="N209" i="6"/>
  <c r="H210" i="6"/>
  <c r="I210" i="6"/>
  <c r="J210" i="6"/>
  <c r="L210" i="6"/>
  <c r="N210" i="6"/>
  <c r="N211" i="6"/>
  <c r="N212" i="6"/>
  <c r="H213" i="6"/>
  <c r="I213" i="6"/>
  <c r="J213" i="6"/>
  <c r="L213" i="6"/>
  <c r="N213" i="6"/>
  <c r="N214" i="6"/>
  <c r="N215" i="6"/>
  <c r="N216" i="6"/>
  <c r="N217" i="6"/>
  <c r="H218" i="6"/>
  <c r="I218" i="6"/>
  <c r="J218" i="6"/>
  <c r="L218" i="6"/>
  <c r="N218" i="6"/>
  <c r="H219" i="6"/>
  <c r="I219" i="6"/>
  <c r="J219" i="6"/>
  <c r="L219" i="6"/>
  <c r="N219" i="6"/>
  <c r="H220" i="6"/>
  <c r="I220" i="6"/>
  <c r="J220" i="6"/>
  <c r="L220" i="6"/>
  <c r="N220" i="6"/>
  <c r="N221" i="6"/>
  <c r="N222" i="6"/>
  <c r="N223" i="6"/>
  <c r="N224" i="6"/>
  <c r="H225" i="6"/>
  <c r="I225" i="6"/>
  <c r="J225" i="6"/>
  <c r="L225" i="6"/>
  <c r="N225" i="6"/>
  <c r="H226" i="6"/>
  <c r="I226" i="6"/>
  <c r="J226" i="6"/>
  <c r="L226" i="6"/>
  <c r="N226" i="6"/>
  <c r="H227" i="6"/>
  <c r="I227" i="6"/>
  <c r="J227" i="6"/>
  <c r="L227" i="6"/>
  <c r="N227" i="6"/>
  <c r="H228" i="6"/>
  <c r="I228" i="6"/>
  <c r="J228" i="6"/>
  <c r="L228" i="6"/>
  <c r="N228" i="6"/>
  <c r="N229" i="6"/>
  <c r="N230" i="6"/>
  <c r="H231" i="6"/>
  <c r="I231" i="6"/>
  <c r="J231" i="6"/>
  <c r="L231" i="6"/>
  <c r="N231" i="6"/>
  <c r="H232" i="6"/>
  <c r="I232" i="6"/>
  <c r="J232" i="6"/>
  <c r="L232" i="6"/>
  <c r="N232" i="6"/>
  <c r="H233" i="6"/>
  <c r="I233" i="6"/>
  <c r="J233" i="6"/>
  <c r="L233" i="6"/>
  <c r="N233" i="6"/>
  <c r="N234" i="6"/>
  <c r="N235" i="6"/>
  <c r="H236" i="6"/>
  <c r="I236" i="6"/>
  <c r="J236" i="6"/>
  <c r="L236" i="6"/>
  <c r="N236" i="6"/>
  <c r="H237" i="6"/>
  <c r="I237" i="6"/>
  <c r="J237" i="6"/>
  <c r="L237" i="6"/>
  <c r="N237" i="6"/>
  <c r="H238" i="6"/>
  <c r="I238" i="6"/>
  <c r="J238" i="6"/>
  <c r="L238" i="6"/>
  <c r="N238" i="6"/>
  <c r="N239" i="6"/>
  <c r="N240" i="6"/>
  <c r="H241" i="6"/>
  <c r="I241" i="6"/>
  <c r="J241" i="6"/>
  <c r="L241" i="6"/>
  <c r="N241" i="6"/>
  <c r="H242" i="6"/>
  <c r="I242" i="6"/>
  <c r="J242" i="6"/>
  <c r="L242" i="6"/>
  <c r="N242" i="6"/>
  <c r="H243" i="6"/>
  <c r="I243" i="6"/>
  <c r="J243" i="6"/>
  <c r="L243" i="6"/>
  <c r="N243" i="6"/>
  <c r="H244" i="6"/>
  <c r="I244" i="6"/>
  <c r="J244" i="6"/>
  <c r="L244" i="6"/>
  <c r="N244" i="6"/>
  <c r="H245" i="6"/>
  <c r="I245" i="6"/>
  <c r="J245" i="6"/>
  <c r="L245" i="6"/>
  <c r="N245" i="6"/>
  <c r="H246" i="6"/>
  <c r="I246" i="6"/>
  <c r="J246" i="6"/>
  <c r="L246" i="6"/>
  <c r="N246" i="6"/>
  <c r="H247" i="6"/>
  <c r="I247" i="6"/>
  <c r="J247" i="6"/>
  <c r="L247" i="6"/>
  <c r="N247" i="6"/>
  <c r="H248" i="6"/>
  <c r="I248" i="6"/>
  <c r="J248" i="6"/>
  <c r="L248" i="6"/>
  <c r="N248" i="6"/>
  <c r="H249" i="6"/>
  <c r="I249" i="6"/>
  <c r="J249" i="6"/>
  <c r="L249" i="6"/>
  <c r="N249" i="6"/>
  <c r="H250" i="6"/>
  <c r="I250" i="6"/>
  <c r="J250" i="6"/>
  <c r="L250" i="6"/>
  <c r="N250" i="6"/>
  <c r="H251" i="6"/>
  <c r="I251" i="6"/>
  <c r="J251" i="6"/>
  <c r="L251" i="6"/>
  <c r="N251" i="6"/>
  <c r="N252" i="6"/>
  <c r="N253" i="6"/>
  <c r="N254" i="6"/>
  <c r="N255" i="6"/>
  <c r="N256" i="6"/>
  <c r="H257" i="6"/>
  <c r="I257" i="6"/>
  <c r="J257" i="6"/>
  <c r="L257" i="6"/>
  <c r="N257" i="6"/>
  <c r="H258" i="6"/>
  <c r="I258" i="6"/>
  <c r="J258" i="6"/>
  <c r="L258" i="6"/>
  <c r="N258" i="6"/>
  <c r="N259" i="6"/>
  <c r="N260" i="6"/>
  <c r="N261" i="6"/>
  <c r="N262" i="6"/>
  <c r="N263" i="6"/>
  <c r="N264" i="6"/>
  <c r="H265" i="6"/>
  <c r="I265" i="6"/>
  <c r="J265" i="6"/>
  <c r="L265" i="6"/>
  <c r="N265" i="6"/>
  <c r="H266" i="6"/>
  <c r="I266" i="6"/>
  <c r="J266" i="6"/>
  <c r="L266" i="6"/>
  <c r="N266" i="6"/>
  <c r="N267" i="6"/>
  <c r="N268" i="6"/>
  <c r="N269" i="6"/>
  <c r="N270" i="6"/>
  <c r="N271" i="6"/>
  <c r="H272" i="6"/>
  <c r="I272" i="6"/>
  <c r="J272" i="6"/>
  <c r="L272" i="6"/>
  <c r="N272" i="6"/>
  <c r="H273" i="6"/>
  <c r="I273" i="6"/>
  <c r="J273" i="6"/>
  <c r="L273" i="6"/>
  <c r="N273" i="6"/>
  <c r="H274" i="6"/>
  <c r="I274" i="6"/>
  <c r="J274" i="6"/>
  <c r="L274" i="6"/>
  <c r="N274" i="6"/>
  <c r="H275" i="6"/>
  <c r="I275" i="6"/>
  <c r="J275" i="6"/>
  <c r="L275" i="6"/>
  <c r="N275" i="6"/>
  <c r="H276" i="6"/>
  <c r="I276" i="6"/>
  <c r="J276" i="6"/>
  <c r="L276" i="6"/>
  <c r="N276" i="6"/>
  <c r="H277" i="6"/>
  <c r="I277" i="6"/>
  <c r="J277" i="6"/>
  <c r="L277" i="6"/>
  <c r="N277" i="6"/>
  <c r="H278" i="6"/>
  <c r="I278" i="6"/>
  <c r="J278" i="6"/>
  <c r="L278" i="6"/>
  <c r="N278" i="6"/>
  <c r="H279" i="6"/>
  <c r="I279" i="6"/>
  <c r="J279" i="6"/>
  <c r="L279" i="6"/>
  <c r="N279" i="6"/>
  <c r="N280" i="6"/>
  <c r="N281" i="6"/>
  <c r="H282" i="6"/>
  <c r="I282" i="6"/>
  <c r="J282" i="6"/>
  <c r="L282" i="6"/>
  <c r="N282" i="6"/>
  <c r="H283" i="6"/>
  <c r="I283" i="6"/>
  <c r="J283" i="6"/>
  <c r="L283" i="6"/>
  <c r="N283" i="6"/>
  <c r="N284" i="6"/>
  <c r="N285" i="6"/>
  <c r="N286" i="6"/>
  <c r="H287" i="6"/>
  <c r="I287" i="6"/>
  <c r="J287" i="6"/>
  <c r="L287" i="6"/>
  <c r="N287" i="6"/>
  <c r="N288" i="6"/>
  <c r="N289" i="6"/>
  <c r="N290" i="6"/>
  <c r="N291" i="6"/>
  <c r="H292" i="6"/>
  <c r="I292" i="6"/>
  <c r="J292" i="6"/>
  <c r="L292" i="6"/>
  <c r="N292" i="6"/>
  <c r="H293" i="6"/>
  <c r="I293" i="6"/>
  <c r="J293" i="6"/>
  <c r="L293" i="6"/>
  <c r="N293" i="6"/>
  <c r="H294" i="6"/>
  <c r="I294" i="6"/>
  <c r="J294" i="6"/>
  <c r="L294" i="6"/>
  <c r="N294" i="6"/>
  <c r="N295" i="6"/>
  <c r="N296" i="6"/>
  <c r="N297" i="6"/>
  <c r="H298" i="6"/>
  <c r="I298" i="6"/>
  <c r="J298" i="6"/>
  <c r="L298" i="6"/>
  <c r="N298" i="6"/>
  <c r="N299" i="6"/>
  <c r="N300" i="6"/>
  <c r="N301" i="6"/>
  <c r="N302" i="6"/>
  <c r="N303" i="6"/>
  <c r="H304" i="6"/>
  <c r="I304" i="6"/>
  <c r="J304" i="6"/>
  <c r="L304" i="6"/>
  <c r="N304" i="6"/>
  <c r="N305" i="6"/>
  <c r="N306" i="6"/>
  <c r="H307" i="6"/>
  <c r="I307" i="6"/>
  <c r="J307" i="6"/>
  <c r="L307" i="6"/>
  <c r="N307" i="6"/>
  <c r="N308" i="6"/>
  <c r="N309" i="6"/>
  <c r="N310" i="6"/>
  <c r="N311" i="6"/>
  <c r="N312" i="6"/>
  <c r="N313" i="6"/>
  <c r="N314" i="6"/>
  <c r="N315" i="6"/>
  <c r="N316" i="6"/>
  <c r="N317" i="6"/>
  <c r="N318" i="6"/>
  <c r="H319" i="6"/>
  <c r="I319" i="6"/>
  <c r="J319" i="6"/>
  <c r="L319" i="6"/>
  <c r="N319" i="6"/>
  <c r="N320" i="6"/>
  <c r="N321" i="6"/>
  <c r="N322" i="6"/>
  <c r="N323" i="6"/>
  <c r="N324" i="6"/>
  <c r="N325" i="6"/>
  <c r="N326" i="6"/>
  <c r="N327" i="6"/>
  <c r="N328" i="6"/>
  <c r="N329" i="6"/>
  <c r="N330" i="6"/>
  <c r="N331" i="6"/>
  <c r="N332" i="6"/>
  <c r="N333" i="6"/>
  <c r="H334" i="6"/>
  <c r="I334" i="6"/>
  <c r="J334" i="6"/>
  <c r="L334" i="6"/>
  <c r="N334" i="6"/>
  <c r="N335" i="6"/>
  <c r="N336" i="6"/>
  <c r="N337" i="6"/>
  <c r="N338" i="6"/>
  <c r="N339" i="6"/>
  <c r="N340" i="6"/>
  <c r="N341" i="6"/>
  <c r="N342" i="6"/>
  <c r="N343" i="6"/>
  <c r="N344" i="6"/>
  <c r="N345" i="6"/>
  <c r="N346" i="6"/>
  <c r="N347" i="6"/>
  <c r="N348" i="6"/>
  <c r="N349" i="6"/>
  <c r="N350" i="6"/>
  <c r="N351" i="6"/>
  <c r="N352" i="6"/>
  <c r="N353" i="6"/>
  <c r="N354" i="6"/>
  <c r="N355" i="6"/>
  <c r="N356" i="6"/>
  <c r="N357" i="6"/>
  <c r="N358" i="6"/>
  <c r="N359" i="6"/>
  <c r="N360" i="6"/>
  <c r="N361" i="6"/>
  <c r="N362" i="6"/>
  <c r="N363" i="6"/>
  <c r="N364" i="6"/>
  <c r="N365" i="6"/>
  <c r="N366" i="6"/>
  <c r="N367" i="6"/>
  <c r="N368" i="6"/>
  <c r="N369" i="6"/>
  <c r="N370" i="6"/>
  <c r="N371" i="6"/>
  <c r="N372" i="6"/>
  <c r="N373" i="6"/>
  <c r="N374" i="6"/>
  <c r="N375" i="6"/>
  <c r="N376" i="6"/>
  <c r="N377" i="6"/>
  <c r="N378" i="6"/>
  <c r="N379" i="6"/>
  <c r="N380" i="6"/>
  <c r="N381" i="6"/>
  <c r="N382" i="6"/>
  <c r="N383" i="6"/>
  <c r="N384" i="6"/>
  <c r="N385" i="6"/>
  <c r="N386" i="6"/>
  <c r="N387" i="6"/>
  <c r="N388" i="6"/>
  <c r="N3" i="6"/>
  <c r="H4" i="6"/>
  <c r="I4" i="6"/>
  <c r="J4" i="6"/>
  <c r="L4" i="6"/>
  <c r="N4" i="6"/>
  <c r="H5" i="6"/>
  <c r="I5" i="6"/>
  <c r="J5" i="6"/>
  <c r="L5" i="6"/>
  <c r="N5" i="6"/>
  <c r="N6" i="6"/>
  <c r="N7" i="6"/>
  <c r="H8" i="6"/>
  <c r="I8" i="6"/>
  <c r="J8" i="6"/>
  <c r="L8" i="6"/>
  <c r="N8" i="6"/>
  <c r="H9" i="6"/>
  <c r="I9" i="6"/>
  <c r="J9" i="6"/>
  <c r="L9" i="6"/>
  <c r="N9" i="6"/>
  <c r="H10" i="6"/>
  <c r="I10" i="6"/>
  <c r="J10" i="6"/>
  <c r="L10" i="6"/>
  <c r="N10" i="6"/>
  <c r="H11" i="6"/>
  <c r="I11" i="6"/>
  <c r="J11" i="6"/>
  <c r="L11" i="6"/>
  <c r="N11" i="6"/>
  <c r="H12" i="6"/>
  <c r="I12" i="6"/>
  <c r="J12" i="6"/>
  <c r="L12" i="6"/>
  <c r="N12" i="6"/>
  <c r="N13" i="6"/>
  <c r="N14" i="6"/>
  <c r="H15" i="6"/>
  <c r="I15" i="6"/>
  <c r="J15" i="6"/>
  <c r="L15" i="6"/>
  <c r="N15" i="6"/>
  <c r="K4" i="6"/>
  <c r="M4" i="6"/>
  <c r="O4" i="6"/>
  <c r="P4" i="6"/>
  <c r="K5" i="6"/>
  <c r="M5" i="6"/>
  <c r="O5" i="6"/>
  <c r="P5" i="6"/>
  <c r="O6" i="6"/>
  <c r="O7" i="6"/>
  <c r="K8" i="6"/>
  <c r="M8" i="6"/>
  <c r="O8" i="6"/>
  <c r="P8" i="6"/>
  <c r="K9" i="6"/>
  <c r="M9" i="6"/>
  <c r="O9" i="6"/>
  <c r="P9" i="6"/>
  <c r="K10" i="6"/>
  <c r="M10" i="6"/>
  <c r="O10" i="6"/>
  <c r="P10" i="6"/>
  <c r="K11" i="6"/>
  <c r="M11" i="6"/>
  <c r="O11" i="6"/>
  <c r="P11" i="6"/>
  <c r="K12" i="6"/>
  <c r="E12" i="6"/>
  <c r="M12" i="6"/>
  <c r="O12" i="6"/>
  <c r="P12" i="6"/>
  <c r="O13" i="6"/>
  <c r="O14" i="6"/>
  <c r="K15" i="6"/>
  <c r="M15" i="6"/>
  <c r="O15" i="6"/>
  <c r="P15" i="6"/>
  <c r="O16" i="6"/>
  <c r="O17" i="6"/>
  <c r="E18" i="6"/>
  <c r="O18" i="6"/>
  <c r="O19" i="6"/>
  <c r="O20" i="6"/>
  <c r="O21" i="6"/>
  <c r="K22" i="6"/>
  <c r="M22" i="6"/>
  <c r="O22" i="6"/>
  <c r="P22" i="6"/>
  <c r="K23" i="6"/>
  <c r="M23" i="6"/>
  <c r="O23" i="6"/>
  <c r="P23" i="6"/>
  <c r="K24" i="6"/>
  <c r="M24" i="6"/>
  <c r="O24" i="6"/>
  <c r="P24" i="6"/>
  <c r="K25" i="6"/>
  <c r="M25" i="6"/>
  <c r="O25" i="6"/>
  <c r="P25" i="6"/>
  <c r="K26" i="6"/>
  <c r="M26" i="6"/>
  <c r="O26" i="6"/>
  <c r="P26" i="6"/>
  <c r="K27" i="6"/>
  <c r="M27" i="6"/>
  <c r="O27" i="6"/>
  <c r="P27" i="6"/>
  <c r="K28" i="6"/>
  <c r="M28" i="6"/>
  <c r="O28" i="6"/>
  <c r="P28" i="6"/>
  <c r="K29" i="6"/>
  <c r="M29" i="6"/>
  <c r="O29" i="6"/>
  <c r="P29" i="6"/>
  <c r="O30" i="6"/>
  <c r="O31" i="6"/>
  <c r="O32" i="6"/>
  <c r="O33" i="6"/>
  <c r="K34" i="6"/>
  <c r="E34" i="6"/>
  <c r="M34" i="6"/>
  <c r="O34" i="6"/>
  <c r="P34" i="6"/>
  <c r="O35" i="6"/>
  <c r="K36" i="6"/>
  <c r="E36" i="6"/>
  <c r="M36" i="6"/>
  <c r="O36" i="6"/>
  <c r="P36" i="6"/>
  <c r="I37" i="6"/>
  <c r="J37" i="6"/>
  <c r="K37" i="6"/>
  <c r="E37" i="6"/>
  <c r="M37" i="6"/>
  <c r="O37" i="6"/>
  <c r="P37" i="6"/>
  <c r="I38" i="6"/>
  <c r="J38" i="6"/>
  <c r="K38" i="6"/>
  <c r="E38" i="6"/>
  <c r="M38" i="6"/>
  <c r="O38" i="6"/>
  <c r="P38" i="6"/>
  <c r="K39" i="6"/>
  <c r="E39" i="6"/>
  <c r="M39" i="6"/>
  <c r="O39" i="6"/>
  <c r="P39" i="6"/>
  <c r="K40" i="6"/>
  <c r="E40" i="6"/>
  <c r="M40" i="6"/>
  <c r="O40" i="6"/>
  <c r="P40" i="6"/>
  <c r="K41" i="6"/>
  <c r="E41" i="6"/>
  <c r="M41" i="6"/>
  <c r="O41" i="6"/>
  <c r="P41" i="6"/>
  <c r="K42" i="6"/>
  <c r="E42" i="6"/>
  <c r="M42" i="6"/>
  <c r="O42" i="6"/>
  <c r="P42" i="6"/>
  <c r="K43" i="6"/>
  <c r="M43" i="6"/>
  <c r="O43" i="6"/>
  <c r="P43" i="6"/>
  <c r="K44" i="6"/>
  <c r="E44" i="6"/>
  <c r="M44" i="6"/>
  <c r="O44" i="6"/>
  <c r="P44" i="6"/>
  <c r="K45" i="6"/>
  <c r="E45" i="6"/>
  <c r="M45" i="6"/>
  <c r="O45" i="6"/>
  <c r="P45" i="6"/>
  <c r="O46" i="6"/>
  <c r="O47" i="6"/>
  <c r="K48" i="6"/>
  <c r="E48" i="6"/>
  <c r="M48" i="6"/>
  <c r="O48" i="6"/>
  <c r="P48" i="6"/>
  <c r="O49" i="6"/>
  <c r="K50" i="6"/>
  <c r="M50" i="6"/>
  <c r="O50" i="6"/>
  <c r="P50" i="6"/>
  <c r="O51" i="6"/>
  <c r="O52" i="6"/>
  <c r="K53" i="6"/>
  <c r="M53" i="6"/>
  <c r="O53" i="6"/>
  <c r="P53" i="6"/>
  <c r="O54" i="6"/>
  <c r="K55" i="6"/>
  <c r="M55" i="6"/>
  <c r="O55" i="6"/>
  <c r="P55" i="6"/>
  <c r="K56" i="6"/>
  <c r="M56" i="6"/>
  <c r="O56" i="6"/>
  <c r="P56" i="6"/>
  <c r="K57" i="6"/>
  <c r="M57" i="6"/>
  <c r="O57" i="6"/>
  <c r="P57" i="6"/>
  <c r="K58" i="6"/>
  <c r="M58" i="6"/>
  <c r="O58" i="6"/>
  <c r="P58" i="6"/>
  <c r="K59" i="6"/>
  <c r="M59" i="6"/>
  <c r="O59" i="6"/>
  <c r="P59" i="6"/>
  <c r="K60" i="6"/>
  <c r="M60" i="6"/>
  <c r="O60" i="6"/>
  <c r="P60" i="6"/>
  <c r="K61" i="6"/>
  <c r="M61" i="6"/>
  <c r="O61" i="6"/>
  <c r="P61" i="6"/>
  <c r="K62" i="6"/>
  <c r="M62" i="6"/>
  <c r="O62" i="6"/>
  <c r="P62" i="6"/>
  <c r="O63" i="6"/>
  <c r="O64" i="6"/>
  <c r="K65" i="6"/>
  <c r="M65" i="6"/>
  <c r="O65" i="6"/>
  <c r="P65" i="6"/>
  <c r="K66" i="6"/>
  <c r="M66" i="6"/>
  <c r="O66" i="6"/>
  <c r="P66" i="6"/>
  <c r="O67" i="6"/>
  <c r="O68" i="6"/>
  <c r="K69" i="6"/>
  <c r="M69" i="6"/>
  <c r="O69" i="6"/>
  <c r="P69" i="6"/>
  <c r="K70" i="6"/>
  <c r="M70" i="6"/>
  <c r="O70" i="6"/>
  <c r="P70" i="6"/>
  <c r="K71" i="6"/>
  <c r="M71" i="6"/>
  <c r="O71" i="6"/>
  <c r="P71" i="6"/>
  <c r="K72" i="6"/>
  <c r="M72" i="6"/>
  <c r="O72" i="6"/>
  <c r="P72" i="6"/>
  <c r="K73" i="6"/>
  <c r="M73" i="6"/>
  <c r="O73" i="6"/>
  <c r="P73" i="6"/>
  <c r="K74" i="6"/>
  <c r="M74" i="6"/>
  <c r="O74" i="6"/>
  <c r="P74" i="6"/>
  <c r="K75" i="6"/>
  <c r="M75" i="6"/>
  <c r="O75" i="6"/>
  <c r="P75" i="6"/>
  <c r="K76" i="6"/>
  <c r="E76" i="6"/>
  <c r="M76" i="6"/>
  <c r="O76" i="6"/>
  <c r="P76" i="6"/>
  <c r="K77" i="6"/>
  <c r="E77" i="6"/>
  <c r="M77" i="6"/>
  <c r="O77" i="6"/>
  <c r="P77" i="6"/>
  <c r="K78" i="6"/>
  <c r="E78" i="6"/>
  <c r="M78" i="6"/>
  <c r="O78" i="6"/>
  <c r="P78" i="6"/>
  <c r="K79" i="6"/>
  <c r="M79" i="6"/>
  <c r="O79" i="6"/>
  <c r="P79" i="6"/>
  <c r="K80" i="6"/>
  <c r="M80" i="6"/>
  <c r="O80" i="6"/>
  <c r="P80" i="6"/>
  <c r="K81" i="6"/>
  <c r="M81" i="6"/>
  <c r="O81" i="6"/>
  <c r="P81" i="6"/>
  <c r="K82" i="6"/>
  <c r="M82" i="6"/>
  <c r="O82" i="6"/>
  <c r="P82" i="6"/>
  <c r="K83" i="6"/>
  <c r="M83" i="6"/>
  <c r="O83" i="6"/>
  <c r="P83" i="6"/>
  <c r="K84" i="6"/>
  <c r="E84" i="6"/>
  <c r="M84" i="6"/>
  <c r="O84" i="6"/>
  <c r="P84" i="6"/>
  <c r="K85" i="6"/>
  <c r="E85" i="6"/>
  <c r="M85" i="6"/>
  <c r="O85" i="6"/>
  <c r="P85" i="6"/>
  <c r="K86" i="6"/>
  <c r="M86" i="6"/>
  <c r="O86" i="6"/>
  <c r="P86" i="6"/>
  <c r="K87" i="6"/>
  <c r="M87" i="6"/>
  <c r="O87" i="6"/>
  <c r="P87" i="6"/>
  <c r="K88" i="6"/>
  <c r="M88" i="6"/>
  <c r="O88" i="6"/>
  <c r="P88" i="6"/>
  <c r="K89" i="6"/>
  <c r="M89" i="6"/>
  <c r="O89" i="6"/>
  <c r="P89" i="6"/>
  <c r="K90" i="6"/>
  <c r="M90" i="6"/>
  <c r="O90" i="6"/>
  <c r="P90" i="6"/>
  <c r="K91" i="6"/>
  <c r="M91" i="6"/>
  <c r="O91" i="6"/>
  <c r="P91" i="6"/>
  <c r="O92" i="6"/>
  <c r="O93" i="6"/>
  <c r="O94" i="6"/>
  <c r="K95" i="6"/>
  <c r="M95" i="6"/>
  <c r="O95" i="6"/>
  <c r="P95" i="6"/>
  <c r="K96" i="6"/>
  <c r="M96" i="6"/>
  <c r="O96" i="6"/>
  <c r="P96" i="6"/>
  <c r="O97" i="6"/>
  <c r="O98" i="6"/>
  <c r="K99" i="6"/>
  <c r="M99" i="6"/>
  <c r="O99" i="6"/>
  <c r="P99" i="6"/>
  <c r="K100" i="6"/>
  <c r="M100" i="6"/>
  <c r="O100" i="6"/>
  <c r="P100" i="6"/>
  <c r="K101" i="6"/>
  <c r="M101" i="6"/>
  <c r="O101" i="6"/>
  <c r="P101" i="6"/>
  <c r="K102" i="6"/>
  <c r="M102" i="6"/>
  <c r="O102" i="6"/>
  <c r="P102" i="6"/>
  <c r="K103" i="6"/>
  <c r="E103" i="6"/>
  <c r="M103" i="6"/>
  <c r="O103" i="6"/>
  <c r="P103" i="6"/>
  <c r="K104" i="6"/>
  <c r="E104" i="6"/>
  <c r="M104" i="6"/>
  <c r="O104" i="6"/>
  <c r="P104" i="6"/>
  <c r="K105" i="6"/>
  <c r="M105" i="6"/>
  <c r="O105" i="6"/>
  <c r="P105" i="6"/>
  <c r="K106" i="6"/>
  <c r="M106" i="6"/>
  <c r="O106" i="6"/>
  <c r="P106" i="6"/>
  <c r="K107" i="6"/>
  <c r="M107" i="6"/>
  <c r="O107" i="6"/>
  <c r="P107" i="6"/>
  <c r="K108" i="6"/>
  <c r="M108" i="6"/>
  <c r="O108" i="6"/>
  <c r="P108" i="6"/>
  <c r="K109" i="6"/>
  <c r="M109" i="6"/>
  <c r="O109" i="6"/>
  <c r="P109" i="6"/>
  <c r="K110" i="6"/>
  <c r="M110" i="6"/>
  <c r="O110" i="6"/>
  <c r="P110" i="6"/>
  <c r="O111" i="6"/>
  <c r="O112" i="6"/>
  <c r="K113" i="6"/>
  <c r="M113" i="6"/>
  <c r="O113" i="6"/>
  <c r="P113" i="6"/>
  <c r="K114" i="6"/>
  <c r="M114" i="6"/>
  <c r="O114" i="6"/>
  <c r="P114" i="6"/>
  <c r="K115" i="6"/>
  <c r="M115" i="6"/>
  <c r="O115" i="6"/>
  <c r="P115" i="6"/>
  <c r="O116" i="6"/>
  <c r="O117" i="6"/>
  <c r="O118" i="6"/>
  <c r="O119" i="6"/>
  <c r="O120" i="6"/>
  <c r="K121" i="6"/>
  <c r="M121" i="6"/>
  <c r="O121" i="6"/>
  <c r="P121" i="6"/>
  <c r="O122" i="6"/>
  <c r="O123" i="6"/>
  <c r="K124" i="6"/>
  <c r="M124" i="6"/>
  <c r="O124" i="6"/>
  <c r="P124" i="6"/>
  <c r="O125" i="6"/>
  <c r="O126" i="6"/>
  <c r="O127" i="6"/>
  <c r="O128" i="6"/>
  <c r="O129" i="6"/>
  <c r="K130" i="6"/>
  <c r="M130" i="6"/>
  <c r="O130" i="6"/>
  <c r="P130" i="6"/>
  <c r="K131" i="6"/>
  <c r="E131" i="6"/>
  <c r="M131" i="6"/>
  <c r="O131" i="6"/>
  <c r="P131" i="6"/>
  <c r="K132" i="6"/>
  <c r="E132" i="6"/>
  <c r="M132" i="6"/>
  <c r="O132" i="6"/>
  <c r="P132" i="6"/>
  <c r="K133" i="6"/>
  <c r="M133" i="6"/>
  <c r="O133" i="6"/>
  <c r="P133" i="6"/>
  <c r="K134" i="6"/>
  <c r="M134" i="6"/>
  <c r="O134" i="6"/>
  <c r="P134" i="6"/>
  <c r="K135" i="6"/>
  <c r="M135" i="6"/>
  <c r="O135" i="6"/>
  <c r="P135" i="6"/>
  <c r="K136" i="6"/>
  <c r="M136" i="6"/>
  <c r="O136" i="6"/>
  <c r="P136" i="6"/>
  <c r="K137" i="6"/>
  <c r="M137" i="6"/>
  <c r="O137" i="6"/>
  <c r="P137" i="6"/>
  <c r="K138" i="6"/>
  <c r="M138" i="6"/>
  <c r="O138" i="6"/>
  <c r="P138" i="6"/>
  <c r="K139" i="6"/>
  <c r="M139" i="6"/>
  <c r="O139" i="6"/>
  <c r="P139" i="6"/>
  <c r="K140" i="6"/>
  <c r="M140" i="6"/>
  <c r="O140" i="6"/>
  <c r="P140" i="6"/>
  <c r="K141" i="6"/>
  <c r="M141" i="6"/>
  <c r="O141" i="6"/>
  <c r="P141" i="6"/>
  <c r="K142" i="6"/>
  <c r="M142" i="6"/>
  <c r="O142" i="6"/>
  <c r="P142" i="6"/>
  <c r="K143" i="6"/>
  <c r="M143" i="6"/>
  <c r="O143" i="6"/>
  <c r="P143" i="6"/>
  <c r="K144" i="6"/>
  <c r="M144" i="6"/>
  <c r="O144" i="6"/>
  <c r="P144" i="6"/>
  <c r="O145" i="6"/>
  <c r="O146" i="6"/>
  <c r="K147" i="6"/>
  <c r="M147" i="6"/>
  <c r="O147" i="6"/>
  <c r="P147" i="6"/>
  <c r="K148" i="6"/>
  <c r="M148" i="6"/>
  <c r="O148" i="6"/>
  <c r="P148" i="6"/>
  <c r="K149" i="6"/>
  <c r="M149" i="6"/>
  <c r="O149" i="6"/>
  <c r="P149" i="6"/>
  <c r="O150" i="6"/>
  <c r="O151" i="6"/>
  <c r="K152" i="6"/>
  <c r="M152" i="6"/>
  <c r="O152" i="6"/>
  <c r="P152" i="6"/>
  <c r="O153" i="6"/>
  <c r="O154" i="6"/>
  <c r="O155" i="6"/>
  <c r="K156" i="6"/>
  <c r="M156" i="6"/>
  <c r="O156" i="6"/>
  <c r="P156" i="6"/>
  <c r="O157" i="6"/>
  <c r="K158" i="6"/>
  <c r="M158" i="6"/>
  <c r="O158" i="6"/>
  <c r="P158" i="6"/>
  <c r="K159" i="6"/>
  <c r="M159" i="6"/>
  <c r="O159" i="6"/>
  <c r="P159" i="6"/>
  <c r="K160" i="6"/>
  <c r="M160" i="6"/>
  <c r="O160" i="6"/>
  <c r="P160" i="6"/>
  <c r="O161" i="6"/>
  <c r="O162" i="6"/>
  <c r="O163" i="6"/>
  <c r="O164" i="6"/>
  <c r="O165" i="6"/>
  <c r="O166" i="6"/>
  <c r="O167" i="6"/>
  <c r="K168" i="6"/>
  <c r="M168" i="6"/>
  <c r="O168" i="6"/>
  <c r="P168" i="6"/>
  <c r="K169" i="6"/>
  <c r="M169" i="6"/>
  <c r="O169" i="6"/>
  <c r="P169" i="6"/>
  <c r="K170" i="6"/>
  <c r="M170" i="6"/>
  <c r="O170" i="6"/>
  <c r="P170" i="6"/>
  <c r="O171" i="6"/>
  <c r="O172" i="6"/>
  <c r="K173" i="6"/>
  <c r="M173" i="6"/>
  <c r="O173" i="6"/>
  <c r="P173" i="6"/>
  <c r="K174" i="6"/>
  <c r="M174" i="6"/>
  <c r="O174" i="6"/>
  <c r="P174" i="6"/>
  <c r="K175" i="6"/>
  <c r="M175" i="6"/>
  <c r="O175" i="6"/>
  <c r="P175" i="6"/>
  <c r="K176" i="6"/>
  <c r="M176" i="6"/>
  <c r="O176" i="6"/>
  <c r="P176" i="6"/>
  <c r="K177" i="6"/>
  <c r="M177" i="6"/>
  <c r="O177" i="6"/>
  <c r="P177" i="6"/>
  <c r="O178" i="6"/>
  <c r="O179" i="6"/>
  <c r="K180" i="6"/>
  <c r="M180" i="6"/>
  <c r="O180" i="6"/>
  <c r="P180" i="6"/>
  <c r="K181" i="6"/>
  <c r="M181" i="6"/>
  <c r="O181" i="6"/>
  <c r="P181" i="6"/>
  <c r="K182" i="6"/>
  <c r="M182" i="6"/>
  <c r="O182" i="6"/>
  <c r="P182" i="6"/>
  <c r="K183" i="6"/>
  <c r="M183" i="6"/>
  <c r="O183" i="6"/>
  <c r="P183" i="6"/>
  <c r="K184" i="6"/>
  <c r="M184" i="6"/>
  <c r="O184" i="6"/>
  <c r="P184" i="6"/>
  <c r="K185" i="6"/>
  <c r="M185" i="6"/>
  <c r="O185" i="6"/>
  <c r="P185" i="6"/>
  <c r="K186" i="6"/>
  <c r="M186" i="6"/>
  <c r="O186" i="6"/>
  <c r="P186" i="6"/>
  <c r="K187" i="6"/>
  <c r="M187" i="6"/>
  <c r="O187" i="6"/>
  <c r="P187" i="6"/>
  <c r="O188" i="6"/>
  <c r="O189" i="6"/>
  <c r="O190" i="6"/>
  <c r="K191" i="6"/>
  <c r="M191" i="6"/>
  <c r="O191" i="6"/>
  <c r="P191" i="6"/>
  <c r="K192" i="6"/>
  <c r="M192" i="6"/>
  <c r="O192" i="6"/>
  <c r="P192" i="6"/>
  <c r="K193" i="6"/>
  <c r="M193" i="6"/>
  <c r="O193" i="6"/>
  <c r="P193" i="6"/>
  <c r="K194" i="6"/>
  <c r="M194" i="6"/>
  <c r="O194" i="6"/>
  <c r="P194" i="6"/>
  <c r="K195" i="6"/>
  <c r="M195" i="6"/>
  <c r="O195" i="6"/>
  <c r="P195" i="6"/>
  <c r="K196" i="6"/>
  <c r="M196" i="6"/>
  <c r="O196" i="6"/>
  <c r="P196" i="6"/>
  <c r="K197" i="6"/>
  <c r="M197" i="6"/>
  <c r="O197" i="6"/>
  <c r="P197" i="6"/>
  <c r="K198" i="6"/>
  <c r="M198" i="6"/>
  <c r="O198" i="6"/>
  <c r="P198" i="6"/>
  <c r="O199" i="6"/>
  <c r="O200" i="6"/>
  <c r="K201" i="6"/>
  <c r="M201" i="6"/>
  <c r="O201" i="6"/>
  <c r="P201" i="6"/>
  <c r="K202" i="6"/>
  <c r="E202" i="6"/>
  <c r="M202" i="6"/>
  <c r="O202" i="6"/>
  <c r="P202" i="6"/>
  <c r="K203" i="6"/>
  <c r="E203" i="6"/>
  <c r="M203" i="6"/>
  <c r="O203" i="6"/>
  <c r="P203" i="6"/>
  <c r="K204" i="6"/>
  <c r="M204" i="6"/>
  <c r="O204" i="6"/>
  <c r="P204" i="6"/>
  <c r="K205" i="6"/>
  <c r="M205" i="6"/>
  <c r="O205" i="6"/>
  <c r="P205" i="6"/>
  <c r="K206" i="6"/>
  <c r="M206" i="6"/>
  <c r="O206" i="6"/>
  <c r="P206" i="6"/>
  <c r="K207" i="6"/>
  <c r="M207" i="6"/>
  <c r="O207" i="6"/>
  <c r="P207" i="6"/>
  <c r="O208" i="6"/>
  <c r="O209" i="6"/>
  <c r="K210" i="6"/>
  <c r="M210" i="6"/>
  <c r="O210" i="6"/>
  <c r="P210" i="6"/>
  <c r="O211" i="6"/>
  <c r="O212" i="6"/>
  <c r="K213" i="6"/>
  <c r="M213" i="6"/>
  <c r="O213" i="6"/>
  <c r="P213" i="6"/>
  <c r="O214" i="6"/>
  <c r="O215" i="6"/>
  <c r="O216" i="6"/>
  <c r="O217" i="6"/>
  <c r="K218" i="6"/>
  <c r="M218" i="6"/>
  <c r="O218" i="6"/>
  <c r="P218" i="6"/>
  <c r="K219" i="6"/>
  <c r="M219" i="6"/>
  <c r="O219" i="6"/>
  <c r="P219" i="6"/>
  <c r="K220" i="6"/>
  <c r="M220" i="6"/>
  <c r="O220" i="6"/>
  <c r="P220" i="6"/>
  <c r="O221" i="6"/>
  <c r="O222" i="6"/>
  <c r="O223" i="6"/>
  <c r="O224" i="6"/>
  <c r="K225" i="6"/>
  <c r="M225" i="6"/>
  <c r="O225" i="6"/>
  <c r="P225" i="6"/>
  <c r="K226" i="6"/>
  <c r="M226" i="6"/>
  <c r="O226" i="6"/>
  <c r="P226" i="6"/>
  <c r="K227" i="6"/>
  <c r="M227" i="6"/>
  <c r="O227" i="6"/>
  <c r="P227" i="6"/>
  <c r="K228" i="6"/>
  <c r="M228" i="6"/>
  <c r="O228" i="6"/>
  <c r="P228" i="6"/>
  <c r="O229" i="6"/>
  <c r="O230" i="6"/>
  <c r="K231" i="6"/>
  <c r="M231" i="6"/>
  <c r="O231" i="6"/>
  <c r="P231" i="6"/>
  <c r="K232" i="6"/>
  <c r="M232" i="6"/>
  <c r="O232" i="6"/>
  <c r="P232" i="6"/>
  <c r="K233" i="6"/>
  <c r="M233" i="6"/>
  <c r="O233" i="6"/>
  <c r="P233" i="6"/>
  <c r="O234" i="6"/>
  <c r="O235" i="6"/>
  <c r="K236" i="6"/>
  <c r="M236" i="6"/>
  <c r="O236" i="6"/>
  <c r="P236" i="6"/>
  <c r="K237" i="6"/>
  <c r="M237" i="6"/>
  <c r="O237" i="6"/>
  <c r="P237" i="6"/>
  <c r="K238" i="6"/>
  <c r="M238" i="6"/>
  <c r="O238" i="6"/>
  <c r="P238" i="6"/>
  <c r="O239" i="6"/>
  <c r="O240" i="6"/>
  <c r="K241" i="6"/>
  <c r="M241" i="6"/>
  <c r="O241" i="6"/>
  <c r="P241" i="6"/>
  <c r="K242" i="6"/>
  <c r="M242" i="6"/>
  <c r="O242" i="6"/>
  <c r="P242" i="6"/>
  <c r="K243" i="6"/>
  <c r="M243" i="6"/>
  <c r="O243" i="6"/>
  <c r="P243" i="6"/>
  <c r="K244" i="6"/>
  <c r="E244" i="6"/>
  <c r="M244" i="6"/>
  <c r="O244" i="6"/>
  <c r="P244" i="6"/>
  <c r="K245" i="6"/>
  <c r="E245" i="6"/>
  <c r="M245" i="6"/>
  <c r="O245" i="6"/>
  <c r="P245" i="6"/>
  <c r="K246" i="6"/>
  <c r="M246" i="6"/>
  <c r="O246" i="6"/>
  <c r="P246" i="6"/>
  <c r="K247" i="6"/>
  <c r="M247" i="6"/>
  <c r="O247" i="6"/>
  <c r="P247" i="6"/>
  <c r="K248" i="6"/>
  <c r="M248" i="6"/>
  <c r="O248" i="6"/>
  <c r="P248" i="6"/>
  <c r="K249" i="6"/>
  <c r="M249" i="6"/>
  <c r="O249" i="6"/>
  <c r="P249" i="6"/>
  <c r="K250" i="6"/>
  <c r="M250" i="6"/>
  <c r="O250" i="6"/>
  <c r="P250" i="6"/>
  <c r="K251" i="6"/>
  <c r="M251" i="6"/>
  <c r="O251" i="6"/>
  <c r="P251" i="6"/>
  <c r="O252" i="6"/>
  <c r="O253" i="6"/>
  <c r="O254" i="6"/>
  <c r="O255" i="6"/>
  <c r="O256" i="6"/>
  <c r="K257" i="6"/>
  <c r="M257" i="6"/>
  <c r="O257" i="6"/>
  <c r="P257" i="6"/>
  <c r="K258" i="6"/>
  <c r="M258" i="6"/>
  <c r="O258" i="6"/>
  <c r="P258" i="6"/>
  <c r="O259" i="6"/>
  <c r="O260" i="6"/>
  <c r="O261" i="6"/>
  <c r="O262" i="6"/>
  <c r="O263" i="6"/>
  <c r="O264" i="6"/>
  <c r="K265" i="6"/>
  <c r="M265" i="6"/>
  <c r="O265" i="6"/>
  <c r="P265" i="6"/>
  <c r="K266" i="6"/>
  <c r="M266" i="6"/>
  <c r="O266" i="6"/>
  <c r="P266" i="6"/>
  <c r="O267" i="6"/>
  <c r="O268" i="6"/>
  <c r="O269" i="6"/>
  <c r="O270" i="6"/>
  <c r="O271" i="6"/>
  <c r="K272" i="6"/>
  <c r="M272" i="6"/>
  <c r="O272" i="6"/>
  <c r="P272" i="6"/>
  <c r="K273" i="6"/>
  <c r="M273" i="6"/>
  <c r="O273" i="6"/>
  <c r="P273" i="6"/>
  <c r="K274" i="6"/>
  <c r="M274" i="6"/>
  <c r="O274" i="6"/>
  <c r="P274" i="6"/>
  <c r="K275" i="6"/>
  <c r="M275" i="6"/>
  <c r="O275" i="6"/>
  <c r="P275" i="6"/>
  <c r="K276" i="6"/>
  <c r="M276" i="6"/>
  <c r="O276" i="6"/>
  <c r="P276" i="6"/>
  <c r="K277" i="6"/>
  <c r="M277" i="6"/>
  <c r="O277" i="6"/>
  <c r="P277" i="6"/>
  <c r="K278" i="6"/>
  <c r="M278" i="6"/>
  <c r="O278" i="6"/>
  <c r="P278" i="6"/>
  <c r="K279" i="6"/>
  <c r="M279" i="6"/>
  <c r="O279" i="6"/>
  <c r="P279" i="6"/>
  <c r="O280" i="6"/>
  <c r="O281" i="6"/>
  <c r="K282" i="6"/>
  <c r="M282" i="6"/>
  <c r="O282" i="6"/>
  <c r="P282" i="6"/>
  <c r="K283" i="6"/>
  <c r="M283" i="6"/>
  <c r="O283" i="6"/>
  <c r="P283" i="6"/>
  <c r="O284" i="6"/>
  <c r="O285" i="6"/>
  <c r="O286" i="6"/>
  <c r="K287" i="6"/>
  <c r="M287" i="6"/>
  <c r="O287" i="6"/>
  <c r="P287" i="6"/>
  <c r="O288" i="6"/>
  <c r="O289" i="6"/>
  <c r="O290" i="6"/>
  <c r="O291" i="6"/>
  <c r="K292" i="6"/>
  <c r="M292" i="6"/>
  <c r="O292" i="6"/>
  <c r="P292" i="6"/>
  <c r="K293" i="6"/>
  <c r="M293" i="6"/>
  <c r="O293" i="6"/>
  <c r="P293" i="6"/>
  <c r="K294" i="6"/>
  <c r="M294" i="6"/>
  <c r="O294" i="6"/>
  <c r="P294" i="6"/>
  <c r="O295" i="6"/>
  <c r="O296" i="6"/>
  <c r="O297" i="6"/>
  <c r="K298" i="6"/>
  <c r="M298" i="6"/>
  <c r="O298" i="6"/>
  <c r="P298" i="6"/>
  <c r="O299" i="6"/>
  <c r="O300" i="6"/>
  <c r="O301" i="6"/>
  <c r="O302" i="6"/>
  <c r="O303" i="6"/>
  <c r="K304" i="6"/>
  <c r="E304" i="6"/>
  <c r="M304" i="6"/>
  <c r="O304" i="6"/>
  <c r="P304" i="6"/>
  <c r="O305" i="6"/>
  <c r="O306" i="6"/>
  <c r="K307" i="6"/>
  <c r="M307" i="6"/>
  <c r="O307" i="6"/>
  <c r="P307" i="6"/>
  <c r="O308" i="6"/>
  <c r="O309" i="6"/>
  <c r="O310" i="6"/>
  <c r="O311" i="6"/>
  <c r="O312" i="6"/>
  <c r="O313" i="6"/>
  <c r="O314" i="6"/>
  <c r="O315" i="6"/>
  <c r="O316" i="6"/>
  <c r="O317" i="6"/>
  <c r="O318" i="6"/>
  <c r="K319" i="6"/>
  <c r="M319" i="6"/>
  <c r="O319" i="6"/>
  <c r="P319" i="6"/>
  <c r="O320" i="6"/>
  <c r="O321" i="6"/>
  <c r="O322" i="6"/>
  <c r="O323" i="6"/>
  <c r="O324" i="6"/>
  <c r="O325" i="6"/>
  <c r="O326" i="6"/>
  <c r="O327" i="6"/>
  <c r="O328" i="6"/>
  <c r="O329" i="6"/>
  <c r="O330" i="6"/>
  <c r="O331" i="6"/>
  <c r="O332" i="6"/>
  <c r="O333" i="6"/>
  <c r="K334" i="6"/>
  <c r="M334" i="6"/>
  <c r="O334" i="6"/>
  <c r="P334" i="6"/>
  <c r="O335" i="6"/>
  <c r="O336" i="6"/>
  <c r="O337" i="6"/>
  <c r="O338" i="6"/>
  <c r="O339" i="6"/>
  <c r="O340" i="6"/>
  <c r="O341" i="6"/>
  <c r="O342" i="6"/>
  <c r="O343" i="6"/>
  <c r="O344" i="6"/>
  <c r="O345" i="6"/>
  <c r="O346" i="6"/>
  <c r="O347" i="6"/>
  <c r="O348" i="6"/>
  <c r="O349" i="6"/>
  <c r="O350" i="6"/>
  <c r="O351" i="6"/>
  <c r="O352" i="6"/>
  <c r="O353" i="6"/>
  <c r="O354" i="6"/>
  <c r="O355" i="6"/>
  <c r="O356" i="6"/>
  <c r="O357" i="6"/>
  <c r="O358" i="6"/>
  <c r="O359" i="6"/>
  <c r="O360" i="6"/>
  <c r="O361" i="6"/>
  <c r="O362" i="6"/>
  <c r="O363" i="6"/>
  <c r="O364" i="6"/>
  <c r="O365" i="6"/>
  <c r="O366" i="6"/>
  <c r="O367" i="6"/>
  <c r="O368" i="6"/>
  <c r="O369" i="6"/>
  <c r="O370" i="6"/>
  <c r="O371" i="6"/>
  <c r="O372" i="6"/>
  <c r="O373" i="6"/>
  <c r="O374" i="6"/>
  <c r="O375" i="6"/>
  <c r="O376" i="6"/>
  <c r="O377" i="6"/>
  <c r="O378" i="6"/>
  <c r="O379" i="6"/>
  <c r="O380" i="6"/>
  <c r="O381" i="6"/>
  <c r="O382" i="6"/>
  <c r="O383" i="6"/>
  <c r="O384" i="6"/>
  <c r="O385" i="6"/>
  <c r="O386" i="6"/>
  <c r="O387" i="6"/>
  <c r="O388" i="6"/>
  <c r="E4" i="6"/>
  <c r="G4" i="6"/>
  <c r="E5" i="6"/>
  <c r="G5" i="6"/>
  <c r="E8" i="6"/>
  <c r="G8" i="6"/>
  <c r="E9" i="6"/>
  <c r="G9" i="6"/>
  <c r="E10" i="6"/>
  <c r="G10" i="6"/>
  <c r="E11" i="6"/>
  <c r="G11" i="6"/>
  <c r="G12" i="6"/>
  <c r="E15" i="6"/>
  <c r="G15" i="6"/>
  <c r="E22" i="6"/>
  <c r="G22" i="6"/>
  <c r="E23" i="6"/>
  <c r="G23" i="6"/>
  <c r="E24" i="6"/>
  <c r="G24" i="6"/>
  <c r="E25" i="6"/>
  <c r="G25" i="6"/>
  <c r="E26" i="6"/>
  <c r="G26" i="6"/>
  <c r="E27" i="6"/>
  <c r="G27" i="6"/>
  <c r="E28" i="6"/>
  <c r="G28" i="6"/>
  <c r="E29" i="6"/>
  <c r="G29" i="6"/>
  <c r="E30" i="6"/>
  <c r="G34" i="6"/>
  <c r="G36" i="6"/>
  <c r="G37" i="6"/>
  <c r="G38" i="6"/>
  <c r="G39" i="6"/>
  <c r="G40" i="6"/>
  <c r="G41" i="6"/>
  <c r="G42" i="6"/>
  <c r="E43" i="6"/>
  <c r="G43" i="6"/>
  <c r="G44" i="6"/>
  <c r="G45" i="6"/>
  <c r="E47" i="6"/>
  <c r="G48" i="6"/>
  <c r="E49" i="6"/>
  <c r="E50" i="6"/>
  <c r="G50" i="6"/>
  <c r="E51" i="6"/>
  <c r="E52" i="6"/>
  <c r="E53" i="6"/>
  <c r="G53" i="6"/>
  <c r="E54" i="6"/>
  <c r="E55" i="6"/>
  <c r="G55" i="6"/>
  <c r="E56" i="6"/>
  <c r="G56" i="6"/>
  <c r="E57" i="6"/>
  <c r="G57" i="6"/>
  <c r="E58" i="6"/>
  <c r="G58" i="6"/>
  <c r="E59" i="6"/>
  <c r="G59" i="6"/>
  <c r="E60" i="6"/>
  <c r="G60" i="6"/>
  <c r="E61" i="6"/>
  <c r="G61" i="6"/>
  <c r="E62" i="6"/>
  <c r="G62" i="6"/>
  <c r="E63" i="6"/>
  <c r="E64" i="6"/>
  <c r="E65" i="6"/>
  <c r="G65" i="6"/>
  <c r="E66" i="6"/>
  <c r="G66" i="6"/>
  <c r="E69" i="6"/>
  <c r="G69" i="6"/>
  <c r="E70" i="6"/>
  <c r="G70" i="6"/>
  <c r="E71" i="6"/>
  <c r="G71" i="6"/>
  <c r="E72" i="6"/>
  <c r="G72" i="6"/>
  <c r="E73" i="6"/>
  <c r="G73" i="6"/>
  <c r="E74" i="6"/>
  <c r="G74" i="6"/>
  <c r="E75" i="6"/>
  <c r="G75" i="6"/>
  <c r="G76" i="6"/>
  <c r="G77" i="6"/>
  <c r="G78" i="6"/>
  <c r="E79" i="6"/>
  <c r="G79" i="6"/>
  <c r="E80" i="6"/>
  <c r="G80" i="6"/>
  <c r="E81" i="6"/>
  <c r="G81" i="6"/>
  <c r="E82" i="6"/>
  <c r="G82" i="6"/>
  <c r="E83" i="6"/>
  <c r="G83" i="6"/>
  <c r="G84" i="6"/>
  <c r="G85" i="6"/>
  <c r="E86" i="6"/>
  <c r="G86" i="6"/>
  <c r="E87" i="6"/>
  <c r="G87" i="6"/>
  <c r="E88" i="6"/>
  <c r="G88" i="6"/>
  <c r="E89" i="6"/>
  <c r="G89" i="6"/>
  <c r="E90" i="6"/>
  <c r="G90" i="6"/>
  <c r="E91" i="6"/>
  <c r="G91" i="6"/>
  <c r="E92" i="6"/>
  <c r="E93" i="6"/>
  <c r="E94" i="6"/>
  <c r="E95" i="6"/>
  <c r="G95" i="6"/>
  <c r="E96" i="6"/>
  <c r="G96" i="6"/>
  <c r="E97" i="6"/>
  <c r="E98" i="6"/>
  <c r="E99" i="6"/>
  <c r="G99" i="6"/>
  <c r="E100" i="6"/>
  <c r="G100" i="6"/>
  <c r="E101" i="6"/>
  <c r="G101" i="6"/>
  <c r="E102" i="6"/>
  <c r="G102" i="6"/>
  <c r="G103" i="6"/>
  <c r="G104" i="6"/>
  <c r="E105" i="6"/>
  <c r="G105" i="6"/>
  <c r="E106" i="6"/>
  <c r="G106" i="6"/>
  <c r="E107" i="6"/>
  <c r="G107" i="6"/>
  <c r="E108" i="6"/>
  <c r="G108" i="6"/>
  <c r="E109" i="6"/>
  <c r="G109" i="6"/>
  <c r="E110" i="6"/>
  <c r="G110" i="6"/>
  <c r="E111" i="6"/>
  <c r="E112" i="6"/>
  <c r="E113" i="6"/>
  <c r="G113" i="6"/>
  <c r="E114" i="6"/>
  <c r="G114" i="6"/>
  <c r="E115" i="6"/>
  <c r="G115" i="6"/>
  <c r="E116" i="6"/>
  <c r="E117" i="6"/>
  <c r="E118" i="6"/>
  <c r="E119" i="6"/>
  <c r="E120" i="6"/>
  <c r="E121" i="6"/>
  <c r="G121" i="6"/>
  <c r="E122" i="6"/>
  <c r="E123" i="6"/>
  <c r="E124" i="6"/>
  <c r="G124" i="6"/>
  <c r="E125" i="6"/>
  <c r="E126" i="6"/>
  <c r="E127" i="6"/>
  <c r="E128" i="6"/>
  <c r="E129" i="6"/>
  <c r="E130" i="6"/>
  <c r="G130" i="6"/>
  <c r="G131" i="6"/>
  <c r="G132" i="6"/>
  <c r="E133" i="6"/>
  <c r="G133" i="6"/>
  <c r="E134" i="6"/>
  <c r="G134" i="6"/>
  <c r="E135" i="6"/>
  <c r="G135" i="6"/>
  <c r="E136" i="6"/>
  <c r="G136" i="6"/>
  <c r="E137" i="6"/>
  <c r="G137" i="6"/>
  <c r="E138" i="6"/>
  <c r="G138" i="6"/>
  <c r="E139" i="6"/>
  <c r="G139" i="6"/>
  <c r="E140" i="6"/>
  <c r="G140" i="6"/>
  <c r="E141" i="6"/>
  <c r="G141" i="6"/>
  <c r="E142" i="6"/>
  <c r="G142" i="6"/>
  <c r="E143" i="6"/>
  <c r="G143" i="6"/>
  <c r="E144" i="6"/>
  <c r="G144" i="6"/>
  <c r="E145" i="6"/>
  <c r="E146" i="6"/>
  <c r="E147" i="6"/>
  <c r="G147" i="6"/>
  <c r="E148" i="6"/>
  <c r="G148" i="6"/>
  <c r="E149" i="6"/>
  <c r="G149" i="6"/>
  <c r="E150" i="6"/>
  <c r="E151" i="6"/>
  <c r="E152" i="6"/>
  <c r="G152" i="6"/>
  <c r="E153" i="6"/>
  <c r="E154" i="6"/>
  <c r="E155" i="6"/>
  <c r="E156" i="6"/>
  <c r="G156" i="6"/>
  <c r="E157" i="6"/>
  <c r="E158" i="6"/>
  <c r="G158" i="6"/>
  <c r="E159" i="6"/>
  <c r="G159" i="6"/>
  <c r="E160" i="6"/>
  <c r="G160" i="6"/>
  <c r="E161" i="6"/>
  <c r="E162" i="6"/>
  <c r="E163" i="6"/>
  <c r="E164" i="6"/>
  <c r="E165" i="6"/>
  <c r="E166" i="6"/>
  <c r="E167" i="6"/>
  <c r="E168" i="6"/>
  <c r="G168" i="6"/>
  <c r="E169" i="6"/>
  <c r="G169" i="6"/>
  <c r="E170" i="6"/>
  <c r="G170" i="6"/>
  <c r="E171" i="6"/>
  <c r="E172" i="6"/>
  <c r="E173" i="6"/>
  <c r="G173" i="6"/>
  <c r="E174" i="6"/>
  <c r="G174" i="6"/>
  <c r="E175" i="6"/>
  <c r="G175" i="6"/>
  <c r="E176" i="6"/>
  <c r="G176" i="6"/>
  <c r="E177" i="6"/>
  <c r="G177" i="6"/>
  <c r="E178" i="6"/>
  <c r="E179" i="6"/>
  <c r="E180" i="6"/>
  <c r="G180" i="6"/>
  <c r="E181" i="6"/>
  <c r="G181" i="6"/>
  <c r="E182" i="6"/>
  <c r="G182" i="6"/>
  <c r="E183" i="6"/>
  <c r="G183" i="6"/>
  <c r="E184" i="6"/>
  <c r="G184" i="6"/>
  <c r="E185" i="6"/>
  <c r="G185" i="6"/>
  <c r="E186" i="6"/>
  <c r="G186" i="6"/>
  <c r="E187" i="6"/>
  <c r="G187" i="6"/>
  <c r="E188" i="6"/>
  <c r="E189" i="6"/>
  <c r="E190" i="6"/>
  <c r="E191" i="6"/>
  <c r="G191" i="6"/>
  <c r="E192" i="6"/>
  <c r="G192" i="6"/>
  <c r="E193" i="6"/>
  <c r="G193" i="6"/>
  <c r="E194" i="6"/>
  <c r="G194" i="6"/>
  <c r="E195" i="6"/>
  <c r="G195" i="6"/>
  <c r="E196" i="6"/>
  <c r="G196" i="6"/>
  <c r="E197" i="6"/>
  <c r="G197" i="6"/>
  <c r="E198" i="6"/>
  <c r="G198" i="6"/>
  <c r="E199" i="6"/>
  <c r="E200" i="6"/>
  <c r="E201" i="6"/>
  <c r="G201" i="6"/>
  <c r="G202" i="6"/>
  <c r="G203" i="6"/>
  <c r="E204" i="6"/>
  <c r="G204" i="6"/>
  <c r="E205" i="6"/>
  <c r="G205" i="6"/>
  <c r="E206" i="6"/>
  <c r="G206" i="6"/>
  <c r="E207" i="6"/>
  <c r="G207" i="6"/>
  <c r="E208" i="6"/>
  <c r="E209" i="6"/>
  <c r="E210" i="6"/>
  <c r="G210" i="6"/>
  <c r="E211" i="6"/>
  <c r="E212" i="6"/>
  <c r="E213" i="6"/>
  <c r="G213" i="6"/>
  <c r="E214" i="6"/>
  <c r="E215" i="6"/>
  <c r="E216" i="6"/>
  <c r="E217" i="6"/>
  <c r="E218" i="6"/>
  <c r="G218" i="6"/>
  <c r="E219" i="6"/>
  <c r="G219" i="6"/>
  <c r="E220" i="6"/>
  <c r="G220" i="6"/>
  <c r="E221" i="6"/>
  <c r="E222" i="6"/>
  <c r="E223" i="6"/>
  <c r="E224" i="6"/>
  <c r="E225" i="6"/>
  <c r="G225" i="6"/>
  <c r="E226" i="6"/>
  <c r="G226" i="6"/>
  <c r="E227" i="6"/>
  <c r="G227" i="6"/>
  <c r="E228" i="6"/>
  <c r="G228" i="6"/>
  <c r="E229" i="6"/>
  <c r="E230" i="6"/>
  <c r="E231" i="6"/>
  <c r="G231" i="6"/>
  <c r="E232" i="6"/>
  <c r="G232" i="6"/>
  <c r="E233" i="6"/>
  <c r="G233" i="6"/>
  <c r="E234" i="6"/>
  <c r="E235" i="6"/>
  <c r="E236" i="6"/>
  <c r="G236" i="6"/>
  <c r="E237" i="6"/>
  <c r="G237" i="6"/>
  <c r="E238" i="6"/>
  <c r="G238" i="6"/>
  <c r="E239" i="6"/>
  <c r="E240" i="6"/>
  <c r="E241" i="6"/>
  <c r="G241" i="6"/>
  <c r="E242" i="6"/>
  <c r="G242" i="6"/>
  <c r="E243" i="6"/>
  <c r="G243" i="6"/>
  <c r="G244" i="6"/>
  <c r="G245" i="6"/>
  <c r="E246" i="6"/>
  <c r="G246" i="6"/>
  <c r="E247" i="6"/>
  <c r="G247" i="6"/>
  <c r="E248" i="6"/>
  <c r="G248" i="6"/>
  <c r="E249" i="6"/>
  <c r="G249" i="6"/>
  <c r="E250" i="6"/>
  <c r="G250" i="6"/>
  <c r="E251" i="6"/>
  <c r="G251" i="6"/>
  <c r="E252" i="6"/>
  <c r="E253" i="6"/>
  <c r="E254" i="6"/>
  <c r="E255" i="6"/>
  <c r="E256" i="6"/>
  <c r="E257" i="6"/>
  <c r="G257" i="6"/>
  <c r="E258" i="6"/>
  <c r="G258" i="6"/>
  <c r="E259" i="6"/>
  <c r="E260" i="6"/>
  <c r="E261" i="6"/>
  <c r="E262" i="6"/>
  <c r="E263" i="6"/>
  <c r="E264" i="6"/>
  <c r="E265" i="6"/>
  <c r="G265" i="6"/>
  <c r="E266" i="6"/>
  <c r="G266" i="6"/>
  <c r="E267" i="6"/>
  <c r="E268" i="6"/>
  <c r="E269" i="6"/>
  <c r="E270" i="6"/>
  <c r="E271" i="6"/>
  <c r="E272" i="6"/>
  <c r="G272" i="6"/>
  <c r="E273" i="6"/>
  <c r="G273" i="6"/>
  <c r="E274" i="6"/>
  <c r="G274" i="6"/>
  <c r="E275" i="6"/>
  <c r="G275" i="6"/>
  <c r="E276" i="6"/>
  <c r="G276" i="6"/>
  <c r="E277" i="6"/>
  <c r="G277" i="6"/>
  <c r="E278" i="6"/>
  <c r="G278" i="6"/>
  <c r="E279" i="6"/>
  <c r="G279" i="6"/>
  <c r="E280" i="6"/>
  <c r="E281" i="6"/>
  <c r="E282" i="6"/>
  <c r="G282" i="6"/>
  <c r="E283" i="6"/>
  <c r="G283" i="6"/>
  <c r="E284" i="6"/>
  <c r="E285" i="6"/>
  <c r="E286" i="6"/>
  <c r="E287" i="6"/>
  <c r="G287" i="6"/>
  <c r="E288" i="6"/>
  <c r="E289" i="6"/>
  <c r="E290" i="6"/>
  <c r="E291" i="6"/>
  <c r="E292" i="6"/>
  <c r="G292" i="6"/>
  <c r="E293" i="6"/>
  <c r="G293" i="6"/>
  <c r="E294" i="6"/>
  <c r="G294" i="6"/>
  <c r="E295" i="6"/>
  <c r="E296" i="6"/>
  <c r="E297" i="6"/>
  <c r="E298" i="6"/>
  <c r="G298" i="6"/>
  <c r="E299" i="6"/>
  <c r="E300" i="6"/>
  <c r="E301" i="6"/>
  <c r="E302" i="6"/>
  <c r="G304" i="6"/>
  <c r="E305" i="6"/>
  <c r="E306" i="6"/>
  <c r="E307" i="6"/>
  <c r="G307" i="6"/>
  <c r="E308" i="6"/>
  <c r="E309" i="6"/>
  <c r="E310" i="6"/>
  <c r="E311" i="6"/>
  <c r="E312" i="6"/>
  <c r="E313" i="6"/>
  <c r="E314" i="6"/>
  <c r="E315" i="6"/>
  <c r="E318" i="6"/>
  <c r="E319" i="6"/>
  <c r="G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G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O3" i="6"/>
  <c r="R387" i="6"/>
  <c r="S387" i="6"/>
  <c r="R385" i="6"/>
  <c r="S385" i="6"/>
  <c r="R369" i="6"/>
  <c r="S369" i="6"/>
  <c r="R361" i="6"/>
  <c r="S361" i="6"/>
  <c r="R360" i="6"/>
  <c r="S360" i="6"/>
  <c r="R352" i="6"/>
  <c r="S352" i="6"/>
  <c r="R334" i="6"/>
  <c r="S334" i="6"/>
  <c r="T334" i="6"/>
  <c r="U334" i="6"/>
  <c r="V334" i="6"/>
  <c r="W334" i="6"/>
  <c r="R319" i="6"/>
  <c r="S319" i="6"/>
  <c r="T319" i="6"/>
  <c r="U319" i="6"/>
  <c r="V319" i="6"/>
  <c r="W319" i="6"/>
  <c r="R307" i="6"/>
  <c r="S307" i="6"/>
  <c r="T307" i="6"/>
  <c r="U307" i="6"/>
  <c r="V307" i="6"/>
  <c r="W307" i="6"/>
  <c r="R304" i="6"/>
  <c r="S304" i="6"/>
  <c r="T304" i="6"/>
  <c r="U304" i="6"/>
  <c r="V304" i="6"/>
  <c r="W304" i="6"/>
  <c r="R298" i="6"/>
  <c r="S298" i="6"/>
  <c r="T298" i="6"/>
  <c r="U298" i="6"/>
  <c r="V298" i="6"/>
  <c r="W298" i="6"/>
  <c r="R294" i="6"/>
  <c r="S294" i="6"/>
  <c r="T294" i="6"/>
  <c r="U294" i="6"/>
  <c r="V294" i="6"/>
  <c r="W294" i="6"/>
  <c r="R293" i="6"/>
  <c r="S293" i="6"/>
  <c r="T293" i="6"/>
  <c r="U293" i="6"/>
  <c r="V293" i="6"/>
  <c r="W293" i="6"/>
  <c r="R292" i="6"/>
  <c r="S292" i="6"/>
  <c r="T292" i="6"/>
  <c r="U292" i="6"/>
  <c r="V292" i="6"/>
  <c r="W292" i="6"/>
  <c r="R287" i="6"/>
  <c r="S287" i="6"/>
  <c r="T287" i="6"/>
  <c r="U287" i="6"/>
  <c r="V287" i="6"/>
  <c r="W287" i="6"/>
  <c r="R283" i="6"/>
  <c r="S283" i="6"/>
  <c r="T283" i="6"/>
  <c r="U283" i="6"/>
  <c r="V283" i="6"/>
  <c r="W283" i="6"/>
  <c r="R282" i="6"/>
  <c r="S282" i="6"/>
  <c r="T282" i="6"/>
  <c r="U282" i="6"/>
  <c r="V282" i="6"/>
  <c r="W282" i="6"/>
  <c r="R279" i="6"/>
  <c r="S279" i="6"/>
  <c r="T279" i="6"/>
  <c r="U279" i="6"/>
  <c r="V279" i="6"/>
  <c r="W279" i="6"/>
  <c r="R278" i="6"/>
  <c r="S278" i="6"/>
  <c r="T278" i="6"/>
  <c r="U278" i="6"/>
  <c r="V278" i="6"/>
  <c r="W278" i="6"/>
  <c r="R277" i="6"/>
  <c r="S277" i="6"/>
  <c r="T277" i="6"/>
  <c r="U277" i="6"/>
  <c r="V277" i="6"/>
  <c r="W277" i="6"/>
  <c r="R276" i="6"/>
  <c r="S276" i="6"/>
  <c r="T276" i="6"/>
  <c r="U276" i="6"/>
  <c r="V276" i="6"/>
  <c r="W276" i="6"/>
  <c r="R275" i="6"/>
  <c r="S275" i="6"/>
  <c r="T275" i="6"/>
  <c r="U275" i="6"/>
  <c r="V275" i="6"/>
  <c r="W275" i="6"/>
  <c r="R274" i="6"/>
  <c r="S274" i="6"/>
  <c r="T274" i="6"/>
  <c r="U274" i="6"/>
  <c r="V274" i="6"/>
  <c r="W274" i="6"/>
  <c r="R273" i="6"/>
  <c r="S273" i="6"/>
  <c r="T273" i="6"/>
  <c r="U273" i="6"/>
  <c r="V273" i="6"/>
  <c r="W273" i="6"/>
  <c r="R272" i="6"/>
  <c r="S272" i="6"/>
  <c r="T272" i="6"/>
  <c r="U272" i="6"/>
  <c r="V272" i="6"/>
  <c r="W272" i="6"/>
  <c r="R266" i="6"/>
  <c r="S266" i="6"/>
  <c r="T266" i="6"/>
  <c r="U266" i="6"/>
  <c r="V266" i="6"/>
  <c r="W266" i="6"/>
  <c r="R265" i="6"/>
  <c r="S265" i="6"/>
  <c r="T265" i="6"/>
  <c r="U265" i="6"/>
  <c r="V265" i="6"/>
  <c r="W265" i="6"/>
  <c r="R258" i="6"/>
  <c r="S258" i="6"/>
  <c r="T258" i="6"/>
  <c r="U258" i="6"/>
  <c r="V258" i="6"/>
  <c r="W258" i="6"/>
  <c r="R257" i="6"/>
  <c r="S257" i="6"/>
  <c r="T257" i="6"/>
  <c r="U257" i="6"/>
  <c r="V257" i="6"/>
  <c r="W257" i="6"/>
  <c r="R251" i="6"/>
  <c r="S251" i="6"/>
  <c r="T251" i="6"/>
  <c r="U251" i="6"/>
  <c r="V251" i="6"/>
  <c r="W251" i="6"/>
  <c r="R250" i="6"/>
  <c r="S250" i="6"/>
  <c r="T250" i="6"/>
  <c r="U250" i="6"/>
  <c r="V250" i="6"/>
  <c r="W250" i="6"/>
  <c r="R249" i="6"/>
  <c r="S249" i="6"/>
  <c r="T249" i="6"/>
  <c r="U249" i="6"/>
  <c r="V249" i="6"/>
  <c r="W249" i="6"/>
  <c r="R248" i="6"/>
  <c r="S248" i="6"/>
  <c r="T248" i="6"/>
  <c r="U248" i="6"/>
  <c r="V248" i="6"/>
  <c r="W248" i="6"/>
  <c r="R247" i="6"/>
  <c r="S247" i="6"/>
  <c r="T247" i="6"/>
  <c r="U247" i="6"/>
  <c r="V247" i="6"/>
  <c r="W247" i="6"/>
  <c r="R246" i="6"/>
  <c r="S246" i="6"/>
  <c r="T246" i="6"/>
  <c r="U246" i="6"/>
  <c r="V246" i="6"/>
  <c r="W246" i="6"/>
  <c r="R245" i="6"/>
  <c r="S245" i="6"/>
  <c r="T245" i="6"/>
  <c r="U245" i="6"/>
  <c r="V245" i="6"/>
  <c r="W245" i="6"/>
  <c r="R244" i="6"/>
  <c r="S244" i="6"/>
  <c r="T244" i="6"/>
  <c r="U244" i="6"/>
  <c r="V244" i="6"/>
  <c r="W244" i="6"/>
  <c r="R243" i="6"/>
  <c r="S243" i="6"/>
  <c r="T243" i="6"/>
  <c r="U243" i="6"/>
  <c r="V243" i="6"/>
  <c r="W243" i="6"/>
  <c r="R242" i="6"/>
  <c r="S242" i="6"/>
  <c r="T242" i="6"/>
  <c r="U242" i="6"/>
  <c r="V242" i="6"/>
  <c r="W242" i="6"/>
  <c r="R241" i="6"/>
  <c r="S241" i="6"/>
  <c r="T241" i="6"/>
  <c r="U241" i="6"/>
  <c r="V241" i="6"/>
  <c r="W241" i="6"/>
  <c r="R238" i="6"/>
  <c r="S238" i="6"/>
  <c r="T238" i="6"/>
  <c r="U238" i="6"/>
  <c r="V238" i="6"/>
  <c r="W238" i="6"/>
  <c r="R237" i="6"/>
  <c r="S237" i="6"/>
  <c r="T237" i="6"/>
  <c r="U237" i="6"/>
  <c r="V237" i="6"/>
  <c r="W237" i="6"/>
  <c r="R236" i="6"/>
  <c r="S236" i="6"/>
  <c r="T236" i="6"/>
  <c r="U236" i="6"/>
  <c r="V236" i="6"/>
  <c r="W236" i="6"/>
  <c r="R233" i="6"/>
  <c r="S233" i="6"/>
  <c r="T233" i="6"/>
  <c r="U233" i="6"/>
  <c r="V233" i="6"/>
  <c r="W233" i="6"/>
  <c r="R232" i="6"/>
  <c r="S232" i="6"/>
  <c r="T232" i="6"/>
  <c r="U232" i="6"/>
  <c r="V232" i="6"/>
  <c r="W232" i="6"/>
  <c r="R231" i="6"/>
  <c r="S231" i="6"/>
  <c r="T231" i="6"/>
  <c r="U231" i="6"/>
  <c r="V231" i="6"/>
  <c r="W231" i="6"/>
  <c r="R228" i="6"/>
  <c r="S228" i="6"/>
  <c r="T228" i="6"/>
  <c r="U228" i="6"/>
  <c r="V228" i="6"/>
  <c r="W228" i="6"/>
  <c r="R227" i="6"/>
  <c r="S227" i="6"/>
  <c r="T227" i="6"/>
  <c r="U227" i="6"/>
  <c r="V227" i="6"/>
  <c r="W227" i="6"/>
  <c r="R226" i="6"/>
  <c r="S226" i="6"/>
  <c r="T226" i="6"/>
  <c r="U226" i="6"/>
  <c r="V226" i="6"/>
  <c r="W226" i="6"/>
  <c r="R225" i="6"/>
  <c r="S225" i="6"/>
  <c r="T225" i="6"/>
  <c r="U225" i="6"/>
  <c r="V225" i="6"/>
  <c r="W225" i="6"/>
  <c r="R220" i="6"/>
  <c r="S220" i="6"/>
  <c r="T220" i="6"/>
  <c r="U220" i="6"/>
  <c r="V220" i="6"/>
  <c r="W220" i="6"/>
  <c r="R219" i="6"/>
  <c r="S219" i="6"/>
  <c r="T219" i="6"/>
  <c r="U219" i="6"/>
  <c r="V219" i="6"/>
  <c r="W219" i="6"/>
  <c r="R218" i="6"/>
  <c r="S218" i="6"/>
  <c r="T218" i="6"/>
  <c r="U218" i="6"/>
  <c r="V218" i="6"/>
  <c r="W218" i="6"/>
  <c r="R213" i="6"/>
  <c r="S213" i="6"/>
  <c r="T213" i="6"/>
  <c r="U213" i="6"/>
  <c r="V213" i="6"/>
  <c r="W213" i="6"/>
  <c r="R210" i="6"/>
  <c r="S210" i="6"/>
  <c r="T210" i="6"/>
  <c r="U210" i="6"/>
  <c r="V210" i="6"/>
  <c r="W210" i="6"/>
  <c r="R207" i="6"/>
  <c r="S207" i="6"/>
  <c r="T207" i="6"/>
  <c r="U207" i="6"/>
  <c r="V207" i="6"/>
  <c r="W207" i="6"/>
  <c r="R206" i="6"/>
  <c r="S206" i="6"/>
  <c r="T206" i="6"/>
  <c r="U206" i="6"/>
  <c r="V206" i="6"/>
  <c r="W206" i="6"/>
  <c r="R205" i="6"/>
  <c r="S205" i="6"/>
  <c r="T205" i="6"/>
  <c r="U205" i="6"/>
  <c r="V205" i="6"/>
  <c r="W205" i="6"/>
  <c r="R204" i="6"/>
  <c r="S204" i="6"/>
  <c r="T204" i="6"/>
  <c r="U204" i="6"/>
  <c r="V204" i="6"/>
  <c r="W204" i="6"/>
  <c r="R203" i="6"/>
  <c r="S203" i="6"/>
  <c r="T203" i="6"/>
  <c r="U203" i="6"/>
  <c r="V203" i="6"/>
  <c r="W203" i="6"/>
  <c r="R202" i="6"/>
  <c r="S202" i="6"/>
  <c r="T202" i="6"/>
  <c r="U202" i="6"/>
  <c r="V202" i="6"/>
  <c r="W202" i="6"/>
  <c r="R201" i="6"/>
  <c r="S201" i="6"/>
  <c r="T201" i="6"/>
  <c r="U201" i="6"/>
  <c r="V201" i="6"/>
  <c r="W201" i="6"/>
  <c r="R198" i="6"/>
  <c r="S198" i="6"/>
  <c r="T198" i="6"/>
  <c r="U198" i="6"/>
  <c r="V198" i="6"/>
  <c r="W198" i="6"/>
  <c r="R197" i="6"/>
  <c r="S197" i="6"/>
  <c r="T197" i="6"/>
  <c r="U197" i="6"/>
  <c r="V197" i="6"/>
  <c r="W197" i="6"/>
  <c r="R196" i="6"/>
  <c r="S196" i="6"/>
  <c r="T196" i="6"/>
  <c r="U196" i="6"/>
  <c r="V196" i="6"/>
  <c r="W196" i="6"/>
  <c r="R195" i="6"/>
  <c r="S195" i="6"/>
  <c r="T195" i="6"/>
  <c r="U195" i="6"/>
  <c r="V195" i="6"/>
  <c r="W195" i="6"/>
  <c r="R194" i="6"/>
  <c r="S194" i="6"/>
  <c r="T194" i="6"/>
  <c r="U194" i="6"/>
  <c r="V194" i="6"/>
  <c r="W194" i="6"/>
  <c r="R193" i="6"/>
  <c r="S193" i="6"/>
  <c r="T193" i="6"/>
  <c r="U193" i="6"/>
  <c r="V193" i="6"/>
  <c r="W193" i="6"/>
  <c r="R192" i="6"/>
  <c r="S192" i="6"/>
  <c r="T192" i="6"/>
  <c r="U192" i="6"/>
  <c r="V192" i="6"/>
  <c r="W192" i="6"/>
  <c r="R191" i="6"/>
  <c r="S191" i="6"/>
  <c r="T191" i="6"/>
  <c r="U191" i="6"/>
  <c r="V191" i="6"/>
  <c r="W191" i="6"/>
  <c r="R187" i="6"/>
  <c r="S187" i="6"/>
  <c r="T187" i="6"/>
  <c r="U187" i="6"/>
  <c r="V187" i="6"/>
  <c r="W187" i="6"/>
  <c r="R186" i="6"/>
  <c r="S186" i="6"/>
  <c r="T186" i="6"/>
  <c r="U186" i="6"/>
  <c r="V186" i="6"/>
  <c r="W186" i="6"/>
  <c r="R185" i="6"/>
  <c r="S185" i="6"/>
  <c r="T185" i="6"/>
  <c r="U185" i="6"/>
  <c r="V185" i="6"/>
  <c r="W185" i="6"/>
  <c r="R184" i="6"/>
  <c r="S184" i="6"/>
  <c r="T184" i="6"/>
  <c r="U184" i="6"/>
  <c r="V184" i="6"/>
  <c r="W184" i="6"/>
  <c r="R183" i="6"/>
  <c r="S183" i="6"/>
  <c r="T183" i="6"/>
  <c r="U183" i="6"/>
  <c r="V183" i="6"/>
  <c r="W183" i="6"/>
  <c r="R182" i="6"/>
  <c r="S182" i="6"/>
  <c r="T182" i="6"/>
  <c r="U182" i="6"/>
  <c r="V182" i="6"/>
  <c r="W182" i="6"/>
  <c r="R181" i="6"/>
  <c r="S181" i="6"/>
  <c r="T181" i="6"/>
  <c r="U181" i="6"/>
  <c r="V181" i="6"/>
  <c r="W181" i="6"/>
  <c r="R180" i="6"/>
  <c r="S180" i="6"/>
  <c r="T180" i="6"/>
  <c r="U180" i="6"/>
  <c r="V180" i="6"/>
  <c r="W180" i="6"/>
  <c r="R177" i="6"/>
  <c r="S177" i="6"/>
  <c r="T177" i="6"/>
  <c r="U177" i="6"/>
  <c r="V177" i="6"/>
  <c r="W177" i="6"/>
  <c r="R176" i="6"/>
  <c r="S176" i="6"/>
  <c r="T176" i="6"/>
  <c r="U176" i="6"/>
  <c r="V176" i="6"/>
  <c r="W176" i="6"/>
  <c r="R175" i="6"/>
  <c r="S175" i="6"/>
  <c r="T175" i="6"/>
  <c r="U175" i="6"/>
  <c r="V175" i="6"/>
  <c r="W175" i="6"/>
  <c r="R174" i="6"/>
  <c r="S174" i="6"/>
  <c r="T174" i="6"/>
  <c r="U174" i="6"/>
  <c r="V174" i="6"/>
  <c r="W174" i="6"/>
  <c r="R173" i="6"/>
  <c r="S173" i="6"/>
  <c r="T173" i="6"/>
  <c r="U173" i="6"/>
  <c r="V173" i="6"/>
  <c r="W173" i="6"/>
  <c r="R170" i="6"/>
  <c r="S170" i="6"/>
  <c r="T170" i="6"/>
  <c r="U170" i="6"/>
  <c r="V170" i="6"/>
  <c r="W170" i="6"/>
  <c r="R169" i="6"/>
  <c r="S169" i="6"/>
  <c r="T169" i="6"/>
  <c r="U169" i="6"/>
  <c r="V169" i="6"/>
  <c r="W169" i="6"/>
  <c r="R168" i="6"/>
  <c r="S168" i="6"/>
  <c r="T168" i="6"/>
  <c r="U168" i="6"/>
  <c r="V168" i="6"/>
  <c r="W168" i="6"/>
  <c r="R160" i="6"/>
  <c r="S160" i="6"/>
  <c r="T160" i="6"/>
  <c r="U160" i="6"/>
  <c r="V160" i="6"/>
  <c r="W160" i="6"/>
  <c r="R159" i="6"/>
  <c r="S159" i="6"/>
  <c r="T159" i="6"/>
  <c r="U159" i="6"/>
  <c r="V159" i="6"/>
  <c r="W159" i="6"/>
  <c r="R158" i="6"/>
  <c r="S158" i="6"/>
  <c r="T158" i="6"/>
  <c r="U158" i="6"/>
  <c r="V158" i="6"/>
  <c r="W158" i="6"/>
  <c r="R156" i="6"/>
  <c r="S156" i="6"/>
  <c r="T156" i="6"/>
  <c r="U156" i="6"/>
  <c r="V156" i="6"/>
  <c r="W156" i="6"/>
  <c r="R152" i="6"/>
  <c r="S152" i="6"/>
  <c r="T152" i="6"/>
  <c r="U152" i="6"/>
  <c r="V152" i="6"/>
  <c r="W152" i="6"/>
  <c r="R149" i="6"/>
  <c r="S149" i="6"/>
  <c r="T149" i="6"/>
  <c r="U149" i="6"/>
  <c r="V149" i="6"/>
  <c r="W149" i="6"/>
  <c r="R148" i="6"/>
  <c r="S148" i="6"/>
  <c r="T148" i="6"/>
  <c r="U148" i="6"/>
  <c r="V148" i="6"/>
  <c r="W148" i="6"/>
  <c r="R147" i="6"/>
  <c r="S147" i="6"/>
  <c r="T147" i="6"/>
  <c r="U147" i="6"/>
  <c r="V147" i="6"/>
  <c r="W147" i="6"/>
  <c r="R144" i="6"/>
  <c r="S144" i="6"/>
  <c r="T144" i="6"/>
  <c r="U144" i="6"/>
  <c r="V144" i="6"/>
  <c r="W144" i="6"/>
  <c r="R143" i="6"/>
  <c r="S143" i="6"/>
  <c r="T143" i="6"/>
  <c r="U143" i="6"/>
  <c r="V143" i="6"/>
  <c r="W143" i="6"/>
  <c r="R142" i="6"/>
  <c r="S142" i="6"/>
  <c r="T142" i="6"/>
  <c r="U142" i="6"/>
  <c r="V142" i="6"/>
  <c r="W142" i="6"/>
  <c r="R141" i="6"/>
  <c r="S141" i="6"/>
  <c r="T141" i="6"/>
  <c r="U141" i="6"/>
  <c r="V141" i="6"/>
  <c r="W141" i="6"/>
  <c r="R140" i="6"/>
  <c r="S140" i="6"/>
  <c r="T140" i="6"/>
  <c r="U140" i="6"/>
  <c r="V140" i="6"/>
  <c r="W140" i="6"/>
  <c r="R139" i="6"/>
  <c r="S139" i="6"/>
  <c r="T139" i="6"/>
  <c r="U139" i="6"/>
  <c r="V139" i="6"/>
  <c r="W139" i="6"/>
  <c r="R138" i="6"/>
  <c r="S138" i="6"/>
  <c r="T138" i="6"/>
  <c r="U138" i="6"/>
  <c r="V138" i="6"/>
  <c r="W138" i="6"/>
  <c r="R137" i="6"/>
  <c r="S137" i="6"/>
  <c r="T137" i="6"/>
  <c r="U137" i="6"/>
  <c r="V137" i="6"/>
  <c r="W137" i="6"/>
  <c r="R136" i="6"/>
  <c r="S136" i="6"/>
  <c r="T136" i="6"/>
  <c r="U136" i="6"/>
  <c r="V136" i="6"/>
  <c r="W136" i="6"/>
  <c r="R135" i="6"/>
  <c r="S135" i="6"/>
  <c r="T135" i="6"/>
  <c r="U135" i="6"/>
  <c r="V135" i="6"/>
  <c r="W135" i="6"/>
  <c r="R134" i="6"/>
  <c r="S134" i="6"/>
  <c r="T134" i="6"/>
  <c r="U134" i="6"/>
  <c r="V134" i="6"/>
  <c r="W134" i="6"/>
  <c r="R133" i="6"/>
  <c r="S133" i="6"/>
  <c r="T133" i="6"/>
  <c r="U133" i="6"/>
  <c r="V133" i="6"/>
  <c r="W133" i="6"/>
  <c r="R132" i="6"/>
  <c r="S132" i="6"/>
  <c r="T132" i="6"/>
  <c r="U132" i="6"/>
  <c r="V132" i="6"/>
  <c r="W132" i="6"/>
  <c r="R131" i="6"/>
  <c r="S131" i="6"/>
  <c r="T131" i="6"/>
  <c r="U131" i="6"/>
  <c r="V131" i="6"/>
  <c r="W131" i="6"/>
  <c r="R130" i="6"/>
  <c r="S130" i="6"/>
  <c r="T130" i="6"/>
  <c r="U130" i="6"/>
  <c r="V130" i="6"/>
  <c r="W130" i="6"/>
  <c r="R124" i="6"/>
  <c r="S124" i="6"/>
  <c r="T124" i="6"/>
  <c r="U124" i="6"/>
  <c r="V124" i="6"/>
  <c r="W124" i="6"/>
  <c r="R121" i="6"/>
  <c r="S121" i="6"/>
  <c r="T121" i="6"/>
  <c r="U121" i="6"/>
  <c r="V121" i="6"/>
  <c r="W121" i="6"/>
  <c r="R115" i="6"/>
  <c r="S115" i="6"/>
  <c r="T115" i="6"/>
  <c r="U115" i="6"/>
  <c r="V115" i="6"/>
  <c r="W115" i="6"/>
  <c r="R114" i="6"/>
  <c r="S114" i="6"/>
  <c r="T114" i="6"/>
  <c r="U114" i="6"/>
  <c r="V114" i="6"/>
  <c r="W114" i="6"/>
  <c r="R113" i="6"/>
  <c r="S113" i="6"/>
  <c r="T113" i="6"/>
  <c r="U113" i="6"/>
  <c r="V113" i="6"/>
  <c r="W113" i="6"/>
  <c r="R110" i="6"/>
  <c r="S110" i="6"/>
  <c r="T110" i="6"/>
  <c r="U110" i="6"/>
  <c r="V110" i="6"/>
  <c r="W110" i="6"/>
  <c r="R109" i="6"/>
  <c r="S109" i="6"/>
  <c r="T109" i="6"/>
  <c r="U109" i="6"/>
  <c r="V109" i="6"/>
  <c r="W109" i="6"/>
  <c r="R108" i="6"/>
  <c r="S108" i="6"/>
  <c r="T108" i="6"/>
  <c r="U108" i="6"/>
  <c r="V108" i="6"/>
  <c r="W108" i="6"/>
  <c r="R107" i="6"/>
  <c r="S107" i="6"/>
  <c r="T107" i="6"/>
  <c r="U107" i="6"/>
  <c r="V107" i="6"/>
  <c r="W107" i="6"/>
  <c r="R106" i="6"/>
  <c r="S106" i="6"/>
  <c r="T106" i="6"/>
  <c r="U106" i="6"/>
  <c r="V106" i="6"/>
  <c r="W106" i="6"/>
  <c r="R105" i="6"/>
  <c r="S105" i="6"/>
  <c r="T105" i="6"/>
  <c r="U105" i="6"/>
  <c r="V105" i="6"/>
  <c r="W105" i="6"/>
  <c r="R104" i="6"/>
  <c r="S104" i="6"/>
  <c r="T104" i="6"/>
  <c r="U104" i="6"/>
  <c r="V104" i="6"/>
  <c r="W104" i="6"/>
  <c r="R103" i="6"/>
  <c r="S103" i="6"/>
  <c r="T103" i="6"/>
  <c r="U103" i="6"/>
  <c r="V103" i="6"/>
  <c r="W103" i="6"/>
  <c r="R102" i="6"/>
  <c r="S102" i="6"/>
  <c r="T102" i="6"/>
  <c r="U102" i="6"/>
  <c r="V102" i="6"/>
  <c r="W102" i="6"/>
  <c r="R101" i="6"/>
  <c r="S101" i="6"/>
  <c r="T101" i="6"/>
  <c r="U101" i="6"/>
  <c r="V101" i="6"/>
  <c r="W101" i="6"/>
  <c r="R100" i="6"/>
  <c r="S100" i="6"/>
  <c r="T100" i="6"/>
  <c r="U100" i="6"/>
  <c r="V100" i="6"/>
  <c r="W100" i="6"/>
  <c r="R99" i="6"/>
  <c r="S99" i="6"/>
  <c r="T99" i="6"/>
  <c r="U99" i="6"/>
  <c r="V99" i="6"/>
  <c r="W99" i="6"/>
  <c r="R96" i="6"/>
  <c r="S96" i="6"/>
  <c r="T96" i="6"/>
  <c r="U96" i="6"/>
  <c r="V96" i="6"/>
  <c r="W96" i="6"/>
  <c r="R95" i="6"/>
  <c r="S95" i="6"/>
  <c r="T95" i="6"/>
  <c r="U95" i="6"/>
  <c r="V95" i="6"/>
  <c r="W95" i="6"/>
  <c r="R91" i="6"/>
  <c r="S91" i="6"/>
  <c r="T91" i="6"/>
  <c r="U91" i="6"/>
  <c r="V91" i="6"/>
  <c r="W91" i="6"/>
  <c r="R90" i="6"/>
  <c r="S90" i="6"/>
  <c r="T90" i="6"/>
  <c r="U90" i="6"/>
  <c r="V90" i="6"/>
  <c r="W90" i="6"/>
  <c r="R89" i="6"/>
  <c r="S89" i="6"/>
  <c r="T89" i="6"/>
  <c r="U89" i="6"/>
  <c r="V89" i="6"/>
  <c r="W89" i="6"/>
  <c r="R88" i="6"/>
  <c r="S88" i="6"/>
  <c r="T88" i="6"/>
  <c r="U88" i="6"/>
  <c r="V88" i="6"/>
  <c r="W88" i="6"/>
  <c r="R87" i="6"/>
  <c r="S87" i="6"/>
  <c r="T87" i="6"/>
  <c r="U87" i="6"/>
  <c r="V87" i="6"/>
  <c r="W87" i="6"/>
  <c r="R86" i="6"/>
  <c r="S86" i="6"/>
  <c r="T86" i="6"/>
  <c r="U86" i="6"/>
  <c r="V86" i="6"/>
  <c r="W86" i="6"/>
  <c r="R85" i="6"/>
  <c r="S85" i="6"/>
  <c r="T85" i="6"/>
  <c r="U85" i="6"/>
  <c r="V85" i="6"/>
  <c r="W85" i="6"/>
  <c r="R84" i="6"/>
  <c r="S84" i="6"/>
  <c r="T84" i="6"/>
  <c r="U84" i="6"/>
  <c r="V84" i="6"/>
  <c r="W84" i="6"/>
  <c r="R83" i="6"/>
  <c r="S83" i="6"/>
  <c r="T83" i="6"/>
  <c r="U83" i="6"/>
  <c r="V83" i="6"/>
  <c r="W83" i="6"/>
  <c r="R82" i="6"/>
  <c r="S82" i="6"/>
  <c r="T82" i="6"/>
  <c r="U82" i="6"/>
  <c r="V82" i="6"/>
  <c r="W82" i="6"/>
  <c r="R81" i="6"/>
  <c r="S81" i="6"/>
  <c r="T81" i="6"/>
  <c r="U81" i="6"/>
  <c r="V81" i="6"/>
  <c r="W81" i="6"/>
  <c r="R80" i="6"/>
  <c r="S80" i="6"/>
  <c r="T80" i="6"/>
  <c r="U80" i="6"/>
  <c r="V80" i="6"/>
  <c r="W80" i="6"/>
  <c r="R79" i="6"/>
  <c r="S79" i="6"/>
  <c r="T79" i="6"/>
  <c r="U79" i="6"/>
  <c r="V79" i="6"/>
  <c r="W79" i="6"/>
  <c r="R78" i="6"/>
  <c r="S78" i="6"/>
  <c r="T78" i="6"/>
  <c r="U78" i="6"/>
  <c r="V78" i="6"/>
  <c r="W78" i="6"/>
  <c r="R77" i="6"/>
  <c r="S77" i="6"/>
  <c r="T77" i="6"/>
  <c r="U77" i="6"/>
  <c r="V77" i="6"/>
  <c r="W77" i="6"/>
  <c r="R76" i="6"/>
  <c r="S76" i="6"/>
  <c r="T76" i="6"/>
  <c r="U76" i="6"/>
  <c r="V76" i="6"/>
  <c r="W76" i="6"/>
  <c r="R75" i="6"/>
  <c r="S75" i="6"/>
  <c r="T75" i="6"/>
  <c r="U75" i="6"/>
  <c r="V75" i="6"/>
  <c r="W75" i="6"/>
  <c r="R74" i="6"/>
  <c r="S74" i="6"/>
  <c r="T74" i="6"/>
  <c r="U74" i="6"/>
  <c r="V74" i="6"/>
  <c r="W74" i="6"/>
  <c r="R73" i="6"/>
  <c r="S73" i="6"/>
  <c r="T73" i="6"/>
  <c r="U73" i="6"/>
  <c r="V73" i="6"/>
  <c r="W73" i="6"/>
  <c r="R72" i="6"/>
  <c r="S72" i="6"/>
  <c r="T72" i="6"/>
  <c r="U72" i="6"/>
  <c r="V72" i="6"/>
  <c r="W72" i="6"/>
  <c r="R71" i="6"/>
  <c r="S71" i="6"/>
  <c r="T71" i="6"/>
  <c r="U71" i="6"/>
  <c r="V71" i="6"/>
  <c r="W71" i="6"/>
  <c r="R70" i="6"/>
  <c r="S70" i="6"/>
  <c r="T70" i="6"/>
  <c r="U70" i="6"/>
  <c r="V70" i="6"/>
  <c r="W70" i="6"/>
  <c r="R69" i="6"/>
  <c r="S69" i="6"/>
  <c r="T69" i="6"/>
  <c r="U69" i="6"/>
  <c r="V69" i="6"/>
  <c r="W69" i="6"/>
  <c r="R66" i="6"/>
  <c r="S66" i="6"/>
  <c r="T66" i="6"/>
  <c r="U66" i="6"/>
  <c r="V66" i="6"/>
  <c r="W66" i="6"/>
  <c r="R65" i="6"/>
  <c r="S65" i="6"/>
  <c r="T65" i="6"/>
  <c r="U65" i="6"/>
  <c r="V65" i="6"/>
  <c r="W65" i="6"/>
  <c r="R62" i="6"/>
  <c r="S62" i="6"/>
  <c r="T62" i="6"/>
  <c r="U62" i="6"/>
  <c r="V62" i="6"/>
  <c r="W62" i="6"/>
  <c r="R61" i="6"/>
  <c r="S61" i="6"/>
  <c r="T61" i="6"/>
  <c r="U61" i="6"/>
  <c r="V61" i="6"/>
  <c r="W61" i="6"/>
  <c r="R60" i="6"/>
  <c r="S60" i="6"/>
  <c r="T60" i="6"/>
  <c r="U60" i="6"/>
  <c r="V60" i="6"/>
  <c r="W60" i="6"/>
  <c r="R59" i="6"/>
  <c r="S59" i="6"/>
  <c r="T59" i="6"/>
  <c r="U59" i="6"/>
  <c r="V59" i="6"/>
  <c r="W59" i="6"/>
  <c r="R58" i="6"/>
  <c r="S58" i="6"/>
  <c r="T58" i="6"/>
  <c r="U58" i="6"/>
  <c r="V58" i="6"/>
  <c r="W58" i="6"/>
  <c r="R57" i="6"/>
  <c r="S57" i="6"/>
  <c r="T57" i="6"/>
  <c r="U57" i="6"/>
  <c r="V57" i="6"/>
  <c r="W57" i="6"/>
  <c r="R56" i="6"/>
  <c r="S56" i="6"/>
  <c r="T56" i="6"/>
  <c r="U56" i="6"/>
  <c r="V56" i="6"/>
  <c r="W56" i="6"/>
  <c r="R55" i="6"/>
  <c r="S55" i="6"/>
  <c r="T55" i="6"/>
  <c r="U55" i="6"/>
  <c r="V55" i="6"/>
  <c r="W55" i="6"/>
  <c r="R53" i="6"/>
  <c r="S53" i="6"/>
  <c r="T53" i="6"/>
  <c r="U53" i="6"/>
  <c r="V53" i="6"/>
  <c r="W53" i="6"/>
  <c r="R50" i="6"/>
  <c r="S50" i="6"/>
  <c r="T50" i="6"/>
  <c r="U50" i="6"/>
  <c r="V50" i="6"/>
  <c r="W50" i="6"/>
  <c r="R48" i="6"/>
  <c r="S48" i="6"/>
  <c r="T48" i="6"/>
  <c r="U48" i="6"/>
  <c r="V48" i="6"/>
  <c r="W48" i="6"/>
  <c r="R45" i="6"/>
  <c r="S45" i="6"/>
  <c r="T45" i="6"/>
  <c r="U45" i="6"/>
  <c r="V45" i="6"/>
  <c r="W45" i="6"/>
  <c r="R44" i="6"/>
  <c r="S44" i="6"/>
  <c r="T44" i="6"/>
  <c r="U44" i="6"/>
  <c r="V44" i="6"/>
  <c r="W44" i="6"/>
  <c r="R43" i="6"/>
  <c r="S43" i="6"/>
  <c r="T43" i="6"/>
  <c r="U43" i="6"/>
  <c r="V43" i="6"/>
  <c r="W43" i="6"/>
  <c r="R42" i="6"/>
  <c r="S42" i="6"/>
  <c r="T42" i="6"/>
  <c r="U42" i="6"/>
  <c r="V42" i="6"/>
  <c r="W42" i="6"/>
  <c r="R41" i="6"/>
  <c r="S41" i="6"/>
  <c r="T41" i="6"/>
  <c r="U41" i="6"/>
  <c r="V41" i="6"/>
  <c r="W41" i="6"/>
  <c r="R40" i="6"/>
  <c r="S40" i="6"/>
  <c r="T40" i="6"/>
  <c r="U40" i="6"/>
  <c r="V40" i="6"/>
  <c r="W40" i="6"/>
  <c r="R39" i="6"/>
  <c r="S39" i="6"/>
  <c r="T39" i="6"/>
  <c r="U39" i="6"/>
  <c r="V39" i="6"/>
  <c r="W39" i="6"/>
  <c r="R38" i="6"/>
  <c r="S38" i="6"/>
  <c r="T38" i="6"/>
  <c r="U38" i="6"/>
  <c r="V38" i="6"/>
  <c r="W38" i="6"/>
  <c r="R37" i="6"/>
  <c r="S37" i="6"/>
  <c r="T37" i="6"/>
  <c r="U37" i="6"/>
  <c r="V37" i="6"/>
  <c r="W37" i="6"/>
  <c r="R36" i="6"/>
  <c r="S36" i="6"/>
  <c r="T36" i="6"/>
  <c r="U36" i="6"/>
  <c r="V36" i="6"/>
  <c r="W36" i="6"/>
  <c r="R34" i="6"/>
  <c r="S34" i="6"/>
  <c r="T34" i="6"/>
  <c r="U34" i="6"/>
  <c r="V34" i="6"/>
  <c r="W34" i="6"/>
  <c r="R29" i="6"/>
  <c r="S29" i="6"/>
  <c r="T29" i="6"/>
  <c r="U29" i="6"/>
  <c r="V29" i="6"/>
  <c r="W29" i="6"/>
  <c r="R28" i="6"/>
  <c r="S28" i="6"/>
  <c r="T28" i="6"/>
  <c r="U28" i="6"/>
  <c r="V28" i="6"/>
  <c r="W28" i="6"/>
  <c r="R27" i="6"/>
  <c r="S27" i="6"/>
  <c r="T27" i="6"/>
  <c r="U27" i="6"/>
  <c r="V27" i="6"/>
  <c r="W27" i="6"/>
  <c r="R26" i="6"/>
  <c r="S26" i="6"/>
  <c r="T26" i="6"/>
  <c r="U26" i="6"/>
  <c r="V26" i="6"/>
  <c r="W26" i="6"/>
  <c r="R25" i="6"/>
  <c r="S25" i="6"/>
  <c r="T25" i="6"/>
  <c r="U25" i="6"/>
  <c r="V25" i="6"/>
  <c r="W25" i="6"/>
  <c r="R24" i="6"/>
  <c r="S24" i="6"/>
  <c r="T24" i="6"/>
  <c r="U24" i="6"/>
  <c r="V24" i="6"/>
  <c r="W24" i="6"/>
  <c r="R23" i="6"/>
  <c r="S23" i="6"/>
  <c r="T23" i="6"/>
  <c r="U23" i="6"/>
  <c r="V23" i="6"/>
  <c r="W23" i="6"/>
  <c r="R22" i="6"/>
  <c r="S22" i="6"/>
  <c r="T22" i="6"/>
  <c r="U22" i="6"/>
  <c r="V22" i="6"/>
  <c r="W22" i="6"/>
  <c r="R15" i="6"/>
  <c r="S15" i="6"/>
  <c r="T15" i="6"/>
  <c r="U15" i="6"/>
  <c r="V15" i="6"/>
  <c r="W15" i="6"/>
  <c r="R12" i="6"/>
  <c r="S12" i="6"/>
  <c r="T12" i="6"/>
  <c r="U12" i="6"/>
  <c r="V12" i="6"/>
  <c r="W12" i="6"/>
  <c r="R11" i="6"/>
  <c r="S11" i="6"/>
  <c r="T11" i="6"/>
  <c r="U11" i="6"/>
  <c r="V11" i="6"/>
  <c r="W11" i="6"/>
  <c r="R10" i="6"/>
  <c r="S10" i="6"/>
  <c r="T10" i="6"/>
  <c r="U10" i="6"/>
  <c r="V10" i="6"/>
  <c r="W10" i="6"/>
  <c r="R9" i="6"/>
  <c r="S9" i="6"/>
  <c r="T9" i="6"/>
  <c r="U9" i="6"/>
  <c r="V9" i="6"/>
  <c r="W9" i="6"/>
  <c r="R8" i="6"/>
  <c r="S8" i="6"/>
  <c r="T8" i="6"/>
  <c r="U8" i="6"/>
  <c r="V8" i="6"/>
  <c r="W8" i="6"/>
  <c r="V5" i="6"/>
  <c r="W5" i="6"/>
  <c r="V4" i="6"/>
  <c r="W4" i="6"/>
</calcChain>
</file>

<file path=xl/comments1.xml><?xml version="1.0" encoding="utf-8"?>
<comments xmlns="http://schemas.openxmlformats.org/spreadsheetml/2006/main">
  <authors>
    <author>IMMA Rius</author>
  </authors>
  <commentList>
    <comment ref="A22" authorId="0" shapeId="0">
      <text>
        <r>
          <rPr>
            <b/>
            <sz val="9"/>
            <color rgb="FF000000"/>
            <rFont val="Calibri"/>
            <family val="2"/>
          </rPr>
          <t xml:space="preserve">Canviar codi per AFET
</t>
        </r>
        <r>
          <rPr>
            <sz val="9"/>
            <color rgb="FF000000"/>
            <rFont val="Calibri"/>
            <family val="2"/>
          </rPr>
          <t xml:space="preserve">
</t>
        </r>
      </text>
    </comment>
    <comment ref="A29" authorId="0" shape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Canviar codi per TMAC
</t>
        </r>
      </text>
    </comment>
    <comment ref="A70" authorId="0" shapeId="0">
      <text>
        <r>
          <rPr>
            <b/>
            <sz val="9"/>
            <color indexed="81"/>
            <rFont val="Calibri"/>
            <family val="2"/>
          </rPr>
          <t>CNAVIAR NM2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A106" authorId="0" shape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STTE
</t>
        </r>
      </text>
    </comment>
    <comment ref="A111" authorId="0" shape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MMCS
</t>
        </r>
      </text>
    </comment>
    <comment ref="A182" authorId="0" shape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TSWJ
</t>
        </r>
      </text>
    </comment>
    <comment ref="A187" authorId="0" shape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PONE
</t>
        </r>
      </text>
    </comment>
    <comment ref="A191" authorId="0" shapeId="0">
      <text>
        <r>
          <rPr>
            <b/>
            <sz val="9"/>
            <color rgb="FF000000"/>
            <rFont val="Calibri"/>
            <family val="2"/>
          </rPr>
          <t>IMMA Rius: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MMNA
</t>
        </r>
      </text>
    </comment>
    <comment ref="A192" authorId="0" shape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JWEIA
</t>
        </r>
      </text>
    </comment>
    <comment ref="A193" authorId="0" shape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JWEIA
</t>
        </r>
      </text>
    </comment>
    <comment ref="A216" authorId="0" shapeId="0">
      <text>
        <r>
          <rPr>
            <b/>
            <sz val="9"/>
            <color rgb="FF000000"/>
            <rFont val="Calibri"/>
            <family val="2"/>
          </rPr>
          <t>IMMA Rius: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CNAVIAR NM2</t>
        </r>
      </text>
    </comment>
    <comment ref="A232" authorId="0" shapeId="0">
      <text>
        <r>
          <rPr>
            <b/>
            <sz val="9"/>
            <color rgb="FF000000"/>
            <rFont val="Calibri"/>
            <family val="2"/>
          </rPr>
          <t>IMMA Rius: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EJECE
</t>
        </r>
      </text>
    </comment>
    <comment ref="A282" authorId="0" shape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PRL
</t>
        </r>
      </text>
    </comment>
    <comment ref="A321" authorId="0" shape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IJF2
</t>
        </r>
      </text>
    </comment>
    <comment ref="A362" authorId="0" shape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CNME
</t>
        </r>
      </text>
    </comment>
    <comment ref="A410" authorId="0" shape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RICE
</t>
        </r>
      </text>
    </comment>
    <comment ref="A412" authorId="0" shape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CNME
</t>
        </r>
      </text>
    </comment>
  </commentList>
</comments>
</file>

<file path=xl/comments2.xml><?xml version="1.0" encoding="utf-8"?>
<comments xmlns="http://schemas.openxmlformats.org/spreadsheetml/2006/main">
  <authors>
    <author>IMMA Rius</author>
  </authors>
  <commentList>
    <comment ref="Q25" authorId="0" shape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Canviar codi per TMAC
</t>
        </r>
      </text>
    </comment>
    <comment ref="Q30" authorId="0" shapeId="0">
      <text>
        <r>
          <rPr>
            <b/>
            <sz val="9"/>
            <color indexed="81"/>
            <rFont val="Calibri"/>
            <family val="2"/>
          </rPr>
          <t xml:space="preserve">Canviar codi per AFET
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Q42" authorId="0" shapeId="0">
      <text>
        <r>
          <rPr>
            <b/>
            <sz val="9"/>
            <color indexed="81"/>
            <rFont val="Calibri"/>
            <family val="2"/>
          </rPr>
          <t>CNAVIAR NM2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Q76" authorId="0" shape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STTE
</t>
        </r>
      </text>
    </comment>
    <comment ref="Q80" authorId="0" shape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MMCS
</t>
        </r>
      </text>
    </comment>
    <comment ref="Q148" authorId="0" shape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JWEIA
</t>
        </r>
      </text>
    </comment>
    <comment ref="Q149" authorId="0" shape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JWEIA
</t>
        </r>
      </text>
    </comment>
    <comment ref="Q151" authorId="0" shape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TSWJ
</t>
        </r>
      </text>
    </comment>
    <comment ref="Q155" authorId="0" shape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PONE
</t>
        </r>
      </text>
    </comment>
    <comment ref="Q159" authorId="0" shape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MMNA
</t>
        </r>
      </text>
    </comment>
    <comment ref="Q180" authorId="0" shape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CNAVIAR NM2</t>
        </r>
      </text>
    </comment>
    <comment ref="Q196" authorId="0" shape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EJECE
</t>
        </r>
      </text>
    </comment>
    <comment ref="Q245" authorId="0" shape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PRL
</t>
        </r>
      </text>
    </comment>
    <comment ref="Q283" authorId="0" shape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IJF2
</t>
        </r>
      </text>
    </comment>
    <comment ref="Q325" authorId="0" shape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CNME
</t>
        </r>
      </text>
    </comment>
    <comment ref="Q373" authorId="0" shape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RICE
</t>
        </r>
      </text>
    </comment>
    <comment ref="Q375" authorId="0" shape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CNME
</t>
        </r>
      </text>
    </comment>
  </commentList>
</comments>
</file>

<file path=xl/sharedStrings.xml><?xml version="1.0" encoding="utf-8"?>
<sst xmlns="http://schemas.openxmlformats.org/spreadsheetml/2006/main" count="5873" uniqueCount="4948">
  <si>
    <t>Article</t>
  </si>
  <si>
    <t>Link revista</t>
  </si>
  <si>
    <t>Link Postprint</t>
  </si>
  <si>
    <t>Handle UPCommons</t>
  </si>
  <si>
    <t>http://hdl.handle.net/2117/26352</t>
  </si>
  <si>
    <t>Imatge</t>
  </si>
  <si>
    <t>Bibtex</t>
  </si>
  <si>
    <t>http://hdl.handle.net/2117/21003</t>
  </si>
  <si>
    <t>http://hdl.handle.net/2117/14693</t>
  </si>
  <si>
    <t>http://hdl.handle.net/2117/10881</t>
  </si>
  <si>
    <t>http://hdl.handle.net/2117/13523</t>
  </si>
  <si>
    <t>http://hdl.handle.net/2117/8467</t>
  </si>
  <si>
    <t>http://hdl.handle.net/2117/8269</t>
  </si>
  <si>
    <t>http://dx.doi.org/10.1002/1097-0207(20001210)49:10%3C1327::AID-NME996%3E3.0.CO;2-L</t>
  </si>
  <si>
    <t>http://hdl.handle.net/2117/8450</t>
  </si>
  <si>
    <t>10.1061/(ASCE)0733-9410(1988)114:5(614)</t>
  </si>
  <si>
    <t>http://hdl.handle.net/2117/8491</t>
  </si>
  <si>
    <t>10.1016/0045-7825(88)90044-8</t>
  </si>
  <si>
    <t>http://hdl.handle.net/2117/8029</t>
  </si>
  <si>
    <t>http://dx.doi.org/10.1115/1.3265561</t>
  </si>
  <si>
    <t>DOI</t>
  </si>
  <si>
    <t>URL</t>
  </si>
  <si>
    <t>http://www.math.ualberta.ca/ijnam/Volume-11-2014/No-4-14/2014-04-03.pdf</t>
  </si>
  <si>
    <t>http://adsabs.harvard.edu/abs/1991A%26A...248..124P</t>
  </si>
  <si>
    <t>http://hdl.handle.net/2117/8512</t>
  </si>
  <si>
    <t>10.1016/0045-7949(92)90255-X</t>
  </si>
  <si>
    <t>http://upcommons.upc.edu/revistes/bitstream/2099/7816/1/acta15.pdf</t>
  </si>
  <si>
    <t>10.1115/1.2928577</t>
  </si>
  <si>
    <t>10.1016/j.cma.2015.01.013</t>
  </si>
  <si>
    <t>10.1007/s12289-010-0909-7</t>
  </si>
  <si>
    <t>http://hdl.handle.net/2117/10251</t>
  </si>
  <si>
    <t>10.1080/12506559.2000.10511429</t>
  </si>
  <si>
    <t>http://hdl.handle.net/2117/8145</t>
  </si>
  <si>
    <t>http://hdl.handle.net/2117/27502</t>
  </si>
  <si>
    <t>10.1051/m2an/2011046</t>
  </si>
  <si>
    <t>http://hdl.handle.net/2117/8517</t>
  </si>
  <si>
    <t>10.1016/0040-1951(93)90030-N</t>
  </si>
  <si>
    <t>http://upcommons.upc.edu/e-prints/bitstream/2117/27638/1/1990-JPVT-HL-blanc.pdf</t>
  </si>
  <si>
    <t>http://hdl.handle.net/2117/27638</t>
  </si>
  <si>
    <t>http://upcommons.upc.edu/e-prints/bitstream/2117/27866/1/2012-M2AN-SL-blanc.pdf</t>
  </si>
  <si>
    <t>http://hdl.handle.net/2117/27866 </t>
  </si>
  <si>
    <t>http://hdl.handle.net/2117/27865 </t>
  </si>
  <si>
    <t>http://upcommons.upc.edu/e-prints/bitstream/2117/27865/1/2013-IJNAMG-HYL-blanc.pdf</t>
  </si>
  <si>
    <t>2013-IJNAMG-HYL</t>
  </si>
  <si>
    <t>2015-TVC-ECQGACHC-blanc.pdf</t>
  </si>
  <si>
    <t>https://upcommons.upc.edu/e-prints/bitstream/2117/8283/5/1997-RIIE-ESD_blanc.pdf</t>
  </si>
  <si>
    <t>http://hdl.handle.net/2117/8283</t>
  </si>
  <si>
    <t>10.1002/nme.4757</t>
  </si>
  <si>
    <t>2015-IJNME-TR-blanc.pdf</t>
  </si>
  <si>
    <t>http://hdl.handle.net/2117/27935</t>
  </si>
  <si>
    <t>10.1108/02644409410799317</t>
  </si>
  <si>
    <t>http://upcommons.upc.edu/e-prints/bitstream/2117/8029/5/~6931833.pdf</t>
  </si>
  <si>
    <t>http://hdl.handle.net/2117/8543 </t>
  </si>
  <si>
    <t>10.1061/(ASCE)0733-9399(1994)120:6(1198)</t>
  </si>
  <si>
    <t>http://upcommons.upc.edu/revistes/bitstream/2099/7364/1/Article06.pdf</t>
  </si>
  <si>
    <t>1995-RIMNCDI-BRH</t>
  </si>
  <si>
    <t>http://hdl.handle.net/2099/7364</t>
  </si>
  <si>
    <t>http://hdl.handle.net/2117/8515 </t>
  </si>
  <si>
    <t>10.1002/nme.1620382406</t>
  </si>
  <si>
    <t>1995-IJNME-PBH</t>
  </si>
  <si>
    <t>http://hdl.handle.net/2117/28021</t>
  </si>
  <si>
    <t>1997-IJNME-RPH</t>
  </si>
  <si>
    <t>10.1002/(SICI)1097-0207(19971215)40:23&lt;4363::AID-NME263&gt;3.0.CO;2-Z</t>
  </si>
  <si>
    <t>http://upcommons.upc.edu/e-prints/bitstream/2117/8466/1/vila_a-note_1997.pdf</t>
  </si>
  <si>
    <t>http://hdl.handle.net/2117/8466</t>
  </si>
  <si>
    <t>10.1002/(SICI)1099-0887(199703)13:3&lt;181::AID-CNM45&gt;3.0.CO;2-Q</t>
  </si>
  <si>
    <t>http://upcommons.upc.edu/revistes/bitstream/2099/7328/1/Article08.pdf</t>
  </si>
  <si>
    <t>1998-RIMNCDI-DEH</t>
  </si>
  <si>
    <t>http://hdl.handle.net/2117/8448 </t>
  </si>
  <si>
    <t>10.1061/(ASCE)0733-9399(1998)124:9(939)</t>
  </si>
  <si>
    <t>http://upcommons.upc.edu/e-prints/bitstream/2117/8463/2/rodriguez_comparing_1998.pdf</t>
  </si>
  <si>
    <t>1998-JEM-ASCE-RH</t>
  </si>
  <si>
    <t>http://hdl.handle.net/2117/8463</t>
  </si>
  <si>
    <t>10.1002/(SICI)1097-0207(19980930)43:2&lt;241::AID-NME389&gt;3.0.CO;2-D</t>
  </si>
  <si>
    <t>1998-IJNME-RCH</t>
  </si>
  <si>
    <t>http://hdl.handle.net/2117/8277</t>
  </si>
  <si>
    <t>10.1016/S0045-7949(98)00188-6</t>
  </si>
  <si>
    <t>http://hdl.handle.net/2117/8513</t>
  </si>
  <si>
    <t>10.1016/S0045-7825(98)00009-7</t>
  </si>
  <si>
    <t>http://hdl.handle.net/2117/8493</t>
  </si>
  <si>
    <t>http://hdl.handle.net/2117/8529</t>
  </si>
  <si>
    <t>10.1002/(SICI)1097-0363(19981230)28:10&lt;1391::AID-FLD699&gt;3.0.CO;2-5</t>
  </si>
  <si>
    <t>1998-CMAME-DEH</t>
  </si>
  <si>
    <t>1998-IJNMF-BCH</t>
  </si>
  <si>
    <t>1999-JEM-ASCE-PH</t>
  </si>
  <si>
    <t>http://hdl.handle.net/2117/8464</t>
  </si>
  <si>
    <t>10.1061/(ASCE)0733-9399(1999)125:3(364)</t>
  </si>
  <si>
    <t>https://upcommons.upc.edu/e-prints/bitstream/2117/8464/1/perez_plastic_1999.pdf</t>
  </si>
  <si>
    <t>10.1002/(SICI)1097-0363(19990915)31:1&lt;17::AID-FLD953&gt;3.0.CO;2-X</t>
  </si>
  <si>
    <t>http://hdl.handle.net/2117/8530</t>
  </si>
  <si>
    <t>1999-IJNMF-SPP</t>
  </si>
  <si>
    <t>1999-IJNAMG-PLH</t>
  </si>
  <si>
    <t>10.1002/(SICI)1096-9853(19990425)23:5&lt;413::AID-NAG978&gt;3.0.CO;2-0</t>
  </si>
  <si>
    <t>http://hdl.handle.net/2117/8525</t>
  </si>
  <si>
    <t>10.1002/(SICI)1097-0207(19991210)46:10&lt;1803::AID-NME725&gt;3.0.CO;2-3</t>
  </si>
  <si>
    <t>http://hdl.handle.net/2117/8271</t>
  </si>
  <si>
    <t>1999-IJNME-HRDS</t>
  </si>
  <si>
    <t>http://hdl.handle.net/2117/8274</t>
  </si>
  <si>
    <t>1999-IJNME-RH</t>
  </si>
  <si>
    <t>http://upcommons.upc.edu/e-prints/bitstream/2117/8525/5/1999-IJNAMG-PLH-blanc.pdf</t>
  </si>
  <si>
    <t>1999-JEM-ASCE-RH</t>
  </si>
  <si>
    <t>http://upcommons.upc.edu/e-prints/bitstream/2117/8462/1/rodriguez_accuracy_1999.pdf</t>
  </si>
  <si>
    <t>http://hdl.handle.net/2117/8462</t>
  </si>
  <si>
    <t>10.1061/(ASCE)0733-9399(1999)125:6(715)</t>
  </si>
  <si>
    <t>10.1002/(SICI)1097-0207(19991230)46:12&lt;2011::AID-NME752&gt;3.0.CO;2-T</t>
  </si>
  <si>
    <t>1999-CMAME-DH</t>
  </si>
  <si>
    <t>http://upcommons.upc.edu/e-prints/bitstream/2117/8530/5/1999-IJNMF-SPP-blanc.pdf</t>
  </si>
  <si>
    <t>http://hdl.handle.net/2117/8494</t>
  </si>
  <si>
    <t>10.1016/S0045-7825(98)00338-7</t>
  </si>
  <si>
    <t>http://upcommons.upc.edu/e-prints/bitstream/2117/8271/5/1999-IJNME-HRDS-blanc.pdf</t>
  </si>
  <si>
    <t>http://upcommons.upc.edu/e-prints/bitstream/2117/8274/5/1999-IJNME-RH-blanc.pdf</t>
  </si>
  <si>
    <t>2000-IJNME-PRH</t>
  </si>
  <si>
    <t>2000-CMAME-PRH</t>
  </si>
  <si>
    <t>2000-CMAME-DRH</t>
  </si>
  <si>
    <t>2000-CMAME-HD</t>
  </si>
  <si>
    <t>2000-REEF-HD</t>
  </si>
  <si>
    <t>2000-IJSS-RH</t>
  </si>
  <si>
    <t>2000-IJNME-HF</t>
  </si>
  <si>
    <t>2000-IJNME-SH</t>
  </si>
  <si>
    <t>2000-MC-FM-DAH</t>
  </si>
  <si>
    <t>2001-MMMAS-DE</t>
  </si>
  <si>
    <t>2001-IJNME-HF</t>
  </si>
  <si>
    <t>2001-RIMNCDI-SC</t>
  </si>
  <si>
    <t>2001-CMAME-SHD</t>
  </si>
  <si>
    <t>2001-IJFP-PRH</t>
  </si>
  <si>
    <t>2001-IJNAMG-PRH</t>
  </si>
  <si>
    <t>2001-CMAME-PRH</t>
  </si>
  <si>
    <t>2001-IJNME-AR</t>
  </si>
  <si>
    <t>2001-REEF-RAH</t>
  </si>
  <si>
    <t>2001-CNME-SH</t>
  </si>
  <si>
    <t>2002-IJNME-PA</t>
  </si>
  <si>
    <t>2002-RIMNCDI-SH</t>
  </si>
  <si>
    <t>2002-REEF-VVH</t>
  </si>
  <si>
    <t>2002-IJNME-AP</t>
  </si>
  <si>
    <t>2002-MMNA-HFD</t>
  </si>
  <si>
    <t>2002-IJAMCS-HRD</t>
  </si>
  <si>
    <t>2002-JMPS-AB</t>
  </si>
  <si>
    <t>2002-IJNME-RPH</t>
  </si>
  <si>
    <t>2002-LNCSE-HFD</t>
  </si>
  <si>
    <t>2003-PRL-AB</t>
  </si>
  <si>
    <t>2003-CNME-SPH</t>
  </si>
  <si>
    <t>2003-IJNME-DPH</t>
  </si>
  <si>
    <t>2003-IJSS-AA</t>
  </si>
  <si>
    <t>2003-IJNME-HF</t>
  </si>
  <si>
    <t>2003-RIMNCDI-CS</t>
  </si>
  <si>
    <t>2003-REEF-DMH</t>
  </si>
  <si>
    <t>2003-CNME-VVH</t>
  </si>
  <si>
    <t>2003-NM-FDH</t>
  </si>
  <si>
    <t>2003-CM-PRH</t>
  </si>
  <si>
    <t>2003-AML-D</t>
  </si>
  <si>
    <t>2003-MM-AB</t>
  </si>
  <si>
    <t>10.1002/(SICI)1097-0207(20000520)48:2&lt;159::AID-NME871&gt;3.0.CO;2-Y</t>
  </si>
  <si>
    <t>https://upcommons.upc.edu/e-prints/bitstream/2117/8273/1/perez_numerical_2000.pdf</t>
  </si>
  <si>
    <t>http://hdl.handle.net/2117/8273</t>
  </si>
  <si>
    <t>http://hdl.handle.net/2117/8504</t>
  </si>
  <si>
    <t>http://hdl.handle.net/2117/8502</t>
  </si>
  <si>
    <t>10.1016/S0045-7825(99)00193-0</t>
  </si>
  <si>
    <t>http://upcommons.upc.edu/e-prints/bitstream/2117/8502/1/donea_high_2000.pdf</t>
  </si>
  <si>
    <t>10.1016/S0045-7825(99)00071-7</t>
  </si>
  <si>
    <t>http://hdl.handle.net/2117/8500</t>
  </si>
  <si>
    <t>http://upcommons.upc.edu/e-prints/bitstream/2117/8500/1/huerta_error_2000.pdf</t>
  </si>
  <si>
    <t>http://hdl.handle.net/2117/8538</t>
  </si>
  <si>
    <t>http://dx.doi.org/10.1016/S0020-7683(00)00209-2</t>
  </si>
  <si>
    <t>http://upcommons.upc.edu/e-prints/bitstream/2117/8504/5/2000-CMAME-PRH-blanc.pdf</t>
  </si>
  <si>
    <t>http://hdl.handle.net/2117/8264</t>
  </si>
  <si>
    <t>10.1002/1097-0207(20000820)48:11&lt;1615::AID-NME883&gt;3.0.CO;2-S</t>
  </si>
  <si>
    <t>http://hdl.handle.net/2117/8550</t>
  </si>
  <si>
    <t>10.1002/(SICI)1099-1484(200002)5:2&lt;87::AID-CFM86&gt;3.0.CO;2-W</t>
  </si>
  <si>
    <t>http://upcommons.upc.edu/e-prints/bitstream/2117/8538/5/2000-IJSS-RH-blanc.pdf</t>
  </si>
  <si>
    <t>http://upcommons.upc.edu/e-prints/bitstream/2117/8264/5/2000-IJNME-HF-blanc.pdf</t>
  </si>
  <si>
    <t>http://upcommons.upc.edu/e-prints/bitstream/2117/8269/5/2000-IJNME-SH-blanc.pdf</t>
  </si>
  <si>
    <t>http://upcommons.upc.edu/e-prints/bitstream/2117/8550/5/2000-MC-FM-DAH-blanc.pdf</t>
  </si>
  <si>
    <t>10.1142/S0218202501001136</t>
  </si>
  <si>
    <t>10.1002/nme.213</t>
  </si>
  <si>
    <t>http://hdl.handle.net/2117/8531</t>
  </si>
  <si>
    <t>10.1002/fld.182</t>
  </si>
  <si>
    <t>https://upcommons.upc.edu/revistes/bitstream/2099/4253/1/RR172F.pdf</t>
  </si>
  <si>
    <t>http://hdl.handle.net/2099/4253</t>
  </si>
  <si>
    <t>10.1016/S0045-7825(00)00336-4</t>
  </si>
  <si>
    <t>http://hdl.handle.net/2117/25607</t>
  </si>
  <si>
    <t>10.1002/nag.165</t>
  </si>
  <si>
    <t>http://upcommons.upc.edu/e-prints/bitstream/2117/8522/5/2001-IJFP-PRH-blanc.pdf</t>
  </si>
  <si>
    <t>http://hdl.handle.net/2117/26612</t>
  </si>
  <si>
    <t>http://hdl.handle.net/2117/8496</t>
  </si>
  <si>
    <t>10.1016/S0045-7825(00)00387-X</t>
  </si>
  <si>
    <t>http://upcommons.upc.edu/e-prints/bitstream/2117/8531/5/2001-JNMF-CBBH-blanc.pdf</t>
  </si>
  <si>
    <t>10.1007/s00366-014-0370-1</t>
  </si>
  <si>
    <t>http://dx.doi.org/10.1007/s00366-014-0370-1</t>
  </si>
  <si>
    <t>2015-EwC-GRPS_bib.txt</t>
  </si>
  <si>
    <t>2015-EwC-GRPs</t>
  </si>
  <si>
    <t>2015-EwC-GRPS.png</t>
  </si>
  <si>
    <t>2015-EwC-PRS.png</t>
  </si>
  <si>
    <t>2015-EWC-GRS_bib.txt</t>
  </si>
  <si>
    <t>2015-EWC-GRS</t>
  </si>
  <si>
    <t>10.1007/s00366-014-0371-0</t>
  </si>
  <si>
    <t>http://dx.doi.org/10.1007/s00366-014-0371-0</t>
  </si>
  <si>
    <t>http://upcommons.upc.edu/e-prints/bitstream/2117/8467/1/sarrate_an-improved_2001.pdf</t>
  </si>
  <si>
    <t>http://hdl.handle.net/2117/8144</t>
  </si>
  <si>
    <t>PAR</t>
  </si>
  <si>
    <t>http://upcommons.upc.edu/e-prints/bitstream/2117/8144/5/2001-REEF-RAH.pdf</t>
  </si>
  <si>
    <t>http://hdl.handle.net/2117/8259</t>
  </si>
  <si>
    <t>10.1002/nme.142</t>
  </si>
  <si>
    <t>http://hdl.handle.net/2117/8262</t>
  </si>
  <si>
    <t>2014-CM-AAABR</t>
  </si>
  <si>
    <t>10.1007/s00466-013-0891-2</t>
  </si>
  <si>
    <t>10.1002/cnm.518</t>
  </si>
  <si>
    <t>http://hdl.handle.net/2117/8474</t>
  </si>
  <si>
    <t>http://hdl.handle.net/2117/8473</t>
  </si>
  <si>
    <t>https://upcommons.upc.edu/e-prints/bitstream/2117/8473/2/antonio_time_2002.pdf</t>
  </si>
  <si>
    <t>10.1002/cnm.517</t>
  </si>
  <si>
    <t>https://upcommons.upc.edu/e-prints/bitstream/2117/8510/1/j.bonet_the-efficient_2002.pdf</t>
  </si>
  <si>
    <t>http://hdl.handle.net/2117/8510</t>
  </si>
  <si>
    <t>10.1016/S0045-7825(02)00356-0</t>
  </si>
  <si>
    <t>2002-CMAME-BHP</t>
  </si>
  <si>
    <t>2002-CNME-HD</t>
  </si>
  <si>
    <t>2002-CNME-HRD</t>
  </si>
  <si>
    <t>10.1002/nme.279</t>
  </si>
  <si>
    <t>http://hdl.handle.net/2117/26972</t>
  </si>
  <si>
    <t>http://upcommons.upc.edu/e-prints/bitstream/2117/26972/1/ucb00_report_part2_color.pdf</t>
  </si>
  <si>
    <t>http://upcommons.upc.edu/e-prints/bitstream/2117/26702/1/ucb00_report_part1_cover.pdf</t>
  </si>
  <si>
    <t>10.1002/nme.278</t>
  </si>
  <si>
    <t>http://hdl.handle.net/2117/8129</t>
  </si>
  <si>
    <t>10.3166/reef.11.869-892</t>
  </si>
  <si>
    <t>http://upcommons.upc.edu/e-prints/bitstream/2117/8259/5/2001-IJNME-AR-blanc.pdf</t>
  </si>
  <si>
    <t>http://upcommons.upc.edu/e-prints/bitstream/2117/8262/5/2001-IJNME-HF-blanc.pdf</t>
  </si>
  <si>
    <t>http://upcommons.upc.edu/e-prints/bitstream/2117/8549/11/2001-MMMAS-DE-blanc.pdf</t>
  </si>
  <si>
    <t>http://upcommons.upc.edu/e-prints/bitstream/2117/8474/5/2002-CNME-HRD.pdf</t>
  </si>
  <si>
    <t>http://hdl.handle.net/2117/8085</t>
  </si>
  <si>
    <t>http://upcommons.upc.edu/e-prints/bitstream/2117/8085/1/sarrate_generacion_2002.pdf</t>
  </si>
  <si>
    <t>http://upcommons.upc.edu/e-prints/bitstream/2117/16963/1/0861_001026_2012-06-21_P16.pdf</t>
  </si>
  <si>
    <t>http://hdl.handle.net/2117/16963</t>
  </si>
  <si>
    <t>2014-IJNMF-MP</t>
  </si>
  <si>
    <t>10.1002/fld.3855</t>
  </si>
  <si>
    <t>2015-IJNME-TR</t>
  </si>
  <si>
    <t>2014-TAFM-TR</t>
  </si>
  <si>
    <t>http://dx.doi.org/10.1016/j.tafmec.2013.11.009</t>
  </si>
  <si>
    <t>10.1007/s00466-013-0920-1</t>
  </si>
  <si>
    <t>2014-CM-GRS</t>
  </si>
  <si>
    <t>http://upcommons.upc.edu/e-prints/handle/2117/28048</t>
  </si>
  <si>
    <t>2014-IJNAM-MF</t>
  </si>
  <si>
    <t>2010-IJMF-GDCCDH</t>
  </si>
  <si>
    <t>http://hdl.handle.net/2117/8533</t>
  </si>
  <si>
    <t>http://upcommons.upc.edu/e-prints/bitstream/2117/8533/1/antonio_error_2002.pdf</t>
  </si>
  <si>
    <t>https://www.amcs.uz.zgora.pl/?action=download&amp;pdf=AMCS_2002_12_1_6.pdf</t>
  </si>
  <si>
    <t>http://hdl.handle.net/2117/8001</t>
  </si>
  <si>
    <t>10.1051/m2an:2003004</t>
  </si>
  <si>
    <t>http://upcommons.upc.edu/e-prints/bitstream/2117/8001/1/huerta_enrichissement_2002.pdf</t>
  </si>
  <si>
    <t>http://hdl.handle.net/2117/8546</t>
  </si>
  <si>
    <t>http://upcommons.upc.edu/e-prints/bitstream/2117/8546/1/fernandez_coupling_2002.pdf</t>
  </si>
  <si>
    <t>http://link.springer.com/chapter/10.1007%2F978-3-642-56103-0_9</t>
  </si>
  <si>
    <t>http://hdl.handle.net/2117/8255</t>
  </si>
  <si>
    <t>10.1002/nme.362</t>
  </si>
  <si>
    <t>http://upcommons.upc.edu/e-prints/bitstream/2117/8129/5/2002-REEF-VVH-blanc.pdf</t>
  </si>
  <si>
    <t>http://upcommons.upc.edu/e-prints/bitstream/2117/8255/1/rodriguez_arbitrary_2002.pdf</t>
  </si>
  <si>
    <t>https://upcommons.upc.edu/e-prints/bitstream/2117/8545/1/arroyo_an-atomistic_2002.pdf</t>
  </si>
  <si>
    <t>10.1016/S0022-5096(02)00002-9</t>
  </si>
  <si>
    <t>10.1080/07900627.2013.843410</t>
  </si>
  <si>
    <t>http://hdl.handle.net/2117/22811</t>
  </si>
  <si>
    <t>10.1002/joc.3798</t>
  </si>
  <si>
    <t>http://hdl.handle.net/2117/26351</t>
  </si>
  <si>
    <t>2014-IJWRD-PPCRC</t>
  </si>
  <si>
    <t>2014-IJC-P</t>
  </si>
  <si>
    <t>http://hdl.handle.net/2117/24591</t>
  </si>
  <si>
    <t>10.1063/1.4893974</t>
  </si>
  <si>
    <t>2014-JAP-APMAA</t>
  </si>
  <si>
    <t>2014-ACME-VPD</t>
  </si>
  <si>
    <t>http://hdl.handle.net/2117/26367</t>
  </si>
  <si>
    <t>10.1016/j.rimni.2012.11.003</t>
  </si>
  <si>
    <t>2014-RIMNCDI-MP</t>
  </si>
  <si>
    <t>2014-PONE-VA</t>
  </si>
  <si>
    <t>10.1371/journal.pone.0113947</t>
  </si>
  <si>
    <t>http://upcommons.upc.edu/e-prints/bitstream/2117/26367/8/2014-RIMNCDI-MP.pdf</t>
  </si>
  <si>
    <t>http://upcommons.upc.edu/e-prints/bitstream/2117/28506/1/2014-ACME-VPD-blanc.pdf</t>
  </si>
  <si>
    <t>2014-NP-BACVGCMBLT</t>
  </si>
  <si>
    <t>10.1038/nphys3040</t>
  </si>
  <si>
    <t>2014-CM-VPD</t>
  </si>
  <si>
    <t>10.1007/s00466-014-0988-2</t>
  </si>
  <si>
    <t>2014-CF-GFH</t>
  </si>
  <si>
    <t>----</t>
  </si>
  <si>
    <t>10.1016/j.compfluid.2014.01.011</t>
  </si>
  <si>
    <t>http://hdl.handle.net/2117/23669</t>
  </si>
  <si>
    <t>10.1007/s11356-014-2559-7</t>
  </si>
  <si>
    <t>http://hdl.handle.net/2117/23686</t>
  </si>
  <si>
    <t>10.1021/ct4008926</t>
  </si>
  <si>
    <t>2014-ESPR-YPVM</t>
  </si>
  <si>
    <t>2014-JCTC-VTA</t>
  </si>
  <si>
    <t>http://upcommons.upc.edu/e-prints/bitstream/2117/26351/8/2014-IJC-P-blanc.pdf</t>
  </si>
  <si>
    <t>http://upcommons.upc.edu/e-prints/bitstream/2117/28520/1/2014-CF-GFH-blanc.pdf</t>
  </si>
  <si>
    <t>http://hdl.handle.net/2117/28520</t>
  </si>
  <si>
    <t>http://upcommons.upc.edu/e-prints/bitstream/2117/23669/5/2014-ESPR-YPVM-blanc.pdf</t>
  </si>
  <si>
    <t>2014-BJ-KRBSFPAA</t>
  </si>
  <si>
    <t>10.1016/j.bpj.2014.07.015</t>
  </si>
  <si>
    <t>2014-CMAME-HAdS</t>
  </si>
  <si>
    <t>10.1016/j.cma.2013.09.017</t>
  </si>
  <si>
    <t>http://hdl.handle.net/2117/28463</t>
  </si>
  <si>
    <t>2014-CMA-CKSHR</t>
  </si>
  <si>
    <t>10.1016/j.camwa.2013.09.009</t>
  </si>
  <si>
    <t>2014-CMAME-AHCCL</t>
  </si>
  <si>
    <t>10.1016/j.cma.2013.09.003</t>
  </si>
  <si>
    <t>2014-TAFM-AMSRA</t>
  </si>
  <si>
    <t>10.1016/j.tafmec.2013.12.002</t>
  </si>
  <si>
    <t>2014-JMPS-dSA</t>
  </si>
  <si>
    <t>10.1016/j.jmps.2013.09.017</t>
  </si>
  <si>
    <t>2014-AM-AA</t>
  </si>
  <si>
    <t>http://hdl.handle.net/2117/23536</t>
  </si>
  <si>
    <t>10.1016/j.actamat.2013.11.016</t>
  </si>
  <si>
    <t>http://upcommons.upc.edu/e-prints/bitstream/2117/23686/3/2014-JCTC-VTA-blanc.pdf</t>
  </si>
  <si>
    <t>2014-JMPS-ZA</t>
  </si>
  <si>
    <t>10.1016/j.jmps.2014.07.012</t>
  </si>
  <si>
    <t>http://hdl.handle.net/2117/24943</t>
  </si>
  <si>
    <t>2014-CTR-SRGR</t>
  </si>
  <si>
    <t>http://hdl.handle.net/2117/27311</t>
  </si>
  <si>
    <t>2015-CMAME-NCDFD</t>
  </si>
  <si>
    <t>2015-CMAME-NCDFD_bib.txt</t>
  </si>
  <si>
    <t>2015-CMAME-NCDFD.png</t>
  </si>
  <si>
    <t>2015-CMAME-MHZ.png</t>
  </si>
  <si>
    <t>2015-CMAME-MHZ</t>
  </si>
  <si>
    <t>http://upcommons.upc.edu/bitstream/handle/2117/8472/2003-CNME-SPH-blanc.pdf?sequence=5&amp;isAllowed=y</t>
  </si>
  <si>
    <t>http://upcommons.upc.edu/bitstream/handle/2117/76951/2014-BJ-KRBSFPAA-blanc.pdf?sequence=1&amp;isAllowed=y</t>
  </si>
  <si>
    <t>http://hdl.handle.net/2117/76951</t>
  </si>
  <si>
    <t>http://upcommons.upc.edu/bitstream/handle/2117/28470/2014-TAFM-TR.pdf?sequence=1&amp;isAllowed=y</t>
  </si>
  <si>
    <t>http://hdl.handle.net/2117/28470</t>
  </si>
  <si>
    <t>http://upcommons.upc.edu/bitstream/handle/2117/28479/2014-CM-GRS-blanc.pdf?sequence=1&amp;isAllowed=y</t>
  </si>
  <si>
    <t>http://hdl.handle.net/2117/28479</t>
  </si>
  <si>
    <t>http://hdl.handle.net/2117/28048</t>
  </si>
  <si>
    <t>http://hdl.handle.net/2117/76948</t>
  </si>
  <si>
    <t>http://hdl.handle.net/2117/27661</t>
  </si>
  <si>
    <t>10.1007/s00466-014-1119-9</t>
  </si>
  <si>
    <t>http://link.springer.com/article/10.1007%2Fs00466-014-1119-9</t>
  </si>
  <si>
    <t>2015-CM-RZA</t>
  </si>
  <si>
    <t>http://upcommons.upc.edu/bitstream/handle/2117/27661/resubmission.pdf?sequence=1&amp;isAllowed=y</t>
  </si>
  <si>
    <t>10.1016/j.apacoust.2015.03.025</t>
  </si>
  <si>
    <t>http://www.sciencedirect.com/science/article/pii/S0003682X1500136X</t>
  </si>
  <si>
    <t>2015-AA-PG.png </t>
  </si>
  <si>
    <t>2015-AA-PG</t>
  </si>
  <si>
    <t>http://upcommons.upc.edu/handle/2117/28104</t>
  </si>
  <si>
    <t>10.1038/ncb3135</t>
  </si>
  <si>
    <t>http://hdl.handle.net/2117/76589</t>
  </si>
  <si>
    <t>http://upcommons.upc.edu/bitstream/handle/2117/76589/Bazellieres_Preprint_NCB15.pdf?sequence=1&amp;isAllowed=y</t>
  </si>
  <si>
    <t>http://www.nature.com/ncb/journal/v17/n4/full/ncb3135.html</t>
  </si>
  <si>
    <t>2015-NCB-BCESBRMSGT</t>
  </si>
  <si>
    <t>http://upcommons.upc.edu/bitstream/handle/2117/28519/2014-PONE-VA-blanc.pdf?sequence=1&amp;isAllowed=y</t>
  </si>
  <si>
    <t>http://hdl.handle.net/2117/28519</t>
  </si>
  <si>
    <t>http://upcommons.upc.edu/bitstream/handle/2117/8145/2000-REEF-DH-blanc.pdf?sequence=5&amp;isAllowed=y</t>
  </si>
  <si>
    <t>http://hdl.handle.net/2117/28558</t>
  </si>
  <si>
    <t>http://hdl.handle.net/2117/77020</t>
  </si>
  <si>
    <t>pdf blanc</t>
  </si>
  <si>
    <t>2015-IJNME-GRPS-blanc.pdf</t>
  </si>
  <si>
    <t>2015-AA-PG-blanc.pdf</t>
  </si>
  <si>
    <t>2015-EwC-GRS_blanc.pdf</t>
  </si>
  <si>
    <t>2015-EWC-GRPS-blanc.pdf</t>
  </si>
  <si>
    <t>2015-CMAME-NDRTF</t>
  </si>
  <si>
    <t>2015-CMAME-NDRTF-blanc.pdf</t>
  </si>
  <si>
    <t>CODI</t>
  </si>
  <si>
    <t>http://dx.doi.org/10.1016/j.cma.2014.10.012</t>
  </si>
  <si>
    <t>2015-CMAME-MSA</t>
  </si>
  <si>
    <t>2015-CMAME-MSA-blanc.pdf</t>
  </si>
  <si>
    <t>2015-CMAME-MSA.png</t>
  </si>
  <si>
    <t>2015-CMAME-MSA-blanc_bib.txt</t>
  </si>
  <si>
    <t>2015-CM-RZA-blanc.pdf</t>
  </si>
  <si>
    <t>2015-CM-RZA_bib.txt</t>
  </si>
  <si>
    <t>2015-NCB-BCESBRMSGT_bib.txt</t>
  </si>
  <si>
    <t>2015-NCB-BCESBRMSGT-blanc.pdf</t>
  </si>
  <si>
    <t>http://upcommons.upc.edu/handle/2117/28506</t>
  </si>
  <si>
    <t>10.1007/s11831-014-9096-x</t>
  </si>
  <si>
    <t>http://link.springer.com/article/10.1007%2Fs11831-014-9096-x</t>
  </si>
  <si>
    <t>2014-ACME-VPD-blanc.pdf</t>
  </si>
  <si>
    <t>2014-ACME-VPD_bib.txt</t>
  </si>
  <si>
    <t>2014-RIMNCDI-MP_bib.txt</t>
  </si>
  <si>
    <t>2014-PONE-VA-blanc.pdf</t>
  </si>
  <si>
    <t>2014-PONE-VA.png</t>
  </si>
  <si>
    <t>2014-PONE-VA_bib.txt</t>
  </si>
  <si>
    <t>2014-NP-BACVGCMBLT-blanc.pdf</t>
  </si>
  <si>
    <t>2014-NP-BACVGCMBLT_bib.txt</t>
  </si>
  <si>
    <t>2014-JAP-APMAA_bib.txt</t>
  </si>
  <si>
    <t>2014-JAP-APMAA.png</t>
  </si>
  <si>
    <t>2014-JAP-APMAA-blanc.pdf</t>
  </si>
  <si>
    <t>http://scitation.aip.org/content/aip/journal/jap/116/9/10.1063/1.4893974</t>
  </si>
  <si>
    <t>2014-CM-VPD_bib.txt</t>
  </si>
  <si>
    <t>2014-CM-VPD-blanc.pdf</t>
  </si>
  <si>
    <t>2014-CF-GFH_bib.txt</t>
  </si>
  <si>
    <t>2014-CF-GFH.png</t>
  </si>
  <si>
    <t>2014-CF-GFH-blanc.pdf</t>
  </si>
  <si>
    <t>2014-ESPR-YPVM_bib.txt</t>
  </si>
  <si>
    <t>2014-ESPR-YPVM-blanc.pdf</t>
  </si>
  <si>
    <t>2014-JCTC-VTA_bib.txt</t>
  </si>
  <si>
    <t>2014-JCTC-VTA.png</t>
  </si>
  <si>
    <t>2014-JCTC-VTA-blanc.pdf</t>
  </si>
  <si>
    <t>2014-BJ-KRBSFPAA_bib.txt</t>
  </si>
  <si>
    <t>2014-BJ-KRBSFPAA.png</t>
  </si>
  <si>
    <t>2014-BJ-KRBSFPAA-blanc.pdf</t>
  </si>
  <si>
    <t>2014-CMAME-HAdS-blanc.pdf</t>
  </si>
  <si>
    <t>2014-CMAME-HAdS.png</t>
  </si>
  <si>
    <t>2014-CMAME-HAdS_bib.txt</t>
  </si>
  <si>
    <t>2014-CMA-CKSHR-blanc.pdf</t>
  </si>
  <si>
    <t>2014-CMA-CKSHR.png</t>
  </si>
  <si>
    <t>2014-CMA-CKSHR_bib.txt</t>
  </si>
  <si>
    <t>2014-CMAME-AHCCL_bib.txt</t>
  </si>
  <si>
    <t>2014-CMAME-AHCCL.png</t>
  </si>
  <si>
    <t>2014-CMAME-AHCCL-blanc.pdf</t>
  </si>
  <si>
    <t>2014-TAFM-AMSRA-blanc.pdf</t>
  </si>
  <si>
    <t>2014-TAFM-AMSRA.png</t>
  </si>
  <si>
    <t>2014-TAFM-AMSRA_bib.txt</t>
  </si>
  <si>
    <t>2014-JMPS-dSA-blanc.pdf</t>
  </si>
  <si>
    <t>2014-JMPS-dSA.png</t>
  </si>
  <si>
    <t>2014-JMPS-dSA_bib.txt</t>
  </si>
  <si>
    <t>2014-AM-AA-blanc.pdf</t>
  </si>
  <si>
    <t>2014-AM-AA.png</t>
  </si>
  <si>
    <t>2014-AM-AA_bib.txt</t>
  </si>
  <si>
    <t>2014-JMPS-ZA-blanc.pdf</t>
  </si>
  <si>
    <t>2014-JMPS-ZA.png</t>
  </si>
  <si>
    <t>2014-JMPS-ZA_bib.txt</t>
  </si>
  <si>
    <t>http://www.ctresources.info/ctr/paper.html?id=60</t>
  </si>
  <si>
    <t>2014-CTR-SRGR-blanc.pdf</t>
  </si>
  <si>
    <t>2014-CTR-SRGR.png</t>
  </si>
  <si>
    <t>2014-CTR-SRGR_bib.txt</t>
  </si>
  <si>
    <t>2014-STE-GJP_bib.txt</t>
  </si>
  <si>
    <t>http://upcommons.upc.edu/handle/2117/20441</t>
  </si>
  <si>
    <t>NO</t>
  </si>
  <si>
    <t>10.1016/j.scitotenv.2013.06.005</t>
  </si>
  <si>
    <t>http://www.sciencedirect.com/science/article/pii/S0048969713006578</t>
  </si>
  <si>
    <t>http://dx.doi.org/10.1007/s00466-013-0891-2</t>
  </si>
  <si>
    <t>2014-CM-AAABR_bib.txt</t>
  </si>
  <si>
    <t>2014-CM-AAABR-blanc.pdf</t>
  </si>
  <si>
    <t>2015-IJNME-LPMAA</t>
  </si>
  <si>
    <t>10.1039/C3SM51748A</t>
  </si>
  <si>
    <t>2013-CM-RdSA</t>
  </si>
  <si>
    <t>2013-CM-RdSA-blanc.pdf</t>
  </si>
  <si>
    <t>2013-CM-RdSA.png</t>
  </si>
  <si>
    <t>2013-CM-RdSA_bib.txt</t>
  </si>
  <si>
    <t>http://dx.doi.org/10.1002/nag.1131</t>
  </si>
  <si>
    <t>2013-IJNAMG-HYL-blanc.pdf</t>
  </si>
  <si>
    <t>2013-IJNAMG-HYL.png</t>
  </si>
  <si>
    <t>2013-IJNAMG-HYL_bib.txt</t>
  </si>
  <si>
    <t>10.1002/nag.1131</t>
  </si>
  <si>
    <t>10.1002/nme.4554</t>
  </si>
  <si>
    <t>http://dx.doi.org/10.1002/nme.4554</t>
  </si>
  <si>
    <t>2013-IJNME-DCZ</t>
  </si>
  <si>
    <t>2013-IJNME-DCZ_bib.txt</t>
  </si>
  <si>
    <t>2013-IJNME-DCZ.png</t>
  </si>
  <si>
    <t>2013-IJNME-DCZ-blanc.pdf</t>
  </si>
  <si>
    <t>http://hdl.handle.net/2117/77685</t>
  </si>
  <si>
    <t>http://hdl.handle.net/2117/77682</t>
  </si>
  <si>
    <t>http://upcommons.upc.edu/bitstream/handle/2117/77760/2014-CM-AAABR-blanc.pdf?sequence=1&amp;isAllowed=y</t>
  </si>
  <si>
    <t>http://hdl.handle.net/2117/77760</t>
  </si>
  <si>
    <t>http://hdl.handle.net/2117/77765</t>
  </si>
  <si>
    <t>http://upcommons.upc.edu/bitstream/handle/2117/27311/2014-CTR-SRGR-blanc.pdf?sequence=6&amp;isAllowed=y</t>
  </si>
  <si>
    <t>http://upcommons.upc.edu/bitstream/handle/2117/77874/BruguesEtAlN2014_preprint.pdf?sequence=1&amp;isAllowed=y</t>
  </si>
  <si>
    <t>http://hdl.handle.net/2117/77874</t>
  </si>
  <si>
    <t>http://hdl.handle.net/2117/77875</t>
  </si>
  <si>
    <t>http://upcommons.upc.edu/bitstream/handle/2117/77875/2014-CM-VPD-blanc.pdf?sequence=1&amp;isAllowed=y</t>
  </si>
  <si>
    <t>http://upcommons.upc.edu/bitstream/handle/2117/18175/MunozConteAsadipourMiodownikPreprint.pdf?sequence=1&amp;isAllowed=y</t>
  </si>
  <si>
    <t>2013-MRC-MCAM</t>
  </si>
  <si>
    <t>2013-MRC-MCAM_bib.txt</t>
  </si>
  <si>
    <t>2013-MRC-MCAM-blanc.pdf</t>
  </si>
  <si>
    <t>2013-MRC-MCAM.png</t>
  </si>
  <si>
    <t>http://hdl.handle.net/2117/18175</t>
  </si>
  <si>
    <t>http://www.sciencedirect.com/science/article/pii/S0093641313000323</t>
  </si>
  <si>
    <t>10.1016/j.mechrescom.2013.02.003</t>
  </si>
  <si>
    <t>http://hdl.handle.net/2117/26322</t>
  </si>
  <si>
    <t>10.1016/j.energy.2012.10.051</t>
  </si>
  <si>
    <t>http://upcommons.upc.edu/bitstream/handle/2117/26322/Adaptive%20finite%20element%20simulation%20of%20stack%20pollutant%20emissions%20over%20complex%20terrains.pdf?sequence=1&amp;isAllowed=y</t>
  </si>
  <si>
    <t>2013-E-OMMREP</t>
  </si>
  <si>
    <t>http://dx.doi.org/10.1016/j.energy.2012.10.051</t>
  </si>
  <si>
    <t>2013-E-OMMREP-blanc.pdf</t>
  </si>
  <si>
    <t>2013-E-OMMREP_bib.txt</t>
  </si>
  <si>
    <t>2013-JAP-ZA</t>
  </si>
  <si>
    <t>2013-JAP-ZA_bib.txt</t>
  </si>
  <si>
    <t>2013-JAP-ZA.png</t>
  </si>
  <si>
    <t>2013-JAP-ZA-blanc.pdf</t>
  </si>
  <si>
    <t>http://hdl.handle.net/2117/20259</t>
  </si>
  <si>
    <t>http://jap.aip.org/resource/1/japiau/v113/i19/p193501_s1</t>
  </si>
  <si>
    <t>10.1063/1.4804265</t>
  </si>
  <si>
    <t>2013-JCP-RPA</t>
  </si>
  <si>
    <t>2013-JCP-PRA</t>
  </si>
  <si>
    <t>2013-IJCM-CDV</t>
  </si>
  <si>
    <t>2013-JMPS-GA</t>
  </si>
  <si>
    <t>2013-CMAME-RA</t>
  </si>
  <si>
    <t>2013-IJNME-PDH</t>
  </si>
  <si>
    <t>2013-AM-AA</t>
  </si>
  <si>
    <t>2013-PRL-SARS</t>
  </si>
  <si>
    <t>2013-CMBBE-AMA</t>
  </si>
  <si>
    <t>2013-JEE(ASCE)-PCH</t>
  </si>
  <si>
    <t>2013-IJNME-HARP</t>
  </si>
  <si>
    <t>2013-IJNMF-GMFH</t>
  </si>
  <si>
    <t>2013-IJNMF-GFH</t>
  </si>
  <si>
    <t>2013-EWC-RS</t>
  </si>
  <si>
    <t>2013-EAWBE-ITMD</t>
  </si>
  <si>
    <t>2013-IJNME-VPD</t>
  </si>
  <si>
    <t>2013-JSV-PR</t>
  </si>
  <si>
    <t>2013-IJDM-CPM</t>
  </si>
  <si>
    <t>2013-ANM-CD</t>
  </si>
  <si>
    <t>2013-IJNME-MRA</t>
  </si>
  <si>
    <t>2013-IJDM-FJP</t>
  </si>
  <si>
    <t>2013-CMAME-MA</t>
  </si>
  <si>
    <t>2013-JSC-DQQ</t>
  </si>
  <si>
    <t>2013-JSV-DPR</t>
  </si>
  <si>
    <t>2013-IJNMF-DHQQTW</t>
  </si>
  <si>
    <t>2013-IJNMF-CPH</t>
  </si>
  <si>
    <t>2013-ACME-CLBACGAAH</t>
  </si>
  <si>
    <t>2013-PRE-MA</t>
  </si>
  <si>
    <t>2013-AES-RRS</t>
  </si>
  <si>
    <t>2013-IJNME-RMA</t>
  </si>
  <si>
    <t>2013-JHE-YP</t>
  </si>
  <si>
    <t>2013-EMA-YBPM</t>
  </si>
  <si>
    <t>2013-IJNAMG-MLH</t>
  </si>
  <si>
    <t>2013-IJNME-GCCDH</t>
  </si>
  <si>
    <t>2013-IJNME-HRA</t>
  </si>
  <si>
    <t>2013-JCO-DGQ</t>
  </si>
  <si>
    <t>2013-WRM-GP</t>
  </si>
  <si>
    <t>2013-WP-GP</t>
  </si>
  <si>
    <t>2012-IJNME-HRA</t>
  </si>
  <si>
    <t>2012-IJNME-MHBP</t>
  </si>
  <si>
    <t>2012-IJNMF-HCP</t>
  </si>
  <si>
    <t>2012-CMAME-FD</t>
  </si>
  <si>
    <t>2012-OR-HRAP</t>
  </si>
  <si>
    <t>2012-CMAME-VD</t>
  </si>
  <si>
    <t>2012-RIMNCDI-TR</t>
  </si>
  <si>
    <t>2012-SMS-AA</t>
  </si>
  <si>
    <t>2012-OR-DZC</t>
  </si>
  <si>
    <t>2012-IJNAMG-DLPH</t>
  </si>
  <si>
    <t>2012-ASR-OMMREP</t>
  </si>
  <si>
    <t>2012-IJNMF-MFH</t>
  </si>
  <si>
    <t>2012-IJNME-PDM</t>
  </si>
  <si>
    <t>2012-IJF-AA</t>
  </si>
  <si>
    <t>2012-JMPS-AA</t>
  </si>
  <si>
    <t>2012-CMAME-GMHLCC</t>
  </si>
  <si>
    <t>2012-WP-JP</t>
  </si>
  <si>
    <t>2012-PRE-RA</t>
  </si>
  <si>
    <t>2012-JSV-DPR</t>
  </si>
  <si>
    <t>2012-EWC-RRS</t>
  </si>
  <si>
    <t>2012-CMS-SGALS</t>
  </si>
  <si>
    <t>2012-RIMNCDI-CPH</t>
  </si>
  <si>
    <t>2011-IJNME-SFH</t>
  </si>
  <si>
    <t>2011-JSV-DHPR</t>
  </si>
  <si>
    <t>2011-IJSS-RBAT</t>
  </si>
  <si>
    <t>2011-WRM-PG</t>
  </si>
  <si>
    <t>2011-WST-GP</t>
  </si>
  <si>
    <t>2011-EJMAS-BRA</t>
  </si>
  <si>
    <t>2011-IJNME-SPD</t>
  </si>
  <si>
    <t>2011-CM-SPD</t>
  </si>
  <si>
    <t>2011-SS-JP</t>
  </si>
  <si>
    <t>2011-RIMNCDI-MFH</t>
  </si>
  <si>
    <t>2011-G-CWWZC</t>
  </si>
  <si>
    <t>2011-NM-BDQ</t>
  </si>
  <si>
    <t>2011-FEAD-SF</t>
  </si>
  <si>
    <t>2011-IJSS-PDM</t>
  </si>
  <si>
    <t>2011-ACME-SFH</t>
  </si>
  <si>
    <t>2011-AM-AA</t>
  </si>
  <si>
    <t>2011-MSMSE-AA</t>
  </si>
  <si>
    <t>2011-N-CFZS</t>
  </si>
  <si>
    <t>2011-JCA-PR</t>
  </si>
  <si>
    <t>2011-WST-TJP</t>
  </si>
  <si>
    <t>2011-FES-AZ</t>
  </si>
  <si>
    <t>2011-IJNME-MRA</t>
  </si>
  <si>
    <t>2011-JWRPM(ASCE)-JP</t>
  </si>
  <si>
    <t>2011-AES-RRS</t>
  </si>
  <si>
    <t>2013-JCP-RPA_bib.txt</t>
  </si>
  <si>
    <t>2013-JCP-RPA.png</t>
  </si>
  <si>
    <t>10.1016/j.jcp.2013.04.046</t>
  </si>
  <si>
    <t>http://www.sciencedirect.com/science/article/pii/S0021999113003483</t>
  </si>
  <si>
    <t>2013-JCP-RPA-blanc.pdf</t>
  </si>
  <si>
    <t>http://hdl.handle.net/2117/20105</t>
  </si>
  <si>
    <t>10.1016/j.jcp.2013.04.038</t>
  </si>
  <si>
    <t>http://hdl.handle.net/2117/20106</t>
  </si>
  <si>
    <t>http://dx.doi.org/10.1016/j.jcp.2013.04.038</t>
  </si>
  <si>
    <t>2013-JCP-PRA-blanc.pdf</t>
  </si>
  <si>
    <t>2013-JCP-PRA_bib.txt</t>
  </si>
  <si>
    <t>2013-JCP-PRA.png</t>
  </si>
  <si>
    <t>10.1142/S0219876213500187</t>
  </si>
  <si>
    <t>2013-IJCM-CDV-blanc.pdf</t>
  </si>
  <si>
    <t>http://dx.doi.org/10.1142/S0219876213500187</t>
  </si>
  <si>
    <t>2013-IJCM-CDV_bib.txt</t>
  </si>
  <si>
    <t>http://www.sciencedirect.com/science/article/pii/S0022509612001366</t>
  </si>
  <si>
    <t>2013-JMPS-GA-blanc.pdf</t>
  </si>
  <si>
    <t>2013-JMPS-GA.png</t>
  </si>
  <si>
    <t>2013-JMPS-GA_bib-txt</t>
  </si>
  <si>
    <t>2013-CMAME-RA_bib.txt</t>
  </si>
  <si>
    <t>2013-CMAME-RA.png</t>
  </si>
  <si>
    <t>http://dx.doi.org/10.1016/j.cma.2013.05.015</t>
  </si>
  <si>
    <t>2013-CMAME-RA-blanc.pdf</t>
  </si>
  <si>
    <t>http://onlinelibrary.wiley.com/doi/10.1002/nme.4396/abstract</t>
  </si>
  <si>
    <t>2013-IJNME-PDH-blanc.pdf</t>
  </si>
  <si>
    <t>10.1016/j.actamat.2013.07.050</t>
  </si>
  <si>
    <t>http://dx.doi.org/10.1016/j.actamat.2013.07.050</t>
  </si>
  <si>
    <t>2013-AM-AA.png</t>
  </si>
  <si>
    <t>2013-AM-AA_bib.txt</t>
  </si>
  <si>
    <t>2013-AM-AA-blanc.pdf</t>
  </si>
  <si>
    <t>http://hdl.handle.net/2117/20444</t>
  </si>
  <si>
    <t>http://dx.doi.org/10.1103/PhysRevLett.110.028101</t>
  </si>
  <si>
    <t>10.1103/PhysRevLett.110.028101</t>
  </si>
  <si>
    <t>2013-PRL-SARS_bib.txt</t>
  </si>
  <si>
    <t>2013-PRL-SARS.png</t>
  </si>
  <si>
    <t>http://www.sciencedirect.com/science/article/pii/S0024493713003320</t>
  </si>
  <si>
    <t>2014-L-ZJF</t>
  </si>
  <si>
    <t>2014-L-ZJF_bib.txt</t>
  </si>
  <si>
    <t>2014-L-ZJF-blanc.pdf</t>
  </si>
  <si>
    <t>10.1080/10255842.2011.616944</t>
  </si>
  <si>
    <t>http://www.tandfonline.com/doi/abs/10.1080/10255842.2011.616944</t>
  </si>
  <si>
    <t>http://hdl.handle.net/2117/21063</t>
  </si>
  <si>
    <t>http://upcommons.upc.edu/bitstream/handle/2117/21063/diffusion-reaction.pdf?sequence=1&amp;isAllowed=y</t>
  </si>
  <si>
    <t>2013-CMBBE-AMA_bib.txt</t>
  </si>
  <si>
    <t>2013-CMBBE-AMA.png</t>
  </si>
  <si>
    <t>2013-CMBBE-AMA-blanc.pdf</t>
  </si>
  <si>
    <t>10.1061/(ASCE)EE.1943-7870.0000665</t>
  </si>
  <si>
    <t>http://upcommons.upc.edu/bitstream/handle/2117/26352/Dimensionless%20analysis%20of%20HSDM%20and%20application%20to%20simulation%20of%20breakthrough%20curves%20of%20highly%20adsorbent%20porous%20media.pdf?sequence=1&amp;isAllowed=y</t>
  </si>
  <si>
    <t>http://ascelibrary.org/doi/10.1061/%28ASCE%29EE.1943-7870.0000665</t>
  </si>
  <si>
    <t>2013-JEE(ASCE)-PCH-blanc.pdf</t>
  </si>
  <si>
    <t>2013-JEE(ASCE)-PCH_bib.txt</t>
  </si>
  <si>
    <t>2013-PRL-SARS-blanc.pdf</t>
  </si>
  <si>
    <t>2014-L-ZJF.png</t>
  </si>
  <si>
    <t>http://dx.doi.org/10.1002/nme.4547</t>
  </si>
  <si>
    <t>10.1002/nme.4547</t>
  </si>
  <si>
    <t>2013-IJNME-HARP-blanc.pdf</t>
  </si>
  <si>
    <t>2013-IJNME-HARP.png</t>
  </si>
  <si>
    <t>2013-IJNME-HARP_bib.txt</t>
  </si>
  <si>
    <t>http://upcommons.upc.edu/handle/2117/20885</t>
  </si>
  <si>
    <t>http://dx.doi.org/10.1002/fld.3828</t>
  </si>
  <si>
    <t>10.1002/fld.3828</t>
  </si>
  <si>
    <t>2013-IJNMF-GMFH_bib.txt</t>
  </si>
  <si>
    <t>2013-IJNMF-GMFH.png</t>
  </si>
  <si>
    <t>10.1002/fld.3784</t>
  </si>
  <si>
    <t>http://dx.doi.org/10.1002/fld.3784</t>
  </si>
  <si>
    <t>2013-IJNMF-GFH.png</t>
  </si>
  <si>
    <t>2013-IJNMF-GFH_bib.txt</t>
  </si>
  <si>
    <t>https://www.lacan.upc.edu/scientificPublications/files/pdfs/NPX_PDX_AHC_2012.pdf</t>
  </si>
  <si>
    <t>http://hdl.handle.net/2117/78508 </t>
  </si>
  <si>
    <t>http://upcommons.upc.edu/bitstream/handle/2117/7074/automaticgeneralleast.pdf?sequence=7</t>
  </si>
  <si>
    <t>2013-EWC-RS-blanc.pdf</t>
  </si>
  <si>
    <t>2013-EWC-RS.png</t>
  </si>
  <si>
    <t>2013-EWC-RS_bib.txt</t>
  </si>
  <si>
    <t>http://dx.doi.org/10.1007/s00366-012-0260-3</t>
  </si>
  <si>
    <t>10.1007/s00366-012-0260-3</t>
  </si>
  <si>
    <t>http://www.sciencedirect.com/science/article/pii/S0955799713001756</t>
  </si>
  <si>
    <t>10.1016/j.enganabound.2013.08.016</t>
  </si>
  <si>
    <t>2013-EAWBE-ITMD_bib.txt</t>
  </si>
  <si>
    <t>2013-EAWBE-ITMD.png</t>
  </si>
  <si>
    <t>2013-EAWBE-ITMD-blanc.pdf</t>
  </si>
  <si>
    <t>http://hdl.handle.net/2117/20244</t>
  </si>
  <si>
    <t>10.1002/nme.4538</t>
  </si>
  <si>
    <t>http://onlinelibrary.wiley.com/doi/10.1002/nme.4538/abstract</t>
  </si>
  <si>
    <t>2013-IJNME-VPD_bib.txt</t>
  </si>
  <si>
    <t>2013-IJNME-VPD.png</t>
  </si>
  <si>
    <t>2013-IJNME-VPD-banc.pdf</t>
  </si>
  <si>
    <t>http://hdl.handle.net/2117/17144</t>
  </si>
  <si>
    <t>http://www.sciencedirect.com/science/article/pii/S0022460X12008449</t>
  </si>
  <si>
    <t>10.1016/j.jsv.2012.09.044</t>
  </si>
  <si>
    <t>http://upcommons.upc.edu/bitstream/handle/2117/17144/JSV_2012_JPP_ARF.pdf?sequence=1&amp;isAllowed=y</t>
  </si>
  <si>
    <t>2013-JSV-PR_bib.txt</t>
  </si>
  <si>
    <t>2013-JSV-PR.png</t>
  </si>
  <si>
    <t>2013-JSV-PR-blanc.pdf</t>
  </si>
  <si>
    <t>10.1002/nme.4784</t>
  </si>
  <si>
    <t>2015-IJNME-AHCC</t>
  </si>
  <si>
    <t>2015-IJNME-AHCC_bib.txt</t>
  </si>
  <si>
    <t>2015-IJNME-AHCC.png</t>
  </si>
  <si>
    <t>2015-IJNME-AHCC-blanc.pdf</t>
  </si>
  <si>
    <t>http://dx.doi.org/10.1002/nme.4784</t>
  </si>
  <si>
    <t>http://upcommons.upc.edu/bitstream/handle/2117/20940/Modeling+and+enhanced....pdf?sequence=1</t>
  </si>
  <si>
    <t>10.1063/1.4830403</t>
  </si>
  <si>
    <t>http://scitation.aip.org/content/aip/journal/jcp/139/21/10.1063/1.4830403</t>
  </si>
  <si>
    <t>http://hdl.handle.net/2117/20940</t>
  </si>
  <si>
    <t>2013-THCP-HMA_bib.txt</t>
  </si>
  <si>
    <t>2013-THCP-HMA.png</t>
  </si>
  <si>
    <t>http://hdl.handle.net/2117/21064</t>
  </si>
  <si>
    <t>10.1177/1056789512446820</t>
  </si>
  <si>
    <t>http://upcommons.upc.edu/bitstream/handle/2117/21064/modelling_mixed_damage.pdf?sequence=1&amp;isAllowed=y</t>
  </si>
  <si>
    <t>2013-IJDM-CPM_bib.txt</t>
  </si>
  <si>
    <t>2013-IJDM-CPM-blanc.pdf</t>
  </si>
  <si>
    <t>2013-IJDM-CPM.png</t>
  </si>
  <si>
    <t>http://hdl.handle.net/2117/26370</t>
  </si>
  <si>
    <t>10.1080/07900627.2012.757017</t>
  </si>
  <si>
    <t>http://www.tandfonline.com/doi/abs/10.1080/07900627.2012.757017</t>
  </si>
  <si>
    <t>http://upcommons.upc.edu/bitstream/handle/2117/26370/Monitoring_.pdf?sequence=1&amp;isAllowed=y</t>
  </si>
  <si>
    <t>2013-IJDM-FJP-blanc.pdf</t>
  </si>
  <si>
    <t>2013-IJDM-FJP.png</t>
  </si>
  <si>
    <t>2013-IJDM-FJP_bib.txt</t>
  </si>
  <si>
    <t>http://dx.doi.org/10.1016/j.apnum.2013.07.001</t>
  </si>
  <si>
    <t>2013-ANM-CD_bib.txt</t>
  </si>
  <si>
    <t>10.1016/j.apnum.2013.07.001</t>
  </si>
  <si>
    <t>http://dx.doi.org/10.1002/nme.4403</t>
  </si>
  <si>
    <t>10.1002/nme.4403</t>
  </si>
  <si>
    <t>2013-IJNME-MRA_bib.txt</t>
  </si>
  <si>
    <t>10.1016/j.cma.2013.04.007</t>
  </si>
  <si>
    <t>http://www.sciencedirect.com/science/article/pii/S0045782513001059</t>
  </si>
  <si>
    <t>2013-CMAME-MA_bib.txt</t>
  </si>
  <si>
    <t>2013-CMAME-MA.png</t>
  </si>
  <si>
    <t>2013-CMAME-MA-blanc.pdf</t>
  </si>
  <si>
    <t>http://hdl.handle.net/2117/20858</t>
  </si>
  <si>
    <t>10.1137/110850487</t>
  </si>
  <si>
    <t>2013-JSC-DQQ-blanc.pdf</t>
  </si>
  <si>
    <t>2013-JSC-DQQ_bib.txt</t>
  </si>
  <si>
    <t>http://dx.doi.org/10.1137/110850487</t>
  </si>
  <si>
    <t>http://hdl.handle.net/2117/27722</t>
  </si>
  <si>
    <t>http://www.sciencedirect.com/science/article/pii/S0022460X13004392</t>
  </si>
  <si>
    <t>10.1016/j.jsv.2013.05.012</t>
  </si>
  <si>
    <t>http://upcommons.upc.edu/bitstream/handle/2117/27722/12662217.pdf?sequence=1&amp;isAllowed=y</t>
  </si>
  <si>
    <t>2013-JSV-DPR-blanc.pdf</t>
  </si>
  <si>
    <t>2013-JSV-DPR_bib.txt</t>
  </si>
  <si>
    <t>10.1002/fld.3658</t>
  </si>
  <si>
    <t>2013-IJNMF-DHQQTW_bib.txt</t>
  </si>
  <si>
    <t>http://dx.doi.org/10.1002/fld.3658</t>
  </si>
  <si>
    <t>10.1002/fld.3682</t>
  </si>
  <si>
    <t>2013-IJNMF-CPH-blanc.pdf</t>
  </si>
  <si>
    <t>2013-IJNMF-CPH_bib.txt</t>
  </si>
  <si>
    <t>http://onlinelibrary.wiley.com/doi/10.1002/fld.3682/abstract</t>
  </si>
  <si>
    <t>http://hdl.handle.net/2117/21044</t>
  </si>
  <si>
    <t>http://dx.doi.org/10.1007/s11831-013-9080-x</t>
  </si>
  <si>
    <t>2013-ACME-CLBACGAAH_bib.txt</t>
  </si>
  <si>
    <t>2013-ACME-CLBACGAAH-blanc.pdf</t>
  </si>
  <si>
    <t>http://dx.doi.org/10.1103/PhysRevE.88.012708</t>
  </si>
  <si>
    <t>2013-AES-RRS_bib.txt</t>
  </si>
  <si>
    <t>2013-AES-RRS.png</t>
  </si>
  <si>
    <t>2013-AES-RRS-blanc.pdf</t>
  </si>
  <si>
    <t>10.1016/j.advengsoft.2013.06.012</t>
  </si>
  <si>
    <t>10.1002/nme.4443</t>
  </si>
  <si>
    <t>2013-IJNME-RMA_bib.txt</t>
  </si>
  <si>
    <t>2013-IJNME-RMA.png</t>
  </si>
  <si>
    <t>http://hdl.handle.net/2117/20941</t>
  </si>
  <si>
    <t>10.1061/(ASCE)HE.1943-5584.0000756</t>
  </si>
  <si>
    <t>http://ascelibrary.org/doi/10.1061/%28ASCE%29HE.1943-5584.0000756</t>
  </si>
  <si>
    <t>10.1007/s10661-013-3147-x</t>
  </si>
  <si>
    <t>http://dx.doi.org/10.1007/s10661-013-3147-x</t>
  </si>
  <si>
    <t>2013-EMA-YBPM_bib.txt</t>
  </si>
  <si>
    <t>http://hdl.handle.net/2117/21062</t>
  </si>
  <si>
    <t>10.1002/nag.2090</t>
  </si>
  <si>
    <t>2013-IJNAMG-MLH-blanc.pdf</t>
  </si>
  <si>
    <t>http://upcommons.upc.edu/bitstream/handle/2117/21062/stability_anchored_sheet.pdf?sequence=1&amp;isAllowed=y</t>
  </si>
  <si>
    <t>http://dx.doi.org/10.1002/nag.2090</t>
  </si>
  <si>
    <t>2015-JIEA-PVS</t>
  </si>
  <si>
    <t>http://dx.doi.org/10.1216/JIE-2015-27-2-233</t>
  </si>
  <si>
    <t>10.1216/JIE-2015-27-2-233}</t>
  </si>
  <si>
    <t>2015-JIEA-PVS-blanc.pdf</t>
  </si>
  <si>
    <t>2015-JIEA-PVS_bib.txt</t>
  </si>
  <si>
    <t>http://hdl.handle.net/2117/76996</t>
  </si>
  <si>
    <t>http://hdl.handle.net/2117/27706</t>
  </si>
  <si>
    <t>http://upcommons.upc.edu/bitstream/handle/2117/27706/10736911.pdf?sequence=1&amp;isAllowed=y</t>
  </si>
  <si>
    <t>10.1016/j.jsv.2012.06.001</t>
  </si>
  <si>
    <t>http://dx.doi.org/10.1016/j.jsv.2012.06.001</t>
  </si>
  <si>
    <t>2012-JSV-DPR_bib.txt</t>
  </si>
  <si>
    <t>http://hdl.handle.net/2117/27705</t>
  </si>
  <si>
    <t>10.1016/j.jsv.2010.12.019</t>
  </si>
  <si>
    <t>http://www.sciencedirect.com/science/article/pii/S0022460X10008333</t>
  </si>
  <si>
    <t>2011-JSV-DHPR-blanc.pdf</t>
  </si>
  <si>
    <t>http://upcommons.upc.edu/bitstream/handle/2117/27705/4503136.pdf?sequence=1&amp;isAllowed=y</t>
  </si>
  <si>
    <t>http://upcommons.upc.edu/bitstream/handle/2117/10251/supg-basedstabilizationa.pdf?sequence=1</t>
  </si>
  <si>
    <t>10.1002/nme.4493</t>
  </si>
  <si>
    <t>http://dx.doi.org/10.1002/nme.4493</t>
  </si>
  <si>
    <t>10.1002/nme.4389</t>
  </si>
  <si>
    <t>http://onlinelibrary.wiley.com/doi/10.1002/nme.4389/abstract</t>
  </si>
  <si>
    <t>2013-IJNME-HRA_bib.txt</t>
  </si>
  <si>
    <t>10.1137/120890764</t>
  </si>
  <si>
    <t>http://dx.doi.org/10.1137/120890764</t>
  </si>
  <si>
    <t>2013-JCO-DGQ_bib.txt</t>
  </si>
  <si>
    <t>http://link.springer.com/article/10.1007/s11269-012-0251-6</t>
  </si>
  <si>
    <t>http://hdl.handle.net/2117/18648</t>
  </si>
  <si>
    <t>http://upcommons.upc.edu/bitstream/handle/2117/18648/Unravelling%20the%20Linkages%20Between%20Water%2c%20Sanitation_MOD.pdf?sequence=5&amp;isAllowed=y</t>
  </si>
  <si>
    <t>2013-WRM-GP_bib.txt</t>
  </si>
  <si>
    <t>2013-WP-GP_bib.txt</t>
  </si>
  <si>
    <t>10.2166/wp.2013.037</t>
  </si>
  <si>
    <t>http://www.iwaponline.com/wp/up/wp2013037.htm</t>
  </si>
  <si>
    <t>http://upcommons.upc.edu/handle/2117/22423</t>
  </si>
  <si>
    <t>http://hdl.handle.net/2117/15798</t>
  </si>
  <si>
    <t>10.1371/journal.pone.0034473</t>
  </si>
  <si>
    <t>http://www.plosone.org/article/info%3Adoi%2F10.1371%2Fjournal.pone.0034473</t>
  </si>
  <si>
    <t>http://upcommons.upc.edu/bitstream/handle/2117/15798/journal.pone.0034473%5b1%5d.pdf?sequence=1&amp;isAllowed=y</t>
  </si>
  <si>
    <t>2013-IJNAMG-MLH_bib.txt</t>
  </si>
  <si>
    <t>2013-IJNAMG-MLH.png</t>
  </si>
  <si>
    <t>2013-IJNME-GCCDH_bib.txt</t>
  </si>
  <si>
    <t>2013-IJNME-GCCDH.png</t>
  </si>
  <si>
    <t>10.1103/PhysRevE.88.012708</t>
  </si>
  <si>
    <t>2013-PRE-MA_bib.txt</t>
  </si>
  <si>
    <t>2013-PRE-MA.png</t>
  </si>
  <si>
    <t>2013-ACME-CLBACGAAH.png</t>
  </si>
  <si>
    <t>2013-IJNME-RMA-blanc.pdf</t>
  </si>
  <si>
    <t>2013-JHE-YP-blanc.pdf</t>
  </si>
  <si>
    <t>http://onlinelibrary.wiley.com/doi/10.1002/nme.4443/abstract</t>
  </si>
  <si>
    <t>2013-IJNME-HRA.png</t>
  </si>
  <si>
    <t>2013-IJNME-HRA-blanc.pdf</t>
  </si>
  <si>
    <t>2013-EMA-YBPM-blanc.pdf</t>
  </si>
  <si>
    <t>http://download.springer.com/static/pdf/373/art%253A10.1007%252Fs10661-013-3147-x.pdf?auth66=1393158412_702455369f8f07341341e9ec348b7504&amp;ext=.pdf</t>
  </si>
  <si>
    <t>http://hdl.handle.net/2117/21708</t>
  </si>
  <si>
    <t>http://upcommons.upc.edu/bitstream/handle/2117/20858/2013-JSC-DQQ-blanc.pdf?sequence=8&amp;isAllowed=y</t>
  </si>
  <si>
    <t>http://hdl.handle.net/2117/7074</t>
  </si>
  <si>
    <t>http://hdl.handle.net/2117/78628</t>
  </si>
  <si>
    <t>http://hdl.handle.net/2117/78629</t>
  </si>
  <si>
    <t>http://upcommons.upc.edu/bitstream/handle/2117/78628/2013-IJCM-CDV-blanc.pdf?sequence=1&amp;isAllowed=y</t>
  </si>
  <si>
    <t>http://hdl.handle.net/2117/78632</t>
  </si>
  <si>
    <t>http://upcommons.upc.edu/bitstream/handle/2117/78632/2013-CMAME-MA-blanc.pdf?sequence=1&amp;isAllowed=y</t>
  </si>
  <si>
    <t>http://upcommons.upc.edu/bitstream/handle/2117/78633/2013-ANM-CD-blanc.pdf?sequence=1&amp;isAllowed=y</t>
  </si>
  <si>
    <t>http://hdl.handle.net/2117/78633</t>
  </si>
  <si>
    <t>http://hdl.handle.net/2117/78643</t>
  </si>
  <si>
    <t>http://upcommons.upc.edu/bitstream/handle/2117/78643/2013-IJNME-HRA-blanc.pdf?sequence=1&amp;isAllowed=y</t>
  </si>
  <si>
    <t>http://hdl.handle.net/2117/78646</t>
  </si>
  <si>
    <t>http://upcommons.upc.edu/bitstream/handle/2117/78646/2013-IJNMF-DHQQTW-blanc.pdf?sequence=1&amp;isAllowed=y</t>
  </si>
  <si>
    <t>2012-PO-CUBMVBM_bib.txt</t>
  </si>
  <si>
    <t>2012-M2AN-SL-blanc.pdf</t>
  </si>
  <si>
    <t>2012-M2AN-SL_bib.txt</t>
  </si>
  <si>
    <t>2012-IJNME-HRA_bib.txt</t>
  </si>
  <si>
    <t>2012-IJNME-HRA-blanc.pdf</t>
  </si>
  <si>
    <t>10.1002/nme.3314</t>
  </si>
  <si>
    <t>http://onlinelibrary.wiley.com/doi/10.1002/nme.3314/abstract</t>
  </si>
  <si>
    <t>10.1002/nme.4303</t>
  </si>
  <si>
    <t>http://onlinelibrary.wiley.com/doi/10.1002/nme.4303/abstract</t>
  </si>
  <si>
    <t>2012-IJNME-MHBP-blanc.pdf</t>
  </si>
  <si>
    <t>http://hdl.handle.net/2117/16972</t>
  </si>
  <si>
    <t>2012-IJNME-MHBP_bib.txt</t>
  </si>
  <si>
    <t>2012-IJNMF-HCP_bib.txt</t>
  </si>
  <si>
    <t>2012-IJNMF-HCP-blanc.pdf</t>
  </si>
  <si>
    <t>2012-IJNMF-HCP.png</t>
  </si>
  <si>
    <t>10.1002/fld.2654</t>
  </si>
  <si>
    <t>http://onlinelibrary.wiley.com/doi/10.1002/fld.2654/abstract</t>
  </si>
  <si>
    <t>2012-CMAME-FD_bib.txt</t>
  </si>
  <si>
    <t>2012-CMAME-FD.png</t>
  </si>
  <si>
    <t>2012-CMAME-FD-blanc.pdf</t>
  </si>
  <si>
    <t>http://www.sciencedirect.com/science/article/pii/S0045782512000928</t>
  </si>
  <si>
    <t>10.1016/j.cma.2012.03.016</t>
  </si>
  <si>
    <t>http://onlinelibrary.wiley.com/wol1/doi/10.1002/2015GC006031/full</t>
  </si>
  <si>
    <t>2015-GGG-AZD</t>
  </si>
  <si>
    <t>2015-GGG-AZD_bib.txt</t>
  </si>
  <si>
    <t>2015-GGG-AZD.png</t>
  </si>
  <si>
    <t>2015-GGG-AZD-blanc.pdf</t>
  </si>
  <si>
    <t>http://upcommons.upc.edu/bitstream/handle/2117/78724/2013-JCO-DGQ-blanc.pdf?sequence=1&amp;isAllowed=y</t>
  </si>
  <si>
    <t>http://hdl.handle.net/2117/78724</t>
  </si>
  <si>
    <t>http://hdl.handle.net/2117/78723</t>
  </si>
  <si>
    <t>http://upcommons.upc.edu/bitstream/handle/2117/78723/2013-IJNMF-GFH-blanc.pdf?sequence=1&amp;isAllowed=y</t>
  </si>
  <si>
    <t>http://hdl.handle.net/2117/8882</t>
  </si>
  <si>
    <t>1991-AandA-PMES_bib.txt </t>
  </si>
  <si>
    <t>1991-AandA-PMES</t>
  </si>
  <si>
    <t>1991-AandA-PMES-blanc.pdf </t>
  </si>
  <si>
    <t>2012-OR-HRAP_bib.txt</t>
  </si>
  <si>
    <t>http://upcommons.upc.edu/handle/2117/15916</t>
  </si>
  <si>
    <t>2012-OR-HRAP-blanc.pdf</t>
  </si>
  <si>
    <t>http://dx.doi.org/10.4171/OWR/2012/09</t>
  </si>
  <si>
    <t>10.4171/OWR/2012/09</t>
  </si>
  <si>
    <t>http://www.sciencedirect.com/science/article/pii/S0045782512002046</t>
  </si>
  <si>
    <t>http://hdl.handle.net/2117/17048</t>
  </si>
  <si>
    <t>http://upcommons.upc.edu/bitstream/handle/2117/17048/CMAME_FVR_PDM_2012.pdf?sequence=1&amp;isAllowed=y</t>
  </si>
  <si>
    <t>2012-CMAME-VD-blanc.pdf</t>
  </si>
  <si>
    <t>2012-CMAME-VD_bib.txt</t>
  </si>
  <si>
    <t>http://hdl.handle.net/2117/17050</t>
  </si>
  <si>
    <t>http://upcommons.upc.edu/bitstream/handle/2117/17050/RIMNI_ETM_ARF_2012.pdf?sequence=1&amp;isAllowed=y</t>
  </si>
  <si>
    <t>2012-RIMNCDI-TR_bib.txt</t>
  </si>
  <si>
    <t>2012-RIMNCDI-TR-blanc.pdf</t>
  </si>
  <si>
    <t>http://dx.doi.org/10.1016/j.rimni.2012.03.006</t>
  </si>
  <si>
    <t>10.1016/j.rimni.2012.03.006</t>
  </si>
  <si>
    <t>http://dx.doi.org/10.1088/0964-1726/21/9/094011</t>
  </si>
  <si>
    <t>10.1088/0964-1726/21/9/094011</t>
  </si>
  <si>
    <t>2012-SMS-AA_bib.txt</t>
  </si>
  <si>
    <t> 10.4171/OWR/2012/09</t>
  </si>
  <si>
    <t>http://hdl.handle.net/2117/15917</t>
  </si>
  <si>
    <t>2012-OR-DZC_bib.txt</t>
  </si>
  <si>
    <t>10.1002/nag.1097</t>
  </si>
  <si>
    <t>http://dx.doi.org/10.1002/nag.1097</t>
  </si>
  <si>
    <t>2012-IJNAMG-DLPH-blanc.pdf</t>
  </si>
  <si>
    <t>2012-IJNAMG-DLPH.png</t>
  </si>
  <si>
    <t>2012-IJNAMG-DLPH_bib.txt</t>
  </si>
  <si>
    <t>http://upcommons.upc.edu/bitstream/handle/2117/17588/asr-8-105-2012.pdf?sequence=1&amp;isAllowed=y</t>
  </si>
  <si>
    <t>http://hdl.handle.net/2117/17588</t>
  </si>
  <si>
    <t>2012-ASR-OMMREP_bib.txt</t>
  </si>
  <si>
    <t>2012-ASR-OMMREP-blanc.pdf</t>
  </si>
  <si>
    <t>http://dx.doi.org/10.5194/asr-8-105-2012</t>
  </si>
  <si>
    <t>10.5194/asr-8-105-2012</t>
  </si>
  <si>
    <t>2015-AMSES-AGZDCC</t>
  </si>
  <si>
    <t>2015-AMSES-ZDFCH</t>
  </si>
  <si>
    <t>2015-AMSES-AGZDCC_bib.txt</t>
  </si>
  <si>
    <t>2015-AMSES-AGZDCC-blanc.pdf</t>
  </si>
  <si>
    <t>2015-AMSES-ZDFCH_bib.txt</t>
  </si>
  <si>
    <t>2015-AMSES-ZDFCH.png</t>
  </si>
  <si>
    <t>2015-AMSES-ZDFCH-blanc.pdf</t>
  </si>
  <si>
    <t>2012-SMS-AA.png</t>
  </si>
  <si>
    <t>2012-SMS-AA-blanc.pdf</t>
  </si>
  <si>
    <t>2012-WEIA-CLEM-blanc.pdf</t>
  </si>
  <si>
    <t>2012-WEIA-CLEM.png</t>
  </si>
  <si>
    <t>2012-WEIA-CLEM_bib.txt</t>
  </si>
  <si>
    <t>http://dx.doi.org/10.1016/j.jweia.2012.06.003</t>
  </si>
  <si>
    <t>http://hdl.handle.net/2117/18440</t>
  </si>
  <si>
    <t>10.1016/j.jweia.2012.06.003</t>
  </si>
  <si>
    <t>2012-WEIA-MCF_bib.txt</t>
  </si>
  <si>
    <t>2012-WEIA-MCF.png</t>
  </si>
  <si>
    <t>2012-WEIA-MCF-blanc.pdf</t>
  </si>
  <si>
    <t>http://hdl.handle.net/2117/18442</t>
  </si>
  <si>
    <t>http://dx.doi.org/10.1016/j.jweia.2012.06.004</t>
  </si>
  <si>
    <t>10.1016/j.jweia.2012.06.004</t>
  </si>
  <si>
    <t>10.1002/fld.2703</t>
  </si>
  <si>
    <t>http://hdl.handle.net/2117/14695</t>
  </si>
  <si>
    <t>http://onlinelibrary.wiley.com/doi/10.1002/fld.2703/pdf</t>
  </si>
  <si>
    <t>2012-IJNMF-MFH_bib.txt</t>
  </si>
  <si>
    <t>http://upcommons.upc.edu/bitstream/handle/2117/79035/2012-SMS-AA-blanc.pdf?sequence=1&amp;isAllowed=y</t>
  </si>
  <si>
    <t>http://hdl.handle.net/2117/79035</t>
  </si>
  <si>
    <t>http://upcommons.upc.edu/bitstream/handle/2117/14695/2012-IJNMF-MFH-blanc.pdf?sequence=9&amp;isAllowed=y</t>
  </si>
  <si>
    <t>2012-IJNMF-MFH-blanc.pdf</t>
  </si>
  <si>
    <t>2012-IJNME-PDM_bib.txt</t>
  </si>
  <si>
    <t>2012-IJNME-PDM-blanc.pdf</t>
  </si>
  <si>
    <t>http://dx.doi.org/10.1002/nme.3312</t>
  </si>
  <si>
    <t>10.1002/nme.3312</t>
  </si>
  <si>
    <t>2012-IJF-AA_bib.txt</t>
  </si>
  <si>
    <t>2012-IJF-AA.png</t>
  </si>
  <si>
    <t>http://upcommons.upc.edu/handle/2117/14198</t>
  </si>
  <si>
    <t>2012-IJF-AA-blanc.pdf</t>
  </si>
  <si>
    <t>http://dx.doi.org/10.1007/s10704-011-9664-0</t>
  </si>
  <si>
    <t>10.1007/s10704-011-9664-0</t>
  </si>
  <si>
    <t>2012-JMPS-AA-blanc.pdf</t>
  </si>
  <si>
    <t>10.1016/j.jmps.2012.06.014</t>
  </si>
  <si>
    <t>http://dx.doi.org/10.1016/j.jmps.2012.06.014</t>
  </si>
  <si>
    <t>2012-JMPS-AA_bib.txt</t>
  </si>
  <si>
    <t>2012-JMPS-AA.jpg</t>
  </si>
  <si>
    <t xml:space="preserve">http://dx.doi.org/10.1016/j.cma.2011.11.018 </t>
  </si>
  <si>
    <t>2012-CMAME-GMHLCC_bib.txt</t>
  </si>
  <si>
    <t>10.1016/j.cma.2011.11.018</t>
  </si>
  <si>
    <t>2012-CMAME-GMHLCC.png</t>
  </si>
  <si>
    <t>2012-CMAME-GMHLCC-blanc.pdf</t>
  </si>
  <si>
    <t>10.2166/wp.2011.026</t>
  </si>
  <si>
    <t>http://hdl.handle.net/2117/26368</t>
  </si>
  <si>
    <t>http://upcommons.upc.edu/bitstream/handle/2117/26368/Quality_.pdf?sequence=1&amp;isAllowed=y</t>
  </si>
  <si>
    <t>2012-WP-JP-blanc.pdf</t>
  </si>
  <si>
    <t>2012-WP-JP_bib.txt</t>
  </si>
  <si>
    <t>http://dx.doi.org/10.2166/wp.2011.026</t>
  </si>
  <si>
    <t>2012-PNASUSA-AHMDS-blanc.pdf</t>
  </si>
  <si>
    <t>2012-PNASUSA-AHMDS.png</t>
  </si>
  <si>
    <t>2012-PNASUSA-AHMDS_bib.txt</t>
  </si>
  <si>
    <t>10.1073/pnas.1213977109</t>
  </si>
  <si>
    <t>http://www.pnas.org/content/109/44/17874.abstract</t>
  </si>
  <si>
    <t>http://hdl.handle.net/2117/18030</t>
  </si>
  <si>
    <t>10.1103/PhysRevE.86.011932</t>
  </si>
  <si>
    <t>http://pre.aps.org/abstract/PRE/v86/i1/e011932</t>
  </si>
  <si>
    <t>2012-PRE-RA_bib.txt</t>
  </si>
  <si>
    <t>2012-PRE-RA.png</t>
  </si>
  <si>
    <t>2012-PRE-RA-blanc.pdf</t>
  </si>
  <si>
    <t>2012-JSV-DPR.png</t>
  </si>
  <si>
    <t>10.1007/s00366-011-0233-y</t>
  </si>
  <si>
    <t>http://dx.doi.org/10.1007/s00366-011-0233-y</t>
  </si>
  <si>
    <t>2012-EWC-RRS-blanc.pdf</t>
  </si>
  <si>
    <t>2012-EWC-RRS.png</t>
  </si>
  <si>
    <t>2012-EWC-RRS_bib.txt</t>
  </si>
  <si>
    <t>2012-CMS-SGALS_bib.txt</t>
  </si>
  <si>
    <t>2012-CMS-SGALS.png</t>
  </si>
  <si>
    <t>2012-CMS-SGALS-blanc.pdf</t>
  </si>
  <si>
    <t>http://dx.doi.org/10.1016/j.commatsci.2011.04.005</t>
  </si>
  <si>
    <t>10.1016/j.commatsci.2011.04.005</t>
  </si>
  <si>
    <t>http://dx.doi.org/10.1100/2012/732519</t>
  </si>
  <si>
    <t>10.1100/2012/732519</t>
  </si>
  <si>
    <t>http://upcommons.upc.edu/bitstream/handle/2117/25790/Trace%20metal%20content%20of%20sediments%20close%20to%20mine%20sites%20in%20the%20Andean%20region.pdf?sequence=1&amp;isAllowed=y</t>
  </si>
  <si>
    <t>2012-SEJ-YPM.pdf</t>
  </si>
  <si>
    <t>http://hdl.handle.net/2117/25790</t>
  </si>
  <si>
    <t>2012-SEJ-YPM_bib.txt</t>
  </si>
  <si>
    <t>2012-RIMNCDI-CPH_bib.txt</t>
  </si>
  <si>
    <t>http://dx.doi.org/10.1016/j.rimni.2012.08.001</t>
  </si>
  <si>
    <t>10.1002/nme.3164</t>
  </si>
  <si>
    <t>http://dx.doi.org/10.1002/nme.3164</t>
  </si>
  <si>
    <t>2011-IJNME-SFH-blanc.pdf</t>
  </si>
  <si>
    <t>2011-IJNME-SFH_bib.txt</t>
  </si>
  <si>
    <t>2011-IJNME-SFH.png</t>
  </si>
  <si>
    <t>2011-JSV-DHPR_bib.txt</t>
  </si>
  <si>
    <t>http://hdl.handle.net/2117/12491</t>
  </si>
  <si>
    <t>10.1016/j.ijsolstr.2011.01.022</t>
  </si>
  <si>
    <t>http://upcommons.upc.edu/bitstream/handle/2117/12491/IJSS_ARF_TB_HA_ETM_2011.pdf?sequence=7&amp;isAllowed=y</t>
  </si>
  <si>
    <t>2011-IJSS-RBAT-blanc.pdf</t>
  </si>
  <si>
    <t>http://dx.doi.org/10.1016/j.ijsolstr.2011.01.022</t>
  </si>
  <si>
    <t>2011-IJSS-RBAT_bib.txt</t>
  </si>
  <si>
    <t>2011-IJSS-RBAT.png</t>
  </si>
  <si>
    <t>10.1007/s11269-011-9872-4</t>
  </si>
  <si>
    <t>http://dx.doi.org/10.1007/s11269-011-9872-4</t>
  </si>
  <si>
    <t>2011-WRM-PG-blanc.pdf</t>
  </si>
  <si>
    <t>http://upcommons.upc.edu/bitstream/handle/2117/26347/Analyzing%20water%20poverty%20in%20basins.pdf?sequence=1&amp;isAllowed=y</t>
  </si>
  <si>
    <t>http://hdl.handle.net/2117/26347</t>
  </si>
  <si>
    <t>2011-WST-GP_bib.txt</t>
  </si>
  <si>
    <t>http://wst.iwaponline.com/63/6/1099</t>
  </si>
  <si>
    <t>http://upcommons.upc.edu/bitstream/handle/2117/26371/Application%20of%20a%20revised_.pdf?sequence=1&amp;isAllowed=y</t>
  </si>
  <si>
    <t>http://hdl.handle.net/2117/26371</t>
  </si>
  <si>
    <t>10.1002/nme.3129</t>
  </si>
  <si>
    <t>http://dx.doi.org/10.1002/nme.3129</t>
  </si>
  <si>
    <t>https://upcommons.upc.edu/handle/2117/13471</t>
  </si>
  <si>
    <t>2011-EJMAS-BRA.png</t>
  </si>
  <si>
    <t>2011-EJMAS-BRA-blanc.pdf</t>
  </si>
  <si>
    <t>http://dx.doi.org/10.1016/j.euromechsol.2011.08.005</t>
  </si>
  <si>
    <t>10.1016/j.euromechsol.2011.08.005</t>
  </si>
  <si>
    <t>http://dx.doi.org/10.1002/nme.3104</t>
  </si>
  <si>
    <t>10.1002/nme.3104</t>
  </si>
  <si>
    <t>2011-IJNME-SPD_bib.txt</t>
  </si>
  <si>
    <t>2011-IJNME-SPD.png</t>
  </si>
  <si>
    <t>2011-IJNME-SPD-blanc.pdf</t>
  </si>
  <si>
    <t>10.1007/s00466-010-0557-2</t>
  </si>
  <si>
    <t>http://dx.doi.org/10.1007/s00466-010-0557-2</t>
  </si>
  <si>
    <t>2011-CM-SPD_bib.txt</t>
  </si>
  <si>
    <t>2011-CM-SPD.png</t>
  </si>
  <si>
    <t>2011-CM-SPD-blanc.pdf</t>
  </si>
  <si>
    <t>Ihttp://hdl.handle.net/2117/26354</t>
  </si>
  <si>
    <t>10.1007/s11625-010-0121-1</t>
  </si>
  <si>
    <t>http://upcommons.upc.edu/bitstream/handle/2117/26354/Implementing%20pro-poor%20policies%20in%20a%20decentralized%20context_MOD.pdf?sequence=1&amp;isAllowed=y</t>
  </si>
  <si>
    <t>2011-SS-JP_bib.txt</t>
  </si>
  <si>
    <t>2011-SS-JP-blanc.pdf</t>
  </si>
  <si>
    <t>http://hdl.handle.net/2117/77733</t>
  </si>
  <si>
    <t>https://upcommons.upc.edu/bitstream/handle/2117/77733/RR271E.pdf?sequence=1&amp;isAllowed=y</t>
  </si>
  <si>
    <t>http://dx.doi.org/10.1130/G31355.1</t>
  </si>
  <si>
    <t>10.1130/G31355.1</t>
  </si>
  <si>
    <t>2011-G-CWWZC_bib.txt</t>
  </si>
  <si>
    <t>http://dx.doi.org/10.1007/s00211-011-0387-y</t>
  </si>
  <si>
    <t>2011-NM-BDQ_bib.txt</t>
  </si>
  <si>
    <t>10.1007/s00211-011-0387-y</t>
  </si>
  <si>
    <t>2011-EJECD-CD_bib.txt</t>
  </si>
  <si>
    <t>2011-EJECD-CD.png</t>
  </si>
  <si>
    <t>2011-EJECD-CD-blanc.pdf</t>
  </si>
  <si>
    <t>10.3166/ejece.15.1187-1206</t>
  </si>
  <si>
    <t>http://ejece.revuesonline.com/article.jsp?articleId=16707</t>
  </si>
  <si>
    <t>http://hdl.handle.net/2117/12201</t>
  </si>
  <si>
    <t>10.1016/j.ijsolstr.2011.01.006</t>
  </si>
  <si>
    <t>https://upcommons.upc.edu/bitstream/handle/2117/12201/numerical_modeling_double_punch.pdf?sequence=1&amp;isAllowed=y</t>
  </si>
  <si>
    <t>2011-IJSS-PDM_bib.txt</t>
  </si>
  <si>
    <t>2011-IJSS-PDM-blanc.pdf</t>
  </si>
  <si>
    <t>2011-IJSS-PDM.png</t>
  </si>
  <si>
    <t>http://www.sciencedirect.com/science/article/pii/S0168874X1100117X</t>
  </si>
  <si>
    <t>http://hdl.handle.net/2117/16600</t>
  </si>
  <si>
    <t>http://upcommons.upc.edu/bitstream/handle/2117/16600/ACME-RSC-SFH-11-free.pdf?sequence=1&amp;isAllowed=y</t>
  </si>
  <si>
    <t>2011-ACME-SFH_bib.txt</t>
  </si>
  <si>
    <t>10.1007/s11831-011-9066-5</t>
  </si>
  <si>
    <t>2011-ACME-SFH-blanc.pdf</t>
  </si>
  <si>
    <t>http://dx.doi.org/10.1007/s11831-011-9066-5</t>
  </si>
  <si>
    <t>http://dx.doi.org/10.1016/j.ijsolstr.2011.01.006</t>
  </si>
  <si>
    <t>http://hdl.handle.net/2117/13122</t>
  </si>
  <si>
    <t>10.1016/j.actamat.2011.03.030</t>
  </si>
  <si>
    <t>http://www.sciencedirect.com/science/article/pii/S1359645411001777</t>
  </si>
  <si>
    <t>2011-AM-AA_bib.txt</t>
  </si>
  <si>
    <t>2011-AM-AA.png</t>
  </si>
  <si>
    <t>2011-AM-AA-blanc.pdf</t>
  </si>
  <si>
    <t>10.1088/0965-0393/19/7/074010</t>
  </si>
  <si>
    <t>http://dx.doi.org/10.1088/0965-0393/19/7/074010</t>
  </si>
  <si>
    <t>http://hdl.handle.net/2117/16106</t>
  </si>
  <si>
    <t>http://dx.doi.org/10.1038/nature10596</t>
  </si>
  <si>
    <t>2011-N-CFZS_bib.txt</t>
  </si>
  <si>
    <t>2011-N-CFZS.png</t>
  </si>
  <si>
    <t>2011-N-CFZS-blanc.pdf</t>
  </si>
  <si>
    <t>10.1038/nature10596</t>
  </si>
  <si>
    <t>http://hdl.handle.net/2117/27707</t>
  </si>
  <si>
    <t>10.1142/S0218396X11004456</t>
  </si>
  <si>
    <t>http://upcommons.upc.edu/bitstream/handle/2117/27707/8856313.pdf?sequence=1&amp;isAllowed=y</t>
  </si>
  <si>
    <t>2011-JCA-PR_bib.txt</t>
  </si>
  <si>
    <t>2011-JCA-PR-blanc.pdf</t>
  </si>
  <si>
    <t>http://dx.doi.org/10.1142/S0218396X11004456</t>
  </si>
  <si>
    <t>http://hdl.handle.net/2117/79337</t>
  </si>
  <si>
    <t>http://upcommons.upc.edu/bitstream/handle/2117/79337/2012-IJNME-PDM-blanc.pdf?sequence=1&amp;isAllowed=y</t>
  </si>
  <si>
    <t>http://upcommons.upc.edu/bitstream/handle/2117/14693/AES_ERG_XRN_JSR_2010.pdf?sequence=1&amp;isAllowed=y</t>
  </si>
  <si>
    <t>10.1016/j.advengsoft.2011.05.006</t>
  </si>
  <si>
    <t>http://dx.doi.org/10.1016/j.advengsoft.2011.05.006</t>
  </si>
  <si>
    <t>2011-AES-RRS-blanc.pdf</t>
  </si>
  <si>
    <t>2011-AES-RRS.png</t>
  </si>
  <si>
    <t>2011-AES-RRS_bib.txt</t>
  </si>
  <si>
    <t>10.1002/nme.2992</t>
  </si>
  <si>
    <t>http://dx.doi.org/10.1002/nme.2992</t>
  </si>
  <si>
    <t>2011-IJNME-MRA_bib.txt</t>
  </si>
  <si>
    <t>2011-IJNME-MRA.png</t>
  </si>
  <si>
    <t>2011-IJNME-MRA-blanc.pdf</t>
  </si>
  <si>
    <t>http://ascelibrary.org/doi/abs/10.1061/%28ASCE%29WR.1943-5452.0000135</t>
  </si>
  <si>
    <t>2011-JWRPM(ASCE)-JP-blanc.pdf</t>
  </si>
  <si>
    <t>http://hdl.handle.net/2117/26366</t>
  </si>
  <si>
    <t>http://upcommons.upc.edu/bitstream/handle/2117/26366/water%20point%20mapping_.pdf?sequence=1&amp;isAllowed=y</t>
  </si>
  <si>
    <t>2011-JWRPM(ASCE)-JP_bib.txt</t>
  </si>
  <si>
    <t>http://hdl.handle.net/2117/26364</t>
  </si>
  <si>
    <t>http://upcommons.upc.edu/bitstream/handle/2117/26364/The_relationship_.pdf?sequence=1&amp;isAllowed=y</t>
  </si>
  <si>
    <t>10.2166/wst.2011.274</t>
  </si>
  <si>
    <t>2011-WST-TJP_bib.txt</t>
  </si>
  <si>
    <t>2011-WST-TJP-blanc.pdf</t>
  </si>
  <si>
    <t>2011-FES-AZ_bib.txt</t>
  </si>
  <si>
    <t>2011-FES-AZ.png</t>
  </si>
  <si>
    <t>10.1007/978-3-540-88558-0_3</t>
  </si>
  <si>
    <t>http://dx.doi.org/10.1007/978-3-540-88558-0_3</t>
  </si>
  <si>
    <t>2011-FES-AZ-blanc.pdf</t>
  </si>
  <si>
    <t>2010-CMAME-LDH</t>
  </si>
  <si>
    <t>2010-CNME-SR</t>
  </si>
  <si>
    <t>2010-EwC-RSH</t>
  </si>
  <si>
    <t>2010-CMAME-RGDF</t>
  </si>
  <si>
    <t>2010-EwC-RS</t>
  </si>
  <si>
    <t>2010-CMAME-ACDH</t>
  </si>
  <si>
    <t>2010-CNME-ZD</t>
  </si>
  <si>
    <t>2010-PRSA-CR</t>
  </si>
  <si>
    <t>2010-NRF-JP</t>
  </si>
  <si>
    <t>2010-IJWRD-JP</t>
  </si>
  <si>
    <t>2010-GRL-CZF</t>
  </si>
  <si>
    <t>2010-IJNMF-MFPH</t>
  </si>
  <si>
    <t>2010-PRB-SSLGA</t>
  </si>
  <si>
    <t>2010-CMAME-PDAS</t>
  </si>
  <si>
    <t>2010-FEAD-RS</t>
  </si>
  <si>
    <t>2010-AES-RS</t>
  </si>
  <si>
    <t>2010-JEE(ASCE)-GP</t>
  </si>
  <si>
    <t>2010-IJNME-RS</t>
  </si>
  <si>
    <t>2010-CM-CDH</t>
  </si>
  <si>
    <t>2010-IJNME-RMA</t>
  </si>
  <si>
    <t>2010-BMM-MCM</t>
  </si>
  <si>
    <t>2010-JCA-PR</t>
  </si>
  <si>
    <t>2010-RIMNCDI-CD</t>
  </si>
  <si>
    <t>http://hdl.handle.net/2117/10309</t>
  </si>
  <si>
    <t>http://dx.doi.org/10.1016/j.cma.2010.03.011</t>
  </si>
  <si>
    <t>10.1016/j.cma.2010.03.011</t>
  </si>
  <si>
    <t>2010-CMAME-LDH-blanc.pdf</t>
  </si>
  <si>
    <t>2010-CMAME-LDH.png</t>
  </si>
  <si>
    <t>2010-CMAME-LDH_bib.txt</t>
  </si>
  <si>
    <t>http://hdl.handle.net/2117/8769</t>
  </si>
  <si>
    <t>10.1002/cnm.1239</t>
  </si>
  <si>
    <t>http://dx.doi.org/10.1002/cnm.1239</t>
  </si>
  <si>
    <t>2010-CNME-SR-blanc.pdf</t>
  </si>
  <si>
    <t>2010-CNME-SR_bib.txt</t>
  </si>
  <si>
    <t>2010-CNME-SR.png</t>
  </si>
  <si>
    <t>10.1007/s00366-009-0161-2</t>
  </si>
  <si>
    <t>http://dx.doi.org/10.1007/s00366-009-0161-2</t>
  </si>
  <si>
    <t>2010-EwC-RSH_bib.txt</t>
  </si>
  <si>
    <t>2010-EwC-RSH.png</t>
  </si>
  <si>
    <t>2010-EwC-RSH-blanc.pdf</t>
  </si>
  <si>
    <t>http://hdl.handle.net/2117/79360</t>
  </si>
  <si>
    <t>http://upcommons.upc.edu/bitstream/handle/2117/79360/2011-NM-BDQ-blanc.pdf?sequence=1&amp;isAllowed=y</t>
  </si>
  <si>
    <t>http://upcommons.upc.edu/bitstream/handle/2117/10309/2010-CMAME-LDH-blanc.pdf?sequence=6&amp;isAllowed=y</t>
  </si>
  <si>
    <t>http://upcommons.upc.edu/bitstream/handle/2117/8769/2010-CMNE-SR-blanc.pdf?sequence=6&amp;isAllowed=y</t>
  </si>
  <si>
    <t>http://hdl.handle.net/2117/10311</t>
  </si>
  <si>
    <t>http://dx.doi.org/10.1016/j.cma.2010.04.010</t>
  </si>
  <si>
    <t>2010-CMAME-RGDF_bib.txt</t>
  </si>
  <si>
    <t>2010-CMAME-RGDF.png</t>
  </si>
  <si>
    <t>10.1007/s00366-009-0172-z</t>
  </si>
  <si>
    <t>http://dx.doi.org/10.1007/s00366-009-0172-z</t>
  </si>
  <si>
    <t>2010-EwC-RS_bib.txt</t>
  </si>
  <si>
    <t>2010-EwC-RS.png</t>
  </si>
  <si>
    <t>http://dx.doi.org/10.1016/j.cma.2010.02.012</t>
  </si>
  <si>
    <t>10.1016/j.cma.2010.02.012</t>
  </si>
  <si>
    <t>2010-CMAME-ACDH_bib.txt</t>
  </si>
  <si>
    <t>2010-CMAME-ACDH.png</t>
  </si>
  <si>
    <t>2010-CMAME-ACDH-blanc.pdf</t>
  </si>
  <si>
    <t>http://hdl.handle.net/2117/16167</t>
  </si>
  <si>
    <t>10.1002/cnm.1174</t>
  </si>
  <si>
    <t>2010-CNME-ZD_bib.txt</t>
  </si>
  <si>
    <t>2010-CNME-ZD.png</t>
  </si>
  <si>
    <t>2010-CNME-ZD-blanc.pdf</t>
  </si>
  <si>
    <t>http://dx.doi.org/10.1098/rspa.2009.0350</t>
  </si>
  <si>
    <t>2010-PRSA-CR-blanc.pdf</t>
  </si>
  <si>
    <t>2010-PRSA-CR_bib.txt</t>
  </si>
  <si>
    <t>10.1103/PhysRevB.82.085401</t>
  </si>
  <si>
    <t>http://dx.doi.org/10.1103/PhysRevB.82.085401</t>
  </si>
  <si>
    <t>2010-PRB-SSLGA-blanc.pdf</t>
  </si>
  <si>
    <t>2010-PRB-SSLGA_bib.txt</t>
  </si>
  <si>
    <t>2010-PRB-SSLGA.png</t>
  </si>
  <si>
    <t>http://upcommons.upc.edu/handle/2117/26348</t>
  </si>
  <si>
    <t>http://upcommons.upc.edu/bitstream/handle/2117/26348/Building%20the%20role%20of%20local%20government%20aythorities%20towards%20the%20achievement%20of%20the%20human%20right%20water%20in%20rural%20Tanzania.pdf?sequence=1&amp;isAllowed=y</t>
  </si>
  <si>
    <t>10.1111/j.1477-8947.2010.01296.x</t>
  </si>
  <si>
    <t>http://onlinelibrary.wiley.com/doi/10.1111/j.1477-8947.2010.01296.x/abstract</t>
  </si>
  <si>
    <t>2010-NRF-JP-blanc.pdf</t>
  </si>
  <si>
    <t>2010-NRF-JP_bib.txt</t>
  </si>
  <si>
    <t>Ihttp://hdl.handle.net/2117/26349</t>
  </si>
  <si>
    <t>10.1080/07900621003775763</t>
  </si>
  <si>
    <t>http://upcommons.upc.edu/bitstream/handle/2117/26349/challenges%20for%20Water%20governance%20in%20rural%20water%20supply.%20Lessons%20learned%20from%20Tanzania.pdf?sequence=1&amp;isAllowed=y</t>
  </si>
  <si>
    <t>http://www.tandfonline.com/doi/abs/10.1080/07900621003775763</t>
  </si>
  <si>
    <t>2010-IJWRD-JP-blanc.pdf</t>
  </si>
  <si>
    <t>2010-IJWRD-JP_bib.txt</t>
  </si>
  <si>
    <t>2010-GRL-CZF_bib.txt</t>
  </si>
  <si>
    <t>10.1029/2010GL044054</t>
  </si>
  <si>
    <t>http://onlinelibrary.wiley.com/doi/10.1029/2010GL044054/abstract</t>
  </si>
  <si>
    <t>2010-GRL-CZF.png</t>
  </si>
  <si>
    <t>2010-GRL-CZF-blanc.pdf</t>
  </si>
  <si>
    <t>http://dx.doi.org/10.1002/fld.2161</t>
  </si>
  <si>
    <t>http://hdl.handle.net/2117/9191</t>
  </si>
  <si>
    <t>10.1002/fld.2161</t>
  </si>
  <si>
    <t>http://upcommons.upc.edu/bitstream/handle/2117/9191/discontinuousgalerkin.pdf?sequence=7&amp;isAllowed=y</t>
  </si>
  <si>
    <t>2010-CMAME-PDAS_bib.txt</t>
  </si>
  <si>
    <t>2010-CMAME-PDAS.png</t>
  </si>
  <si>
    <t>2010-CMAME-PDAS-blanc.pdf</t>
  </si>
  <si>
    <t>http://dx.doi.org/10.1016/j.cma.2009.11.010</t>
  </si>
  <si>
    <t>10.1002/9780470686652.eae164</t>
  </si>
  <si>
    <t>2010-EAE-FPH_bib.txt</t>
  </si>
  <si>
    <t>http://dx.doi.org/10.1002/9780470686652.eae164</t>
  </si>
  <si>
    <t>http://hdl.handle.net/2117/10242</t>
  </si>
  <si>
    <t>10.1016/j.finel.2010.04.005</t>
  </si>
  <si>
    <t>http://dx.doi.org/10.1016/j.finel.2010.04.005</t>
  </si>
  <si>
    <t>http://upcommons.upc.edu/bitstream/handle/2117/10242/generation-structured-hexahedral.pdf?sequence=1&amp;isAllowed=y</t>
  </si>
  <si>
    <t>2010-FEAD-RS_bib.txt</t>
  </si>
  <si>
    <t>2010-FEAD-RS.png</t>
  </si>
  <si>
    <t>2010-FEAD-RS-blanc.pdf</t>
  </si>
  <si>
    <t>http://hdl.handle.net/2117/8086</t>
  </si>
  <si>
    <t>10.1016/j.advengsoft.2009.06.009</t>
  </si>
  <si>
    <t>http://dx.doi.org/10.1016/j.advengsoft.2009.06.009</t>
  </si>
  <si>
    <t>2010-AES-RS_bib.txt</t>
  </si>
  <si>
    <t>2010-AES-RS.png</t>
  </si>
  <si>
    <t>2010-AES-RS-blanc.pdf</t>
  </si>
  <si>
    <t>http://hdl.handle.net/2117/10221</t>
  </si>
  <si>
    <t>10.1061/(ASCE)EE.1943-7870.0000255</t>
  </si>
  <si>
    <t>http://dx.doi.org/10.1061/(ASCE)EE.1943-7870.0000255</t>
  </si>
  <si>
    <t>2010-JEE(ASCE)-GP_bib.txt</t>
  </si>
  <si>
    <t>http://upcommons.upc.edu/bitstream/handle/2117/10221/improvedmethodcalculate.pdf?sequence=7&amp;isAllowed=y</t>
  </si>
  <si>
    <t>2010-JEE(ASCE)-GP-blanc.pdf</t>
  </si>
  <si>
    <t>http://hdl.handle.net/2117/10224</t>
  </si>
  <si>
    <t>10.1002/nme.2852</t>
  </si>
  <si>
    <t>http://dx.doi.org/10.1002/nme.2852</t>
  </si>
  <si>
    <t>2010-IJNME-RS_bib.txt</t>
  </si>
  <si>
    <t>2010-IJNME-RS.png</t>
  </si>
  <si>
    <t>2010-IJNME-RS-blanc.pdf</t>
  </si>
  <si>
    <t>10.1007/s00466-009-0443-y</t>
  </si>
  <si>
    <t>http://dx.doi.org/10.1007/s00466-009-0443-y</t>
  </si>
  <si>
    <t>http://hdl.handle.net/2117/79962</t>
  </si>
  <si>
    <t>http://upcommons.upc.edu/bitstream/handle/2117/79962/2013-IJNMF-CPH-blanc.pdf?sequence=1&amp;isAllowed=y</t>
  </si>
  <si>
    <t>http://hdl.handle.net/2117/79963</t>
  </si>
  <si>
    <t>http://hdl.handle.net/2117/79964</t>
  </si>
  <si>
    <t>http://hdl.handle.net/2117/79965</t>
  </si>
  <si>
    <t>http://upcommons.upc.edu/bitstream/handle/2117/79965/2012-CMS-SGALS-blanc.pdf?sequence=1&amp;isAllowed=y</t>
  </si>
  <si>
    <t>http://hdl.handle.net/2117/79966</t>
  </si>
  <si>
    <t>http://upcommons.upc.edu/bitstream/handle/2117/79966/2012-IJNME-HRA-blanc.pdf?sequence=1&amp;isAllowed=y</t>
  </si>
  <si>
    <t>http://hdl.handle.net/2117/79336</t>
  </si>
  <si>
    <t>http://upcommons.upc.edu/bitstream/handle/2117/79336/2012-IJNMF-HCP-blanc.pdf?sequence=1&amp;isAllowed=y</t>
  </si>
  <si>
    <t>http://hdl.handle.net/2117/79968</t>
  </si>
  <si>
    <t>http://upcommons.upc.edu/bitstream/handle/2117/79968/2011-EJMAS-BRA-blanc.pdf?sequence=1&amp;isAllowed=y</t>
  </si>
  <si>
    <t>http://hdl.handle.net/2117/10758</t>
  </si>
  <si>
    <t>10.1002/nme.2793</t>
  </si>
  <si>
    <t>http://dx.doi.org/10.1002/nme.2793</t>
  </si>
  <si>
    <t>http://hdl.handle.net/2117/12191</t>
  </si>
  <si>
    <t>10.1051/meca/2010049</t>
  </si>
  <si>
    <t>http://dx.doi.org/10.1051/meca/2010049</t>
  </si>
  <si>
    <t>2010-MandI-CCD</t>
  </si>
  <si>
    <t>2010-MandI-CCD-blanc.pdf</t>
  </si>
  <si>
    <t>http://dx.doi.org/10.1007/s12289-010-0909-7</t>
  </si>
  <si>
    <t>2010-IJMF-GDCCDH-blanc.pdf</t>
  </si>
  <si>
    <t>http://hdl.handle.net/2117/27708</t>
  </si>
  <si>
    <t>10.1142/S0218396X10004036</t>
  </si>
  <si>
    <t>http://dx.doi.org/10.1142/S0218396X10004036</t>
  </si>
  <si>
    <t>2010-JCA-PR-blanc.pdf</t>
  </si>
  <si>
    <t>http://hdl.handle.net/2117/77236</t>
  </si>
  <si>
    <t>https://upcommons.upc.edu/bitstream/handle/2117/77236/RR262E.pdf?sequence=1&amp;isAllowed=y</t>
  </si>
  <si>
    <t>http://hdl.handle.net/2117/8095</t>
  </si>
  <si>
    <t>10.1016/j.cma.2008.12.005</t>
  </si>
  <si>
    <t>http://upcommons.upc.edu/handle/2117/10.1016/j.cma.2008.12.005</t>
  </si>
  <si>
    <t>2009-CMAME-SD</t>
  </si>
  <si>
    <t>2009-CMAME-SD-blanc.pdf</t>
  </si>
  <si>
    <t>http://hdl.handle.net/2117/7985</t>
  </si>
  <si>
    <t>10.1063/1.3074285</t>
  </si>
  <si>
    <t>http://dx.doi.org/10.1063/1.3074285</t>
  </si>
  <si>
    <t>2009-JAP-ZHAZ</t>
  </si>
  <si>
    <t>2009-JAP-ZHAZ-blanc.pdf</t>
  </si>
  <si>
    <t>http://upcommons.upc.edu/bitstream/handle/2117/7985/zou_effective_2009.pdf?sequence=1&amp;isAllowed=y</t>
  </si>
  <si>
    <t>http://hdl.handle.net/2117/8544</t>
  </si>
  <si>
    <t>10.1088/0022-3727/42/10/102002</t>
  </si>
  <si>
    <t>http://dx.doi.org/10.1088/0022-3727/42/10/102002</t>
  </si>
  <si>
    <t>2009-JPDAP-LAH</t>
  </si>
  <si>
    <t>http://upcommons.upc.edu/bitstream/handle/2117/8544/lu_elastic_2009.pdf?sequence=1&amp;isAllowed=y</t>
  </si>
  <si>
    <t>2009-JPDAP-LAH-blanc.pdf</t>
  </si>
  <si>
    <t>http://hdl.handle.net/2099/11237</t>
  </si>
  <si>
    <t>2009-RIMNCDI-RD</t>
  </si>
  <si>
    <t>2009-RIMNCDI-RD.pdf</t>
  </si>
  <si>
    <t>http://upcommons.upc.edu/bitstream/handle/2099/11237/RR254D.pdf?sequence=1&amp;isAllowed=y</t>
  </si>
  <si>
    <t>http://hdl.handle.net/2117/7988</t>
  </si>
  <si>
    <t>10.1137/080724356</t>
  </si>
  <si>
    <t>http://dx.doi.org/10.1137/080724356</t>
  </si>
  <si>
    <t>2009-JSC-PDH</t>
  </si>
  <si>
    <t>2009-JSC-PDH-blanc.pdf</t>
  </si>
  <si>
    <t>http://hdl.handle.net/2117/8087</t>
  </si>
  <si>
    <t>10.1016/j.ijimpeng.2008.11.009</t>
  </si>
  <si>
    <t>http://dx.doi.org/doi:10.1016/j.ijimpeng.2008.11.009</t>
  </si>
  <si>
    <t>http://hdl.handle.net/2117/8093</t>
  </si>
  <si>
    <t>10.1002/nme.2593</t>
  </si>
  <si>
    <t>http://dx.doi.org/10.1002/nme.2593</t>
  </si>
  <si>
    <t>2009-IJNME-PSD</t>
  </si>
  <si>
    <t>2009-IJNME-PSD-blanc.pdf</t>
  </si>
  <si>
    <t>http://hdl.handle.net/2117/8096</t>
  </si>
  <si>
    <t>10.1016/j.cma.2009.02.025</t>
  </si>
  <si>
    <t>http://dx.doi.org/10.1016/j.cma.2009.02.025</t>
  </si>
  <si>
    <t>2009-CMAME-ZD</t>
  </si>
  <si>
    <t>2009-CMAME-ZD-blanc.pdf</t>
  </si>
  <si>
    <t>http://upcommons.upc.edu/bitstream/handle/2117/8701/abs725_article.pdf?sequence=1</t>
  </si>
  <si>
    <t>http://hdl.handle.net/2117/8701</t>
  </si>
  <si>
    <t>2009-IJWRD-JP</t>
  </si>
  <si>
    <t>http://hdl.handle.net/2117/8094</t>
  </si>
  <si>
    <t>10.1016/j.apacoust.2008.09.011</t>
  </si>
  <si>
    <t>http://dx.doi.org/10.1016/j.apacoust.2008.09.011</t>
  </si>
  <si>
    <t>2009-AA-PRGV</t>
  </si>
  <si>
    <t>2009-AA-PRGV-blanc.pdf</t>
  </si>
  <si>
    <t>http://hdl.handle.net/2117/7990</t>
  </si>
  <si>
    <t>2009-PRE-AdS</t>
  </si>
  <si>
    <t>2009-PRE-AdS-blanc.pdf</t>
  </si>
  <si>
    <t>http://hdl.handle.net/2117/8195</t>
  </si>
  <si>
    <t>10.1088/1478-3975/6/1/016010</t>
  </si>
  <si>
    <t>http://dx.doi.org/10.1088/1478-3975/6/1/016010</t>
  </si>
  <si>
    <t>2009-PB-CMBM</t>
  </si>
  <si>
    <t>2009-PB-CMBM-blanc.pdf</t>
  </si>
  <si>
    <t>http://hdl.handle.net/2117/8204</t>
  </si>
  <si>
    <t>10.1002/nme.2597</t>
  </si>
  <si>
    <t>http://dx.doi.org/10.1002/nme.2597</t>
  </si>
  <si>
    <t>2009-IJNME-CAO</t>
  </si>
  <si>
    <t>2009-IJNME-CAO-blanc.pdf</t>
  </si>
  <si>
    <t>http://hdl.handle.net/2117/8476</t>
  </si>
  <si>
    <t>10.1007/s00466-009-0388-1</t>
  </si>
  <si>
    <t>http://dx.doi.org/10.1007/s00466-009-0388-1</t>
  </si>
  <si>
    <t>2009-CM-CDH</t>
  </si>
  <si>
    <t>2009-CM-CDH-blanc.pdf</t>
  </si>
  <si>
    <t>http://hdl.handle.net/2117/8026</t>
  </si>
  <si>
    <t>10.3813/AAA.918176</t>
  </si>
  <si>
    <t>http://dx.doi.org/10.3813/AAA.918176</t>
  </si>
  <si>
    <t>http://hdl.handle.net/2117/8091</t>
  </si>
  <si>
    <t>10.1002/nme.2421</t>
  </si>
  <si>
    <t>http://dx.doi.org/10.1002/nme.2421</t>
  </si>
  <si>
    <t>2009-IJNME-MBHP</t>
  </si>
  <si>
    <t>2009-IJNME-MBHP-blanc.pdf</t>
  </si>
  <si>
    <t>http://hdl.handle.net/2117/8161</t>
  </si>
  <si>
    <t>10.1016/j.jmbbm.2007.10.002</t>
  </si>
  <si>
    <t>http://dx.doi.org/10.1016/j.jmbbm.2007.10.002</t>
  </si>
  <si>
    <t>2008-JMBBM-VMM</t>
  </si>
  <si>
    <t>2008-JMBBM-VMM-blanc.pdf</t>
  </si>
  <si>
    <t>http://hdl.handle.net/2117/8149</t>
  </si>
  <si>
    <t>10.1016/j.mechrescom.2008.01.009</t>
  </si>
  <si>
    <t>http://dx.doi.org/10.1016/j.mechrescom.2008.01.009</t>
  </si>
  <si>
    <t>2008-MRC-CPW</t>
  </si>
  <si>
    <t>2008-MRC-CPW-blanc.pdf</t>
  </si>
  <si>
    <t>2008-IJNME-VPDH</t>
  </si>
  <si>
    <t>2008-CMAME-PDH</t>
  </si>
  <si>
    <t>2008-CMAME-PDH-2</t>
  </si>
  <si>
    <t>2008-IJNME-MFH</t>
  </si>
  <si>
    <t>2008-RIMNCDI-RS</t>
  </si>
  <si>
    <t>2008-CC-DPCH</t>
  </si>
  <si>
    <t>2008-WSTWS-JP</t>
  </si>
  <si>
    <t>2008-EJEE-BP</t>
  </si>
  <si>
    <t>2008-ME-OAPJH</t>
  </si>
  <si>
    <t>2008-PAG-ZFDV</t>
  </si>
  <si>
    <t>2008-CMAME-M</t>
  </si>
  <si>
    <t>2008-IJNME-SFH</t>
  </si>
  <si>
    <t>2008-IJNMF-SFH</t>
  </si>
  <si>
    <t>2008-IJNME-M</t>
  </si>
  <si>
    <t>2008-JMPS-AA</t>
  </si>
  <si>
    <t>2008-PM-ZADF</t>
  </si>
  <si>
    <t>2008-CMAME-LMH</t>
  </si>
  <si>
    <t>2008-NRF-GP</t>
  </si>
  <si>
    <t>2008-GRL-AZF</t>
  </si>
  <si>
    <t>2007-JB-MBM</t>
  </si>
  <si>
    <t>2007-IJNME-DRZ</t>
  </si>
  <si>
    <t>2007-TWS-CARR</t>
  </si>
  <si>
    <t>2007-LNCSE-VH</t>
  </si>
  <si>
    <t>2007-CM-DC</t>
  </si>
  <si>
    <t>2007-NED-JPGH</t>
  </si>
  <si>
    <t>2007-RIMNCDI-SC</t>
  </si>
  <si>
    <t>2007-CMAME-AKCHOR</t>
  </si>
  <si>
    <t>2007-CMAME-ZDFV</t>
  </si>
  <si>
    <t>2007-AES-RS</t>
  </si>
  <si>
    <t>2007-ZAMP-KATYMD</t>
  </si>
  <si>
    <t>2007-CMAME-DC</t>
  </si>
  <si>
    <t>2007-IJNME-VBH</t>
  </si>
  <si>
    <t>2006-AM-ASO</t>
  </si>
  <si>
    <t>2006-CMAME-JHPG</t>
  </si>
  <si>
    <t>2006-RIMNCDI-CD</t>
  </si>
  <si>
    <t>2006-CMAME-XPP</t>
  </si>
  <si>
    <t>2006-TWS-CARR</t>
  </si>
  <si>
    <t>2006-TWS-CARR-2</t>
  </si>
  <si>
    <t>2006-IJNME-AO</t>
  </si>
  <si>
    <t>2006-CNME-RSH</t>
  </si>
  <si>
    <t>2006-IJF-MGR</t>
  </si>
  <si>
    <t>2006-CMAME-WD</t>
  </si>
  <si>
    <t>2006-MSD-MJ</t>
  </si>
  <si>
    <t>2006-CMAME-PDH</t>
  </si>
  <si>
    <t>2006-CMAME-PBHP</t>
  </si>
  <si>
    <t>2006-IJCM-HVB</t>
  </si>
  <si>
    <t>2005-IJNAMG-RMH</t>
  </si>
  <si>
    <t>2005-M-AB</t>
  </si>
  <si>
    <t>2005-IJSHE-POS</t>
  </si>
  <si>
    <t>2005-TWS-PR</t>
  </si>
  <si>
    <t>2004-CMAME-HFL</t>
  </si>
  <si>
    <t>2004-WM-AA</t>
  </si>
  <si>
    <t>2004-REEF-DPH</t>
  </si>
  <si>
    <t>2004-TECM-DHPR</t>
  </si>
  <si>
    <t>2004-RFGC-JGPH</t>
  </si>
  <si>
    <t>2004-(SIAM)JNA-SBHP</t>
  </si>
  <si>
    <t>2004-CMAME-RMH</t>
  </si>
  <si>
    <t>2004-PRB-AB</t>
  </si>
  <si>
    <t>2004-IJNME-AB</t>
  </si>
  <si>
    <t>2004-CMAME-FH</t>
  </si>
  <si>
    <t>2004-TECM-HBFR</t>
  </si>
  <si>
    <t>2004-IJNME-RSH</t>
  </si>
  <si>
    <t>2004-CMAME-HVV</t>
  </si>
  <si>
    <t>2004-IJNME-AA</t>
  </si>
  <si>
    <t>2004-IJSS-MJ</t>
  </si>
  <si>
    <t>1994-EC-HC</t>
  </si>
  <si>
    <t>1993-T-SCPBCP</t>
  </si>
  <si>
    <t>1991-CMAME-PH</t>
  </si>
  <si>
    <t>1988-CMAME-HL</t>
  </si>
  <si>
    <t>http://dx.doi.org/10.1115/1.2928577</t>
  </si>
  <si>
    <t>http://dx.doi.org/10.1061/(ASCE)0733-9410(1988)114:5(614)</t>
  </si>
  <si>
    <t>http://dx.doi.org/10.1016/0045-7825(88)90044-8</t>
  </si>
  <si>
    <t>1988-CMAME-HL_bib.txt</t>
  </si>
  <si>
    <t>1988-JPVT-HL</t>
  </si>
  <si>
    <t>1988-JPVT-ASME-HL_bib.txt</t>
  </si>
  <si>
    <t>1988-JGE-ASCE-HKK_bib.txt</t>
  </si>
  <si>
    <t>1988-JGE-ASCE-HKK-blanc.pdf</t>
  </si>
  <si>
    <t>1988-JGE-ASCE-HKK</t>
  </si>
  <si>
    <t>1990-JPVT-HL_bib.txt</t>
  </si>
  <si>
    <t>1991-CMAME-PH_bib.txt</t>
  </si>
  <si>
    <t>1992-C+S-HR_bib.txt</t>
  </si>
  <si>
    <t>1994-EC-HC_bib.txt</t>
  </si>
  <si>
    <t>1994-JEM-ASCE-HP_bib.txt</t>
  </si>
  <si>
    <t>1995-RIMNCDI-BRH_bib.txt</t>
  </si>
  <si>
    <t>1995-IJNME-PBH_bib.txt</t>
  </si>
  <si>
    <t>1997-RIIE-ESD_bib.txt</t>
  </si>
  <si>
    <t>1997-IJNME-RPH_bib.txt</t>
  </si>
  <si>
    <t>1997-CMNE-VHR_bib.txt</t>
  </si>
  <si>
    <t>1998-RIMNCDI-DEH_bib.txt</t>
  </si>
  <si>
    <t>1998-JEM-ASCE-RH_bib.txt</t>
  </si>
  <si>
    <t>1998-IJNME-RCH_bib.txt</t>
  </si>
  <si>
    <t>1998-CMAME-DEH_bib.txt</t>
  </si>
  <si>
    <t>1998-IJNMF-BCH_bib.txt</t>
  </si>
  <si>
    <t>1999-JEM-ASCE-PH_bib.txt</t>
  </si>
  <si>
    <t>1999-IJNMF-SPP_bib.txt</t>
  </si>
  <si>
    <t>1999-IJNAMG-PLH_bib.txt</t>
  </si>
  <si>
    <t>1999-IJNME-HRDS_bib.txt</t>
  </si>
  <si>
    <t>1999-IJNME-RH_bib.txt</t>
  </si>
  <si>
    <t>1999-JEM-ASCE-RH_bib.txt</t>
  </si>
  <si>
    <t>1999-CMAME-DH_bib.txt</t>
  </si>
  <si>
    <t>2000-IJNME-PRH_bib.txt</t>
  </si>
  <si>
    <t>2000-CMAME-PRH_bib.txt</t>
  </si>
  <si>
    <t>2000-CMAME-DRH_bib.txt</t>
  </si>
  <si>
    <t>2000-CMAME-HD_bib.txt</t>
  </si>
  <si>
    <t>2000-REEF-DH_bib.txt</t>
  </si>
  <si>
    <t>2000-IJSS-RH_bib.txt</t>
  </si>
  <si>
    <t>2000-IJNME-HF_bib.txt</t>
  </si>
  <si>
    <t>2000-IJNME-SH_bib.txt</t>
  </si>
  <si>
    <t>2000-MC-FM-DAH_bib.txt</t>
  </si>
  <si>
    <t>2001-MMMAS-DE_bib.txt</t>
  </si>
  <si>
    <t>2001-IJNME-HF_bib.txt</t>
  </si>
  <si>
    <t>2001-JNMF-CBBH_bib.txt</t>
  </si>
  <si>
    <t>2001-RIMNCDI-SC_bib.txt</t>
  </si>
  <si>
    <t>2001-CMAME-PRH_bib.txt</t>
  </si>
  <si>
    <t>2001-IJNAMG-PRH_bib.txt</t>
  </si>
  <si>
    <t>2001-CMAME-SHD_bib.txt</t>
  </si>
  <si>
    <t>2001-CNME-SH_bib.txt</t>
  </si>
  <si>
    <t>2001-REEF-RAH_bib.txt</t>
  </si>
  <si>
    <t>2001-IJNME-AR_bib.txt</t>
  </si>
  <si>
    <t>2002-CNME-HD_bib.txt</t>
  </si>
  <si>
    <t>2002-CNME-HRD_bib.txt</t>
  </si>
  <si>
    <t>2002-CMAME-BHP_bib.txt</t>
  </si>
  <si>
    <t>2002-IJNME-PA_bib.txt</t>
  </si>
  <si>
    <t>2002-IJNME-AP_bib.txt</t>
  </si>
  <si>
    <t>2002-IJAMCS-HRD_bib.txt</t>
  </si>
  <si>
    <t>2002-REEF-VVH_bib.txt</t>
  </si>
  <si>
    <t>2002-RIMNCDI-SH_bib.txt</t>
  </si>
  <si>
    <t>2002-MMNA-HFD_bib.txt</t>
  </si>
  <si>
    <t>2002-LNCSE-HFD_bib.txt</t>
  </si>
  <si>
    <t>2002-IJNME-RPH_bib.txt</t>
  </si>
  <si>
    <t>2002-JMPS-AB_bib.txt</t>
  </si>
  <si>
    <t>2003-IJNME-HF_bib.txt</t>
  </si>
  <si>
    <t>2015-AES-RRSME</t>
  </si>
  <si>
    <t>2015-AES-RRSME_bib.txt</t>
  </si>
  <si>
    <t>1999-IJNME-RH.png</t>
  </si>
  <si>
    <t>1999-IJNME-HRDS.png</t>
  </si>
  <si>
    <t>2000-CMAME-HD.png</t>
  </si>
  <si>
    <t>2000-REEF-HD.png</t>
  </si>
  <si>
    <t>2000-IJNME-SH.png</t>
  </si>
  <si>
    <t>2000-IJNME-HF.png</t>
  </si>
  <si>
    <t>2001-CMAME-PRH.png</t>
  </si>
  <si>
    <t>2001-CMAME-SHD.png</t>
  </si>
  <si>
    <t>2001-CNME-SH.png</t>
  </si>
  <si>
    <t>2001-IJNME-AR.png</t>
  </si>
  <si>
    <t>2002-IJNME-PA.png</t>
  </si>
  <si>
    <t>2002-MMNA-HFD.png</t>
  </si>
  <si>
    <t>2002-IJNME-RPH.png</t>
  </si>
  <si>
    <t>2002-JMPS-AB.png</t>
  </si>
  <si>
    <t>2012-RIMNCDI-TR.png</t>
  </si>
  <si>
    <t>2015-PRB-AMPCAA</t>
  </si>
  <si>
    <t>10.1007/s00466-015-1190-x</t>
  </si>
  <si>
    <t>http://dx.doi.org/10.1007/s00466-015-1190-x</t>
  </si>
  <si>
    <t>2015-CM-CD.png</t>
  </si>
  <si>
    <t>2015-CM-CD_bib.txt</t>
  </si>
  <si>
    <t>2015-CM-CD-blanc.pdf</t>
  </si>
  <si>
    <t>2015-CM-CD</t>
  </si>
  <si>
    <t xml:space="preserve">10.1186/s40323-015-0052-6 </t>
  </si>
  <si>
    <t>http://www.amses-journal.com/content/2/1/28</t>
  </si>
  <si>
    <t>2011-MSMSE-AA-blanc.pdf</t>
  </si>
  <si>
    <t>2011-MSMSE-AA.png</t>
  </si>
  <si>
    <t>2010-EAE-FPH-blanc.pdf</t>
  </si>
  <si>
    <t>10.1186/s40323-015-0050-8}</t>
  </si>
  <si>
    <t>http://upcommons.upc.edu/bitstream/handle/2117/10311/2010-CMAME-RGDF-blanc.pdf?sequence=6&amp;isAllowed=y</t>
  </si>
  <si>
    <t>http://upcommons.upc.edu/bitstream/handle/2117/10881/2010-PRB-SSLGA-blanc.pdf?sequence=3&amp;isAllowed=y</t>
  </si>
  <si>
    <t>http://upcommons.upc.edu/bitstream/handle/2117/8086/2010-AES-RS-blanc.pdf?sequence=3&amp;isAllowed=y</t>
  </si>
  <si>
    <t>2015-JSC-GCKF.PNG</t>
  </si>
  <si>
    <t>2015-JSC-GCKF_bib.txt</t>
  </si>
  <si>
    <t>2015-CAD-RRS_bib.txt</t>
  </si>
  <si>
    <t>2015-CAD-RRS.png</t>
  </si>
  <si>
    <t>2015-CAD-RRS_blanc.pdf</t>
  </si>
  <si>
    <t>10.1016/j.cad.2015.06.011</t>
  </si>
  <si>
    <t>http://dx.doi.org/10.1016/j.cad.2015.06.011</t>
  </si>
  <si>
    <t>2015-TVC-QGACHC-blanc.pdf</t>
  </si>
  <si>
    <t>2015-TVC-QGACHC</t>
  </si>
  <si>
    <t>2015-TVC-QGACHC.png</t>
  </si>
  <si>
    <t>2015-TVC-QGACHC_bib.txt</t>
  </si>
  <si>
    <t>http://hdl.handle.net/2117/80361</t>
  </si>
  <si>
    <t>http://upcommons.upc.edu/bitstream/handle/2117/80361/2010-PRSA-CR-blanc.pdf?sequence=1&amp;isAllowed=y</t>
  </si>
  <si>
    <t>http://hdl.handle.net/2117/80363</t>
  </si>
  <si>
    <t>http://upcommons.upc.edu/bitstream/handle/2117/80363/2010-CMAME-PDAS-blanc.pdf?sequence=1&amp;isAllowed=y</t>
  </si>
  <si>
    <t>http://hdl.handle.net/2117/80364</t>
  </si>
  <si>
    <t>http://upcommons.upc.edu/bitstream/handle/2117/80364/2010-GRL-CZF-blanc.pdf?sequence=1&amp;isAllowed=y</t>
  </si>
  <si>
    <t>http://hdl.handle.net/2117/79451</t>
  </si>
  <si>
    <t>http://upcommons.upc.edu/bitstream/handle/2117/79451/2010-EwC-RSH-blanc.pdf?sequence=1&amp;isAllowed=y</t>
  </si>
  <si>
    <t>http://hdl.handle.net/2117/79445</t>
  </si>
  <si>
    <t>http://upcommons.upc.edu/bitstream/handle/2117/79445/2011-IJNME-MRA%20blanc.pdf?sequence=1&amp;isAllowed=y</t>
  </si>
  <si>
    <t>http://hdl.handle.net/2117/79339</t>
  </si>
  <si>
    <t>http://upcommons.upc.edu/bitstream/handle/2117/79339/2012-PNASUSA-AHMDS-blanc.pdf?sequence=1&amp;isAllowed=y</t>
  </si>
  <si>
    <t>http://hdl.handle.net/2117/80365</t>
  </si>
  <si>
    <t>http://upcommons.upc.edu/bitstream/handle/2117/80365/2010-CM-CDH-blanc.pdf?sequence=1&amp;isAllowed=y</t>
  </si>
  <si>
    <t>http://hdl.handle.net/2117/80630</t>
  </si>
  <si>
    <t>http://upcommons.upc.edu/bitstream/handle/2117/80630/2011-MSMSE-AA-blanc.pdf?sequence=1&amp;isAllowed=y</t>
  </si>
  <si>
    <t>http://hdl.handle.net/2117/80629</t>
  </si>
  <si>
    <t>http://upcommons.upc.edu/bitstream/handle/2117/80629/2015-AMSES-AGZDCC-blanc.pdf?sequence=1&amp;isAllowed=y</t>
  </si>
  <si>
    <t>http://hdl.handle.net/2117/80626</t>
  </si>
  <si>
    <t>http://upcommons.upc.edu/bitstream/handle/2117/80626/2015-AMSES-ZDFCH.pdf?sequence=1&amp;isAllowed=y</t>
  </si>
  <si>
    <t>2010-IJNME-RMA.png</t>
  </si>
  <si>
    <t>2010-IJNME-RMA_bib.txt</t>
  </si>
  <si>
    <t>2010-IJNME-RMA_blanc.pdf</t>
  </si>
  <si>
    <t>http://upcommons.upc.edu/bitstream/handle/2117/10758/2010-IJNME-RMA-blanc.pdf?sequence=6&amp;isAllowed=y</t>
  </si>
  <si>
    <t>http://hdl.handle.net/2117/9261</t>
  </si>
  <si>
    <t>2010-BMM-MCM_bib.txt</t>
  </si>
  <si>
    <t>10.1007/s10237-009-0187-9</t>
  </si>
  <si>
    <t>http://dx.doi.org/10.1007/s10237-009-0187-9</t>
  </si>
  <si>
    <t>2010-BMM-MCM-blanc.pdf</t>
  </si>
  <si>
    <t>2010-MandI-CCD_bib.txt</t>
  </si>
  <si>
    <t>2010-IJMF-GDCCDH.png</t>
  </si>
  <si>
    <t>2010-IJMF-GDCCDH_bib.txt</t>
  </si>
  <si>
    <t>2010-JCA-PR_bib.txt</t>
  </si>
  <si>
    <t>2010-JCA-PR.png</t>
  </si>
  <si>
    <t>2010-RIMNCDI-CD.pdf</t>
  </si>
  <si>
    <t>2010-RIMNCDI-CD_bib.txt</t>
  </si>
  <si>
    <t>2016-CAD-RRS</t>
  </si>
  <si>
    <t>10.1016/j.cma.2009.11.010</t>
  </si>
  <si>
    <t>2015-CandS-PMRA</t>
  </si>
  <si>
    <t>http://dx.doi.org/10.1016/j.compstruc.2014.12.005</t>
  </si>
  <si>
    <t>10.1016/j.compstruc.2014.12.005</t>
  </si>
  <si>
    <t>2009-CMAME-SD.png</t>
  </si>
  <si>
    <t>2009-CMAME-SD_bib.txt</t>
  </si>
  <si>
    <t>2011-MSMSE-AA_bib.txt</t>
  </si>
  <si>
    <t>2009-JAP-ZHAZ_bib.txt</t>
  </si>
  <si>
    <t>2009-JAP-ZHAZ.png</t>
  </si>
  <si>
    <t>2009-JPDAP-LAH_bib.txt</t>
  </si>
  <si>
    <t>2009-RIMNCDI-RD_bib.txt</t>
  </si>
  <si>
    <t>2009-RIMNCDI-RD.png</t>
  </si>
  <si>
    <t>2009-JSC-PDH_bib.txt</t>
  </si>
  <si>
    <t>2009-JSC-PDH.png</t>
  </si>
  <si>
    <t>2009-IJIE-CHAKRO</t>
  </si>
  <si>
    <t>2009-IJIE-CHAKRO-blanc.pdf</t>
  </si>
  <si>
    <t>2009-IJIE-CHAKRO.png</t>
  </si>
  <si>
    <t>2009-IJIE-CHAKRO_bib.txt</t>
  </si>
  <si>
    <t>2009-IJNME-PSD.png</t>
  </si>
  <si>
    <t>2009-IJNME-PSD_bib.txt</t>
  </si>
  <si>
    <t>2009-CMAME-ZD.png</t>
  </si>
  <si>
    <t>2009-CMAME-ZD_bib.txt</t>
  </si>
  <si>
    <t>10.1080/07900620802573759</t>
  </si>
  <si>
    <t>http://dx.doi.org/10.1080/07900620802573759</t>
  </si>
  <si>
    <t>2009-IJWRD-JP.pdf</t>
  </si>
  <si>
    <t>2009-IJWRD-JP_bib.txt</t>
  </si>
  <si>
    <t>http://upcommons.upc.edu/bitstream/handle/2117/8093/2009-IJNME-PSD-blanc.pdf?sequence=4&amp;isAllowed=y</t>
  </si>
  <si>
    <t>http://upcommons.upc.edu/bitstream/handle/2117/10224/2010-IJNME-RS-blanc.pdf?sequence=9&amp;isAllowed=y</t>
  </si>
  <si>
    <t>http://upcommons.upc.edu/bitstream/handle/2117/27708/2010-JCA-PR-blanc.pdf?sequence=7&amp;isAllowed=y</t>
  </si>
  <si>
    <t>http://upcommons.upc.edu/bitstream/handle/2117/10251/2010-IJMF-GDCCDH-blanc.pdf?sequence=4&amp;isAllowed=y</t>
  </si>
  <si>
    <t>http://upcommons.upc.edu/bitstream/handle/2117/9261/2010-BMM-MCM-blanc.pdf?sequence=4&amp;isAllowed=n</t>
  </si>
  <si>
    <t>http://dx.doi.org/10.1103/PhysRevE.79.031915</t>
  </si>
  <si>
    <t>10.1103/PhysRevE.79.031915</t>
  </si>
  <si>
    <t>2009-AA-PRGV_bib.txt</t>
  </si>
  <si>
    <t>2009-PRE-AdS_bib.txt</t>
  </si>
  <si>
    <t>2009-PB-CMBM.png</t>
  </si>
  <si>
    <t>2009-PB-CMBM_bib.txt</t>
  </si>
  <si>
    <t>2009-IJNME-CAO.png</t>
  </si>
  <si>
    <t>2009-IJNME-CAO_bib.txt</t>
  </si>
  <si>
    <t>2009-CM-CDH.png</t>
  </si>
  <si>
    <t>2009-CM-CDH_bib.txt</t>
  </si>
  <si>
    <t>2009-AA-PRGV.png</t>
  </si>
  <si>
    <t>2009-IJNME-MBHP.png</t>
  </si>
  <si>
    <t>2009-IJNME-MBHP_bib.txt</t>
  </si>
  <si>
    <t>http://upcommons.upc.edu/bitstream/handle/2117/8096/2009-CMAME-ZD-blanc.pdf?sequence=4&amp;isAllowed=y</t>
  </si>
  <si>
    <t>http://upcommons.upc.edu/bitstream/handle/2117/8094/2009-AA-PRGV-blanc.pdf?sequence=4&amp;isAllowed=y</t>
  </si>
  <si>
    <t>http://upcommons.upc.edu/bitstream/handle/2117/7990/2009-PRE-AdS-blanc.pdf?sequence=4&amp;isAllowed=y</t>
  </si>
  <si>
    <t>http://upcommons.upc.edu/bitstream/handle/2117/8195/2009-PB-CMBM-blanc.pdf?sequence=4&amp;isAllowed=y</t>
  </si>
  <si>
    <t>http://upcommons.upc.edu/bitstream/handle/2117/8204/2009-IJNME-CAO-blanc.pdf?sequence=4&amp;isAllowed=y</t>
  </si>
  <si>
    <t>http://upcommons.upc.edu/bitstream/handle/2117/8476/2009-CM-CDH-blanc.pdf?sequence=4&amp;isAllowed=y</t>
  </si>
  <si>
    <t>http://upcommons.upc.edu/bitstream/handle/2117/8026/2009-AA-PRGV-blanc.pdf?sequence=4&amp;isAllowed=y</t>
  </si>
  <si>
    <t>http://upcommons.upc.edu/bitstream/handle/2117/8091/2009-IJNME-MBHP-blanc.pdf?sequence=4&amp;isAllowed=y</t>
  </si>
  <si>
    <t>http://upcommons.upc.edu/bitstream/handle/2117/7988/2009-JSC-PDH-blanc.pdf?sequence=4&amp;isAllowed=y</t>
  </si>
  <si>
    <t>2008-JMBBM-VMM_bib.txt</t>
  </si>
  <si>
    <t>2008-MRC-CPW_bib.txt</t>
  </si>
  <si>
    <t>http://hdl.handle.net/2117/8160</t>
  </si>
  <si>
    <t>10.1002/nme.2380</t>
  </si>
  <si>
    <t>http://dx.doi.org/10.1002/nme.2380</t>
  </si>
  <si>
    <t>2008-IJNME-VPDH-blanc.pdf</t>
  </si>
  <si>
    <t>2008-IJNME-VPDH.png</t>
  </si>
  <si>
    <t>2008-IJNME-VPDH_bib.txt</t>
  </si>
  <si>
    <t>http://hdl.handle.net/2117/8155</t>
  </si>
  <si>
    <t>10.1016/j.cma.2007.08.025</t>
  </si>
  <si>
    <t>http://dx.doi.org/10.1016/j.cma.2007.08.025</t>
  </si>
  <si>
    <t>2008-CMAME-PDH_bib.txt</t>
  </si>
  <si>
    <t>2008-CMAME-PDH.png</t>
  </si>
  <si>
    <t>http://hdl.handle.net/2117/8156</t>
  </si>
  <si>
    <t>2008-CMAME-PDH-blanc.pdf</t>
  </si>
  <si>
    <t>2008-CMAME-PDH-2-blanc.pdf</t>
  </si>
  <si>
    <t>10.1016/j.cma.2007.08.024</t>
  </si>
  <si>
    <t>http://dx.doi.org/10.1016/j.cma.2007.08.024</t>
  </si>
  <si>
    <t>2008-IJNME-MFH.png</t>
  </si>
  <si>
    <t>2008-IJNME-MFH_bib.txt</t>
  </si>
  <si>
    <t>2008-CMAME-PDH-2.png</t>
  </si>
  <si>
    <t>2008-RIMNCDI-RS-blanc.pdf</t>
  </si>
  <si>
    <t>2008-RIMNCDI-RS.png</t>
  </si>
  <si>
    <t>repassar a CV (sobra  Gilles)</t>
  </si>
  <si>
    <t>10.12989/cac.2008.5.4.375</t>
  </si>
  <si>
    <t>http://dx.doi.org/10.12989/cac.2008.5.4.375</t>
  </si>
  <si>
    <t>http://hdl.handle.net/2117/8033</t>
  </si>
  <si>
    <t>2008-CC-DPCH_bib.txt</t>
  </si>
  <si>
    <t>http://upcommons.upc.edu/bitstream/handle/2117/8161/2008-JMBBM-VMM-blanc.pdf?sequence=4&amp;isAllowed=y</t>
  </si>
  <si>
    <t>http://upcommons.upc.edu/bitstream/handle/2117/8149/2008-MRC-CPW-blanc.pdf?sequence=4&amp;isAllowed=y</t>
  </si>
  <si>
    <t>http://upcommons.upc.edu/bitstream/handle/2117/8155/2008-CMAME-PDH-blanc.pdf?sequence=4&amp;isAllowed=y</t>
  </si>
  <si>
    <t>http://upcommons.upc.edu/bitstream/handle/2117/8160/2008-IJNME-VPDH-blanc.pdf?sequence=4&amp;isAllowed=y</t>
  </si>
  <si>
    <t>http://hdl.handle.net/2117/8019</t>
  </si>
  <si>
    <t>http://dx.doi.org/10.2166/ws.2008.072</t>
  </si>
  <si>
    <t>10.2166/ws.2008.072</t>
  </si>
  <si>
    <t>2008-WSTWS-JP_bib.txt</t>
  </si>
  <si>
    <t>http://hdl.handle.net/2117/8099</t>
  </si>
  <si>
    <t>http://upcommons.upc.edu/bitstream/handle/2117/8099/boni_introducing_2008.pdf?sequence=1&amp;isAllowed=y</t>
  </si>
  <si>
    <t>10.1080/03043790802088723</t>
  </si>
  <si>
    <t>2008-EJEE-BP-blanc.pdf</t>
  </si>
  <si>
    <t>http://dx.doi.org/10.1080/03043790802088723</t>
  </si>
  <si>
    <t>http://hdl.handle.net/2117/8157</t>
  </si>
  <si>
    <t>10.1016/j.mee.2008.01.096</t>
  </si>
  <si>
    <t>http://dx.doi.org/10.1016/j.mee.2008.01.096</t>
  </si>
  <si>
    <t>2008-ME-OAPJH-blanc.upc</t>
  </si>
  <si>
    <t>2008-ME-OAPJH.png</t>
  </si>
  <si>
    <t>2008-ME-OAPJH_bib.txt</t>
  </si>
  <si>
    <t>10.1007/s00024-004-0386-9</t>
  </si>
  <si>
    <t>http://dx.doi.org/10.1007/s00024-004-0386-9</t>
  </si>
  <si>
    <t>http://hdl.handle.net/2117/8163</t>
  </si>
  <si>
    <t>2008-PAG-ZFDV_bib.txt</t>
  </si>
  <si>
    <t>10.1016/j.cma.2007.09.022</t>
  </si>
  <si>
    <t>http://dx.doi.org/10.1016/j.cma.2007.09.022</t>
  </si>
  <si>
    <t>http://hdl.handle.net/2117/8153</t>
  </si>
  <si>
    <t>http://upcommons.upc.edu/bitstream/handle/2117/8153/mu%c3%b1oz_modelling_2008.pdf?sequence=1&amp;isAllowed=y</t>
  </si>
  <si>
    <t>http://hdl.handle.net/2117/8158</t>
  </si>
  <si>
    <t>10.1002/nme.2311</t>
  </si>
  <si>
    <t>http://dx.doi.org/10.1002/nme.2311</t>
  </si>
  <si>
    <t>2008-IJNME-SFH.png</t>
  </si>
  <si>
    <t>2008-IJNME-SFH_bib.txt</t>
  </si>
  <si>
    <t>2008-IJNME-SFH-blanc.pdf</t>
  </si>
  <si>
    <t>2008-CMAME-M-blanc.pdf</t>
  </si>
  <si>
    <t>2008-CMAME-M_bib.txt</t>
  </si>
  <si>
    <t>2008-CMAME-M.png</t>
  </si>
  <si>
    <t>2008-PAG-ZFDV-blanc.pdf</t>
  </si>
  <si>
    <t>2008-PAG-ZFDV.png</t>
  </si>
  <si>
    <t>http://hdl.handle.net/2117/8159</t>
  </si>
  <si>
    <t>10.1002/fld.1711</t>
  </si>
  <si>
    <t>http://dx.doi.org/10.1002/fld.1711</t>
  </si>
  <si>
    <t>2008-IJNMF-SFH-blanc.pdf</t>
  </si>
  <si>
    <t>2008-IJNMF-SFH_bib.txt</t>
  </si>
  <si>
    <t>2008-IJNMF-SFH.png</t>
  </si>
  <si>
    <t>10.1002/nme.2166</t>
  </si>
  <si>
    <t>http://dx.doi.org/10.1002/nme.2166</t>
  </si>
  <si>
    <t>http://hdl.handle.net/2117/8154</t>
  </si>
  <si>
    <t>10.1016/j.jmps.2007.10.001</t>
  </si>
  <si>
    <t>http://dx.doi.org/10.1016/j.jmps.2007.10.001</t>
  </si>
  <si>
    <t>http://hdl.handle.net/2117/8098</t>
  </si>
  <si>
    <t>10.1103/PhysRevLett.100.085503</t>
  </si>
  <si>
    <t>http://dx.doi.org/10.1103/PhysRevLett.100.085503</t>
  </si>
  <si>
    <t>http://upcommons.upc.edu/bitstream/handle/2117/7994/arias_size_2008.pdf?sequence=1&amp;isAllowed=y</t>
  </si>
  <si>
    <t>http://hdl.handle.net/2117/7994</t>
  </si>
  <si>
    <t>10.1080/14786430802464248</t>
  </si>
  <si>
    <t>http://dx.doi.org/10.1080/14786430802464248</t>
  </si>
  <si>
    <t>http://upcommons.upc.edu/bitstream/handle/2117/8518/zlotnik_small_2008.pdf?sequence=1&amp;isAllowed=y</t>
  </si>
  <si>
    <t>http://hdl.handle.net/2117/8518</t>
  </si>
  <si>
    <t>10.1016/j.cma.2007.08.032</t>
  </si>
  <si>
    <t>http://dx.doi.org/10.1016/j.cma.2007.08.032</t>
  </si>
  <si>
    <t>http://hdl.handle.net/2117/8150</t>
  </si>
  <si>
    <t>10.1111/j.1477-8947.2008.00213.x</t>
  </si>
  <si>
    <t>http://dx.doi.org/10.1111/j.1477-8947.2008.00213.x</t>
  </si>
  <si>
    <t>http://upcommons.upc.edu/bitstream/handle/2117/8151/gine_sustainability_2008.pdf?sequence=1&amp;isAllowed=y</t>
  </si>
  <si>
    <t>http://hdl.handle.net/2117/8151</t>
  </si>
  <si>
    <t>2008-IJNME-M-blanc.pdf</t>
  </si>
  <si>
    <t>2008-JMPS-AA-blanc.pdf</t>
  </si>
  <si>
    <t>2008-PM-ZADF-blanc.pdf</t>
  </si>
  <si>
    <t>2008-PR-AA-blanc.pdf</t>
  </si>
  <si>
    <t>10.1029/2008GL035419</t>
  </si>
  <si>
    <t>http://dx.doi.org/10.1029/2008GL035419</t>
  </si>
  <si>
    <t>2008-GRL-AZF-blanc.pdf</t>
  </si>
  <si>
    <t>2008-NRF-GP-blanc.pdf</t>
  </si>
  <si>
    <t>2008-CMAME-LMH-blanc.pdf</t>
  </si>
  <si>
    <t>2008-IJNME-M.png</t>
  </si>
  <si>
    <t>2008-JMPS-AA.png</t>
  </si>
  <si>
    <t>2008-PR-AA.png</t>
  </si>
  <si>
    <t>2008-PM-ZADF.png</t>
  </si>
  <si>
    <t>2008-CMAME-LMH.png</t>
  </si>
  <si>
    <t>2008-IJNME-M_bib.txt</t>
  </si>
  <si>
    <t>2008-JMPS-AA_bib.txtf</t>
  </si>
  <si>
    <t>2008-PR-AA_bib.txt</t>
  </si>
  <si>
    <t>2008-PM-ZADF_bib.txtf</t>
  </si>
  <si>
    <t>2008-CMAME-LMH_bib.txt</t>
  </si>
  <si>
    <t>2008-NRF-GP_bib.txt</t>
  </si>
  <si>
    <t>2008-GRL-AZF_bib.txt</t>
  </si>
  <si>
    <t>10.1016/j.jbiomech.2006.05.006</t>
  </si>
  <si>
    <t>http://dx.doi.org/10.1016/j.jbiomech.2006.05.006</t>
  </si>
  <si>
    <t>http://hdl.handle.net/2117/8542</t>
  </si>
  <si>
    <t>2007-JB-MBM-blanc.pdf</t>
  </si>
  <si>
    <t>2007-IJNME-DRZ-blanc.pdf</t>
  </si>
  <si>
    <t>10.1002/nme.1837</t>
  </si>
  <si>
    <t>http://dx.doi.org/10.1002/nme.1837</t>
  </si>
  <si>
    <t>http://hdl.handle.net/2117/8167</t>
  </si>
  <si>
    <t>2007-TWS-CARR-blanc.pdf</t>
  </si>
  <si>
    <t>http://hdl.handle.net/2117/8165</t>
  </si>
  <si>
    <t>http://upcommons.upc.edu/bitstream/handle/2117/8165/casafont_experimental_2007.pdf?sequence=1&amp;isAllowed=y</t>
  </si>
  <si>
    <t>10.1007/978-3-540-46222-4_16</t>
  </si>
  <si>
    <t>http://dx.doi.org/10.1007/978-3-540-46222-4_16</t>
  </si>
  <si>
    <t>2007-LNCSE-VH-blanc.pdf</t>
  </si>
  <si>
    <t>http://hdl.handle.net/2117/8547</t>
  </si>
  <si>
    <t>2007-CM-DC-blanc.pdf</t>
  </si>
  <si>
    <t>10.1007/s00466-006-0106-1</t>
  </si>
  <si>
    <t>http://dx.doi.org/10.1007/s00466-006-0106-1</t>
  </si>
  <si>
    <t>http://hdl.handle.net/2117/8479</t>
  </si>
  <si>
    <t>10.1016/j.nucengdes.2006.09.035</t>
  </si>
  <si>
    <t>2007-NED-JPGH-blanc.pdf</t>
  </si>
  <si>
    <t>http://dx.doi.org/10.1016/j.nucengdes.2006.09.035</t>
  </si>
  <si>
    <t>http://hdl.handle.net/2117/8552</t>
  </si>
  <si>
    <t>2007-RIMNCDI-SC-blanc.pdf</t>
  </si>
  <si>
    <t>http://hdl.handle.net/2099/10344</t>
  </si>
  <si>
    <t>http://upcommons.upc.edu/bitstream/handle/2099/10344/IV%20-Vol23N1.pdf?sequence=1&amp;isAllowed=y</t>
  </si>
  <si>
    <t>2007-CMAME-AKCHOR-blanc.pdf</t>
  </si>
  <si>
    <t>10.1016/j.cma.2006.10.052</t>
  </si>
  <si>
    <t>http://dx.doi.org/10.1016/j.cma.2006.10.052</t>
  </si>
  <si>
    <t>http://hdl.handle.net/2117/8193</t>
  </si>
  <si>
    <t>2007-CMAME-ZDFV-blanc.pdf</t>
  </si>
  <si>
    <t>10.1016/j.cma.2007.04.006</t>
  </si>
  <si>
    <t>http://dx.doi.org/10.1016/j.cma.2007.04.006</t>
  </si>
  <si>
    <t>http://hdl.handle.net/2117/8505</t>
  </si>
  <si>
    <t>2007-AES-RS-blanc.pdf</t>
  </si>
  <si>
    <t>10.1016/j.advengsoft.2006.09.003</t>
  </si>
  <si>
    <t>http://dx.doi.org/10.1016/j.advengsoft.2006.09.003</t>
  </si>
  <si>
    <t>http://upcommons.upc.edu/bitstream/handle/2117/8164/a.rodriguez_numerical_2007.pdf?sequence=1&amp;isAllowed=y</t>
  </si>
  <si>
    <t>http://hdl.handle.net/2117/8164</t>
  </si>
  <si>
    <t>2007-ZAMP-KATYMD-blanc.pdf</t>
  </si>
  <si>
    <t>10.1007/s00033-007-6141-8</t>
  </si>
  <si>
    <t>http://dx.doi.org/10.1007/s00033-007-6141-8</t>
  </si>
  <si>
    <t>http://hdl.handle.net/2117/8516</t>
  </si>
  <si>
    <t>2007-CMAME-DC-blanc.pdf</t>
  </si>
  <si>
    <t>10.1016/j.cma.2006.03.005</t>
  </si>
  <si>
    <t>http://dx.doi.org/10.1016/j.cma.2006.03.005</t>
  </si>
  <si>
    <t>http://hdl.handle.net/2117/8166</t>
  </si>
  <si>
    <t>2007-IJNME-VBH-blanc.pdf</t>
  </si>
  <si>
    <t>10.1002/nme.1859</t>
  </si>
  <si>
    <t>http://dx.doi.org/10.1002/nme.1859</t>
  </si>
  <si>
    <t>http://hdl.handle.net/2117/8206</t>
  </si>
  <si>
    <t>10.1016/j.tws.2007.05.008</t>
  </si>
  <si>
    <t>http://dx.doi.org/10.1016/j.tws.2007.05.008</t>
  </si>
  <si>
    <t>2007-JB-MBM.png</t>
  </si>
  <si>
    <t>2007-JB-MBM_bib.txt</t>
  </si>
  <si>
    <t>2007-IJNME-DRZ.png</t>
  </si>
  <si>
    <t>2007-IJNME-DRZ_bib.txt</t>
  </si>
  <si>
    <t>2007-TWS-CARR.png</t>
  </si>
  <si>
    <t>2007-TWS-CARR_bib.txt</t>
  </si>
  <si>
    <t>2007-LNCSE-VH.png</t>
  </si>
  <si>
    <t>2007-LNCSE-VH_bib.txt</t>
  </si>
  <si>
    <t>2007-CM-DC_bib.txt</t>
  </si>
  <si>
    <t>2007-CM-DC.png</t>
  </si>
  <si>
    <t>2007-NED-JPGH_bib.txt</t>
  </si>
  <si>
    <t>2007-RIMNCDI-SC.png</t>
  </si>
  <si>
    <t>2007-RIMNCDI-SC_bib.txt</t>
  </si>
  <si>
    <t>2007-CMAME-AKCHOR_bib.txt</t>
  </si>
  <si>
    <t>2007-CMAME-AKCHOR.png</t>
  </si>
  <si>
    <t>2007-CMAME-ZDFV_bib.txt</t>
  </si>
  <si>
    <t>2007-CMAME-ZDFV.png</t>
  </si>
  <si>
    <t>2007-AES-RS_bib.txt</t>
  </si>
  <si>
    <t>2007-AES-RS.png</t>
  </si>
  <si>
    <t>2007-ZAMP-KATYMD_bib.txt</t>
  </si>
  <si>
    <t>2007-CMAME-DC.png</t>
  </si>
  <si>
    <t>2007-CMAME-DC_bib.txt</t>
  </si>
  <si>
    <t>2007-IJNME-VBH.png</t>
  </si>
  <si>
    <t>2007-IJNME-VBH_bib.txt</t>
  </si>
  <si>
    <t>http://upcommons.upc.edu/bitstream/handle/2117/8156/2008-CMAME-PDH-blanc.pdf?sequence=5&amp;isAllowed=y</t>
  </si>
  <si>
    <t>http://upcommons.upc.edu/bitstream/handle/2117/9191/2008-IJNME-MFH-blanc.pdf?sequence=6&amp;isAllowed=y</t>
  </si>
  <si>
    <t>http://hdl.handle.net/2117/7993</t>
  </si>
  <si>
    <t>http://upcommons.upc.edu/bitstream/handle/2117/7993/2008-RIMNCDI-RS-blanc.pdf?sequence=3&amp;isAllowed=y</t>
  </si>
  <si>
    <t>2008-RIMNCDI-RS_bib.txt</t>
  </si>
  <si>
    <t xml:space="preserve"> 2008-CC-DPCH-blanc.pdf</t>
  </si>
  <si>
    <t>http://upcommons.upc.edu/bitstream/handle/2117/8157/2008-ME-OAPJH-blanc.pdf?sequence=3&amp;isAllowed=y</t>
  </si>
  <si>
    <t>http://upcommons.upc.edu/bitstream/handle/2117/8163/2008-PAG-ZFDV-blanc.pdf?sequence=3&amp;isAllowed=y</t>
  </si>
  <si>
    <t>http://upcommons.upc.edu/bitstream/handle/2117/8158/2008-IJNME-SFH-blanc.pdf?sequence=3&amp;isAllowed=y</t>
  </si>
  <si>
    <t>http://upcommons.upc.edu/bitstream/handle/2117/8159/2008-IJNMF-SFH-blanc.pdf?sequence=3&amp;isAllowed=y</t>
  </si>
  <si>
    <t>http://upcommons.upc.edu/bitstream/handle/2117/8154/2008-IJNME-M-blanc.pdf?sequence=3&amp;isAllowed=y</t>
  </si>
  <si>
    <t>http://upcommons.upc.edu/bitstream/handle/2117/8098/2008-JMPS-AA-blanc.pdf?sequence=3&amp;isAllowed=y</t>
  </si>
  <si>
    <t>http://upcommons.upc.edu/bitstream/handle/2117/8150/2008-CMAME-LMH-blanc.pdf?sequence=3&amp;isAllowed=y</t>
  </si>
  <si>
    <t>http://upcommons.upc.edu/bitstream/handle/2117/8547/2007-LNCSE-VH-blanc.pdf?sequence=3&amp;isAllowed=y</t>
  </si>
  <si>
    <t>http://upcommons.upc.edu/bitstream/handle/2117/8167/2007-IJNME-DRZ-blanc.pdf?sequence=3&amp;isAllowed=y</t>
  </si>
  <si>
    <t>http://upcommons.upc.edu/bitstream/handle/2117/8479/2007-CM-DC-blanc.pdf?sequence=3&amp;isAllowed=y</t>
  </si>
  <si>
    <t>http://upcommons.upc.edu/bitstream/handle/2117/8552/2007-NED-JPGH-blanc.pdf?sequence=3&amp;isAllowed=y</t>
  </si>
  <si>
    <t>http://upcommons.upc.edu/bitstream/handle/2117/8193/2007-CMAME-AKCHOR-blanc.pdf?sequence=3&amp;isAllowed=y</t>
  </si>
  <si>
    <t>http://upcommons.upc.edu/bitstream/handle/2117/8505/2007-CMAME-ZDFV-blanc.pdf?sequence=3&amp;isAllowed=y</t>
  </si>
  <si>
    <t>http://upcommons.upc.edu/bitstream/handle/2117/8516/2007-ZAMP-KATYMD-blanc.pdf?sequence=3&amp;isAllowed=y</t>
  </si>
  <si>
    <t>http://upcommons.upc.edu/bitstream/handle/2117/8166/2007-CMAME-DC-blanc.pdf?sequence=3&amp;isAllowed=y</t>
  </si>
  <si>
    <t>http://upcommons.upc.edu/bitstream/handle/2117/8206/2007-IJNME-VBH-blanc.pdf?sequence=3&amp;isAllowed=y</t>
  </si>
  <si>
    <t>10.3166/remn.15.257-268</t>
  </si>
  <si>
    <t>http://dx.doi.org/doi:10.3166/remn.15.257-268</t>
  </si>
  <si>
    <t>http://hdl.handle.net/2117/8173</t>
  </si>
  <si>
    <t>http://dx.doi.org/10.1016/j.actamat.2005.10.035</t>
  </si>
  <si>
    <t>10.1016/j.actamat.2005.10.035</t>
  </si>
  <si>
    <t>http://hdl.handle.net/2117/8458</t>
  </si>
  <si>
    <t>https://upcommons.upc.edu/bitstream/handle/2117/8458/i.arias_phenomenological_2006.pdf?sequence=2&amp;isAllowed=y</t>
  </si>
  <si>
    <t>10.1016/j.cma.2005.04.017</t>
  </si>
  <si>
    <t>http://dx.doi.org/10.1016/j.cma.2005.04.017</t>
  </si>
  <si>
    <t>http://hdl.handle.net/2117/8495</t>
  </si>
  <si>
    <t>http://hdl.handle.net/2099/4725</t>
  </si>
  <si>
    <t>http://upcommons.upc.edu/bitstream/handle/2099/4725/RR222F.pdf?sequence=1&amp;isAllowed=y</t>
  </si>
  <si>
    <t>No existeix</t>
  </si>
  <si>
    <t>10.1016/j.cma.2004.12.031</t>
  </si>
  <si>
    <t>http://dx.doi.org/10.1016/j.cma.2004.12.031</t>
  </si>
  <si>
    <t>http://hdl.handle.net/2117/8497</t>
  </si>
  <si>
    <t>http://upcommons.upc.edu/bitstream/handle/2117/8497/z.c.xuan_computing_2006.pdf?sequence=1&amp;isAllowed=y</t>
  </si>
  <si>
    <t>10.1016/j.tws.2006.01.002</t>
  </si>
  <si>
    <t>http://dx.doi.org/10.1016/j.tws.2006.01.002</t>
  </si>
  <si>
    <t>http://hdl.handle.net/2117/8555</t>
  </si>
  <si>
    <t>https://upcommons.upc.edu/bitstream/handle/2117/8555/casafont_experimental_2006.pdf?sequence=1&amp;isAllowed=y</t>
  </si>
  <si>
    <t>10.1016/j.tws.2006.04.006</t>
  </si>
  <si>
    <t>http://dx.doi.org/10.1016/j.tws.2006.04.006</t>
  </si>
  <si>
    <t>http://hdl.handle.net/2117/8556</t>
  </si>
  <si>
    <t>http://upcommons.upc.edu/bitstream/handle/2117/8556/casafont_experimental%282%29_2006.pdf?sequence=1&amp;isAllowed=y</t>
  </si>
  <si>
    <t>http://hdl.handle.net/2117/8208</t>
  </si>
  <si>
    <t>10.1002/cnm.836</t>
  </si>
  <si>
    <t>http://dx.doi.org/10.1002/cnm.836</t>
  </si>
  <si>
    <t>http://hdl.handle.net/2117/8470</t>
  </si>
  <si>
    <t>10.1016/j.cma.2004.06.047</t>
  </si>
  <si>
    <t>http://dx.doi.org/10.1016/j.cma.2004.06.047</t>
  </si>
  <si>
    <t>http://hdl.handle.net/2117/8508</t>
  </si>
  <si>
    <t>10.1016/j.cma.2004.10.013</t>
  </si>
  <si>
    <t>http://dx.doi.org/10.1016/j.cma.2004.10.013</t>
  </si>
  <si>
    <t>http://hdl.handle.net/2117/8509</t>
  </si>
  <si>
    <t>10.1142/S0219876206001120</t>
  </si>
  <si>
    <t>http://dx.doi.org/10.1142/S0219876206001120</t>
  </si>
  <si>
    <t>http://hdl.handle.net/2117/8535</t>
  </si>
  <si>
    <t>10.1002/nag.422</t>
  </si>
  <si>
    <t>http://dx.doi.org/10.1002/nag.422</t>
  </si>
  <si>
    <t>http://hdl.handle.net/2117/8523</t>
  </si>
  <si>
    <t>10.1016/j.compstruc.2004.10.019</t>
  </si>
  <si>
    <t>http://dx.doi.org/10.1016/j.compstruc.2004.10.019</t>
  </si>
  <si>
    <t>http://hdl.handle.net/2117/8514</t>
  </si>
  <si>
    <t>10.1007/s11012-005-2133-y</t>
  </si>
  <si>
    <t>http://dx.doi.org/10.1007/s11012-005-2133-y</t>
  </si>
  <si>
    <t>http://hdl.handle.net/2117/8548</t>
  </si>
  <si>
    <t>10.1108/14676370510607241</t>
  </si>
  <si>
    <t>http://dx.doi.org/10.1108/14676370510607241</t>
  </si>
  <si>
    <t>http://upcommons.upc.edu/bitstream/handle/2117/8541/Development%20education.pdf?sequence=11&amp;isAllowed=y</t>
  </si>
  <si>
    <t>http://hdl.handle.net/2117/8541</t>
  </si>
  <si>
    <t>10.1016/j.tws.2005.06.010</t>
  </si>
  <si>
    <t>http://dx.doi.org/10.1016/j.tws.2005.06.010</t>
  </si>
  <si>
    <t>http://hdl.handle.net/2117/8557</t>
  </si>
  <si>
    <t>2006-EJCM-LMH-blanc.pdf</t>
  </si>
  <si>
    <t>2006-EJCM-LMH_bib.txt</t>
  </si>
  <si>
    <t>2006-AM-ASO-blanc.pdf</t>
  </si>
  <si>
    <t>2006-AM-ASO_bib.txt</t>
  </si>
  <si>
    <t>2006-CMAME-JHPG_bib.txt</t>
  </si>
  <si>
    <t>2006-RIMNCDI-CD-png</t>
  </si>
  <si>
    <t>2006-RIMNCDI-CD_bib.txt</t>
  </si>
  <si>
    <t>2006-CMAME-XPP.png</t>
  </si>
  <si>
    <t>2006-CMAME-XPP_bib.txt</t>
  </si>
  <si>
    <t>2006-TWS-CARR-blanc.pdf</t>
  </si>
  <si>
    <t>2006-CMAME-XPP-blanc.pdf</t>
  </si>
  <si>
    <t>2006-TWS-CARR_bib.txt</t>
  </si>
  <si>
    <t>2006-TWS-CARR-2-blanc.pdf</t>
  </si>
  <si>
    <t>2006-TWS-CARR-2_bib.txt</t>
  </si>
  <si>
    <t>http://dx.doi.org/10.1002/nme.1534</t>
  </si>
  <si>
    <t>10.1002/nme.1534</t>
  </si>
  <si>
    <t>2006-IJNME-AO-blanc.pdf</t>
  </si>
  <si>
    <t>2006-IJNME-AO.png</t>
  </si>
  <si>
    <t>2006-IJNME-AO_bib.txt</t>
  </si>
  <si>
    <t>2006-CNME-RSH-blanc.pdf</t>
  </si>
  <si>
    <t>2006-CNME-RSH.png</t>
  </si>
  <si>
    <t>2006-CNME-RSH_bib.txt</t>
  </si>
  <si>
    <t>2015-MCB-SCMT</t>
  </si>
  <si>
    <t>http://upcommons.upc.edu/bitstream/handle/2117/8542/2007-JB-MBM-blanc.pdf?sequence=4&amp;isAllowed=y</t>
  </si>
  <si>
    <t>http://upcommons.upc.edu/bitstream/handle/2117/8495/2006-CMAME-JHPG-blanc.pdf?sequence=3&amp;isAllowed=y</t>
  </si>
  <si>
    <t>http://upcommons.upc.edu/bitstream/handle/2117/8208/2006-IJNME-AO-blanc.pdf?sequence=3&amp;isAllowed=y</t>
  </si>
  <si>
    <t>http://upcommons.upc.edu/bitstream/handle/2117/8470/2006-CNME-RSH-blanc.pdf?sequence=3&amp;isAllowed=y</t>
  </si>
  <si>
    <t>2006-RIMNCDI-CD-blanc.pdf</t>
  </si>
  <si>
    <t>10.1016/j.ijfatigue.2006.02.003</t>
  </si>
  <si>
    <t>http://dx.doi.org/10.1016/j.ijfatigue.2006.02.003</t>
  </si>
  <si>
    <t>2006-IJF-MGR-blanc.pdf</t>
  </si>
  <si>
    <t>2006-IJF-MGR_bib.txt</t>
  </si>
  <si>
    <t>10.1016/j.cma.2005.03.002</t>
  </si>
  <si>
    <t>http://dx.doi.org/10.1016/j.cma.2005.03.002</t>
  </si>
  <si>
    <t>http://hdl.handle.net/2117/8506</t>
  </si>
  <si>
    <t>http://upcommons.upc.edu/bitstream/handle/2117/8506/wiberg_preface_2006.pdf?sequence=1&amp;isAllowed=y</t>
  </si>
  <si>
    <t>2006-CMAME-WD-blanc.pdf</t>
  </si>
  <si>
    <t>2006-CMAME-WD_bib.txt</t>
  </si>
  <si>
    <t>http://dx.doi.org/10.1007/s11044-006-9025-3</t>
  </si>
  <si>
    <t>10.1007/s11044-006-9025-3</t>
  </si>
  <si>
    <t>2006-MSD-MJ-blanc.pdf</t>
  </si>
  <si>
    <t>2006-MSD-MJ_bib.txt</t>
  </si>
  <si>
    <t>2006-CMAME-PDH_bib.txt</t>
  </si>
  <si>
    <t>2006-CMAME-PDH-blanc.pdf</t>
  </si>
  <si>
    <t>2006-CMAME-PBHP-blanc.pdf</t>
  </si>
  <si>
    <t>2006-CMAME-PBHP_bob-txt</t>
  </si>
  <si>
    <t>2006-CMAME-PBHP.png</t>
  </si>
  <si>
    <t>2006-IJCM-HVB-blanc.pdf</t>
  </si>
  <si>
    <t>2006-IJCM-HVB.png</t>
  </si>
  <si>
    <t>2006-IJCM-HVB_bib.txt</t>
  </si>
  <si>
    <t>2015-CPM-MAMRM</t>
  </si>
  <si>
    <t>http://dx.doi.org/10.1007/s40571-015-0043-x</t>
  </si>
  <si>
    <t>10.1007/s40571-015-0043-x</t>
  </si>
  <si>
    <t>2015-CPM-MAMRM-blanc.pdf</t>
  </si>
  <si>
    <t>2015-CPM-MAMRM.png</t>
  </si>
  <si>
    <t>2015-CPM-MAMRM_bib.txt</t>
  </si>
  <si>
    <t>10.1016/S0020-7683(00)00209-2</t>
  </si>
  <si>
    <t>10.1002/1097-0207(20001210)49:10%3C1327::AID-NME996%3E3.0.CO;2-L</t>
  </si>
  <si>
    <t>2005-TWS-PR-blanc.pdf</t>
  </si>
  <si>
    <t>2005-TWS-PR.png</t>
  </si>
  <si>
    <t>2005-TWS-PR_bib.txt</t>
  </si>
  <si>
    <t>2005-M-AB-blanc.pdf</t>
  </si>
  <si>
    <t>2005-M-AB.png</t>
  </si>
  <si>
    <t>2005-M-AB_bib.txt</t>
  </si>
  <si>
    <t>2005-IJNAMG-RMH-blanc.pdf</t>
  </si>
  <si>
    <t>2005-IJNAMG-RMH_bib.txt</t>
  </si>
  <si>
    <t>2005-CS-FBH.png</t>
  </si>
  <si>
    <t>2005-CS-FBH_bib.txt</t>
  </si>
  <si>
    <t>2005-IJSHE-POS-blanc.pdf</t>
  </si>
  <si>
    <t>2005-IJSHE-POS_bib.txt</t>
  </si>
  <si>
    <t>2004-WM-AA2</t>
  </si>
  <si>
    <t>http://hdl.handle.net/2117/8492</t>
  </si>
  <si>
    <t>10.1016/j.cma.2003.12.009</t>
  </si>
  <si>
    <t>http://dx.doi.org/10.1016/j.cma.2003.12.009</t>
  </si>
  <si>
    <t>http://hdl.handle.net/2117/8558</t>
  </si>
  <si>
    <t>10.1016/j.wavemoti.2003.06.001</t>
  </si>
  <si>
    <t>http://dx.doi.org/10.1016/j.wavemoti.2003.06.001</t>
  </si>
  <si>
    <t>http://hdl.handle.net/2117/8040</t>
  </si>
  <si>
    <t>http://hdl.handle.net/2117/8449</t>
  </si>
  <si>
    <t>http://www.wiley.co.uk/ecm</t>
  </si>
  <si>
    <t>http://hdl.handle.net/2117/8146</t>
  </si>
  <si>
    <t>http://hdl.handle.net/2117/7997</t>
  </si>
  <si>
    <t>http://upcommons.upc.edu/bitstream/handle/2117/7997/a.m.sauer_computing_2004.pdf?sequence=1&amp;isAllowed=y</t>
  </si>
  <si>
    <t>10.1137/S0036142903425045</t>
  </si>
  <si>
    <t>http://dx.doi.org/10.1137/S0036142903425045</t>
  </si>
  <si>
    <t>2004-(SIAM)JNA-SBHP-blanc.pdf</t>
  </si>
  <si>
    <t>2004-CMAME-HFL-blanc.pdf</t>
  </si>
  <si>
    <t>2004-CMAME-HFL.png</t>
  </si>
  <si>
    <t>2004-CMAME-HFL_bib.txt</t>
  </si>
  <si>
    <t>10.3166/reef.13.497-507</t>
  </si>
  <si>
    <t>http://www.tandfonline.com/doi/abs/10.3166/reef.13.497-507</t>
  </si>
  <si>
    <t>10.1002/0470091355 / ISBN0470846992</t>
  </si>
  <si>
    <t>10.1080/12795119.2004.9692608</t>
  </si>
  <si>
    <t>http://www.tandfonline.com/doi/abs/10.1080/12795119.2004.9692608</t>
  </si>
  <si>
    <t>http://hdl.handle.net/2117/84273</t>
  </si>
  <si>
    <t>http://upcommons.upc.edu/bitstream/handle/2117/84273/2013-EWC-RS-blanc.pdf?sequence=1&amp;isAllowed=y</t>
  </si>
  <si>
    <t>http://hdl.handle.net/2117/84276</t>
  </si>
  <si>
    <t>http://hdl.handle.net/2117/84274</t>
  </si>
  <si>
    <t>10.1016/j.cma.2014.10.012</t>
  </si>
  <si>
    <t>http://hdl.handle.net/2117/84277</t>
  </si>
  <si>
    <t>http://upcommons.upc.edu/bitstream/handle/2117/8557/2005-TWS-PR-blanc.pdf?sequence=3&amp;isAllowed=y</t>
  </si>
  <si>
    <t>http://upcommons.upc.edu/bitstream/handle/2117/8548/2005-M-AB-blanc.pdf?sequence=3&amp;isAllowed=y</t>
  </si>
  <si>
    <t>http://upcommons.upc.edu/bitstream/handle/2117/8514/2005-CS-FBH-blanc.pdf?sequence=3&amp;isAllowed=y</t>
  </si>
  <si>
    <t>http://upcommons.upc.edu/bitstream/handle/2117/8523/2005-IJNAMG-RMH-blanc.pdf?sequence=3&amp;isAllowed=y</t>
  </si>
  <si>
    <t>http://upcommons.upc.edu/bitstream/handle/2117/8535/2006-IJCM-HVB-blanc.pdf?sequence=3&amp;isAllowed=y</t>
  </si>
  <si>
    <t>http://upcommons.upc.edu/bitstream/handle/2117/8509/2006-CMAME-PBHP-blanc.pdf?sequence=6&amp;isAllowed=y</t>
  </si>
  <si>
    <t>http://upcommons.upc.edu/bitstream/handle/2117/8508/2006-CMAME-PDH-blanc.pdf?sequence=3&amp;isAllowed=y</t>
  </si>
  <si>
    <t>10.1016/j.cma.2003.11.015</t>
  </si>
  <si>
    <t>http://dx.doi.org/10.1016/j.cma.2003.11.015</t>
  </si>
  <si>
    <t>http://hdl.handle.net/2117/8499</t>
  </si>
  <si>
    <t>10.1103/PhysRevB.69.115415</t>
  </si>
  <si>
    <t>http://dx.doi.org/10.1103/PhysRevB.69.115415</t>
  </si>
  <si>
    <t>http://hdl.handle.net/2117/7998</t>
  </si>
  <si>
    <t>10.1002/nme.944</t>
  </si>
  <si>
    <t>http://dx.doi.org/10.1002/nme.944</t>
  </si>
  <si>
    <t>http://hdl.handle.net/2117/8526</t>
  </si>
  <si>
    <t>10.1016/j.cma.2003.12.019</t>
  </si>
  <si>
    <t>http://dx.doi.org/10.1016/j.cma.2003.12.019</t>
  </si>
  <si>
    <t>http://hdl.handle.net/2117/8503</t>
  </si>
  <si>
    <t>2004-CMAME-FH_bib.txt</t>
  </si>
  <si>
    <t>10.1002/0470091355.ecm005</t>
  </si>
  <si>
    <t>http://onlinelibrary.wiley.com/doi/10.1002/0470091355.ecm005/abstract</t>
  </si>
  <si>
    <t>2004-CMAME-FH-blanc.pdf</t>
  </si>
  <si>
    <t>2004-CMAME-FH.png</t>
  </si>
  <si>
    <t>2004-CMAME-RMH-blanc.pdf</t>
  </si>
  <si>
    <t>2004-CMAME-RMH.png</t>
  </si>
  <si>
    <t>2004-CMAME-RMH_bib.txt</t>
  </si>
  <si>
    <t>2004-PRB-AB-blanc.pdf</t>
  </si>
  <si>
    <t>2004-PRB-AB_bib.txt</t>
  </si>
  <si>
    <t>2004-IJNME-AB-blanc.pdf</t>
  </si>
  <si>
    <t>2004-IJNME-AB.png</t>
  </si>
  <si>
    <t>2004-IJNME-AB_bib.txt</t>
  </si>
  <si>
    <t>2004-TECM-HBFR-blanc.pdf</t>
  </si>
  <si>
    <t>2004-TECM-HBFR.png</t>
  </si>
  <si>
    <t>2004-TECM-HBFR_bib.txt</t>
  </si>
  <si>
    <t>2004-WM-AA_bib.txt</t>
  </si>
  <si>
    <t>2004-REEF-DPH-blanc.pdf</t>
  </si>
  <si>
    <t>2004-WM-AA-blanc.pdf</t>
  </si>
  <si>
    <t>2004-REEF-DPH_bib.txt</t>
  </si>
  <si>
    <t>2004-REEF-DPH.png</t>
  </si>
  <si>
    <t>2004-TECM-DHPR_bib.txt</t>
  </si>
  <si>
    <t>2004-TECM-DHPR.png</t>
  </si>
  <si>
    <t>2004-RFGC-JGPH_bib.txt</t>
  </si>
  <si>
    <t>2004-(SIAM)JNA-SBHP.png</t>
  </si>
  <si>
    <t>2004-(SIAM)JNA-SBHP_bib.txt</t>
  </si>
  <si>
    <t>2004-CMAME-HR</t>
  </si>
  <si>
    <t>http://dx.doi.org/10.1016/j.cma.2004.04.001</t>
  </si>
  <si>
    <t>2004-CMAME-HR-blanc.pdf</t>
  </si>
  <si>
    <t>2004-CMAME-HR_bib.txt</t>
  </si>
  <si>
    <t>10.1016/j.cma.2004.04.001</t>
  </si>
  <si>
    <t>http://hdl.handle.net/2117/8212</t>
  </si>
  <si>
    <t>10.1002/nme.891</t>
  </si>
  <si>
    <t>http://dx.doi.org/10.1002/nme.891</t>
  </si>
  <si>
    <t>2004-IJNME-RSH_bib.txt</t>
  </si>
  <si>
    <t>2004-IJNME-RSH-blanc.pdf</t>
  </si>
  <si>
    <t>2004-IJNME-RSH.png</t>
  </si>
  <si>
    <t>http://hdl.handle.net/2117/8507</t>
  </si>
  <si>
    <t>10.1016/j.cma.2003.12.010</t>
  </si>
  <si>
    <t>http://dx.doi.org/10.1016/j.cma.2003.12.010</t>
  </si>
  <si>
    <t>10.1002/nme.1039</t>
  </si>
  <si>
    <t>http://dx.doi.org/10.1002/nme.1039</t>
  </si>
  <si>
    <t>2004-CMAME-HVV-blanc.pdf</t>
  </si>
  <si>
    <t>2004-CMAME-HVV.png</t>
  </si>
  <si>
    <t>2004-CMAME-HVV_bib.txt</t>
  </si>
  <si>
    <t>2004-IJNME-AA-blanc.pdf</t>
  </si>
  <si>
    <t>http://hdl.handle.net/2117/8210</t>
  </si>
  <si>
    <t>2004-IJNME-AA_bib.txt</t>
  </si>
  <si>
    <t>10.1016/j.ijsolstr.2004.05.032</t>
  </si>
  <si>
    <t>http://dx.doi.org/10.1016/j.ijsolstr.2004.05.032</t>
  </si>
  <si>
    <t>2004-IJSS-MJ_bib.txt</t>
  </si>
  <si>
    <t>2004-IJSS-MJ-blanc.pdf</t>
  </si>
  <si>
    <t>2004-IJSS-MJ.png</t>
  </si>
  <si>
    <t>10.1016/j.wavemoti.2003.12.002</t>
  </si>
  <si>
    <t>http://dx.doi.org/10.1016/j.wavemoti.2003.12.002</t>
  </si>
  <si>
    <t>https://upcommons.upc.edu/bitstream/handle/2117/8559/arias_use_2004.pdf?sequence=1&amp;isAllowed=y</t>
  </si>
  <si>
    <t>2004-WM-AA2-blanc.pdf</t>
  </si>
  <si>
    <t>http://hdl.handle.net/2117/8559</t>
  </si>
  <si>
    <t>2004-WM-AA2_bib.txt</t>
  </si>
  <si>
    <t>10.1016/S0020-7683(03)00345-7</t>
  </si>
  <si>
    <t>http://dx.doi.org/10.1016/S0020-7683(03)00345-7</t>
  </si>
  <si>
    <t>http://hdl.handle.net/2117/8540</t>
  </si>
  <si>
    <t>http://upcommons.upc.edu/bitstream/handle/2117/8540/arias_thermoelastic_2003.pdf?sequence=1&amp;isAllowed=y</t>
  </si>
  <si>
    <t>10.1103/PhysRevLett.91.215505</t>
  </si>
  <si>
    <t>http://dx.doi.org/10.1103/PhysRevLett.91.215505</t>
  </si>
  <si>
    <t>2003-IJSS-AA-blanc.pdf</t>
  </si>
  <si>
    <t>2003-PRL-AB-blanc.pdf</t>
  </si>
  <si>
    <t>http://upcommons.upc.edu/bitstream/handle/2117/8000/arroyo_nonlinear_2003.pdf?sequence=1&amp;isAllowed=y</t>
  </si>
  <si>
    <t>http://hdl.handle.net/2117/8000</t>
  </si>
  <si>
    <t>http://hdl.handle.net/2099/4373</t>
  </si>
  <si>
    <t>https://upcommons.upc.edu/bitstream/handle/2099/4373/RR192B.pdf?sequence=1&amp;isAllowed=y</t>
  </si>
  <si>
    <t>10.1007/s00211-003-0465-x</t>
  </si>
  <si>
    <t>http://dx.doi.org/10.1007/s00211-003-0465-x</t>
  </si>
  <si>
    <t>http://upcommons.upc.edu/bitstream/handle/2117/8553/fernandez_convergence_2003.pdf?sequence=1&amp;isAllowed=y</t>
  </si>
  <si>
    <t>http://hdl.handle.net/2117/8553</t>
  </si>
  <si>
    <t>2003-NM-FDH-blanc.pdf</t>
  </si>
  <si>
    <t>2003-RIMNCDI-CS-blanc.pdf</t>
  </si>
  <si>
    <t>2003-NM-FDH_bib.txt</t>
  </si>
  <si>
    <t>10.1016/S0893-9659(03)90119-4</t>
  </si>
  <si>
    <t>http://dx.doi.org/10.1016/S0893-9659(03)90119-4</t>
  </si>
  <si>
    <t>http://upcommons.upc.edu/bitstream/handle/2117/8459/pedro_a-note_2003.pdf?sequence=1&amp;isAllowed=y</t>
  </si>
  <si>
    <t>http://hdl.handle.net/2117/8459</t>
  </si>
  <si>
    <t>2003-AML-D-blanc.pdf</t>
  </si>
  <si>
    <t>10.3166/reef.12.691-715</t>
  </si>
  <si>
    <t>http://dx.doi.org/10.3166/reef.12.691-715</t>
  </si>
  <si>
    <t>http://hdl.handle.net/2117/8126</t>
  </si>
  <si>
    <t xml:space="preserve"> 10.1002/cnm.627</t>
  </si>
  <si>
    <t>http://dx.doi.org/10.1002/cnm.627</t>
  </si>
  <si>
    <t>10.1002/cnm.585</t>
  </si>
  <si>
    <t>http://dx.doi.org/10.1002/cnm.585</t>
  </si>
  <si>
    <t>2003-CNME-SPH-blanc.pdf</t>
  </si>
  <si>
    <t>2003-CNME-SPH_bib.txt</t>
  </si>
  <si>
    <t>10.1007/s00466-002-0381-4</t>
  </si>
  <si>
    <t>http://dx.doi.org/10.1007/s00466-002-0381-4</t>
  </si>
  <si>
    <t>http://upcommons.upc.edu/bitstream/handle/2117/8478/perez_efficient_2003.pdf?sequence=1&amp;isAllowed=y</t>
  </si>
  <si>
    <t>http://hdl.handle.net/2117/8478</t>
  </si>
  <si>
    <t>2003-CM-PRH-blanc.pdf</t>
  </si>
  <si>
    <t>10.1016/S0167-6636(02)00270-3</t>
  </si>
  <si>
    <t>http://dx.doi.org/10.1016/S0167-6636(02)00270-3</t>
  </si>
  <si>
    <t>http://hdl.handle.net/2117/8551</t>
  </si>
  <si>
    <t>10.1002/cnm.631</t>
  </si>
  <si>
    <t>http://dx.doi.org/10.1002/cnm.631</t>
  </si>
  <si>
    <t>http://hdl.handle.net/2117/8468</t>
  </si>
  <si>
    <t>2003-CNME-VVH-blanc.pdf</t>
  </si>
  <si>
    <t>10.1002/nme.620</t>
  </si>
  <si>
    <t>http://dx.doi.org/10.1002/nme.620</t>
  </si>
  <si>
    <t>http://hdl.handle.net/2117/8527</t>
  </si>
  <si>
    <t>2003-IJNME-DPH-blanc.pdf</t>
  </si>
  <si>
    <t>10.1002/nme.602</t>
  </si>
  <si>
    <t>http://dx.doi.org/10.1002/nme.602</t>
  </si>
  <si>
    <t>2003-IJNME-DPH_bib.txt</t>
  </si>
  <si>
    <t>http://upcommons.upc.edu/bitstream/handle/2117/8492/2004-CMAME-HFL-blanc.pdf?sequence=3&amp;isAllowed=y</t>
  </si>
  <si>
    <t>http://upcommons.upc.edu/bitstream/handle/2117/8558/2004-WM-AA-blanc.pdf?sequence=3&amp;isAllowed=y</t>
  </si>
  <si>
    <t>http://upcommons.upc.edu/bitstream/handle/2117/8526/2004-IJNME-AB-blanc.pdf?sequence=3&amp;isAllowed=y</t>
  </si>
  <si>
    <t>http://upcommons.upc.edu/bitstream/handle/2117/8499/2004-CMAME-RMH-blanc.pdf?sequence=3&amp;isAllowed=y</t>
  </si>
  <si>
    <t>http://upcommons.upc.edu/bitstream/handle/2117/7998/2004-PRB-AB-blanc.pdf?sequence=3&amp;isAllowed=y</t>
  </si>
  <si>
    <t>http://upcommons.upc.edu/bitstream/handle/2117/8503/2004-CMAME-FH-blanc.pdf?sequence=3&amp;isAllowed=y</t>
  </si>
  <si>
    <t>http://upcommons.upc.edu/bitstream/handle/2117/8212/2004-IJNME-RSH-blanc.pdf?sequence=3&amp;isAllowed=y</t>
  </si>
  <si>
    <t>http://upcommons.upc.edu/bitstream/handle/2117/8507/2004-CMAME-HVV-blanc.pdf?sequence=3&amp;isAllowed=y</t>
  </si>
  <si>
    <t>http://upcommons.upc.edu/bitstream/handle/2117/8210/2004-IJNME-AA-blanc.pdf?sequence=3&amp;isAllowed=y</t>
  </si>
  <si>
    <t>10.1016/bs.mcb.2014.11.003</t>
  </si>
  <si>
    <t>http://dx.doi.org/10.1016/bs.mcb.2014.11.003</t>
  </si>
  <si>
    <t>http://hdl.handle.net/2117/84622</t>
  </si>
  <si>
    <t>2015-MCB-SCMT_bib.txt</t>
  </si>
  <si>
    <t>2015-MCB-SCMT-blanc.pdf</t>
  </si>
  <si>
    <t>http://hdl.handle.net/2117/84598</t>
  </si>
  <si>
    <t>http://upcommons.upc.edu/bitstream/handle/2117/84598/2012-EWC-RRS-blanc.pdf.pdf?sequence=1&amp;isAllowed=y</t>
  </si>
  <si>
    <t>http://hdl.handle.net/2117/84601</t>
  </si>
  <si>
    <t>2003-CMNE-MJC-blanc.pdf</t>
  </si>
  <si>
    <t>2003-CMNE-MJC_bib.txt</t>
  </si>
  <si>
    <t>http://hdl.handle.net/2117/8213</t>
  </si>
  <si>
    <t>2003-IJNME-HF.pdf</t>
  </si>
  <si>
    <t>2003-IJNME-HF.png</t>
  </si>
  <si>
    <t>http://upcommons.upc.edu/bitstream/handle/2117/8450/huerta_permeability_1988.pdf?sequence=4&amp;isAllowed=y</t>
  </si>
  <si>
    <t>http://upcommons.upc.edu/bitstream/handle/2117/8882/1991AAPMESblanc.pdf?sequence=3&amp;isAllowed=y</t>
  </si>
  <si>
    <t>1991-CMAME-PH_blanc.pdf</t>
  </si>
  <si>
    <t>http://hdl.handle.net/2117/8501</t>
  </si>
  <si>
    <t>http://dx.doi.org/10.1016/0045-7825(91)90190-H</t>
  </si>
  <si>
    <t>1992-CandS-HR</t>
  </si>
  <si>
    <t>http://dx.doi.org/10.1016/0045-7949(92)90255-X</t>
  </si>
  <si>
    <t>http://dx.doi.org/10.1016/0040-1951(93)90030-N</t>
  </si>
  <si>
    <t>1993-T-SCPBCP-blanc.pdf</t>
  </si>
  <si>
    <t>1993-Ts-SCPBCP_bib.txt</t>
  </si>
  <si>
    <t>1994-EC-HC-blanc.pdf</t>
  </si>
  <si>
    <t>1994-EC-HC.png</t>
  </si>
  <si>
    <t>http://dx.doi.org/10.1108/02644409410799317</t>
  </si>
  <si>
    <t>http://dx.doi.org/10.1061/(ASCE)0733-9399(1994)120:6(1198)</t>
  </si>
  <si>
    <t>No</t>
  </si>
  <si>
    <t>1995-RIMNCDI-BRH.pdf</t>
  </si>
  <si>
    <t>http://dx.doi.org/10.1002/nme.1620382406</t>
  </si>
  <si>
    <t>1997-RIIE-ESD-blanc.pdf</t>
  </si>
  <si>
    <t>http://dx.doi.org/10.1002/(SICI)1097-0207(19971215)40:23%3C4363::AID-NME263%3E3.0.CO;2-Z</t>
  </si>
  <si>
    <t>1997-IJNME-RPH-blanc.pdf</t>
  </si>
  <si>
    <t>http://dx.doi.org/10.1002/(SICI)1099-0887(199703)13:3%3C181::AID-CNM45%3E3.0.CO;2-Q</t>
  </si>
  <si>
    <t>1997-CMNE-VRH-blanc.pdf</t>
  </si>
  <si>
    <t>http://hdl.handle.net/2099/7328</t>
  </si>
  <si>
    <t>1998-RIMNCDI-DEH.pdf</t>
  </si>
  <si>
    <t>http://dx.doi.org/10.1061/(ASCE)0733-9399(1998)124:9(939)</t>
  </si>
  <si>
    <t>1998-JEM-ASCE-RH-blanc.pdf</t>
  </si>
  <si>
    <t>http://dx.doi.org/10.1002/(SICI)1097-0207(19980930)43:2%3C241::AID-NME389%3E3.0.CO;2-D</t>
  </si>
  <si>
    <t>1998-IJNME-RCH.png</t>
  </si>
  <si>
    <t>1998-IJNME-RCH-blanc.pdf</t>
  </si>
  <si>
    <t>1998-CMAME-DEH-blanc.pdf</t>
  </si>
  <si>
    <t>http://dx.doi.org/10.1016/S0045-7825(98)00009-7</t>
  </si>
  <si>
    <t>1998-CMAME-DEH.png</t>
  </si>
  <si>
    <t>http://dx.doi.org/10.1002/(SICI)1097-0363(19981230)28:10%3C1391::AID-FLD699%3E3.0.CO;2-5</t>
  </si>
  <si>
    <t>1998-IJNMF-BCH-blanc.pdf</t>
  </si>
  <si>
    <t>1999-CandS-ARH</t>
  </si>
  <si>
    <t>http://dx.doi.org/10.1016/S0045-7949(98)00188-6</t>
  </si>
  <si>
    <t>1999-CandS-ARH-blanc.pdf</t>
  </si>
  <si>
    <t>1999-CandS-ARH.png</t>
  </si>
  <si>
    <t>1999-CandS-ARH_bib.txt</t>
  </si>
  <si>
    <t>http://dx.doi.org/10.1061/(ASCE)0733-9399(1999)125:3(364)</t>
  </si>
  <si>
    <t>1999-JEM-ASCE-PH-blanc.pdf</t>
  </si>
  <si>
    <t>1999-IJNMF-SPP-blanc.pdf</t>
  </si>
  <si>
    <t>1999-IJNMF-SPP.png</t>
  </si>
  <si>
    <t>http://dx.doi.org/10.1002/(SICI)1097-0363(19990915)31:1%3C17::AID-FLD953%3E3.0.CO;2-X</t>
  </si>
  <si>
    <t>http://dx.doi.org/10.1002/(SICI)1096-9853(19990425)23:5&lt;413::AID-NAG978&gt;3.0.CO;2-0</t>
  </si>
  <si>
    <t>1999-IJNAMG-PLH-blanc.pdf</t>
  </si>
  <si>
    <t>http://www3.interscience.wiley.com/journal/66005297/abstract</t>
  </si>
  <si>
    <t>1999-IJNME-HRDS-blanc.pdf</t>
  </si>
  <si>
    <t>http://www3.interscience.wiley.com/journal/67501293/abstract</t>
  </si>
  <si>
    <t>1999-IJNME-RH-blanc.pdf</t>
  </si>
  <si>
    <t>http://dx.doi.org/10.1016/S0045-7825(98)00338-7</t>
  </si>
  <si>
    <t>1999-CMAME-DH-blanc.pdf</t>
  </si>
  <si>
    <t>1999-JEM-ASCE-RH-blanc.pdf</t>
  </si>
  <si>
    <t>http://dx.doi.org/10.1061/(ASCE)0733-9399(1999)125:6(715)</t>
  </si>
  <si>
    <t>1999-CMAME-DH.png</t>
  </si>
  <si>
    <t>http://dx.doi.org/10.1002/(SICI)1097-0207(20000520)48:2&lt;159::AID-NME871&gt;3.0.CO;2-Y</t>
  </si>
  <si>
    <t>2000-IJNME-PRH-blanc.pdf</t>
  </si>
  <si>
    <t>http://dx.doi.org/10.1016/S0045-7825(99)00296-0</t>
  </si>
  <si>
    <t>2000-CMAME-PRH-blanc.pdf</t>
  </si>
  <si>
    <t>http://dx.doi.org/10.1016/S0045-7825(99)00193-0</t>
  </si>
  <si>
    <t>2000-CMAME-DRH-blanc.pdf</t>
  </si>
  <si>
    <t>2000-CMAME-DRH.png</t>
  </si>
  <si>
    <t>http://dx.doi.org/10.1016/S0045-7825(99)00071-7</t>
  </si>
  <si>
    <t>http://dx.doi.org/10.1002/1097-0207(20000820)48:11%3C1615::AID-NME883%3E3.0.CO;2-S</t>
  </si>
  <si>
    <t>2000-IJNME-HF-blanc.pdf</t>
  </si>
  <si>
    <t>2000-IJSS-RH.png</t>
  </si>
  <si>
    <t>2000-IJSS-RH-blanc.pdf</t>
  </si>
  <si>
    <t>2000-REEF-HD-blanc.pdf</t>
  </si>
  <si>
    <t>2000-IJNME-SH-blanc.pdf</t>
  </si>
  <si>
    <t>http://hdl.handle.net/2117/8549</t>
  </si>
  <si>
    <t>http://dx.doi.org/10.1002/(SICI)1099-1484(200002)5:2&lt;87::AID-CFM86&gt;3.0.CO;2-W</t>
  </si>
  <si>
    <t>2000-MC-FM-DAH-blanc.pdf</t>
  </si>
  <si>
    <t>2000-MC-FM-DAH.png</t>
  </si>
  <si>
    <t>http://dx.doi.org/10.1142/S0218202501001136</t>
  </si>
  <si>
    <t>2001-MMMAS-DE-blanc.pdf</t>
  </si>
  <si>
    <t>http://dx.doi.org/10.1002/nme.213</t>
  </si>
  <si>
    <t>2001-JNMF-CBBH-blanc.pdf</t>
  </si>
  <si>
    <t>2001-IJNMF-CBBH</t>
  </si>
  <si>
    <t>http://dx.doi.org/10.1002/fld.182</t>
  </si>
  <si>
    <t>2001-IJNMF-CBBH-blanc.pdf</t>
  </si>
  <si>
    <t>http://www.cimne.com/tiendaCIMNE/productoscon.asp?id_prod=917</t>
  </si>
  <si>
    <t>2001-RIMNCDI-SC.png</t>
  </si>
  <si>
    <t>http://dx.doi.org/10.1016/S0045-7825(00)00336-4</t>
  </si>
  <si>
    <t>2001-CMAME-PRH-blanc.pdf</t>
  </si>
  <si>
    <t>http://hdl.handle.net/2117/8522</t>
  </si>
  <si>
    <t>2001-IJNAMG-PRH-blanc.pdf</t>
  </si>
  <si>
    <t>http://dx.doi.org/10.1002/nag.165</t>
  </si>
  <si>
    <t>http://ijfp.revuesonline.com/resnum.jsp?editionId=24&amp;Submit2.x=10&amp;Submit2.y=6&amp;Submit2=Envoyer</t>
  </si>
  <si>
    <t xml:space="preserve">2001-IJFP-PRH_bib.txt </t>
  </si>
  <si>
    <t>2001-IJFP-PRH-blanc.pdf</t>
  </si>
  <si>
    <t>2001-CMAME-SHD-blanc.pdf</t>
  </si>
  <si>
    <t>http://dx.doi.org/10.1002/1099-0887(200102)17:2%3C89::AID-CNM357%3E3.0.CO;2-E</t>
  </si>
  <si>
    <t>2001-CNME-SH-blanc.pdf</t>
  </si>
  <si>
    <t>2001-REEF-RAH-blanc.pdf</t>
  </si>
  <si>
    <t>2001-REEF-RAH.png</t>
  </si>
  <si>
    <t>http://dx.doi.org/10.1002/nme.142</t>
  </si>
  <si>
    <t>2001-IJNME-AR-blanc.pdf</t>
  </si>
  <si>
    <t>http://dx.doi.org/10.1002/cnm.518</t>
  </si>
  <si>
    <t>2002-CNME-HRD-blanc.pdf</t>
  </si>
  <si>
    <t>2002-CNME-HD-blanc.pdf</t>
  </si>
  <si>
    <t>2002-CNME-HRD.png</t>
  </si>
  <si>
    <t>http://dx.doi.org/10.1016/S0045-7825(02)00356-0</t>
  </si>
  <si>
    <t>2002-CMAME-BHP-blanc.pdf</t>
  </si>
  <si>
    <t>2002-CMAME-BHP.png</t>
  </si>
  <si>
    <t>http://dx.doi.org/10.1002/nme.279</t>
  </si>
  <si>
    <t>2002-IJNME-PA-blanc</t>
  </si>
  <si>
    <t>http://dx.doi.org/10.1002/nme.278</t>
  </si>
  <si>
    <t>2002-IJNME-AP-blanc.pdf</t>
  </si>
  <si>
    <t>http://hdl.handle.net/2117/26702</t>
  </si>
  <si>
    <t>http://www.tandfonline.com/doi/abs/10.3166/reef.11.869-892</t>
  </si>
  <si>
    <t>2002-REEF-VVH-blanc.pdf</t>
  </si>
  <si>
    <t>2002-REEF-VVH.png</t>
  </si>
  <si>
    <t>http://www.cimne.com/tiendaCIMNE/productoscon.asp?id_prod=944</t>
  </si>
  <si>
    <t>2002-RIMNCDI-SH.png</t>
  </si>
  <si>
    <t>2002-IJAMCS-HRD.png</t>
  </si>
  <si>
    <t>2002-IJAMCS-HRD-blanc.pdf</t>
  </si>
  <si>
    <t>http://dx.doi.org/10.1051/m2an:2003004</t>
  </si>
  <si>
    <t>2002-MMNA-HFD-blanc.pdf</t>
  </si>
  <si>
    <t>http://hdl.handle.net/2117/8545</t>
  </si>
  <si>
    <t>2002-LNCSE-HFD.png</t>
  </si>
  <si>
    <t>2002-IJNME-RPH-blanc.pdf</t>
  </si>
  <si>
    <t>http://dx.doi.org/10.1002/nme.362</t>
  </si>
  <si>
    <t>2002-JMPS-AB-blanc.pdf</t>
  </si>
  <si>
    <t>http://dx.doi.org/10.1016/S0022-5096(02)00002-9</t>
  </si>
  <si>
    <t>2003-IJSS-AA_bib.txt</t>
  </si>
  <si>
    <t>2003-IJSS-AA.png</t>
  </si>
  <si>
    <t>2003-IJNME-DPH.png</t>
  </si>
  <si>
    <t>2003-CNME-SPH.png</t>
  </si>
  <si>
    <t>2003-CNME-VVH_bib.txt</t>
  </si>
  <si>
    <t>2003-PRL-AB_bib.txt</t>
  </si>
  <si>
    <t>2003-PRL-AB.png</t>
  </si>
  <si>
    <t>2003-REEF-DMH_bib.txt</t>
  </si>
  <si>
    <t>2003-REEF-DMH.png</t>
  </si>
  <si>
    <t>http://www.cimne.com/tiendaCIMNE/productoscon.asp?id_prod=1073</t>
  </si>
  <si>
    <t>2003-RIMNCDI-CS_bib.txt</t>
  </si>
  <si>
    <t>2003-CM-PRH_bib.txt</t>
  </si>
  <si>
    <t>2003-CM-PRH.png</t>
  </si>
  <si>
    <t>2003-AML-D_bib.txt</t>
  </si>
  <si>
    <t>2003-MM-AB.png</t>
  </si>
  <si>
    <t>2003-MM-AB_bib.txt</t>
  </si>
  <si>
    <t>http://hdl.handle.net/2117/85220</t>
  </si>
  <si>
    <t>http://upcommons.upc.edu/bitstream/handle/2117/8040/2004-REEF-DPH-blanc.pdf?sequence=3&amp;isAllowed=y</t>
  </si>
  <si>
    <t>http://upcommons.upc.edu/bitstream/handle/2117/8491/1988-CMAME-HL-blanc.pdf?sequence=3&amp;isAllowed=y</t>
  </si>
  <si>
    <t>http://upcommons.upc.edu/bitstream/handle/2117/8501/1991-CMAME-PH_blanc.pdf?sequence=3&amp;isAllowed=y</t>
  </si>
  <si>
    <t>http://upcommons.upc.edu/bitstream/handle/2117/8512/1992-CandS-HR-blanc.pdf?sequence=3&amp;isAllowed=y</t>
  </si>
  <si>
    <t>http://upcommons.upc.edu/bitstream/handle/2117/8517/1993-T-SCPBCP-blanc.pdf?sequence=3&amp;isAllowed=y</t>
  </si>
  <si>
    <t>http://upcommons.upc.edu/bitstream/handle/2117/8515/1994-EC-HC-blanc.pdf?sequence=3&amp;isAllowed=y</t>
  </si>
  <si>
    <t>http://upcommons.upc.edu/bitstream/handle/2117/8543/1994-JEM-ASCE-HP-blanc.pdf?sequence=3&amp;isAllowed=y</t>
  </si>
  <si>
    <t>http://upcommons.upc.edu/bitstream/handle/2117/28021/1995-IJNME-PBH-blanc.pdf?sequence=3&amp;isAllowed=y</t>
  </si>
  <si>
    <t>1995-IJNME-PBH-blanc.pdf</t>
  </si>
  <si>
    <t>http://upcommons.upc.edu/bitstream/handle/2117/8448/1997-IJNME-RPH-blanc.pdf?sequence=3&amp;isAllowed=y</t>
  </si>
  <si>
    <t>http://upcommons.upc.edu/bitstream/handle/2117/8277/1998-IJNME-RCH-blanc.pdf?sequence=3&amp;isAllowed=y</t>
  </si>
  <si>
    <t>http://upcommons.upc.edu/bitstream/handle/2117/8493/1998-CMAME-DEH-blanc.pdf?sequence=3&amp;isAllowed=y</t>
  </si>
  <si>
    <t>http://upcommons.upc.edu/bitstream/handle/2117/8529/1998-IJNMF-BCH-blanc.pdf?sequence=3&amp;isAllowed=y</t>
  </si>
  <si>
    <t>http://www.cimne.com/tiendaCIMNE/productoscon.asp?id_prod=1241</t>
  </si>
  <si>
    <t>2004-TECM-DHPR-blanc.pdf</t>
  </si>
  <si>
    <t>2004-RFGC-JGPH-blanc.pdf</t>
  </si>
  <si>
    <t>http://upcommons.upc.edu/bitstream/handle/2117/8494/1999-CMAME-DH-blanc.pdf?sequence=3&amp;isAllowed=y</t>
  </si>
  <si>
    <t>2008-WSTWS-JP-blanc.pdf</t>
  </si>
  <si>
    <t>http://www.cimne.com/tiendaCIMNE/productoscon.asp?id_prod=1861</t>
  </si>
  <si>
    <t>2011-RIMNCDI-MFH.pdf</t>
  </si>
  <si>
    <t>2011-FEAD-SF-blanc.pdf</t>
  </si>
  <si>
    <t>2011-NM-BDQ-blanc.pdf</t>
  </si>
  <si>
    <t>http://www.cimne.com/tiendaCIMNE/productoscon.asp?id_prod=1321</t>
  </si>
  <si>
    <t>http://www.cimne.com/tiendaCIMNE/productoscon.asp?id_prod=1265</t>
  </si>
  <si>
    <t>2003-REEF-DMH-blanc.pdf</t>
  </si>
  <si>
    <t>2002-LNCSE-HFD-blanc.pdf</t>
  </si>
  <si>
    <t>http://dx.doi.org/10.1002/cnm.517</t>
  </si>
  <si>
    <t>2000-CMAME-HD-blanc.pdf</t>
  </si>
  <si>
    <t>http://www.cimne.com/tiendaCIMNE/productoscon.asp?id_prod=1718</t>
  </si>
  <si>
    <t>http://www.cimne.com/tiendaCIMNE/productoscon.asp?id_prod=1601</t>
  </si>
  <si>
    <t>1992-CandS-HR-blanc.pdf</t>
  </si>
  <si>
    <t>2008-IJNME-MFH-blanc.pdf</t>
  </si>
  <si>
    <t>http://upcommons.upc.edu/bitstream/handle/2117/8173/2006-EJCM-LMH-blanc.pdf?sequence=3&amp;isAllowed=y</t>
  </si>
  <si>
    <t>2016-CM-HSD</t>
  </si>
  <si>
    <t>10.1007/s00466-015-1257-8</t>
  </si>
  <si>
    <t>http://dx.doi.org/10.1007/s00466-015-1257-8</t>
  </si>
  <si>
    <t>2016-CM-HSD-blanc.pdf</t>
  </si>
  <si>
    <t>2016-CM-HSD.png</t>
  </si>
  <si>
    <t>2016-CM-HSD_bib.txt</t>
  </si>
  <si>
    <t>http://www.cimne.com/tiendaCIMNE/productoscon.asp?id_prod=1795</t>
  </si>
  <si>
    <t>http://www.cimne.com/tiendaCIMNE/productoscon.asp?id_prod=1826</t>
  </si>
  <si>
    <t>http://hdl.handle.net/2117/8472</t>
  </si>
  <si>
    <t>2011-ACME-SFH.png</t>
  </si>
  <si>
    <t>2011-FEAD-SF_bib.txt</t>
  </si>
  <si>
    <t>2011-G-CWWZC-blanc.pdf</t>
  </si>
  <si>
    <t>2011-RIMNCDI-MFH_bib.txt</t>
  </si>
  <si>
    <t>2011-RIMNCDI-MFH.png</t>
  </si>
  <si>
    <t>10.1016/j.finel.2011.05.011</t>
  </si>
  <si>
    <t>http://dx.doi.org/10.1007/s11625-010-0121-1</t>
  </si>
  <si>
    <t>10.1016/j.rimni.2012.08.001</t>
  </si>
  <si>
    <t>2012-RIMNCDI-CPH-blanc.pdf</t>
  </si>
  <si>
    <t>2012-RIMNCDI-CPH.png</t>
  </si>
  <si>
    <t>http://upcommons.upc.edu/handle/2117/80366</t>
  </si>
  <si>
    <t>http://upcommons.upc.edu/bitstream/handle/2117/80366/2012-CMAME-GMHLCC-blanc.pdf?sequence=1&amp;isAllowed=y</t>
  </si>
  <si>
    <t>http://hdl.handle.net/2117/79338</t>
  </si>
  <si>
    <t>https://upcommons.upc.edu/bitstream/handle/2117/79338/2012-JMPS-AA-blanc.pdf?sequence=1&amp;isAllowed=y</t>
  </si>
  <si>
    <t>Restringit</t>
  </si>
  <si>
    <t>http://upcommons.upc.edu/bitstream/handle/2117/79964/2012-IJNAMG-DLPH-blanc.pdf?sequence=1&amp;isAllowed=y</t>
  </si>
  <si>
    <t>http://hdl.handle.net/2117/79540</t>
  </si>
  <si>
    <t>http://upcommons.upc.edu/bitstream/handle/2117/79540/2013-IJNME-RMA-blanc.pdf?sequence=1&amp;isAllowed=y</t>
  </si>
  <si>
    <t>http://hdl.handle.net/2117/78746</t>
  </si>
  <si>
    <t>http://upcommons.upc.edu/bitstream/handle/2117/78746/2013-EAWBE-ITMD-blanc.pdf?sequence=1&amp;isAllowed=y</t>
  </si>
  <si>
    <t>10.4203/ctr.10.2</t>
  </si>
  <si>
    <t>2014-STE-GJP-blanc.pdf</t>
  </si>
  <si>
    <t>http://onlinelibrary.wiley.com/doi/10.1002/joc.3798/abstract</t>
  </si>
  <si>
    <t>2014-IJC-P-blanc.pdf</t>
  </si>
  <si>
    <t>2014-IJC-P_bib.txt</t>
  </si>
  <si>
    <t>2014-IJWRD-PPCRC-blanc.pdf</t>
  </si>
  <si>
    <t>http://dx.doi.org/10.1080/07900627.2013.843410</t>
  </si>
  <si>
    <t>2014-IJWRD-PPCRC_bib.txt</t>
  </si>
  <si>
    <t>10.1016/j.lithos.2013.10.016</t>
  </si>
  <si>
    <t>10.1134/S2070048214020082</t>
  </si>
  <si>
    <t>http://dx.doi.org/10.1134/S2070048214020082</t>
  </si>
  <si>
    <t>2014-MMCS-PVS_bib.txt</t>
  </si>
  <si>
    <t>2014-MMCM-PVS-blanc.pdf</t>
  </si>
  <si>
    <t xml:space="preserve">2015-MCB-SCMT.png </t>
  </si>
  <si>
    <t>2015-TJCP-HA</t>
  </si>
  <si>
    <t>http://hdl.handle.net/2117/27154</t>
  </si>
  <si>
    <t>http://upcommons.upc.edu/bitstream/handle/2117/27154/HaAr_Topology_V2.pdf?sequence=1&amp;isAllowed=y</t>
  </si>
  <si>
    <t>10.1063/1.4906425</t>
  </si>
  <si>
    <t>http://dx.doi.org/10.1063/1.4906425</t>
  </si>
  <si>
    <t>2015-TJCP-HA-blanc.pdf</t>
  </si>
  <si>
    <t>2015-TJCP-HA.png</t>
  </si>
  <si>
    <t>2015-TJCP-HA_bib.txt</t>
  </si>
  <si>
    <t>10.1016/j.advengsoft.2014.09.021</t>
  </si>
  <si>
    <t>http://dx.doi.org/10.1016/j.advengsoft.2014.09.021</t>
  </si>
  <si>
    <t>http://hdl.handle.net/2117/27299</t>
  </si>
  <si>
    <t>http://upcommons.upc.edu/bitstream/handle/2117/27299/quadHexSmoothing.pdf?sequence=3&amp;isAllowed=y</t>
  </si>
  <si>
    <t>2015-AES-RRSME.png</t>
  </si>
  <si>
    <t>http://hdl.handle.net/2117/80033</t>
  </si>
  <si>
    <t>http://upcommons.upc.edu/bitstream/handle/2117/80033/nmat4206.pdf?sequence=1&amp;isAllowed=y</t>
  </si>
  <si>
    <t>10.1038/NMAT4206</t>
  </si>
  <si>
    <t>http://dx.doi.org/10.1038/NMAT4206</t>
  </si>
  <si>
    <t>2015-NM-CVZCNAT.pdf</t>
  </si>
  <si>
    <t>2015-NM-CVZCNAT.png</t>
  </si>
  <si>
    <t>2015-NM-CVZCNAT_bib.txt</t>
  </si>
  <si>
    <t>http://dx.doi.org/10.1002/nme.4757</t>
  </si>
  <si>
    <t>2015-IJNME-TR.png</t>
  </si>
  <si>
    <t>2015-IJNME-TR_bib.txt</t>
  </si>
  <si>
    <t>2015-MSSP-DPR</t>
  </si>
  <si>
    <t>10.1016/j.ymssp.2014.09.003</t>
  </si>
  <si>
    <t>http://dx.doi.org/10.1016/j.ymssp.2014.09.003</t>
  </si>
  <si>
    <t>http://hdl.handle.net/2117/24965</t>
  </si>
  <si>
    <t>http://upcommons.upc.edu/bitstream/handle/2117/24965/DiazCereceda_JPP_ARF_MSSP_PrePrint.pdf?sequence=1&amp;isAllowed=y</t>
  </si>
  <si>
    <t>2015-MSSP-DPR-blanc.pdf</t>
  </si>
  <si>
    <t xml:space="preserve"> 2015-MSSP-DPR.png</t>
  </si>
  <si>
    <t>2015-MSSP-DPR_bib.txt</t>
  </si>
  <si>
    <t>2015-IJNME-ARH</t>
  </si>
  <si>
    <t>http://dx.doi.org/10.1002/nme.4819</t>
  </si>
  <si>
    <t>10.1002/nme.4819</t>
  </si>
  <si>
    <t>http://hdl.handle.net/2117/78105</t>
  </si>
  <si>
    <t>2015-IJNME-ARH.png</t>
  </si>
  <si>
    <t xml:space="preserve">2015-IJNME-ARH-bib.txt  </t>
  </si>
  <si>
    <t>http://upcommons.upc.edu/bitstream/handle/2117/78105/2015-IJNME-ARH.pdf?sequence=1&amp;isAllowed=y</t>
  </si>
  <si>
    <t>2015-PRB-AMPCAA-blanc.pdf</t>
  </si>
  <si>
    <t>http://hdl.handle.net/2117/78118</t>
  </si>
  <si>
    <t>http://upcommons.upc.edu/bitstream/handle/2117/78118/AbdollahiEtAl_3DFlexoPRB.pdf?sequence=1&amp;isAllowed=y</t>
  </si>
  <si>
    <t>10.1103/PhysRevB.91.104103</t>
  </si>
  <si>
    <t>http://dx.doi.org/10.1103/PhysRevB.91.104103</t>
  </si>
  <si>
    <t>http://hdl.handle.net/2117/80113</t>
  </si>
  <si>
    <t>2015-CandS-PMRA_bib.txt</t>
  </si>
  <si>
    <t>2015-CandS-PMRA.png</t>
  </si>
  <si>
    <t>2015-ACME-AA</t>
  </si>
  <si>
    <t>http://dx.doi.org/10.1007/s11831-014-9118-8</t>
  </si>
  <si>
    <t>10.1007/s11831-014-9118-8</t>
  </si>
  <si>
    <t xml:space="preserve"> 2015-ACME-AA.jpg</t>
  </si>
  <si>
    <t xml:space="preserve">2015-ACME-AA_bib.txt </t>
  </si>
  <si>
    <t>http://hdl.handle.net/2117/28003</t>
  </si>
  <si>
    <t>2015-CMAME-NDRTF.png</t>
  </si>
  <si>
    <t>2015-CMAME-NDRTF_bib.txt</t>
  </si>
  <si>
    <t>http://hdl.handle.net/2117/78132</t>
  </si>
  <si>
    <t>http://dx.doi.org/10.1016/j.cma.2015.01.013</t>
  </si>
  <si>
    <t>2015-COA-RM</t>
  </si>
  <si>
    <t>2015-COA-RM-blanc.pdf</t>
  </si>
  <si>
    <t>2015-COA-RM_bib.txt</t>
  </si>
  <si>
    <t>http://upcommons.upc.edu/bitstream/handle/2117/76414/2015-COA-RM-blanc.pdf?sequence=1&amp;isAllowed=y</t>
  </si>
  <si>
    <t>http://hdl.handle.net/2117/76414</t>
  </si>
  <si>
    <t>10.1007/s10589-015-9750-8</t>
  </si>
  <si>
    <t>http://dx.doi.org/10.1007/s10589-015-9750-8</t>
  </si>
  <si>
    <t>10.1002/nme.4726</t>
  </si>
  <si>
    <t>http://dx.doi.org/10.1002/nme.4726</t>
  </si>
  <si>
    <t>http://hdl.handle.net/2117/28004</t>
  </si>
  <si>
    <t>2015-IJNME-LPMAA-blanc.pdf</t>
  </si>
  <si>
    <t>2015-IJNME-LPMAA.png</t>
  </si>
  <si>
    <t>2015-IJNME-LPMAA_bib.txt</t>
  </si>
  <si>
    <t>2015-PRB-AMPCAA.png</t>
  </si>
  <si>
    <t>2015-PRB-AMPCAA_bib.txt</t>
  </si>
  <si>
    <t>http://upcommons.upc.edu/bitstream/handle/2117/80032/ncomms8292.pdf?sequence=1&amp;isAllowed=y</t>
  </si>
  <si>
    <t>2015-NC-KCETMPMANTGR</t>
  </si>
  <si>
    <t>10.1038/ncomms8292</t>
  </si>
  <si>
    <t>http://dx.doi.org/10.1038/ncomms8292</t>
  </si>
  <si>
    <t>http://hdl.handle.net/2117/80032</t>
  </si>
  <si>
    <t xml:space="preserve">2015-NC-KCETMPMANTGR.png  </t>
  </si>
  <si>
    <t>2015-NC-KCETMPMANTGR_bib.txt</t>
  </si>
  <si>
    <t>2015-NC-KCETMPMANTGR.pdf</t>
  </si>
  <si>
    <t>2015-PRL-TVA</t>
  </si>
  <si>
    <t>http://dx.doi.org/10.1103/PhysRevLett.114.258102</t>
  </si>
  <si>
    <t>10.1103/PhysRevLett.114.258102</t>
  </si>
  <si>
    <t>http://hdl.handle.net/2117/76676</t>
  </si>
  <si>
    <t>2015-PRL-TVA-blanc.pdf</t>
  </si>
  <si>
    <t>2015-PRL-TVA.png</t>
  </si>
  <si>
    <t>2015-PRL-TVA_bib.txt</t>
  </si>
  <si>
    <t>http://hdl.handle.net/2117/78140</t>
  </si>
  <si>
    <t>2015-JAM-AA</t>
  </si>
  <si>
    <t>10.1115/1.4031333</t>
  </si>
  <si>
    <t>2015-JAM-AA-blanc.pdf</t>
  </si>
  <si>
    <t xml:space="preserve">2015-JAM-AA.png </t>
  </si>
  <si>
    <t>http://dx.doi.org/10.1115/1.4031333</t>
  </si>
  <si>
    <t>2015-IJNME-GRPS</t>
  </si>
  <si>
    <t>http://dx.doi.org/10.1002/nme.4888</t>
  </si>
  <si>
    <t>10.1002/nme.4888</t>
  </si>
  <si>
    <t>http://hdl.handle.net/2117/76950</t>
  </si>
  <si>
    <t xml:space="preserve">2015-IJNME-GRPS.png </t>
  </si>
  <si>
    <t xml:space="preserve">2015-IJNME-GRPS_bib.txt </t>
  </si>
  <si>
    <t>2015-IJNME-ZDMH</t>
  </si>
  <si>
    <t xml:space="preserve">2015-IJNME-ZDMH.png </t>
  </si>
  <si>
    <t>2015-IJNME-ZDMH_bib.txt</t>
  </si>
  <si>
    <t>http://dx.doi.org/10.1002/nme.4909</t>
  </si>
  <si>
    <t>10.1002/nme.4909</t>
  </si>
  <si>
    <t>2015-IJNME-ZDMH-blanc.pdf</t>
  </si>
  <si>
    <t>http://hdl.handle.net/2117/78562</t>
  </si>
  <si>
    <t>10.1103/PhysRevB.92.094101</t>
  </si>
  <si>
    <t>http://dx.doi.org/10.1103/PhysRevB.92.094101</t>
  </si>
  <si>
    <t>2015-PRB-APMACA</t>
  </si>
  <si>
    <t xml:space="preserve">2015-PRB-APMACA-blanc.pdf </t>
  </si>
  <si>
    <t>2015-PRB-APMACA.png</t>
  </si>
  <si>
    <t>2015-PRB-APMACA_bib.txt</t>
  </si>
  <si>
    <t>10.1016/j.cma.2015.03.026</t>
  </si>
  <si>
    <t>http://dx.doi.org/10.1016/j.cma.2015.03.026</t>
  </si>
  <si>
    <t>2015-CMAME-MHZ-blanc.pdf</t>
  </si>
  <si>
    <t>http://hdl.handle.net/2117/76946</t>
  </si>
  <si>
    <t>2015-PRL-LNTDSA</t>
  </si>
  <si>
    <t>http://dx.doi.org/10.1103/PhysRevLett.115.188105</t>
  </si>
  <si>
    <t>http://upcommons.upc.edu/bitstream/handle/2117/80177/PhysRevLett.115.188105.pdf?sequence=1&amp;isAllowed=y</t>
  </si>
  <si>
    <t>2015-PRL-LNTDSA.png </t>
  </si>
  <si>
    <t>http://hdl.handle.net/2117/80177</t>
  </si>
  <si>
    <t>2015-PRL-LNTDSA.pdf</t>
  </si>
  <si>
    <t>10.1103/PhysRevLett.115.188105</t>
  </si>
  <si>
    <t>2015-PRL-LNTDSA_bib.txt</t>
  </si>
  <si>
    <t>2015-ECM-MR</t>
  </si>
  <si>
    <t>10.1680/jencm.15.00003</t>
  </si>
  <si>
    <t>http://www.icevirtuallibrary.com/doi/abs/10.1680/jencm.15.00003</t>
  </si>
  <si>
    <t>2015-ECM-MR-blanc.pdf</t>
  </si>
  <si>
    <t>2015-ECM-MR.png</t>
  </si>
  <si>
    <t>2015-ECM-MR_bib.txt</t>
  </si>
  <si>
    <t>2015-AA-PG_bib.txt</t>
  </si>
  <si>
    <t>2016-JSC-GCKF</t>
  </si>
  <si>
    <t>http://upcommons.upc.edu/bitstream/handle/2117/77765/2013-IJNME-DCZ-blanc.pdf?sequence=1&amp;isAllowed=y</t>
  </si>
  <si>
    <t>http://dx.doi.org/10.1038/nphys3040</t>
  </si>
  <si>
    <t>http://dx.doi.org/10.1016/j.rimni.2012.11.003</t>
  </si>
  <si>
    <t>2014-RIMNCDI-MP-blanc.pdf</t>
  </si>
  <si>
    <t>10.1016/j.tafmec.2013.11.009</t>
  </si>
  <si>
    <t>http://dx.doi.org/10.1016/j.tafmec.2013.12.002</t>
  </si>
  <si>
    <t>2014-TAFM-TR-blanc.pdf</t>
  </si>
  <si>
    <t>2014-TAFM-TR.png</t>
  </si>
  <si>
    <t>2014-TAFM-TR_bib.txt</t>
  </si>
  <si>
    <t>http://dx.doi.org/10.1371/journal.pone.0113947</t>
  </si>
  <si>
    <t>10.1002/nme.4396/abstract</t>
  </si>
  <si>
    <t>10.1115/1.3265561</t>
  </si>
  <si>
    <t>10.1002/1099-0887(200102)17:2&lt;89::AID-CNM357&gt;3.0.CO;2-E</t>
  </si>
  <si>
    <t>10.1061/(ASCE)WR.1943-5452.0000135</t>
  </si>
  <si>
    <t>10.1016/j.cma.2015.07.020</t>
  </si>
  <si>
    <t>ijnam/Volume-11-2014/No-4-14/2014-04-03.pdf</t>
  </si>
  <si>
    <t>2014-IJNAM-MF-blanc.pdf</t>
  </si>
  <si>
    <t>2014-IJNAM-MF_bib.txt</t>
  </si>
  <si>
    <t>10.1016/j.cma.2010.04.010</t>
  </si>
  <si>
    <t>10.1016/j.jmps.2012.07.002</t>
  </si>
  <si>
    <t>10.1016/j.cma.2013.05.015</t>
  </si>
  <si>
    <t>10.1016/j.cma.2012.06.016</t>
  </si>
  <si>
    <t>10.1098/rspa.2009.0350</t>
  </si>
  <si>
    <t>http://dx.doi.org/10.1177/1056789512446820</t>
  </si>
  <si>
    <t>http://dx.doi.org/10.1039/C3SM51748A</t>
  </si>
  <si>
    <t>http://dx.doi.org/10.1051/m2an/2011046</t>
  </si>
  <si>
    <t>http://dx.doi.org/10.1016/S0045-7825(00)00387-X</t>
  </si>
  <si>
    <t>2014-CM-GRS-blanc.pdf</t>
  </si>
  <si>
    <t>2013-WRM-GP-blanc.pdf</t>
  </si>
  <si>
    <t>2013-WP-GP-blanc.pdf</t>
  </si>
  <si>
    <t>2003-MM-AB-blanc.pdf</t>
  </si>
  <si>
    <t>1988-CMAME-HL-blanc.pdf</t>
  </si>
  <si>
    <t>1988-JPVT-HL-blanc.pdf</t>
  </si>
  <si>
    <t>2006-CMAME-JHPG-blanc.pdf</t>
  </si>
  <si>
    <t>2012-JSV-DPR-blanc.pdf</t>
  </si>
  <si>
    <t>2013-ANM-CD-blanc.pdf</t>
  </si>
  <si>
    <t>2013-IJNME-GCCDH-blanc.pdf</t>
  </si>
  <si>
    <t>2013-IJNME-MRA-blanc.pdf</t>
  </si>
  <si>
    <t>2013-IJNMF-DHQQTW-blanc.pdf</t>
  </si>
  <si>
    <t>2013-JCO-DGQ-blanc.pdf</t>
  </si>
  <si>
    <t>2013-PRE-MA-blanc.pdf</t>
  </si>
  <si>
    <t>2015-ACME-AA-blanc</t>
  </si>
  <si>
    <t>2015-AES-RRSME-blanc</t>
  </si>
  <si>
    <t>2015-CandS-PMRA-blanc</t>
  </si>
  <si>
    <t>2011-WST-GP-blanc.pdf</t>
  </si>
  <si>
    <t>2012-PO-CUBMVBM.pdf</t>
  </si>
  <si>
    <t>2014-IJNMF-MP-blanc.pdf</t>
  </si>
  <si>
    <t>2015-CMAME-OAZ</t>
  </si>
  <si>
    <t>2015-TVC-ECQGACHC.png</t>
  </si>
  <si>
    <t>Pendent Publicar</t>
  </si>
  <si>
    <t>Pendent Bib</t>
  </si>
  <si>
    <t>2014-IJNMF-MP_bib.txt</t>
  </si>
  <si>
    <t>2013-IJNME-MRA.png</t>
  </si>
  <si>
    <t>2013-ANM-CD.png</t>
  </si>
  <si>
    <t>2014-CM-GRS.png</t>
  </si>
  <si>
    <t>2014-CM-GRS_bib.txt</t>
  </si>
  <si>
    <t>2015-JAM-AA_bib.txt</t>
  </si>
  <si>
    <t>2008-EJEE-BP_bib.txt</t>
  </si>
  <si>
    <t>http://dx.doi.org/10.1007/s00371-015-1134-7</t>
  </si>
  <si>
    <t>10.1007/s00371-015-1134-7</t>
  </si>
  <si>
    <t>TVC_EC-QGACHC-15_bib.txt</t>
  </si>
  <si>
    <t xml:space="preserve">2015-CMAME-OAZ-blanc.pdf  </t>
  </si>
  <si>
    <t>2016-IJNMF-SKEH</t>
  </si>
  <si>
    <t>http://dx.doi.org/10.1002/fld.4189</t>
  </si>
  <si>
    <t>2016-IJNMF-SKEH-blanc.pdf</t>
  </si>
  <si>
    <t>10.1002/fld.4189</t>
  </si>
  <si>
    <t>10.1061/(ASCE)WW.1943-5460.0000336</t>
  </si>
  <si>
    <t>https://www.lacan.upc.edu/scientificPublications/publications/10.1061/(ASCE)WW.1943-5460.0000336</t>
  </si>
  <si>
    <t>http://dx.doi.org/10.1016/j.jmps.2016.03.006</t>
  </si>
  <si>
    <t>fig4.png</t>
  </si>
  <si>
    <t>http://dx.doi.org/10.1002/nme.5240</t>
  </si>
  <si>
    <t>2016-IJNME-GRS</t>
  </si>
  <si>
    <t>http://dx.doi.org/10.1002/nme.5162</t>
  </si>
  <si>
    <t>10.1002/nme.5240</t>
  </si>
  <si>
    <t>10.1016/j.jmps.2016.03.006</t>
  </si>
  <si>
    <t>Pendent de Publicació</t>
  </si>
  <si>
    <t>Pendent UPCommons</t>
  </si>
  <si>
    <t>Accessible</t>
  </si>
  <si>
    <t>http://hdl.handle.net/2117/86189</t>
  </si>
  <si>
    <t>http://upcommons.upc.edu/bitstream/handle/2117/86189/2015-CPM-MAMRM.pdf?sequence=1&amp;isAllowed=y</t>
  </si>
  <si>
    <t>http://upcommons.upc.edu/bitstream/handle/2117/8513/1999-CandS-ARH-blanc.pdf?sequence=3&amp;isAllowed=y</t>
  </si>
  <si>
    <t>http://upcommons.upc.edu/bitstream/handle/2117/8496/2001-CMAME-SHD-blanc.pdf?sequence=3&amp;isAllowed=y</t>
  </si>
  <si>
    <t>http://hdl.handle.net/2117/86474</t>
  </si>
  <si>
    <t>Ihttp://hdl.handle.net/2117/86637</t>
  </si>
  <si>
    <t>http://hdl.handle.net/2117/86620</t>
  </si>
  <si>
    <t>http://hdl.handle.net/2117/86751</t>
  </si>
  <si>
    <t>http://upcommons.upc.edu/bitstream/handle/2117/86751/2004-IJSS-MJ-blanc.pdf?sequence=1&amp;isAllowed=y</t>
  </si>
  <si>
    <t>http://hdl.handle.net/2117/86965</t>
  </si>
  <si>
    <t>http://hdl.handle.net/2117/87000</t>
  </si>
  <si>
    <t>http://upcommons.upc.edu/bitstream/handle/2117/87000/2010-CMAME-ACDH-blanc.pdf?sequence=1&amp;isAllowed=y</t>
  </si>
  <si>
    <t>http://hdl.handle.net/2117/87019</t>
  </si>
  <si>
    <t>http://upcommons.upc.edu/bitstream/handle/2117/87019/2014-MMCM-PVS-blanc.pdf?sequence=1&amp;isAllowed=y</t>
  </si>
  <si>
    <t>http://dx.doi.org/10.1016/j.cma.2013.09.003</t>
  </si>
  <si>
    <t>http://dx.doi.org/10.1016/j.cma.2013.09.017</t>
  </si>
  <si>
    <t>http://dx.doi.org/10.1016/j.camwa.2013.09.009</t>
  </si>
  <si>
    <t>http://dx.doi.org/10.1016/j.cma.2015.07.020</t>
  </si>
  <si>
    <t>http://dx.doi.org/doi:10.1016/j.jmps.2014.07.012</t>
  </si>
  <si>
    <t>http://dx.doi.org/10.1016/j.jmps.2013.09.017</t>
  </si>
  <si>
    <t>http://dx.doi.org/10.1021/ct4008926</t>
  </si>
  <si>
    <t>http://dx.doi.org/10.1002/fld.3855</t>
  </si>
  <si>
    <t>http://dx.doi.org/10.1007/s11356-014-2559-7</t>
  </si>
  <si>
    <t>http://dx.doi.org/10.1007/s00466-014-0988-2</t>
  </si>
  <si>
    <t>http://dx.doi.org/10.1007/s00466-013-0920-1</t>
  </si>
  <si>
    <t>http://dx.doi.org/10.1016/j.compfluid.2014.01.011</t>
  </si>
  <si>
    <t>http://dx.doi.org/10.1016/j.bpj.2014.07.015</t>
  </si>
  <si>
    <t>http://dx.doi.org/10.1016/j.actamat.2013.11.016</t>
  </si>
  <si>
    <t>http://www.amses-journal.com/content/2/1/30</t>
  </si>
  <si>
    <t>http://www.sciencedirect.com/science/article/pii/S0965997813001105</t>
  </si>
  <si>
    <t>http://www.ncbi.nlm.nih.gov/pubmed/21411945</t>
  </si>
  <si>
    <t xml:space="preserve">1990-JPVT-HL-blanc.pdf </t>
  </si>
  <si>
    <t>1994-JEM-ASCE-HP</t>
  </si>
  <si>
    <t>1990-JPVT-HL</t>
  </si>
  <si>
    <t>1994-JEM-ASCE-HP-blanc.pdf</t>
  </si>
  <si>
    <t>1991-MIGN-CBPES</t>
  </si>
  <si>
    <t>1991-MIGN-CBPES.pdf</t>
  </si>
  <si>
    <t>http://upcommons.upc.edu/bitstream/handle/2117/87083/A_Canas_et_al_1991.pdf?sequence=1&amp;isAllowed=y</t>
  </si>
  <si>
    <t>http://hdl.handle.net/2117/87083</t>
  </si>
  <si>
    <t>http://bddoc.csic.es:8080/ver/ICYT/docu/69715.html</t>
  </si>
  <si>
    <t>1991-MIGN-CBPES_bib.txt</t>
  </si>
  <si>
    <t>10.5540/tema.2016.017.01.0035</t>
  </si>
  <si>
    <t>http://dx.doi.org/10.5540/tema.2016.017.01.0035</t>
  </si>
  <si>
    <t>http://upcommons.upc.edu/bitstream/handle/2117/8213/2003-IJNME-HF-blanc.pdf?sequence=3&amp;isAllowed=y</t>
  </si>
  <si>
    <t>http://upcommons.upc.edu/bitstream/handle/2117/8551/2003-MM-AB-blanc.pdf?sequence=3&amp;isAllowed=y</t>
  </si>
  <si>
    <t>http://upcommons.upc.edu/bitstream/handle/2117/8468/2003-CNME-VVH-blanc.pdf?sequence=4&amp;isAllowed=y</t>
  </si>
  <si>
    <t>http://upcommons.upc.edu/bitstream/handle/2117/8527/2003-IJNME-DPH-blanc.pdf?sequence=3&amp;isAllowed=y</t>
  </si>
  <si>
    <t>http://upcommons.upc.edu/bitstream/handle/2117/26612/2001-IJFP-PRH-blanc-1.pdf?sequence=6&amp;isAllowed=y</t>
  </si>
  <si>
    <t>http://upcommons.upc.edu/bitstream/handle/2117/8522/2001-IJNAMG-PRH-blanc-2.pdf?sequence=3&amp;isAllowed=y</t>
  </si>
  <si>
    <t>http://upcommons.upc.edu/bitstream/handle/2117/87479/2003-CMNE-MJC-blanc.pdf?sequence=1&amp;isAllowed=y</t>
  </si>
  <si>
    <t>http://hdl.handle.net/2117/87479</t>
  </si>
  <si>
    <t>2016-IJNME-SZD</t>
  </si>
  <si>
    <t>2016-IJNME-SZD.png</t>
  </si>
  <si>
    <t xml:space="preserve"> 2016-CISM-SH.png</t>
  </si>
  <si>
    <t>http://dx.doi.org/10.1007/978-3-319-31925-4_5</t>
  </si>
  <si>
    <t>10.1007/978-3-319-31925-4_5</t>
  </si>
  <si>
    <t xml:space="preserve"> 2016-CISM-SH-blanc.pdf</t>
  </si>
  <si>
    <t xml:space="preserve">http://hdl.handle.net/2117/88137 </t>
  </si>
  <si>
    <t>2016-JSV-P</t>
  </si>
  <si>
    <t>10.1016/j.jsv.2016.07.010</t>
  </si>
  <si>
    <t>http://dx.doi.org/10.1016/j.jsv.2016.07.010</t>
  </si>
  <si>
    <t>2016-JSV-P-blanc.pdf</t>
  </si>
  <si>
    <t>http://hdl.handle.net/2117/89390</t>
  </si>
  <si>
    <t>-</t>
  </si>
  <si>
    <t>2016-JSV-P_bib.txt</t>
  </si>
  <si>
    <t>2016-AA-HCPG</t>
  </si>
  <si>
    <t>10.1016/j.apacoust.2016.06.002</t>
  </si>
  <si>
    <t>http://dx.doi.org/10.1016/j.apacoust.2016.06.002</t>
  </si>
  <si>
    <t>2016-AA-HCPG-blanc.pdf</t>
  </si>
  <si>
    <t>2016-AA-HCPG_bib.txt</t>
  </si>
  <si>
    <t>http://hdl.handle.net/2117/89391</t>
  </si>
  <si>
    <t>2016-MSSP-MPR</t>
  </si>
  <si>
    <t>10.1016/j.ymssp.2016.07.044</t>
  </si>
  <si>
    <t>http://dx.doi.org/10.1016/j.ymssp.2016.07.044</t>
  </si>
  <si>
    <t>http://hdl.handle.net/2117/89392</t>
  </si>
  <si>
    <t>2016-JWPCOE-MFH</t>
  </si>
  <si>
    <t>2016-JWPCOE-MFH_blanc.pdf</t>
  </si>
  <si>
    <t>2016-JWPCOE-MFH.png</t>
  </si>
  <si>
    <t>2016-JWPCOE-MFH_bib.txt</t>
  </si>
  <si>
    <t>Name</t>
  </si>
  <si>
    <t>ISSN/ISBN</t>
  </si>
  <si>
    <t>Acta Acustica United with Acustica</t>
  </si>
  <si>
    <t>1610-1928</t>
  </si>
  <si>
    <t>http://www.acta-acustica-united-with-acustica.com/journal-information/aims-and-scope.html</t>
  </si>
  <si>
    <t>Acta Materiala</t>
  </si>
  <si>
    <t>1359-6454</t>
  </si>
  <si>
    <t>http://www.journals.elsevier.com/acta-materialia/</t>
  </si>
  <si>
    <t>Advanced Finite Element Technologies, Springer International Publishing</t>
  </si>
  <si>
    <t>978-3-319-31923-0</t>
  </si>
  <si>
    <t>http://link.springer.com/book/10.1007/978-3-319-31925-4</t>
  </si>
  <si>
    <t>Advanced Modeling and Simulation in Engineering Sciences</t>
  </si>
  <si>
    <t>2213-7467</t>
  </si>
  <si>
    <t>http://www.springer.com/engineering/mechanics/journal/40323</t>
  </si>
  <si>
    <t>Advances in Engineering Software</t>
  </si>
  <si>
    <t>0965-9978</t>
  </si>
  <si>
    <t>http://www.journals.elsevier.com/advances-in-engineering-software/</t>
  </si>
  <si>
    <t>Advances in Science and Research</t>
  </si>
  <si>
    <t>http://www.advances-in-science-and-research.net/</t>
  </si>
  <si>
    <t>Applied Acoustics</t>
  </si>
  <si>
    <t>0003-682X</t>
  </si>
  <si>
    <t>http://www.elsevier.com/wps/find/journaldescription.cws_home/405890/description#description</t>
  </si>
  <si>
    <t>Applied Mathematics Letters</t>
  </si>
  <si>
    <t>0893-9659</t>
  </si>
  <si>
    <t>http://www.journals.elsevier.com/applied-mathematics-letters/</t>
  </si>
  <si>
    <t>Applied Numerical Mathematics</t>
  </si>
  <si>
    <t>0168-9274</t>
  </si>
  <si>
    <t>http://www.journals.elsevier.com/applied-numerical-mathematics/</t>
  </si>
  <si>
    <t>Applied Physics Letters</t>
  </si>
  <si>
    <t>1077-3118</t>
  </si>
  <si>
    <t>http://apl.aip.org/</t>
  </si>
  <si>
    <t>Archives of Computational Methods in Engineering</t>
  </si>
  <si>
    <t>1134-3060</t>
  </si>
  <si>
    <t>http://www.springer.com/engineering/computational+intelligence+and+complexity/journal/11831</t>
  </si>
  <si>
    <t>ASCE Journal of Environmental Engineering</t>
  </si>
  <si>
    <t>0733-9372</t>
  </si>
  <si>
    <t>http://ascelibrary.org/journal/joeedu</t>
  </si>
  <si>
    <t>ASCE Journal of Water Resources Planning and Management</t>
  </si>
  <si>
    <t>0733-9496</t>
  </si>
  <si>
    <t>http://ascelibrary.org/journal/jwrmd5</t>
  </si>
  <si>
    <t>Astronomy and Astrophisics</t>
  </si>
  <si>
    <t>http://www.aanda.org/</t>
  </si>
  <si>
    <t>Biomechanics and Modeling in Mechanobiology</t>
  </si>
  <si>
    <t>1617-7959</t>
  </si>
  <si>
    <t>http://www.springer.com/materials/mechanics/journal/10237</t>
  </si>
  <si>
    <t>Biophysical Journal</t>
  </si>
  <si>
    <t>http://www.journals.elsevier.com/biophysical-journal/</t>
  </si>
  <si>
    <t>Communications in Numerical Methods in Engineering</t>
  </si>
  <si>
    <t>2040-7947</t>
  </si>
  <si>
    <t>http://onlinelibrary.wiley.com/journal/10.1002/(ISSN)2040-7947</t>
  </si>
  <si>
    <t>Computational Materials Science</t>
  </si>
  <si>
    <t>0927-0256</t>
  </si>
  <si>
    <t>http://www.journals.elsevier.com/computational-materials-science/</t>
  </si>
  <si>
    <t>Computational Mechanics</t>
  </si>
  <si>
    <t>0178-7675</t>
  </si>
  <si>
    <t>http://www.springer.com/materials/mechanics/journal/466</t>
  </si>
  <si>
    <t>Computational Optimization and Applications</t>
  </si>
  <si>
    <t>0926-6003</t>
  </si>
  <si>
    <t>http://www.springer.com/mathematics/journal/10589</t>
  </si>
  <si>
    <t>Computational Particle Mechanics</t>
  </si>
  <si>
    <t>2196-4378</t>
  </si>
  <si>
    <t>http://www.springer.com/materials/mechanics/journal/40571</t>
  </si>
  <si>
    <t>Computational Technology Reviews</t>
  </si>
  <si>
    <t>2044-8430</t>
  </si>
  <si>
    <t>http://www.saxe-coburg.co.uk/pubs/catalog.htm#ctr</t>
  </si>
  <si>
    <t>Computer Methods in Applied Mechanics and Engineering</t>
  </si>
  <si>
    <t>0045-7825</t>
  </si>
  <si>
    <t>http://www.sciencedirect.com/science/journal/00457825</t>
  </si>
  <si>
    <t>Computer Methods in Biomechanics and Biomedical Engineering</t>
  </si>
  <si>
    <t>1025-5842</t>
  </si>
  <si>
    <t>http://www.tandfonline.com/toc/gcmb20/current</t>
  </si>
  <si>
    <t>Computer-Aided Design</t>
  </si>
  <si>
    <t>http://www.journals.elsevier.com/computer-aided-design/</t>
  </si>
  <si>
    <t>Computers and Concrete</t>
  </si>
  <si>
    <t>1598-8198</t>
  </si>
  <si>
    <t>http://www.techno-press.org/?journal=cac#</t>
  </si>
  <si>
    <t>Computers and Fluids</t>
  </si>
  <si>
    <t>0045-7930</t>
  </si>
  <si>
    <t>http://www.journals.elsevier.com/computers-and-fluids/</t>
  </si>
  <si>
    <t>Computers and Mathematics with Applications</t>
  </si>
  <si>
    <t>0898-1221</t>
  </si>
  <si>
    <t>http://www.journals.elsevier.com/computers-and-mathematics-with-applications/</t>
  </si>
  <si>
    <t>Computers and Structures</t>
  </si>
  <si>
    <t>0045-7949</t>
  </si>
  <si>
    <t>http://www.sciencedirect.com/science/journal/00457949</t>
  </si>
  <si>
    <t>Computing and Visualization in Science</t>
  </si>
  <si>
    <t>1432-9360</t>
  </si>
  <si>
    <t>http://www.springer.com/mathematics/computational+science+%26+engineering/journal/791</t>
  </si>
  <si>
    <t>Electric Power Systems Research</t>
  </si>
  <si>
    <t>http://www.sciencedirect.com/science/journal/03787796</t>
  </si>
  <si>
    <t>Encyclopedia of Aerospace Engineering, Wiley</t>
  </si>
  <si>
    <t>http://onlinelibrary.wiley.com/book/10.1002/9780470686652</t>
  </si>
  <si>
    <t>Encyclopedia of Computational Mechanics</t>
  </si>
  <si>
    <t>http://onlinelibrary.wiley.com/book/10.1002/0470091355</t>
  </si>
  <si>
    <t>Energy</t>
  </si>
  <si>
    <t>0360-5442</t>
  </si>
  <si>
    <t>http://www.journals.elsevier.com/energy</t>
  </si>
  <si>
    <t>Engineering Analysis with Boundary Elements</t>
  </si>
  <si>
    <t>0955-7997</t>
  </si>
  <si>
    <t>http://www.journals.elsevier.com/engineering-analysis-with-boundary-elements/</t>
  </si>
  <si>
    <t>Engineering and Computational Mechanics</t>
  </si>
  <si>
    <t>http://www.icevirtuallibrary.com/loi/jencm</t>
  </si>
  <si>
    <t>Engineering Computations</t>
  </si>
  <si>
    <t>0264-4401</t>
  </si>
  <si>
    <t>http://www.scimagojr.com/journalsearch.php?q=18184&amp;tip=sid</t>
  </si>
  <si>
    <t>Engineering with Computers</t>
  </si>
  <si>
    <t>0177-0667</t>
  </si>
  <si>
    <t>http://www.springer.com/computer/information+systems+and+applications/journal/366</t>
  </si>
  <si>
    <t>Environmental Monitoring and Assessment</t>
  </si>
  <si>
    <t>0167-6369</t>
  </si>
  <si>
    <t>http://link.springer.com/journal/10661</t>
  </si>
  <si>
    <t>Environmental Science and Pollution Research</t>
  </si>
  <si>
    <t>0944-1344</t>
  </si>
  <si>
    <t>http://link.springer.com/journal/11356</t>
  </si>
  <si>
    <t>European Journal of Computational Mechanics (Revue Européenne de Mécanique Numérique)</t>
  </si>
  <si>
    <t>1779-7179</t>
  </si>
  <si>
    <t>http://www.tandfonline.com/toc/tecm20/current</t>
  </si>
  <si>
    <t>European Journal of Engineering Education</t>
  </si>
  <si>
    <t>0304-3797</t>
  </si>
  <si>
    <t>http://www.tandfonline.com/toc/ceee20/current</t>
  </si>
  <si>
    <t>European Journal of Environmental and Civil Engineering</t>
  </si>
  <si>
    <t>1964-8189</t>
  </si>
  <si>
    <t>http://www.tandfonline.com/toc/tece20/current</t>
  </si>
  <si>
    <t>European Journal of Finite Elements (Revue Européenne des éléments finis)</t>
  </si>
  <si>
    <t>European Journal of Mechanics - A/Solids</t>
  </si>
  <si>
    <t>0997-7538</t>
  </si>
  <si>
    <t>http://www.sciencedirect.com/science/journal/09977538</t>
  </si>
  <si>
    <t>Finite Elements in Analysis and Design</t>
  </si>
  <si>
    <t>0168-874X</t>
  </si>
  <si>
    <t>http://www.journals.elsevier.com/finite-elements-in-analysis-and-design/</t>
  </si>
  <si>
    <t>Frontiers in Earth Sciences</t>
  </si>
  <si>
    <t>2095-0195</t>
  </si>
  <si>
    <t>http://www.springer.com/earth+sciences+and+geography/journal/11707</t>
  </si>
  <si>
    <t>Geochemistry, Geophysics, Geosystems</t>
  </si>
  <si>
    <t>1525-2027</t>
  </si>
  <si>
    <t>http://agupubs.onlinelibrary.wiley.com/agu/journal/10.1002/(ISSN)1525-2027/</t>
  </si>
  <si>
    <t>Geology</t>
  </si>
  <si>
    <t>0091-7613</t>
  </si>
  <si>
    <t>http://geology.gsapubs.org/</t>
  </si>
  <si>
    <t>Geophysical Research Letters</t>
  </si>
  <si>
    <t>1944-8007</t>
  </si>
  <si>
    <t>http://www.agu.org/journals/gl/</t>
  </si>
  <si>
    <t>International Journal for Numerical and Analytical Methods in Geomechanics</t>
  </si>
  <si>
    <t>1096-9853</t>
  </si>
  <si>
    <t>http://onlinelibrary.wiley.com/journal/10.1002/(ISSN)1096-9853</t>
  </si>
  <si>
    <t>International Journal for Numerical Methods in Biomedical Engineering</t>
  </si>
  <si>
    <t>International Journal for Numerical Methods in Engineering</t>
  </si>
  <si>
    <t>1097-0207</t>
  </si>
  <si>
    <t>http://onlinelibrary.wiley.com/journal/10.1002/(ISSN)1097-0207</t>
  </si>
  <si>
    <t>International Journal for Numerical Methods in Fluids</t>
  </si>
  <si>
    <t>1097-0363</t>
  </si>
  <si>
    <t>http://onlinelibrary.wiley.com/journal/10.1002/(ISSN)1097-0363</t>
  </si>
  <si>
    <t>International Journal of Applied Mathematics and Computer Sciences</t>
  </si>
  <si>
    <t>1641-876X</t>
  </si>
  <si>
    <t>http://www.amcs.uz.zgora.pl/</t>
  </si>
  <si>
    <t>International Journal of Climatology</t>
  </si>
  <si>
    <t>1097-0088</t>
  </si>
  <si>
    <t>http://onlinelibrary.wiley.com/journal/10.1002/(ISSN)1097-0088</t>
  </si>
  <si>
    <t>International Journal of Computational Methods</t>
  </si>
  <si>
    <t>0219-8762</t>
  </si>
  <si>
    <t>http://www.worldscientific.com/worldscinet/ijcm</t>
  </si>
  <si>
    <t>International Journal of Damage Mechanics</t>
  </si>
  <si>
    <t>1056-7895</t>
  </si>
  <si>
    <t>http://ijd.sagepub.com/</t>
  </si>
  <si>
    <t>International Journal of Fatigue</t>
  </si>
  <si>
    <t>0142-1123</t>
  </si>
  <si>
    <t>http://www.journals.elsevier.com/international-journal-of-fatigue/</t>
  </si>
  <si>
    <t>International Journal of Forming Processes</t>
  </si>
  <si>
    <t>1292-7775</t>
  </si>
  <si>
    <t>http://ijfp.revuesonline.com/</t>
  </si>
  <si>
    <t>International Journal of Fracture</t>
  </si>
  <si>
    <t>0376-9429</t>
  </si>
  <si>
    <t>http://www.springer.com/materials/characterization+%26+evaluation/journal/10704</t>
  </si>
  <si>
    <t>International Journal of Impact Engineering</t>
  </si>
  <si>
    <t>0734-743X</t>
  </si>
  <si>
    <t>http://www.sciencedirect.com/science/journal/0734743X</t>
  </si>
  <si>
    <t>International Journal of Material Forming</t>
  </si>
  <si>
    <t>1960-6206</t>
  </si>
  <si>
    <t>http://www.springer.com/engineering/production.../journal/12289</t>
  </si>
  <si>
    <t>International Journal of Numerical Analysis and Modeling</t>
  </si>
  <si>
    <t>1705-5105</t>
  </si>
  <si>
    <t>https://www.math.ualberta.ca/ijnam/</t>
  </si>
  <si>
    <t>International Journal of Solids and Structures</t>
  </si>
  <si>
    <t>0020-7683</t>
  </si>
  <si>
    <t>http://www.journals.elsevier.com/international-journal-of-solids-and-structures/</t>
  </si>
  <si>
    <t>International Journal of Sustainability in Higher Education</t>
  </si>
  <si>
    <t>1467-6370</t>
  </si>
  <si>
    <t>http://www.emeraldinsight.com/products/journals/journals.htm?id=ijshe</t>
  </si>
  <si>
    <t>International Journal of Water Resources Development</t>
  </si>
  <si>
    <t>0790-0627</t>
  </si>
  <si>
    <t>http://www.tandfonline.com/toc/cijw20/current</t>
  </si>
  <si>
    <t>IOP Nanotechnology</t>
  </si>
  <si>
    <t>0957-4484</t>
  </si>
  <si>
    <t>http://iopscience.iop.org/0957-4484/</t>
  </si>
  <si>
    <t>Journal de Physique IV</t>
  </si>
  <si>
    <t>1155-4339</t>
  </si>
  <si>
    <t>http://jp4.journaldephysique.org/en/</t>
  </si>
  <si>
    <t>Journal of Applied Mechanics</t>
  </si>
  <si>
    <t>2379-0431</t>
  </si>
  <si>
    <t>http://appliedmechanics.asmedigitalcollection.asme.org/journal.aspx</t>
  </si>
  <si>
    <t>Journal of Applied Physics</t>
  </si>
  <si>
    <t>0021-8979</t>
  </si>
  <si>
    <t>http://jap.aip.org/</t>
  </si>
  <si>
    <t>Journal of Biomechanics</t>
  </si>
  <si>
    <t>0021-9290</t>
  </si>
  <si>
    <t>http://www.jbiomech.com/</t>
  </si>
  <si>
    <t>Journal of Chemical Theory and Computation</t>
  </si>
  <si>
    <t>1549-9618</t>
  </si>
  <si>
    <t>http://pubs.acs.org/journal/jctcce</t>
  </si>
  <si>
    <t>Journal of Computational Acoustics</t>
  </si>
  <si>
    <t>0218-396X</t>
  </si>
  <si>
    <t>http://www.worldscinet.com/jca/jca.shtml</t>
  </si>
  <si>
    <t>Journal of Computational Physics</t>
  </si>
  <si>
    <t>0021-9991</t>
  </si>
  <si>
    <t>http://www.journals.elsevier.com/journal-of-computational-physics/</t>
  </si>
  <si>
    <t>Journal of Coupled Systems and Multiscale Dynamics</t>
  </si>
  <si>
    <t>2330-152X</t>
  </si>
  <si>
    <t>http://www.aspbs.com/jcsmd/</t>
  </si>
  <si>
    <t>Journal of Engineering Mechanics (ASCE)</t>
  </si>
  <si>
    <t>0733-9399</t>
  </si>
  <si>
    <t>http://ascelibrary.org/journal/jenmdt</t>
  </si>
  <si>
    <t>Journal of Geotechnical Engineering (ASCE)</t>
  </si>
  <si>
    <t>0733-9410</t>
  </si>
  <si>
    <t>http://ascelibrary.org/loi/jgendz</t>
  </si>
  <si>
    <t>Journal of Hydrologic Engineering</t>
  </si>
  <si>
    <t>1084-0699</t>
  </si>
  <si>
    <t>http://ascelibrary.org/journal/jhyeff</t>
  </si>
  <si>
    <t>Journal of Integral Equations and Applications</t>
  </si>
  <si>
    <t>0897-3962</t>
  </si>
  <si>
    <t>https://projecteuclid.org/euclid.jiea</t>
  </si>
  <si>
    <t>Journal of Membrane Science</t>
  </si>
  <si>
    <t>0376-7388</t>
  </si>
  <si>
    <t>http://www.journals.elsevier.com/journal-of-membrane-science/</t>
  </si>
  <si>
    <t>Journal of Physics D: Applied Physics</t>
  </si>
  <si>
    <t>0022-3727</t>
  </si>
  <si>
    <t>http://iopscience.iop.org/0022-3727/</t>
  </si>
  <si>
    <t>Journal of Scientific Computing</t>
  </si>
  <si>
    <t>0885-7474</t>
  </si>
  <si>
    <t>http://link.springer.com/journal/10915</t>
  </si>
  <si>
    <t>Journal of Sound and Vibration</t>
  </si>
  <si>
    <t>0022-460X</t>
  </si>
  <si>
    <t>http://www.elsevier.com/wps/find/journaldescription.cws_home/622899/description#description</t>
  </si>
  <si>
    <t>Journal of the Mechanical Behavior of Biomedical Materials</t>
  </si>
  <si>
    <t>1751-6161</t>
  </si>
  <si>
    <t>http://www.journals.elsevier.com/journal-of-the-mechanical-behavior-of-biomedical-materials/</t>
  </si>
  <si>
    <t>Journal of the Mechanics and Physics of Solids</t>
  </si>
  <si>
    <t>0022-5096</t>
  </si>
  <si>
    <t>http://www.journals.elsevier.com/journal-of-the-mechanics-and-physics-of-solids/</t>
  </si>
  <si>
    <t>Journal of Waterway, Port, Coastal, and Ocean Engineering</t>
  </si>
  <si>
    <t>0733-950X</t>
  </si>
  <si>
    <t>http://ascelibrary.org/journal/jwped5</t>
  </si>
  <si>
    <t>Journal of Wind Engineering &amp; Industrial Aerodynamics</t>
  </si>
  <si>
    <t>0167-6105</t>
  </si>
  <si>
    <t>http://www.journals.elsevier.com/journal-of-wind-engineering-and-industrial-aerodynamics/</t>
  </si>
  <si>
    <t>Journal on Control and Optimization (SIAM)</t>
  </si>
  <si>
    <t>0363-0129</t>
  </si>
  <si>
    <t>https://www.siam.org/journals/sicon.php</t>
  </si>
  <si>
    <t>Journal on Numerical Analysis (SIAM)</t>
  </si>
  <si>
    <t>0036-1429</t>
  </si>
  <si>
    <t>http://www.siam.org/journals/sinum.php</t>
  </si>
  <si>
    <t>Journal on Scientific Computing (SIAM)</t>
  </si>
  <si>
    <t>1064-8275</t>
  </si>
  <si>
    <t>http://www.siam.org/journals/sisc.php</t>
  </si>
  <si>
    <t>Journal Pressure Vessel Technology</t>
  </si>
  <si>
    <t>0094-9930</t>
  </si>
  <si>
    <t>http://www.asmedl.org/PressureVesselTech</t>
  </si>
  <si>
    <t>Lecture Notes on computational science and engineering</t>
  </si>
  <si>
    <t>1439-7358</t>
  </si>
  <si>
    <t>http://www.springer.com/series/3527</t>
  </si>
  <si>
    <t>Lithos</t>
  </si>
  <si>
    <t>0024-4937</t>
  </si>
  <si>
    <t>http://www.journals.elsevier.com/lithos/</t>
  </si>
  <si>
    <t>Mathematical Modelling and Numerical Analysis</t>
  </si>
  <si>
    <t>0764-583X</t>
  </si>
  <si>
    <t>http://journals.cambridge.org/action/displayJournal?jid=MZA</t>
  </si>
  <si>
    <t>Mathematical Models and Computer Simulations</t>
  </si>
  <si>
    <t>2070-0482</t>
  </si>
  <si>
    <t>http://www.springer.com/mathematics/computational+science+%26+engineering/journal/12608</t>
  </si>
  <si>
    <t>Mathematical Models and Methods in Applied Sciences</t>
  </si>
  <si>
    <t>0218-2025</t>
  </si>
  <si>
    <t>http://www.worldscientific.com/worldscinet/m3as</t>
  </si>
  <si>
    <t>Mécanique &amp; Industries</t>
  </si>
  <si>
    <t>2257-7777</t>
  </si>
  <si>
    <t>http://journals.cambridge.org/action/displayJournal?jid=MIN</t>
  </si>
  <si>
    <t>Meccanica</t>
  </si>
  <si>
    <t>0025-6455</t>
  </si>
  <si>
    <t>http://www.springer.com/physics/classical+continuum+physics/journal/11012</t>
  </si>
  <si>
    <t>Mechanical Systems and Signal Processing</t>
  </si>
  <si>
    <t>0888-3270</t>
  </si>
  <si>
    <t>http://www.journals.elsevier.com/mechanical-systems-and-signal-processing/</t>
  </si>
  <si>
    <t>Mechanics of Cohesive-Frictional Materials</t>
  </si>
  <si>
    <t>1099-1484</t>
  </si>
  <si>
    <t>http://onlinelibrary.wiley.com/journal/10.1002/(ISSN)1099-1484</t>
  </si>
  <si>
    <t>Mechanics of Materials</t>
  </si>
  <si>
    <t>0167-6636</t>
  </si>
  <si>
    <t>http://www.journals.elsevier.com/mechanics-of-materials/</t>
  </si>
  <si>
    <t>Mechanics Research Communications</t>
  </si>
  <si>
    <t>0093-6413</t>
  </si>
  <si>
    <t>http://www.journals.elsevier.com/mechanics-research-communications/</t>
  </si>
  <si>
    <t>Methods in Cell Biology</t>
  </si>
  <si>
    <t>http://www.elsevier.com/books/book-series/methods-in-cell-biology</t>
  </si>
  <si>
    <t>Microelectronic Engineering</t>
  </si>
  <si>
    <t>0167-9317</t>
  </si>
  <si>
    <t>http://www.journals.elsevier.com/microelectronic-engineering/</t>
  </si>
  <si>
    <t>Modelling and Simulation in Material Science and Engineering</t>
  </si>
  <si>
    <t>0965-0393</t>
  </si>
  <si>
    <t>http://iopscience.iop.org/0965-0393/</t>
  </si>
  <si>
    <t>Monografías - Instituto Geográfico Nacional</t>
  </si>
  <si>
    <t>0213-1749</t>
  </si>
  <si>
    <t>http://bddoc.csic.es:8080/buscarIndice.html?SQLIndice=RF+has+%27%27MONOGRAFIAS+-+INSTITUTO+GEOGRAFICO+NACIONAL%27%27&amp;ordenacionCampo=PU&amp;bd=ICYT&amp;ordenacionOp1=desc&amp;tabla=docu</t>
  </si>
  <si>
    <t>Multibody System Dynamics</t>
  </si>
  <si>
    <t>1384-5640</t>
  </si>
  <si>
    <t>http://www.springer.com/materials/mechanics/journal/11044</t>
  </si>
  <si>
    <t>Natural Resources Forum</t>
  </si>
  <si>
    <t>0165-0203</t>
  </si>
  <si>
    <t>http://eu.wiley.com/WileyCDA/WileyTitle/productCd-NARF.html</t>
  </si>
  <si>
    <t>Nature</t>
  </si>
  <si>
    <t>0028-0836</t>
  </si>
  <si>
    <t>http://www.nature.com/nature/index.html</t>
  </si>
  <si>
    <t>Nature Cell Biology</t>
  </si>
  <si>
    <t>1465-7392</t>
  </si>
  <si>
    <t>http://www.nature.com/ncb/index.html</t>
  </si>
  <si>
    <t>Nature Communications</t>
  </si>
  <si>
    <t>2041-1723</t>
  </si>
  <si>
    <t>http://www.nature.com/ncomms/about/index.html</t>
  </si>
  <si>
    <t>Nature Materials</t>
  </si>
  <si>
    <t>1476-1122</t>
  </si>
  <si>
    <t>http://www.nature.com/nmat/index.html</t>
  </si>
  <si>
    <t>Nature Physics</t>
  </si>
  <si>
    <t>1745-2473</t>
  </si>
  <si>
    <t>http://www.nature.com/nphys/index.html</t>
  </si>
  <si>
    <t>Nuclear Engineering and Design</t>
  </si>
  <si>
    <t>0029-5493</t>
  </si>
  <si>
    <t>http://www.journals.elsevier.com/nuclear-engineering-and-design/</t>
  </si>
  <si>
    <t>Numerische Mathematik</t>
  </si>
  <si>
    <t>0029-599X</t>
  </si>
  <si>
    <t>http://link.springer.com/journal/211</t>
  </si>
  <si>
    <t>Oberwolfach Reports</t>
  </si>
  <si>
    <t>1660-8933</t>
  </si>
  <si>
    <t>http://www.ems-ph.org/journals/journal.php?jrn=owr</t>
  </si>
  <si>
    <t>Philosophical Magazine</t>
  </si>
  <si>
    <t>1478-6435</t>
  </si>
  <si>
    <t>http://www.tandfonline.com/toc/tphm20/current</t>
  </si>
  <si>
    <t>Physical Biology</t>
  </si>
  <si>
    <t>1478-3975</t>
  </si>
  <si>
    <t>http://iopscience.iop.org/1478-3975/</t>
  </si>
  <si>
    <t>Physical Review B</t>
  </si>
  <si>
    <t>1098-0121</t>
  </si>
  <si>
    <t>http://prb.aps.org/</t>
  </si>
  <si>
    <t>Physical Review E</t>
  </si>
  <si>
    <t>1550-2376</t>
  </si>
  <si>
    <t>http://pre.aps.org/</t>
  </si>
  <si>
    <t>Physical Review Letters</t>
  </si>
  <si>
    <t>1079-7114</t>
  </si>
  <si>
    <t>http://prl.aps.org/</t>
  </si>
  <si>
    <t>Plos ONE</t>
  </si>
  <si>
    <t>1932-6203</t>
  </si>
  <si>
    <t>http://www.plosone.org/home.action</t>
  </si>
  <si>
    <t>Proceedings of the National Academy of Science USA</t>
  </si>
  <si>
    <t>1091-6490</t>
  </si>
  <si>
    <t>http://www.pnas.org/</t>
  </si>
  <si>
    <t>Proceedings of the Royal Society A</t>
  </si>
  <si>
    <t>0962-8452</t>
  </si>
  <si>
    <t>http://rspa.royalsocietypublishing.org/</t>
  </si>
  <si>
    <t>Pure and Applied Geophysics</t>
  </si>
  <si>
    <t>0033-4553</t>
  </si>
  <si>
    <t>http://www.springer.com/birkhauser/geo+science/journal/24</t>
  </si>
  <si>
    <t>Review of Scientific Instruments</t>
  </si>
  <si>
    <t>0034-6748</t>
  </si>
  <si>
    <t>http://rsi.aip.org/</t>
  </si>
  <si>
    <t>Revista Internacional de Cálculo de Estructuras</t>
  </si>
  <si>
    <t>http://www.lacan.upc.edu/publications/nojournal.html</t>
  </si>
  <si>
    <t>Revista Internacional de Métodos Numéricos para Cálculo y Diseño en Ingeniería</t>
  </si>
  <si>
    <t>0213-1315</t>
  </si>
  <si>
    <t>http://www.sciencedirect.com/science/journal/02131315</t>
  </si>
  <si>
    <t>Revista Matemática Complutense</t>
  </si>
  <si>
    <t>1139-1138</t>
  </si>
  <si>
    <t>http://www.springer.com/mathematics/journal/13163</t>
  </si>
  <si>
    <t>Revue française de Génie civil</t>
  </si>
  <si>
    <t>1279-5119</t>
  </si>
  <si>
    <t>http://www.tandfonline.com/toc/tece18/4/1</t>
  </si>
  <si>
    <t>Science</t>
  </si>
  <si>
    <t>http://science.sciencemag.org/</t>
  </si>
  <si>
    <t>Science of The Total Environment</t>
  </si>
  <si>
    <t>0048-9697</t>
  </si>
  <si>
    <t>http://www.sciencedirect.com/science/journal/00489697</t>
  </si>
  <si>
    <t>Smart Materials and Structures</t>
  </si>
  <si>
    <t>0964-1726</t>
  </si>
  <si>
    <t>http://iopscience.iop.org/0964-1726/</t>
  </si>
  <si>
    <t>Soft Matter</t>
  </si>
  <si>
    <t>1744-683X</t>
  </si>
  <si>
    <t>http://pubs.rsc.org/en/Journals/JournalIssues/SM#!recentarticles&amp;adv</t>
  </si>
  <si>
    <t>Sustainability Science</t>
  </si>
  <si>
    <t>1862-4065</t>
  </si>
  <si>
    <t>http://www.springer.com/environment/environmental+management/journal/11625</t>
  </si>
  <si>
    <t>Tectonophysics</t>
  </si>
  <si>
    <t>0040-1951</t>
  </si>
  <si>
    <t>http://www.journals.elsevier.com/tectonophysics/</t>
  </si>
  <si>
    <t>Tendências em Matemática Aplicada e Computacional</t>
  </si>
  <si>
    <t>2179-8451</t>
  </si>
  <si>
    <t>http://www.scielo.br/scielo.php?script=sci_serial&amp;pid=2179-8451&amp;lng=en&amp;nrm=iso</t>
  </si>
  <si>
    <t>The Journal of Chemical Physics</t>
  </si>
  <si>
    <t>0021-9606</t>
  </si>
  <si>
    <t>http://scitation.aip.org/content/aip/journal/jcp</t>
  </si>
  <si>
    <t>The Scientific World Journal</t>
  </si>
  <si>
    <t>2356-6140</t>
  </si>
  <si>
    <t>http://www.hindawi.com/journals/tswj/</t>
  </si>
  <si>
    <t>The Visual Computer</t>
  </si>
  <si>
    <t>0178-2789</t>
  </si>
  <si>
    <t>http://www.springer.com/computer/image+processing/journal/371</t>
  </si>
  <si>
    <t>Theoretical and Applied Fracture Mechanics</t>
  </si>
  <si>
    <t>0167-8442</t>
  </si>
  <si>
    <t>http://www.journals.elsevier.com/theoretical-and-applied-fracture-mechanics</t>
  </si>
  <si>
    <t>Thin-Walled Structures</t>
  </si>
  <si>
    <t>0263-8231</t>
  </si>
  <si>
    <t>http://www.journals.elsevier.com/thin-walled-structures/</t>
  </si>
  <si>
    <t>Water Policy</t>
  </si>
  <si>
    <t>1366-7017</t>
  </si>
  <si>
    <t>http://www.iwaponline.com/wp/</t>
  </si>
  <si>
    <t>Water Resources Management</t>
  </si>
  <si>
    <t>0920-4741</t>
  </si>
  <si>
    <t>http://www.springer.com/earth+sciences+and+geography/hydrogeology/journal/11269</t>
  </si>
  <si>
    <t>Water Science and Technology</t>
  </si>
  <si>
    <t>0273-1223</t>
  </si>
  <si>
    <t>http://www.iwaponline.com/wst/default.htm</t>
  </si>
  <si>
    <t>Water Science and Technology: Water Supply</t>
  </si>
  <si>
    <t>1606-9749</t>
  </si>
  <si>
    <t>http://www.iwaponline.com/ws/default.htm</t>
  </si>
  <si>
    <t>Wave Motion</t>
  </si>
  <si>
    <t>0165-2125</t>
  </si>
  <si>
    <t>http://www.journals.elsevier.com/wave-motion/</t>
  </si>
  <si>
    <t>Zeitschrift für Angewandte Mathematik und Physik (ZAMP)</t>
  </si>
  <si>
    <t>0044-2267</t>
  </si>
  <si>
    <t>http://www.springer.com/birkhauser/engineering/journal/33</t>
  </si>
  <si>
    <t>Quartil</t>
  </si>
  <si>
    <t>Decil</t>
  </si>
  <si>
    <t>ECM</t>
  </si>
  <si>
    <t>EC</t>
  </si>
  <si>
    <t>EwC</t>
  </si>
  <si>
    <t>EMA</t>
  </si>
  <si>
    <t>ESPR</t>
  </si>
  <si>
    <t>REMN</t>
  </si>
  <si>
    <t>EJEE</t>
  </si>
  <si>
    <t>EJECE</t>
  </si>
  <si>
    <t>REEF</t>
  </si>
  <si>
    <t>FEAD</t>
  </si>
  <si>
    <t>FES</t>
  </si>
  <si>
    <t>GGG</t>
  </si>
  <si>
    <t>G</t>
  </si>
  <si>
    <t>GRL</t>
  </si>
  <si>
    <t>IJNAMG</t>
  </si>
  <si>
    <t>IJNMBE</t>
  </si>
  <si>
    <t>IJNME</t>
  </si>
  <si>
    <t>IJNMF</t>
  </si>
  <si>
    <t>IJAMCS</t>
  </si>
  <si>
    <t>IJC</t>
  </si>
  <si>
    <t>IJCM</t>
  </si>
  <si>
    <t>IJDM</t>
  </si>
  <si>
    <t>IJF</t>
  </si>
  <si>
    <t>IJFP</t>
  </si>
  <si>
    <t>IJIE</t>
  </si>
  <si>
    <t>IJMF</t>
  </si>
  <si>
    <t>IJNAM</t>
  </si>
  <si>
    <t>IJSS</t>
  </si>
  <si>
    <t>IJWRD</t>
  </si>
  <si>
    <t>IOPN</t>
  </si>
  <si>
    <t>JPIV</t>
  </si>
  <si>
    <t>JAM</t>
  </si>
  <si>
    <t>JAP</t>
  </si>
  <si>
    <t>JB</t>
  </si>
  <si>
    <t>JCTC</t>
  </si>
  <si>
    <t>JCA</t>
  </si>
  <si>
    <t>JCP</t>
  </si>
  <si>
    <t>JCSMD</t>
  </si>
  <si>
    <t>JHE</t>
  </si>
  <si>
    <t>JIEA</t>
  </si>
  <si>
    <t>JMS</t>
  </si>
  <si>
    <t>JSC</t>
  </si>
  <si>
    <t>JSV</t>
  </si>
  <si>
    <t>JMBBM</t>
  </si>
  <si>
    <t>JMPS</t>
  </si>
  <si>
    <t>JWPCOE</t>
  </si>
  <si>
    <t>JWEIA</t>
  </si>
  <si>
    <t>JCO</t>
  </si>
  <si>
    <t>JSC(SIAM)</t>
  </si>
  <si>
    <t>JPVT</t>
  </si>
  <si>
    <t>LNCSE</t>
  </si>
  <si>
    <t>L</t>
  </si>
  <si>
    <t>MMNA</t>
  </si>
  <si>
    <t>MMCS</t>
  </si>
  <si>
    <t>MMMAS</t>
  </si>
  <si>
    <t>M</t>
  </si>
  <si>
    <t>MSSP</t>
  </si>
  <si>
    <t>MC-FM</t>
  </si>
  <si>
    <t>MM</t>
  </si>
  <si>
    <t>MCB</t>
  </si>
  <si>
    <t>ME</t>
  </si>
  <si>
    <t>MSMSE</t>
  </si>
  <si>
    <t>MSD</t>
  </si>
  <si>
    <t>NRF</t>
  </si>
  <si>
    <t>N</t>
  </si>
  <si>
    <t>NCB</t>
  </si>
  <si>
    <t>NC</t>
  </si>
  <si>
    <t>NM</t>
  </si>
  <si>
    <t>NP</t>
  </si>
  <si>
    <t>NED</t>
  </si>
  <si>
    <t>OR</t>
  </si>
  <si>
    <t>PB</t>
  </si>
  <si>
    <t>PM</t>
  </si>
  <si>
    <t>PRB</t>
  </si>
  <si>
    <t>PRE</t>
  </si>
  <si>
    <t>PRL</t>
  </si>
  <si>
    <t>PNAS</t>
  </si>
  <si>
    <t>PRSA</t>
  </si>
  <si>
    <t>PAG</t>
  </si>
  <si>
    <t>RSI</t>
  </si>
  <si>
    <t>RICE</t>
  </si>
  <si>
    <t>RIMNCDI</t>
  </si>
  <si>
    <t>RMC</t>
  </si>
  <si>
    <t>RFGC</t>
  </si>
  <si>
    <t>S</t>
  </si>
  <si>
    <t>SMS</t>
  </si>
  <si>
    <t>SM</t>
  </si>
  <si>
    <t>SS</t>
  </si>
  <si>
    <t>T</t>
  </si>
  <si>
    <t>TVC</t>
  </si>
  <si>
    <t>TAFM</t>
  </si>
  <si>
    <t>TWS</t>
  </si>
  <si>
    <t>WP</t>
  </si>
  <si>
    <t>WRM</t>
  </si>
  <si>
    <t>WST</t>
  </si>
  <si>
    <t>WSTWS</t>
  </si>
  <si>
    <t>WM</t>
  </si>
  <si>
    <t>ZAMP</t>
  </si>
  <si>
    <t>AAUA</t>
  </si>
  <si>
    <t>AA</t>
  </si>
  <si>
    <t>AMSES</t>
  </si>
  <si>
    <t>AES</t>
  </si>
  <si>
    <t>ASR</t>
  </si>
  <si>
    <t>AML</t>
  </si>
  <si>
    <t>ANM</t>
  </si>
  <si>
    <t>APL</t>
  </si>
  <si>
    <t>ACME</t>
  </si>
  <si>
    <t>BMM</t>
  </si>
  <si>
    <t>BJ</t>
  </si>
  <si>
    <t>CNME</t>
  </si>
  <si>
    <t>CMS</t>
  </si>
  <si>
    <t>CM</t>
  </si>
  <si>
    <t>COA</t>
  </si>
  <si>
    <t>CPM</t>
  </si>
  <si>
    <t>CTR</t>
  </si>
  <si>
    <t>CMAME</t>
  </si>
  <si>
    <t>CMBBE</t>
  </si>
  <si>
    <t>CAD</t>
  </si>
  <si>
    <t>CC</t>
  </si>
  <si>
    <t>CF</t>
  </si>
  <si>
    <t>CMA</t>
  </si>
  <si>
    <t>CVS</t>
  </si>
  <si>
    <t>EPSR</t>
  </si>
  <si>
    <t>EAEW</t>
  </si>
  <si>
    <t>E</t>
  </si>
  <si>
    <t>2016-JMPS-TVA</t>
  </si>
  <si>
    <t>TJCP</t>
  </si>
  <si>
    <t>CandS</t>
  </si>
  <si>
    <t>JGE-ASCE</t>
  </si>
  <si>
    <t>AFET</t>
  </si>
  <si>
    <t>AM</t>
  </si>
  <si>
    <t>0010-4485</t>
  </si>
  <si>
    <t>NM2</t>
  </si>
  <si>
    <t>0091-679X</t>
  </si>
  <si>
    <t>1755-0777</t>
  </si>
  <si>
    <t>TECM</t>
  </si>
  <si>
    <t>9780470091357</t>
  </si>
  <si>
    <t>STTE</t>
  </si>
  <si>
    <t>PONE</t>
  </si>
  <si>
    <t>0006-3495</t>
  </si>
  <si>
    <t>MRC</t>
  </si>
  <si>
    <t>JEE(ASCE)</t>
  </si>
  <si>
    <t>EAWBE</t>
  </si>
  <si>
    <t>TSWJ</t>
  </si>
  <si>
    <t>IJF2</t>
  </si>
  <si>
    <t>JWRPM(ASCE)</t>
  </si>
  <si>
    <t>EJMAS</t>
  </si>
  <si>
    <t>MandI</t>
  </si>
  <si>
    <t>9780470686652</t>
  </si>
  <si>
    <t>JPDAP</t>
  </si>
  <si>
    <t>AandA</t>
  </si>
  <si>
    <t>0004-6361</t>
  </si>
  <si>
    <t>MIGN</t>
  </si>
  <si>
    <t>IJSHE</t>
  </si>
  <si>
    <t>(SIAM)JNA</t>
  </si>
  <si>
    <t>2016-ENERGYCON-GDBC</t>
  </si>
  <si>
    <t>http://dx.doi.org/10.1109/ENERGYCON.2016.7514119</t>
  </si>
  <si>
    <t>10.1109/ENERGYCON.2016.7514119</t>
  </si>
  <si>
    <t>2016-ENERGYCON-GDBC-blanc.pdf</t>
  </si>
  <si>
    <t>http://hdl.handle.net/2117/89506</t>
  </si>
  <si>
    <t>2016-ENERGYCON-GDBC.png</t>
  </si>
  <si>
    <t>2016-ENERGYCON-GDBC_bib.txt</t>
  </si>
  <si>
    <t>http://hdl.handle.net/2117/90730</t>
  </si>
  <si>
    <t>http://upcommons.upc.edu/bitstream/handle/2117/90730/2012-RIMNCDI-CPH-blanc.pdf?sequence=1&amp;isAllowed=y</t>
  </si>
  <si>
    <t>2014-PE-RRS</t>
  </si>
  <si>
    <t>10.1016/j.proeng.2014.10.376</t>
  </si>
  <si>
    <t>http://dx.doi.org/10.1016/j.proeng.2014.10.376</t>
  </si>
  <si>
    <t>2014-PE-RRS.pdf</t>
  </si>
  <si>
    <t>2014-PE-RRS.png</t>
  </si>
  <si>
    <t>2014-PE-RRS_bib.txt</t>
  </si>
  <si>
    <t>Procedia Engineering</t>
  </si>
  <si>
    <t>PE</t>
  </si>
  <si>
    <t>1877-7058</t>
  </si>
  <si>
    <t>http://www.journals.elsevier.com/procedia-engineering</t>
  </si>
  <si>
    <t>Any Ref</t>
  </si>
  <si>
    <t>Fac I</t>
  </si>
  <si>
    <t>JCR</t>
  </si>
  <si>
    <t>http://hdl.handle.net/2117/90741</t>
  </si>
  <si>
    <t>http://upcommons.upc.edu/bitstream/handle/2117/90741/2016-TEMA-SDPA-blanc.pdf?sequence=1&amp;isAllowed=y</t>
  </si>
  <si>
    <t>2016-TEMA-SDPA</t>
  </si>
  <si>
    <t>2016-TEMA-SDPA-blanc.pdf</t>
  </si>
  <si>
    <t>2016-TEMA-SDPA.png</t>
  </si>
  <si>
    <t>2016-TEMA-SDPA_bib.txt</t>
  </si>
  <si>
    <t>TEMA</t>
  </si>
  <si>
    <t>http://hdl.handle.net/2117/90728</t>
  </si>
  <si>
    <t>http://upcommons.upc.edu/bitstream/handle/2117/90728/2011-G-CWWZC-blanc.pdf?sequence=1&amp;isAllowed=y</t>
  </si>
  <si>
    <t>http://hdl.handle.net/2117/90814</t>
  </si>
  <si>
    <t>http://upcommons.upc.edu/bitstream/handle/2117/90814/2014-PE-RRS.pdf?sequence=1&amp;isAllowed=y</t>
  </si>
  <si>
    <t>2016-ADM-GSKF</t>
  </si>
  <si>
    <t>2016-ADM-GSKF.pdf</t>
  </si>
  <si>
    <t>2016-ADM-GSKF.png</t>
  </si>
  <si>
    <t>2016-ADM-GSKF_bib.txt</t>
  </si>
  <si>
    <t>https://dx.doi.org/10.1007/978-3-319-41246-7</t>
  </si>
  <si>
    <t>10.1007/978-3-319-41246-7</t>
  </si>
  <si>
    <t>ADM</t>
  </si>
  <si>
    <t>SEMA SIMAI Springer Series (Advances in Discretization Methods)</t>
  </si>
  <si>
    <t>2199-3041</t>
  </si>
  <si>
    <t>http://link.springer.com/book/10.1007%2F978-3-319-41246-7</t>
  </si>
  <si>
    <t>2016-JMPS-ATM</t>
  </si>
  <si>
    <t>http://dx.doi.org/10.1016/j.jmps.2016.07.002</t>
  </si>
  <si>
    <t>10.1016/j.jmps.2016.07.002</t>
  </si>
  <si>
    <t>2016-JMPS-ATM.png</t>
  </si>
  <si>
    <t>2016-JMPS-ATM_bib.txt</t>
  </si>
  <si>
    <t>0378-7796</t>
  </si>
  <si>
    <t>L'Autor no ha enviat el pdf</t>
  </si>
  <si>
    <t>2016-EPSR-BCMGD</t>
  </si>
  <si>
    <t>http://dx.doi.org/10.1016/j.epsr.2016.06.021</t>
  </si>
  <si>
    <t>10.1016/j.epsr.2016.06.021</t>
  </si>
  <si>
    <t>2016-EPRS-BCMGD.png</t>
  </si>
  <si>
    <t>2016-EPRS-BCMGD_bib.txt</t>
  </si>
  <si>
    <t>2016-IJNME-GRS.png</t>
  </si>
  <si>
    <t>2016-IJNME-GRS_bib.txt</t>
  </si>
  <si>
    <t>10.1002/nme.5162</t>
  </si>
  <si>
    <t>http://hdl.handle.net/2117/86078</t>
  </si>
  <si>
    <t>http://hdl.handle.net/2117/93083</t>
  </si>
  <si>
    <t>2016-IJNMF-SKEH.png</t>
  </si>
  <si>
    <t>2016-IJNMF-SKEH_bib.txt</t>
  </si>
  <si>
    <t>http://hdl.handle.net/2117/97463</t>
  </si>
  <si>
    <t>2016-EPSR-BCMGD-blanc.pdf</t>
  </si>
  <si>
    <t>http://dx.doi.org/10.1016/j.cma.2016.10.010</t>
  </si>
  <si>
    <t>10.1016/j.cma.2016.10.010</t>
  </si>
  <si>
    <t>2016-CMAME-PD</t>
  </si>
  <si>
    <t>2016-CMAME-PD-blanc.pdf</t>
  </si>
  <si>
    <t>2015-RIMNCDI-RD</t>
  </si>
  <si>
    <t>2015-RIMNCDI-RD.pdf</t>
  </si>
  <si>
    <t>http://upcommons.upc.edu/bitstream/handle/2117/98648/18742382.pdf?sequence=1&amp;isAllowed=y</t>
  </si>
  <si>
    <t>http://hdl.handle.net/2117/98648</t>
  </si>
  <si>
    <t>2015-RIMNCDI-RD.png</t>
  </si>
  <si>
    <t>2015-RIMNCDI-RD_bib.txt</t>
  </si>
  <si>
    <t>10.1016/j.rimni.2015.06.001</t>
  </si>
  <si>
    <t>http://dx.doi.org/10.1016/j.rimni.2015.06.001</t>
  </si>
  <si>
    <t>2016-IJNME-CLCGCFBH</t>
  </si>
  <si>
    <t>2016-IJNME-CLCGCFBH-blanc.pdf</t>
  </si>
  <si>
    <t>2016-IJNME-CLCGCFBH.png</t>
  </si>
  <si>
    <t>2016-IJNME-CLCGCFBH_Bib.txt</t>
  </si>
  <si>
    <t>http://hdl.handle.net/2117/98640</t>
  </si>
  <si>
    <t>2016-JCP-HMA</t>
  </si>
  <si>
    <t xml:space="preserve"> 2016-JCP-HMA.png </t>
  </si>
  <si>
    <t xml:space="preserve"> 2016-JCP-HMA.pdf</t>
  </si>
  <si>
    <t>http://hdl.handle.net/2117/98674</t>
  </si>
  <si>
    <t>10.1063/1.4966262</t>
  </si>
  <si>
    <t>http://doi.org/10.1063/1.4966262</t>
  </si>
  <si>
    <t>http://upcommons.upc.edu/bitstream/handle/2117/98674/19354079.pdf?sequence=1&amp;isAllowed=y</t>
  </si>
  <si>
    <t>2016-IJNME-GBCD</t>
  </si>
  <si>
    <t>10.1002/nme.5470</t>
  </si>
  <si>
    <t>http://dx.doi.org/10.1002/nme.5470</t>
  </si>
  <si>
    <t>2016-IJNME-GBCD-blanc.pdf</t>
  </si>
  <si>
    <t>2016-IJNME-GBCD.png</t>
  </si>
  <si>
    <t>2016-IJNME-GBCD_bib.txt</t>
  </si>
  <si>
    <t>2016-CMAME-PD.png</t>
  </si>
  <si>
    <t>2016-CMAME-PD_bib.txt</t>
  </si>
  <si>
    <t>2017-IJNME-HDS</t>
  </si>
  <si>
    <t>10.1002/nme.5474/full</t>
  </si>
  <si>
    <t>http://onlinelibrary.wiley.com/doi/10.1002/nme.5474/full</t>
  </si>
  <si>
    <t>2017-IJNME-HDS-blanc.pdf</t>
  </si>
  <si>
    <t>2017-IJNME-HDS.png</t>
  </si>
  <si>
    <t>2017-IJNME-HDS_bib.txt</t>
  </si>
  <si>
    <t>2016-IJMF-IACH</t>
  </si>
  <si>
    <t>10.1007/s12289-016-1309-4</t>
  </si>
  <si>
    <t>http://link.springer.com/article/10.1007%2Fs12289-016-1309-4</t>
  </si>
  <si>
    <t>2016-IJMF-IACH.png</t>
  </si>
  <si>
    <t>2016-IJMF-IACH_bib.txt</t>
  </si>
  <si>
    <t>No Existeix</t>
  </si>
  <si>
    <t>2005-CandS-FBH.pdf</t>
  </si>
  <si>
    <t>2005-CandS-FBH</t>
  </si>
  <si>
    <t>2003-CNME-MJC</t>
  </si>
  <si>
    <t>JEM(ASCE)</t>
  </si>
  <si>
    <t>1997-CNME-VRH</t>
  </si>
  <si>
    <t>1997-RICE-ESD</t>
  </si>
  <si>
    <t>2016 IEEE International Energy Conference (ENERGYCON)</t>
  </si>
  <si>
    <t>ENERGYCON</t>
  </si>
  <si>
    <t>978-1-4673-8463-6</t>
  </si>
  <si>
    <t xml:space="preserve"> 2016-AFET-SH_bib.txt</t>
  </si>
  <si>
    <t xml:space="preserve"> 2016-AFET-SH</t>
  </si>
  <si>
    <t>2014-STTE-GJP</t>
  </si>
  <si>
    <t>2014-MMCS-PVS</t>
  </si>
  <si>
    <t>2012-JWEIA-MCF</t>
  </si>
  <si>
    <t>2012-JWEIA-CLEM</t>
  </si>
  <si>
    <t>2012-TSWJ-YPM</t>
  </si>
  <si>
    <t>2012-PONE-CUBMVBM</t>
  </si>
  <si>
    <t>2012-PNAS-AHMDS</t>
  </si>
  <si>
    <t>2012-MMNA-SL</t>
  </si>
  <si>
    <t>2011-EJECE-CD</t>
  </si>
  <si>
    <t>2010-EAEW-FPH</t>
  </si>
  <si>
    <t>2008-PRL-AA</t>
  </si>
  <si>
    <t>2006-REMN-LMH</t>
  </si>
  <si>
    <t>10.1002/nme.5313</t>
  </si>
  <si>
    <t>http://dx.doi.org/10.1002/nme.5313</t>
  </si>
  <si>
    <t>http://dx.doi.org/10.1016/j.cma.2015.11.028</t>
  </si>
  <si>
    <t>10.1016/j.cma.2015.11.028</t>
  </si>
  <si>
    <t>2015-CMAME-OAZ_bib.txt</t>
  </si>
  <si>
    <t>Current Opinion in Cell Biology</t>
  </si>
  <si>
    <t>COCB</t>
  </si>
  <si>
    <t>0955-0674</t>
  </si>
  <si>
    <t>http://www.journals.elsevier.com/current-opinion-in-cell-biology</t>
  </si>
  <si>
    <t>2016-COCB-AT</t>
  </si>
  <si>
    <t>http://dx.doi.org/10.1016/j.ceb.2016.11.001</t>
  </si>
  <si>
    <t>10.1016/j.ceb.2016.11.001</t>
  </si>
  <si>
    <t>2016-COCB-AT.pdf</t>
  </si>
  <si>
    <t>2016-COCB-AT.png</t>
  </si>
  <si>
    <t>2016-COCB-AT_bib.txt</t>
  </si>
  <si>
    <t>2016-BJ-RRA</t>
  </si>
  <si>
    <t>http://dx.doi.org/10.1016/j.bpj.2016.11.016</t>
  </si>
  <si>
    <t>10.1016/j.bpj.2016.11.016</t>
  </si>
  <si>
    <t>2016-BJ-RRA.pdf</t>
  </si>
  <si>
    <t>2016-BJ-RRA.png</t>
  </si>
  <si>
    <t>2016-BJ-RRA_bib.txt</t>
  </si>
  <si>
    <t>AIAA Journal</t>
  </si>
  <si>
    <t>0001-1452</t>
  </si>
  <si>
    <t>http://arc.aiaa.org/loi/aiaaj</t>
  </si>
  <si>
    <t>CFD for Wind and Tidal Offshore Turbines</t>
  </si>
  <si>
    <t>CWTOT</t>
  </si>
  <si>
    <t>978-3-319-16201-0</t>
  </si>
  <si>
    <t>ttp://www.springer.com/la/book/9783319162010</t>
  </si>
  <si>
    <t>http://hdl.handle.net/2117/99875</t>
  </si>
  <si>
    <t>http://hdl.handle.net/2117/99876</t>
  </si>
  <si>
    <t>http://hdl.handle.net/2117/99557</t>
  </si>
  <si>
    <t>2016-SM-SAS</t>
  </si>
  <si>
    <t>10.1039/C6SM00786D</t>
  </si>
  <si>
    <t>http://dx.doi.org/10.1039/C6SM00786D</t>
  </si>
  <si>
    <t>2016-SM-SAS.pdf</t>
  </si>
  <si>
    <t>2016-SM-SAS.png</t>
  </si>
  <si>
    <t>2016-SM-SAS_bib.txt</t>
  </si>
  <si>
    <t>http://hdl.handle.net/2117/99478</t>
  </si>
  <si>
    <t>http://upcommons.upc.edu/bitstream/handle/2117/99478/19592596.pdf?sequence=1&amp;isAllowed=y</t>
  </si>
  <si>
    <t>2016-IJNAM-M</t>
  </si>
  <si>
    <t>http://www.math.ualberta.ca/ijnam/Volume-13-2016/No-5-16/2016-05-07.pdf</t>
  </si>
  <si>
    <t>ijnam/Volume-13-2016/No-5-16/2016-05-07.pdf</t>
  </si>
  <si>
    <t>2016-IJNAM-M.png</t>
  </si>
  <si>
    <t>http://upcommons.upc.edu/bitstream/handle/2117/99311/MunozPostPrint.pdf?sequence=1&amp;isAllowed=y</t>
  </si>
  <si>
    <t>http://hdl.handle.net/2117/99311</t>
  </si>
  <si>
    <t>2016-JMPS-ATM-blanc.pdf</t>
  </si>
  <si>
    <t>2016-EML-ZA</t>
  </si>
  <si>
    <t>10.1016/j.eml.2016.11.006</t>
  </si>
  <si>
    <t>http://dx.doi.org/10.1016/j.eml.2016.11.006</t>
  </si>
  <si>
    <t xml:space="preserve"> 2016-EML-ZA.pdf </t>
  </si>
  <si>
    <t xml:space="preserve">2016-EML-ZA.png </t>
  </si>
  <si>
    <t>2016-EML-ZA_bib.tx</t>
  </si>
  <si>
    <t>Extreme Mechanics Letters</t>
  </si>
  <si>
    <t>EML</t>
  </si>
  <si>
    <t>2352-4316</t>
  </si>
  <si>
    <t>https://www.journals.elsevier.com/extreme-mechanics-letters</t>
  </si>
  <si>
    <t>http://hdl.handle.net/2117/99974</t>
  </si>
  <si>
    <t>http://upcommons.upc.edu/bitstream/handle/2117/99974/2016-JWPCOE-MFH_blanc.pdf?sequence=1&amp;isAllowed=y</t>
  </si>
  <si>
    <t>http://upcommons.upc.edu/bitstream/handle/2117/99967/2016-CMAME-PD-blanc.pdf?sequence=1&amp;isAllowed=y</t>
  </si>
  <si>
    <t>http://hdl.handle.net/2117/99967</t>
  </si>
  <si>
    <t>2016-IJNME-GRS-blanc.pdf</t>
  </si>
  <si>
    <t>2016-CMAME-AMA</t>
  </si>
  <si>
    <t xml:space="preserve">2016-CMAME-AMA_bib.txt  </t>
  </si>
  <si>
    <t>10.1016/j.cma.2016.02.011</t>
  </si>
  <si>
    <t>http://dx.doi.org/10.1016/j.cma.2016.02.011</t>
  </si>
  <si>
    <t>Indexat</t>
  </si>
  <si>
    <t>Revista / Llibre</t>
  </si>
  <si>
    <t>R</t>
  </si>
  <si>
    <t>INDEXAT</t>
  </si>
  <si>
    <t>REV/LL</t>
  </si>
  <si>
    <t>10.1007/978-3-319-16202-7</t>
  </si>
  <si>
    <t>2015-CWTOT-MG</t>
  </si>
  <si>
    <t>http://dx.doi.org/10.1007/978-3-319-16202-7</t>
  </si>
  <si>
    <t>2015-CWTOT-MG.pdf</t>
  </si>
  <si>
    <t>2015-CWTOT-MG.png</t>
  </si>
  <si>
    <t>2015-CWTOT-MG_bib.txt</t>
  </si>
  <si>
    <t>Titol</t>
  </si>
  <si>
    <t>Water, sanitation, hygiene and rural poverty: issues of sector monitoring and the role of aggregated indicators</t>
  </si>
  <si>
    <t>Preserving isotropic element size functions in adaptivity, quadrilateral and hexahedral mesh generation</t>
  </si>
  <si>
    <t>Smooth, second order, non-negative meshfree approximants selected by maximum entropy</t>
  </si>
  <si>
    <t>To appear in International Journal of Material Forming</t>
  </si>
  <si>
    <t>To appear in International Journal for Numerical Methods in Engineering</t>
  </si>
  <si>
    <t>To appear in The Visual Computer</t>
  </si>
  <si>
    <t>Autors</t>
  </si>
  <si>
    <t>Revista</t>
  </si>
  <si>
    <t>Vol</t>
  </si>
  <si>
    <t>Any</t>
  </si>
  <si>
    <t>A semi-analytical scheme for highly oscillatory integrals over tetrahedra</t>
  </si>
  <si>
    <t>Simulating Squeeze Flows in Multiaxial Laminates: Towards Fully 3D Mixed Formulations</t>
  </si>
  <si>
    <t>Vademecum-based GFEM (V-GFEM): Optimal Enrichment for transient problems</t>
  </si>
  <si>
    <t>Real-time simulation techniques for augmented learning in science and engineering</t>
  </si>
  <si>
    <t>Proper Generalized Decomposition solution of the parameterized Helmholtz problem: application to inverse geophysical problems.</t>
  </si>
  <si>
    <t>The solution of linear mechanical systems in terms of path superposition</t>
  </si>
  <si>
    <t>Hydraulic fracturing in cells and tissues: fracking meets cell biology</t>
  </si>
  <si>
    <t>A new equilibrated residual method improving accuracy and efficiency of flux-free error estimates</t>
  </si>
  <si>
    <t>Shape Transformations of Lipid Bilayers Following Rapid Cholesterol Uptake</t>
  </si>
  <si>
    <t>Fourth order phase-field model for local max-ent approximants applied to crack propagation</t>
  </si>
  <si>
    <t>Regression curves for vibration transmission across junctions of heavyweight walls and floors based on finite element methods and wave theory</t>
  </si>
  <si>
    <t>Coexistence of wrinkles and blisters in supported graphene</t>
  </si>
  <si>
    <t>Monitoring a PGD solver for parametric power flow problems with goal-oriented error assessment</t>
  </si>
  <si>
    <t>A modal-spectral model for flanking transmissions</t>
  </si>
  <si>
    <t>Charting molecular free-energy landscapes with an atlas of collective variables</t>
  </si>
  <si>
    <t>eXtended Hybridizable Discontinuous Galerkin (X-HDG) for Void and Bimaterial Problems</t>
  </si>
  <si>
    <t>Elliptic Harbor Wave Model with Perfectly Matched Layer and Exterior Bathymetry Effects</t>
  </si>
  <si>
    <t>Geometric derivation of the microscopic stress: A covariant central force decomposition</t>
  </si>
  <si>
    <t>A reduced order modeling approach for optimal allocation of Distributed Generation in power distribution systems</t>
  </si>
  <si>
    <t>Space-time NURBS-enhanced finite elements for free-surface flows in 2D</t>
  </si>
  <si>
    <t>A distortion measure to validate and generate curved high-order meshes on CAD surfaces with independence of parameterization</t>
  </si>
  <si>
    <t>Sticking and sliding of lipid bilayers on deformable substrates</t>
  </si>
  <si>
    <t>Non-regularised Inverse Finite Element Analysis for 3D Traction Force Microscopy</t>
  </si>
  <si>
    <t>Tutorial on Hybridizable Discontinuous Galerkin (HDG) for Second-Order Elliptic Problems</t>
  </si>
  <si>
    <t>High-order mesh curving by distortion minimization with boundary nodes free to slide on a 3D CAD representation</t>
  </si>
  <si>
    <t>Numerical modeling of undersea acoustics using a partition of unity method with plane waves enrichment</t>
  </si>
  <si>
    <t>Adaptividade e Estimativas de Erro Orientadas por Metas Aplicadas a um Benchmark Test de Propagação de Onda</t>
  </si>
  <si>
    <t>Porous-based rheological model for tissue fluidisation</t>
  </si>
  <si>
    <t>Cell-centred model for the simulation of curved cellular monolayers</t>
  </si>
  <si>
    <t>Using spectral finite elements for parametric analysis of the vibration reduction index of heavy junctions oriented to flanking transmissions and EN-12354 prediction method</t>
  </si>
  <si>
    <t>AAR-based decomposition method for lower-bound limit analysis</t>
  </si>
  <si>
    <t>An error estimator for real-time simulators based on model order reduction</t>
  </si>
  <si>
    <t>Effect of the separated approximation of input data in the accuracy of the resulting PGD solution</t>
  </si>
  <si>
    <t>Un estimador de error residual semiexplícito en cantidades de interés para un problema mecánico lineal</t>
  </si>
  <si>
    <t>Real time parameter identification and solution reconstruction from experimental data using the Proper Generalized Decomposition</t>
  </si>
  <si>
    <t>Hydraulic fracture and toughening of a brittle layer bonded to a hydrogel</t>
  </si>
  <si>
    <t>An efficient and general approach for implementing thermodynamic phase equilibria information in geophysical and geodynamic studies</t>
  </si>
  <si>
    <t>Proper Generalized Decomposition for parameterized Helmholtz problems in heterogeneous and unbounded domains: application to harbor agitation</t>
  </si>
  <si>
    <t>Fast r-adaptivity for multiple queries of heterogeneous stochastic material fields</t>
  </si>
  <si>
    <t>Fracture toughening and toughness asymmetry induced by flexoelectricity</t>
  </si>
  <si>
    <t>Proper Generalized Decomposition of a geometrically parametrized heat problem with geophysical applications</t>
  </si>
  <si>
    <t>Optimization of a regularized distortion measure to generate curved high-order unstructured tetrahedral meshes</t>
  </si>
  <si>
    <t>Constructive and Destructive Interplay between Piezoelectricity and Flexoelectricity in Flexural Sensors and Actuators</t>
  </si>
  <si>
    <t>Size-preserving size functions and smoothing procedures for adaptive quadrilateral mesh generation</t>
  </si>
  <si>
    <t>Distortion and quality measures for validating and generating high-order tetrahedral meshes</t>
  </si>
  <si>
    <t>Examining the mechanical equilibrium of microscopic stresses in molecular simulations</t>
  </si>
  <si>
    <t>Physical principles of membrane remodelling during cell mechanoadaptation</t>
  </si>
  <si>
    <t>Numerical Study of 2D Vertical Axis Wind and Tidal Turbines with a Degree-Adaptive Hybridizable Discontinuous Galerkin Method</t>
  </si>
  <si>
    <t>Phase-field modeling and simulation of fracture in brittle materials with strongly anisotropic surface energy</t>
  </si>
  <si>
    <t>AAR-based decomposition algorithm for non-linear convex optimisation</t>
  </si>
  <si>
    <t>A recovery-explicit error estimator in energy norm for linear elasticity</t>
  </si>
  <si>
    <t>Phase-field modeling of fracture in ferroelectric materials</t>
  </si>
  <si>
    <t>Efficient implementation of Galerkin meshfree methods for large-scale problems with an emphasis on maximum entropy approximants</t>
  </si>
  <si>
    <t>Control of cell-cell forces and collective cell dynamics by the intercellular adhesome</t>
  </si>
  <si>
    <t>Revisiting pyramid compression to quantify flexoelectricity: A three-dimensional simulation study</t>
  </si>
  <si>
    <t>The effects of element shape on the critical time step in explicit time integrators for elasto-dynamics</t>
  </si>
  <si>
    <t>Automatic subsystem identification in statistical energy analysis</t>
  </si>
  <si>
    <t>A Lagrangian-Eulerian Finite Element algorithm for advection-diffusion-reaction problems with phase change</t>
  </si>
  <si>
    <t>A medial-axis-based model for propagating cracks in a regularised bulk</t>
  </si>
  <si>
    <t>Hydraulic fracture during epithelial stretching</t>
  </si>
  <si>
    <t>Simultaneous untangling and smoothing of quadrilateral and hexahedral meshes using an object-oriented framework</t>
  </si>
  <si>
    <t>Cell-based maximum entropy approximants</t>
  </si>
  <si>
    <t>Topological obstructions in the way of data-driven collective variables</t>
  </si>
  <si>
    <t>Computing the volume enclosed by a periodic surface and its variation to model a follower pressure</t>
  </si>
  <si>
    <t>Mapping forces and kinematics during collective cell migration</t>
  </si>
  <si>
    <t>Suppression of spurious frequencies in scattering problems by means of boundary algebraic and combined field equations</t>
  </si>
  <si>
    <t>Analysis of the discontinuous Galerkin Interior Penalty Method with solenoidal approximations for the Stokes equations</t>
  </si>
  <si>
    <t>Understanding and strain-engineering wrinkle networks in supported graphene through simulations</t>
  </si>
  <si>
    <t>Force Transduction and Lipid Binding in MscL: A Continuum-molecular Approach</t>
  </si>
  <si>
    <t>Computational evaluation of the flexoelectric effect in dielectric solids</t>
  </si>
  <si>
    <t>Forces driving epithelial wound healing</t>
  </si>
  <si>
    <t>Optimizing Mesh Distortion by Hierarchical Iteration Relocation of the Nodes on the CAD Entities</t>
  </si>
  <si>
    <t>Hybridizable Discontinuous Galerkin with degree adaptivity for the incompressible Navier-Stokes equations</t>
  </si>
  <si>
    <t>A surface mesh smoothing and untangling method independent of the CAD parameterization</t>
  </si>
  <si>
    <t>Boundary element method based on preliminary discretization</t>
  </si>
  <si>
    <t>Goal-oriented space-time adaptivity for transient dynamics using a modal description of the adjoint solution</t>
  </si>
  <si>
    <t>Three-dimensional simulation of crack propagation in ferroelectric polycrystals: effect of combined toughening mechanisms</t>
  </si>
  <si>
    <t>A new continuous-discontinuous damage model: cohesive cracks via an accurate energy-transfer process</t>
  </si>
  <si>
    <t>Phase-field modeling of fracture in linear thin shells</t>
  </si>
  <si>
    <t>Coupled mantle dripping and lateral dragging controlling the lithosphere structure of the NW-Moroccan margin and the Atlas Mountains: A numerical experiment</t>
  </si>
  <si>
    <t>Error assessment in structural transient dynamics</t>
  </si>
  <si>
    <t>On the natural stabilization of convection dominated problems using high order Bubnov-Galerkin finite elements</t>
  </si>
  <si>
    <t>Importance of force decomposition for local stress calculations in biomembrane molecular simulations</t>
  </si>
  <si>
    <t>Esquema adaptativo para problemas tridimensionales de convección-difusión</t>
  </si>
  <si>
    <t>Nonsingular Isogeometric Boundary Element Method for Stokes Flows in 3D</t>
  </si>
  <si>
    <t>Parametric solutions involving geometry: a step towards efficient shape optimization</t>
  </si>
  <si>
    <t>XLME interpolants, a seamless bridge between XFEM and enriched meshless methods</t>
  </si>
  <si>
    <t>Assessment of water resources management in the Ethiopian Central Rift Valley: environmental conservation and poverty reduction</t>
  </si>
  <si>
    <t>Characterization of local wind patterns in complex mountain valleys</t>
  </si>
  <si>
    <t>Impacts on effluent contaminants from mine sites: Risk assessment, fate, and distribution of pollution at basin scale</t>
  </si>
  <si>
    <t>A multimesh adaptive scheme for air quality modeling with the finite element method</t>
  </si>
  <si>
    <t>Water-sanitation-hygiene mapping: An improved approach for data collection at local level</t>
  </si>
  <si>
    <t>Unstructured and Semi-Structured Hexahedral Mesh Generation Methods</t>
  </si>
  <si>
    <t>Modal based goal-oriented error assessment for timeline-dependent quantities in transient dynamics</t>
  </si>
  <si>
    <t>Meshless methods in dual analysis: theoretical and implementation issues</t>
  </si>
  <si>
    <t>Conducting crack propagation driven by electric fields in ferroelectric ceramics</t>
  </si>
  <si>
    <t>Modeling and enhanced sampling of molecular systems with smooth and nonlinear data-driven collective variables</t>
  </si>
  <si>
    <t>An adaptive meshfree method for phase-field models of biomembranes. Part II: a Lagrangian approach for membranes in viscous fluids</t>
  </si>
  <si>
    <t>Blending isogeometric analysis and local maximum entropy meshfree approximants</t>
  </si>
  <si>
    <t>An algorithm for mesh refinement and un-refinement in fast transient dynamics</t>
  </si>
  <si>
    <t>High-order continuous and discontinuous Galerkin methods for wave problems</t>
  </si>
  <si>
    <t>Numerical estimation of coupling loss factors in building acoustics</t>
  </si>
  <si>
    <t>Adhesion and friction control localized folding in supported graphene</t>
  </si>
  <si>
    <t>Efficiency of high-order elements for continuous and discontinuous Galerkin methods</t>
  </si>
  <si>
    <t>Physiology-based model of cell viscoelasticity</t>
  </si>
  <si>
    <t>SUPG-based stabilization of Proper Generalized Decompositions for the high-dimensional Advection-Diffusion Equations</t>
  </si>
  <si>
    <t>A finite element approach to the simulation of hydraulic fractures with lag</t>
  </si>
  <si>
    <t>Nonlinear manifold learning for model reduction in finite elastodynamics</t>
  </si>
  <si>
    <t>Diffusion-reaction model for Drosophila embryo development</t>
  </si>
  <si>
    <t>Stability of anchored sheet wall in cohesive-frictional soils by FE limit analysis</t>
  </si>
  <si>
    <t>A truss element for modelling reversible softening in living tissues</t>
  </si>
  <si>
    <t>Modelling of mixed damage on fibre reinforced composite laminates subjected to low velocity impact</t>
  </si>
  <si>
    <t>Modal-based prediction of sound transmission through slits and openings between rooms</t>
  </si>
  <si>
    <t>Hybridizable Discontinuous Galerkin p-adaptivity for wave propagation problems</t>
  </si>
  <si>
    <t>One-dimensional shock-capturing for high-order Discontinuous Galerkin methods</t>
  </si>
  <si>
    <t>Confined Bilayers Passively Regulate Shape and Stress</t>
  </si>
  <si>
    <t>Computable exact bounds for linear outputs from stabilized solutions of the advection-diffusion-reaction equation</t>
  </si>
  <si>
    <t>An atomistic-based foliation model for multilayer graphene materials and nanotubes</t>
  </si>
  <si>
    <t>The bipenalty method for arbitrary multipoint constraints</t>
  </si>
  <si>
    <t>Unravelling the linkages between water, sanitation, hygiene and rural poverty: the WASH Poverty Index</t>
  </si>
  <si>
    <t>Slope effects on SWAT modeling in a mountainous basin</t>
  </si>
  <si>
    <t>Adaptive finite element simulation of stack pollutant emissions over complex terrains</t>
  </si>
  <si>
    <t>Dimensionless analysis of HSDM and application to simulation of breakthrough curves of highly adsorbent porous media</t>
  </si>
  <si>
    <t>Numerical simulation of orbitally shaken viscous fluids with free surface</t>
  </si>
  <si>
    <t>Navier-Stokes/Forchheimer models for filtration through porous media</t>
  </si>
  <si>
    <t>Numerical approximation of internal discontinuity interface problems</t>
  </si>
  <si>
    <t>The interface control domain decomposition (ICDD) method for elliptic problems</t>
  </si>
  <si>
    <t>Spatial and temporal trace metal distribution of a Peruvian basin: recognizing trace metal sources and assessing the potential risk</t>
  </si>
  <si>
    <t>Monitoring access to water in rural areas based on the human right to water framework: a local level case study in Nicaragua</t>
  </si>
  <si>
    <t>Phase-field Modeling of Crack Propagation in Piezoelectric and Ferroelectric Materials with Different Electromechanical Crack Conditions</t>
  </si>
  <si>
    <t>Un método de captura de choques basado en las funciones de forma para Galerkin discontinuo de alto orden</t>
  </si>
  <si>
    <t>Estimation of crack opening from a two-dimensional continuum-based finite element computation</t>
  </si>
  <si>
    <t>Enforcing interface flux continuity in enhanced XFEM: stability analysis</t>
  </si>
  <si>
    <t>Are High-order and Hybridizable Discontinuous Galerkin methods competitive?</t>
  </si>
  <si>
    <t>The finite layer method for modelling the sound transmission through double walls</t>
  </si>
  <si>
    <t>High-order implicit time integration for unsteady incompressible flows</t>
  </si>
  <si>
    <t>Reverse engineering the euglenoid movement</t>
  </si>
  <si>
    <t>Formation of tip-vortices on triangular prismatic-shaped cliffs. Part 1: A wind tunnel study</t>
  </si>
  <si>
    <t>Formation of tip-vortices on triangular prismatic-shaped cliffs. Part 2: A computational fluid dynamics study</t>
  </si>
  <si>
    <t>Crack initiation patterns at electrode edges in multilayer ferroelectric actuators</t>
  </si>
  <si>
    <t>A note on upper bound formulations in limit analysis</t>
  </si>
  <si>
    <t>A simple shock-capturing technique for high-order discontinuous Galerkin methods</t>
  </si>
  <si>
    <t>Computable bounds of functional outputs in linear visco-elastodynamics</t>
  </si>
  <si>
    <t>Adaptive reduced basis strategy based on goal oriented error assessment for stochastic problems</t>
  </si>
  <si>
    <t>Finite Element simulation of a local scale Air Quality Model over complex terrain</t>
  </si>
  <si>
    <t>Modeling steel fiber reinforced concrete: numerical immersed boundary approach and a phenomenological mesomodel for concrete-fiber interaction</t>
  </si>
  <si>
    <t>A family of discontinuous Galerkin mixed methods for nearly and perfectly incompressible elasticity</t>
  </si>
  <si>
    <t>Thin-shell theory based analysis of radially pressurized multiwall carbon nanotubes</t>
  </si>
  <si>
    <t>The receding front method applied to hexahedral mesh generation of exterior domains</t>
  </si>
  <si>
    <t>A new bipenalty formulation for ensuring time step stability in time domain computational dynamics</t>
  </si>
  <si>
    <t>Numerical simulation of intergranular and transgranular crack propagation in ferroelectric polycrystals</t>
  </si>
  <si>
    <t>A biomechanical analysis of ventral furrow formation in the Drosophila melanogaster embryo</t>
  </si>
  <si>
    <t>Quality and year-round availability of water delivered by improved water points in rural Tanzania: effects on coverage</t>
  </si>
  <si>
    <t>Trace Metal Content of Sediments Close to Mine Sites in the Andean Region</t>
  </si>
  <si>
    <t>Subduction dynamics and the origin of Andean orogeny and Bolivian Orocline</t>
  </si>
  <si>
    <t>3D NURBS-Enhanced Finite Element Method (NEFEM)</t>
  </si>
  <si>
    <t>Water Point Mapping for the Analysis of Rural Water Supply Plans: Case Study from Tanzania</t>
  </si>
  <si>
    <t>Phase-field simulation of anisotropic crack propagation in ferroelectric single crystals: effect of microstructure on the fracture process</t>
  </si>
  <si>
    <t>Comparison of high-order curved finite elements</t>
  </si>
  <si>
    <t>Damage regularisation with inertia gradients</t>
  </si>
  <si>
    <t>Analyzing Water Poverty in Basins</t>
  </si>
  <si>
    <t>Modeling dimensionally-heterogenenous problems: analysis, approximation and applications.</t>
  </si>
  <si>
    <t>Numerical integration over 2D NURBS-shaped domains with applications to NURBS-enhanced FEM</t>
  </si>
  <si>
    <t>Using a computational domain and a three-stage node location procedure for multi-sweeping algorithms</t>
  </si>
  <si>
    <t>Estimation of the dispersion error in the numerical wave number of standard and stabilized finite element approximations of the Helmholtz equation</t>
  </si>
  <si>
    <t>A deterministic model of impact noise transmission through structural connections based on modal analysis</t>
  </si>
  <si>
    <t>A general framework for softening regularisation based on gradient elasticity</t>
  </si>
  <si>
    <t>Phase-field modeling of the coupled microstructure and fracture evolution in ferroelectric single crystals</t>
  </si>
  <si>
    <t>Numerical modeling of the Double Punch Test for plain concrete</t>
  </si>
  <si>
    <t>Thin shell analysis from scattered points with maximum-entropy approximants</t>
  </si>
  <si>
    <t>Goal-oriented h-adaptivity for the Helmholtz equation: error estimates, local indicators and refinement strategies</t>
  </si>
  <si>
    <t>The relationship between technology and functionality of rural water points: evidence from Tanzania</t>
  </si>
  <si>
    <t>The finite strip method for acoustic and vibroacoustic problems</t>
  </si>
  <si>
    <t>Melt fracturing and healing: a mechanism for rhyolite magma degassing and origin of obsidian</t>
  </si>
  <si>
    <t>The subductability of continental lithosphere: the before and after story</t>
  </si>
  <si>
    <t>Numerical modeling of erosion using an improvement of the extended finite element method</t>
  </si>
  <si>
    <t>Application of a revised Water Poverty Index to target the water poor</t>
  </si>
  <si>
    <t>Implementing pro-poor policies in a decentralized context: the case of the Rural Water Supply and Sanitation Program in Tanzania</t>
  </si>
  <si>
    <t>Strict error bounds for linear and nonlinear solid mechanics problems using a patch-based flux-free method</t>
  </si>
  <si>
    <t>Error Estimation and Quality Control</t>
  </si>
  <si>
    <t>A multiplicative Schwarz method with active subdomains for transient convection-diffusion problems</t>
  </si>
  <si>
    <t>Discontinuous Galerkin methods for the Navier-Stokes equations using solenoidal approximations</t>
  </si>
  <si>
    <t>Improved method to calculate a Water Poverty Index at local scale</t>
  </si>
  <si>
    <t>Generation of structured hexahedral meshes in volumes with holes</t>
  </si>
  <si>
    <t>Local dual contributions: Representing dual surfaces for block meshing</t>
  </si>
  <si>
    <t>Diverse corrugation pattern in radially shrinking carbon nanotubes</t>
  </si>
  <si>
    <t>A flux-free a posteriori error estimator for the incompressible Stokes problem using a mixed FE formulation</t>
  </si>
  <si>
    <t>An automatic and general least-squares projection procedure for sweep meshing</t>
  </si>
  <si>
    <t>Controls on subduction reorganization in the Hellenic margin, eastern Mediterranean</t>
  </si>
  <si>
    <t>Building the role of local government authorities towards the achievement of the human right to water in rural Tanzania</t>
  </si>
  <si>
    <t>Challenges for water governance in rural water supply: lessons learnt from Tanzania</t>
  </si>
  <si>
    <t>A new least-squares approximation of affine mappings for sweep algorithms</t>
  </si>
  <si>
    <t>An error estimator for separated representations of highly multidimensional models</t>
  </si>
  <si>
    <t>Bipenalty method for time domain computational dynamics</t>
  </si>
  <si>
    <t>Accurate recovery-based upper error bounds for the extended finite element framework</t>
  </si>
  <si>
    <t>SUPG-based stabilization using a separated representations approach</t>
  </si>
  <si>
    <t>Error assessment and mesh adaptivity for regularized continuous failure models</t>
  </si>
  <si>
    <t>The block Gauss-Seidel method in sound transmission problems</t>
  </si>
  <si>
    <t>Generation of structured meshes in multiply connected surfaces using submapping</t>
  </si>
  <si>
    <t>Stress-dependent morphogenesis: continuum mechanics and truss systems</t>
  </si>
  <si>
    <t>Assembling sparse matrices in MATLAB</t>
  </si>
  <si>
    <t>Guaranteed energy error bounds for the Poisson equation using a flux-free approach: solving the local problems in subdomains</t>
  </si>
  <si>
    <t>Experimental validation of large-scale simulations of dynamic fracture along weak planes</t>
  </si>
  <si>
    <t>Hierarchical X-FEM for n-phase flow (n&gt;2)</t>
  </si>
  <si>
    <t>Elastic bending modulus of monolayer graphene</t>
  </si>
  <si>
    <t>The role of studs in the sound transmission of double walls</t>
  </si>
  <si>
    <t>Strict error bounds for linear solid mechanics problems using a subdomain-based flux-free method</t>
  </si>
  <si>
    <t>Robust mechanisms of ventral furrow invagination require the combination of cellular shape changes</t>
  </si>
  <si>
    <t>Relaxation dynamics of fluid membranes</t>
  </si>
  <si>
    <t>A simple strategy to assess the error in the numerical wave number of the Finite Element solution of the Helmholtz equation</t>
  </si>
  <si>
    <t>Effective coarse-grained simulations of super-thick multi-walled carbon nanotubes under torsion</t>
  </si>
  <si>
    <t>Numerical modelling of the radiation efficiency of asymmetrical structures</t>
  </si>
  <si>
    <t>Upper and lower bounds in limit analysis: adaptive meshing strategies and discontinuous loading</t>
  </si>
  <si>
    <t>International Investments in the Water Sector</t>
  </si>
  <si>
    <t>Improving water access indicators in developing countries: a proposal using water point mapping methodology</t>
  </si>
  <si>
    <t>Extraction of a crack opening from a continuous approach using regularized damage models</t>
  </si>
  <si>
    <t>Effects of compositional and rheological stratifications on small-scale convection under the oceans: implications for the thickness of the oceanic lithosphere and seafloor flattening</t>
  </si>
  <si>
    <t>NURBS-Enhanced Finite Element Method (NEFEM)</t>
  </si>
  <si>
    <t>Small-scale gravitational instabilities under the oceans: implications for the evolution of oceanic lithosphere and its expression in geophysical observables</t>
  </si>
  <si>
    <t>Discretización de superficies mútiplemente conexas mediante submapping</t>
  </si>
  <si>
    <t>Modelling Gravitational Instabilities: Slab Break-off and Rayleigh-Taylor Diapirism</t>
  </si>
  <si>
    <t>Sustainability Assessment Of National Rural Water Supply Program In Tanzania</t>
  </si>
  <si>
    <t>NURBS-Enhanced Finite Element Method for Euler equations</t>
  </si>
  <si>
    <t>On the modelling of incompressibility in linear and non-linear elasticity with the master-slave approach</t>
  </si>
  <si>
    <t>A 3D finite element model of ventral furrow invagination in the Drosophila melanogaster embryo</t>
  </si>
  <si>
    <t>Introducing development education in technical universities: successful experiences in Spain</t>
  </si>
  <si>
    <t>A three-dimensional progressive damage model for fibre-composite materials</t>
  </si>
  <si>
    <t>Optimization of a novel micro-opto-X-ray imaging lens</t>
  </si>
  <si>
    <t>Stability of incompressible formulations enriched with X-FEM</t>
  </si>
  <si>
    <t>Rippling and a phase-transforming mesoscopic model for multiwalled carbon nanotubes</t>
  </si>
  <si>
    <t>Bounds of functional outputs for parabolic problems. Part I: Exact bounds of the Discontinuous Galerkin time discretization</t>
  </si>
  <si>
    <t>Bounds of functional outputs for parabolic problems. Part II: Bounds of the exact solution</t>
  </si>
  <si>
    <t>Modelling unilateral frictionless contact using the null-space method and cubic B-Spline interpolation</t>
  </si>
  <si>
    <t>Numerical Modelling of Tectonic Plates Subduction using X-FEM</t>
  </si>
  <si>
    <t>Stabilized updated Lagrangian corrected SPH for explicit dynamic problems</t>
  </si>
  <si>
    <t>A deformation gradient decomposition method for the analysis of the mechanics of morphogenesis</t>
  </si>
  <si>
    <t>Goal oriented error estimation for the Element Free Galerkin method</t>
  </si>
  <si>
    <t>On the geometric character of stress in continuum mechanics</t>
  </si>
  <si>
    <t>Numerical modelling and experimental validation of dynamic fracture events along weak planes</t>
  </si>
  <si>
    <t>Hydraulic behaviour of a representative structural volume for containment buildings</t>
  </si>
  <si>
    <t>Numerical Performance of Incomplete Factorizations for 3D Transient Convection-Diffusion Problems</t>
  </si>
  <si>
    <t>Minimización de la distorsión de mallas formadas por cuadriláteros o hexaedros</t>
  </si>
  <si>
    <t>Equilibrated Patch Recovery error estimates: simple and accurate upper bounds of the error</t>
  </si>
  <si>
    <t>Goal-oriented error estimation for transient parabolic problems</t>
  </si>
  <si>
    <t>Remeshing criteria and proper error representations for goal oriented h-adaptivity</t>
  </si>
  <si>
    <t>Updated Lagrangian formulation for corrected Smooth Particle Hydrodynamics</t>
  </si>
  <si>
    <t>Sliding joints in 3D beams: Conserving algorithms using the master-slave approach</t>
  </si>
  <si>
    <t>On the numerical simulation of fatigue driven delamination with interface elements</t>
  </si>
  <si>
    <t>Análisis de diferentes estimadores de error de postproceso para adaptatividad orientada al resultado</t>
  </si>
  <si>
    <t>Experimental testing of joints for seismic design of lightweight structures. Part 2: Bolted joints in straps*</t>
  </si>
  <si>
    <t>Mesh projection between parametric surfaces</t>
  </si>
  <si>
    <t>Étude de la stabilité d'une formulation incompressible traitée par X-FEM</t>
  </si>
  <si>
    <t>A phenomenological cohesive model of ferroelectric fatigue</t>
  </si>
  <si>
    <t>Local maximum-entropy approximation schemes: a seamless bridge between finite elements and meshfree methods</t>
  </si>
  <si>
    <t>Preface</t>
  </si>
  <si>
    <t>Computing upper and lower bounds for the J-integral in two-dimensional linear elasticity</t>
  </si>
  <si>
    <t>The computation of bounds for linear-functional outputs of weak solutions to the two-dimensional elasticity equations</t>
  </si>
  <si>
    <t>Subdomain-based flux-free a posteriori error estimators</t>
  </si>
  <si>
    <t>Continuum mechanics modeling and simulation of carbon nanotubes</t>
  </si>
  <si>
    <t>Hysteretic modelling of x-braced shear walls</t>
  </si>
  <si>
    <t>Development education and engineering: a framework for incorporating reality of developing countries into engineering studies</t>
  </si>
  <si>
    <t>Continuous blending of SPH with finite elements</t>
  </si>
  <si>
    <t>Sliding contact conditions using the master-slave approach with application on geometrically non-linear beams</t>
  </si>
  <si>
    <t>Arbitrary Lagrangian-Eulerian methods</t>
  </si>
  <si>
    <t>Meshfree Methods</t>
  </si>
  <si>
    <t>Benchmarks for the validation of a non local damage model</t>
  </si>
  <si>
    <t>Accurate upper and lower error bounds by solving flux-free local problems in "stars"</t>
  </si>
  <si>
    <t>Rayleigh wave correction for the BEM analysis of two-dimensional elastodynamic problems in a half-space</t>
  </si>
  <si>
    <t>Efficient and Reliable Nonlocal Damage Models</t>
  </si>
  <si>
    <t>Use of reciprocity considerations for the two-dimensional BEM analysis of wave propagation in an elastic half-space with applications to acoustic emission</t>
  </si>
  <si>
    <t>A comparison of two formulations to blend finite elements and mesh-free methods</t>
  </si>
  <si>
    <t>Finite crystal elasticity of carbon nanotubes based on the exponential Cauchy-Born rule</t>
  </si>
  <si>
    <t>Pseudo-divergence-free element free Galerkin method for incompressible fluid flow</t>
  </si>
  <si>
    <t>Imposing essential boundary conditions in mesh-free methods</t>
  </si>
  <si>
    <t>Numerical modelling of void inclusions in porous media</t>
  </si>
  <si>
    <t>Finite element methods for the non-linear mechanics of crystalline sheets and nanotubes</t>
  </si>
  <si>
    <t>Computing bounds for linear functionals of exact weak solutions to Poisson's equation</t>
  </si>
  <si>
    <t>A model for the ultrasonic detection of surface-breaking cracks by the Scanning Laser Source technique</t>
  </si>
  <si>
    <t>Thermoelastic generation of ultrasound by line-focused laser irradiation</t>
  </si>
  <si>
    <t>Estudio numérico del control exacto desde el contorno de la ecuación Korteweg-de Vries lineal</t>
  </si>
  <si>
    <t>Convergence of finite elements enriched with meshless methods</t>
  </si>
  <si>
    <t>A note on the convergence of the secant method for simple and multiple roots</t>
  </si>
  <si>
    <t>Goal-oriented adaptivity for shell structures: Error assessment and remeshig criteria</t>
  </si>
  <si>
    <t>Master-slave approach for the modelling of joints with dependent degrees of freedom in flexible mechanisms</t>
  </si>
  <si>
    <t>Numerical representation of the quality measures of triangles and triangular meshes</t>
  </si>
  <si>
    <t>Efficient and accurate approach for powder compaction problems</t>
  </si>
  <si>
    <t>A finite deformation membrane based on inter-atomic potentials for the transverse mechanics of nanotubes</t>
  </si>
  <si>
    <t>Locking in the incompressible limit: pseudo-divergence-free element free Galerkin</t>
  </si>
  <si>
    <t>Recovering lower bounds of the error by postprocessing implicit residual a posteriori error estimates</t>
  </si>
  <si>
    <t>Time accurate consistently stabilized mesh-free methods for convection dominated problems</t>
  </si>
  <si>
    <t>Arbitrary Lagrangian-Eulerian (ALE) formulation for hyperelastoplasticity</t>
  </si>
  <si>
    <t>The efficient computation of bounds for functionals of finite element solutions in large strain elasticity</t>
  </si>
  <si>
    <t>An atomistic-based finite deformation membrane for single layer crystalline films</t>
  </si>
  <si>
    <t>Time-accurate solution of stabilized convection-diffusion-reaction equations: II. Accuracy analysis and examples</t>
  </si>
  <si>
    <t>Time-accurate solution of stabilized convection-diffusion-reaction equations: I. Time and space discretization</t>
  </si>
  <si>
    <t>Enrichissement des interpolations d'éléments finis en utilisant des méthodes de particules</t>
  </si>
  <si>
    <t>Error estimation and adaptivity for nonlinear FE analysis</t>
  </si>
  <si>
    <t>On the formulation of closest-point projection algorithms in elastoplasticity. Part I: The variational structure</t>
  </si>
  <si>
    <t>On the Formulation of Closest-Point Projection Algorithms in Elastoplasticity. Part II: Globally Convergent Schemes. With applications to deviatoric and pressure-dependent plastic models.</t>
  </si>
  <si>
    <t>Coupling finite elements and particles for adaptivity: an application to consistently stabilized convection-diffusion</t>
  </si>
  <si>
    <t>Generación automática de malllas no estructuradas y formadas exclusivamente por cuadriláteros sobre superficies curvas en R3</t>
  </si>
  <si>
    <t>Implementation of a stabilized finite element formulation for the incompressible Navier-Stokes equations based on a pressure gradient projection</t>
  </si>
  <si>
    <t>Consistent tangent matrices for density-dependent finite plasticity models</t>
  </si>
  <si>
    <t>Consistent Tangent Matrices for Substepping Schemes</t>
  </si>
  <si>
    <t>Locking in the incompressible limit for the element-free Galerkin method</t>
  </si>
  <si>
    <t>Arbitrary Lagrangian-Eulerian formulation for fluid-rigid body interaction</t>
  </si>
  <si>
    <t>An improved Algorithm to Smooth Graded Quadrilateral Meshes Preserving the Prescribed Element Size</t>
  </si>
  <si>
    <t>Adaptive analysis based on error estimation for nonlocal damage models</t>
  </si>
  <si>
    <t>Arbitrary Lagrangian-Eulerian Simulation of Powder Compaction Processes</t>
  </si>
  <si>
    <t>El Método de los Elementos Finitos en problemas electromagnéticos: planteamiento y aplicaciones</t>
  </si>
  <si>
    <t>Error estimation and adaptivity for nonlocal damage models</t>
  </si>
  <si>
    <t>Efficient unstructured quadrilateral mesh generation</t>
  </si>
  <si>
    <t>Enrichment and Coupling of the Finite Element and Meshless Methods</t>
  </si>
  <si>
    <t>Numerical differentiation for non-trivial consistent tangent matrices: an application to the MRS-Lade model</t>
  </si>
  <si>
    <t>High-order accurate time-stepping schemes for convection-diffusion problems</t>
  </si>
  <si>
    <t>Adaptivity based on error estimation for viscoplastic softening materials</t>
  </si>
  <si>
    <t>Error Estimation Including Pollution Assessment for Nonlinear Finite Element Analysis</t>
  </si>
  <si>
    <t>Numerical differentiation for local and global tangent operators in computational plasticity</t>
  </si>
  <si>
    <t>Adapting Broyden Method to Handle Linear Constraints Imposed via Lagrange Multipliers</t>
  </si>
  <si>
    <t>Adaptive finite element strategies based on error assessment</t>
  </si>
  <si>
    <t>A Posteriori Finite Element Error Bounds for Nonlinear Outputs of the Helmholtz Equation</t>
  </si>
  <si>
    <t>Adaptive analysis of yield line patterns in plates with the Arbitrary Lagrangian-Eulerian method</t>
  </si>
  <si>
    <t>A unified approach to remeshing strategies for finite element h-adaptivity</t>
  </si>
  <si>
    <t>Analysis of the vane test considering size and time effects</t>
  </si>
  <si>
    <t>ALE Stress Update for Transient and Quasistatic Processes</t>
  </si>
  <si>
    <t>A posteriori error estimation for standard finite element analysis</t>
  </si>
  <si>
    <t>Comparing Two Algorithms to Add Large Strains to Small Strain Finite Element Code</t>
  </si>
  <si>
    <t>Un estimador de error residual para el método de los elementos finitos</t>
  </si>
  <si>
    <t>Two Stress Update Algorithms for Large Strains: Accuracy Analysis and Numerical Implementation</t>
  </si>
  <si>
    <t>A note on a numerical benchmark test: An axisymmetric shell under ring loads</t>
  </si>
  <si>
    <t>Vulnerabilidad sísmica y toma de decisiones</t>
  </si>
  <si>
    <t>La Programación orientada al objeto aplicada al cálculo por el método de los elementos finitos</t>
  </si>
  <si>
    <t>New ALE Applications in Non-Linear Fast-Transient Solid Dynamics</t>
  </si>
  <si>
    <t>Shallow structure of part of northwstern Iberia from short-period Rayleigh-wave observations</t>
  </si>
  <si>
    <t>Spectral analysis of the Beznar dam accelerogram. Comparison with results in the northeastern of Spain</t>
  </si>
  <si>
    <t>Finite Element Analysis of Bifurcation in Nonlocal Strain Softening Solids</t>
  </si>
  <si>
    <t>Large-Amplitude Sloshing With Submerged Blocks</t>
  </si>
  <si>
    <t>Permeability and Compressibility of Slurries from Seepage-Induced Consolidation</t>
  </si>
  <si>
    <t>Viscous Flow Structure Interaction</t>
  </si>
  <si>
    <t>Viscous flow with large free surface motion</t>
  </si>
  <si>
    <t>Hospital-Bravo, R.; Sarrate, J. and Díez, P.</t>
  </si>
  <si>
    <t>Ibáñez, R., Abisset-Chavanne, E., Chinesta, F. and Huerta, A.</t>
  </si>
  <si>
    <t>Canales, D., Leygue, A., Chinesta, F., González, D., Cueto, E., Feulvarch, E., Bergheau, J.M., and Huerta, A.</t>
  </si>
  <si>
    <t>Quesada, C.; González, D.; Alfaro, I.; Cueto, E.; Huerta, A.; and Chinesta, F.</t>
  </si>
  <si>
    <t>Signorini, M., Zlotnik, S. and Díez, P.</t>
  </si>
  <si>
    <t>Magrans, F.X.; Poblet-Puig, J. and Rodríguez-Ferran, A.</t>
  </si>
  <si>
    <t>Arroyo, M. and Trepat, X.</t>
  </si>
  <si>
    <t>N. Parés, N. and Díez, P.</t>
  </si>
  <si>
    <t>Mohammad Rahimi, David Regan, Marino Arroyo, Anand Bala Subramaniam, Howard A. Stone and Margarita Staykova</t>
  </si>
  <si>
    <t>Amiri, F.; Millán, D.; Arroyo, M.; Silani, M.; Rabczuk, T.</t>
  </si>
  <si>
    <t>Hopkins, C.; Crispin. C.; Poblet-Puig, J. and Guigou-Carter, C.</t>
  </si>
  <si>
    <t>Zhang, K. and Arroyo, M.</t>
  </si>
  <si>
    <t>García-Blanco, R.; Borzacchillelo, D.; Chinesta, F. and Díez, P.</t>
  </si>
  <si>
    <t>Poblet-Puig, J.</t>
  </si>
  <si>
    <t>Hashemian, B.; Millán, D and Arroyo, M.</t>
  </si>
  <si>
    <t>Gürkan, C.; Sala-Lardies, E.; Kronbichler, M.; Fernández-Méndez, S.</t>
  </si>
  <si>
    <t>Modesto, D., Fernández-Méndez, S., and Huerta, A.</t>
  </si>
  <si>
    <t>Torres-Sánchez, A.; Vanegas, J. M.; and Arroyo, M.</t>
  </si>
  <si>
    <t>García-Blanco, R.; Díez, P.; Borzacchiello, D. and Chinesta, F.</t>
  </si>
  <si>
    <t>Stavrev, A., Knechtges, P., Elgeti, S., and Huerta A.</t>
  </si>
  <si>
    <t>Gargallo-Peiró, A.; Roca, X.; Peraire, J. and Sarrate, J.</t>
  </si>
  <si>
    <t>Borzacchiello, D.; Chinesta, F.; Malik, M. H.; García-Blanco, R.; Diez, P.</t>
  </si>
  <si>
    <t>Stubbington, L.; Arroyo, M.; Staykova, M.</t>
  </si>
  <si>
    <t>Muñoz, J.J.</t>
  </si>
  <si>
    <t>Sevilla, R. and Huerta. A.</t>
  </si>
  <si>
    <t>Ruiz-Gironés, E.; Roca X.; Sarrate, J.</t>
  </si>
  <si>
    <t>Steffens, L.M.; Díez, P.; Parés, N. and Alves, M.K.</t>
  </si>
  <si>
    <t>Asadipour, N.; Trepat, X.; Munoz, J.J</t>
  </si>
  <si>
    <t>Mosaffa, P.; Asadipour, N.; Millán, D.; Rodríguez-Ferran, A.; Muñoz, J.J.</t>
  </si>
  <si>
    <t>Poblet-Puig, J.; Guigou-Carter, C.</t>
  </si>
  <si>
    <t>Muñoz, J.J.; Rabiei, N.</t>
  </si>
  <si>
    <t>Alfaro, I.; González, D.; Zlotnik, S.; Díez, P.; Cueto, E. and Chinesta, F.</t>
  </si>
  <si>
    <t>Zlotnik, S.; Díez, P.; González, D,; Cueto, E. and Huerta, A.</t>
  </si>
  <si>
    <t>Rosales, R. and Díez, P.</t>
  </si>
  <si>
    <t>Nadal, E., Chinesta, F., Díez, P., Fuenmayor, FJ. and Denia, FD</t>
  </si>
  <si>
    <t>Lucantonio, A.; Noselli, G.; Trepat, X.; DeSimone, A.; Arroyo, M.</t>
  </si>
  <si>
    <t>Afonso, JC, Zlotnik, S. and Díez, P.</t>
  </si>
  <si>
    <t>Modesto, D., Zlotnik, S. and Huerta, A.</t>
  </si>
  <si>
    <t>Cottereau, R. and Díez, P.</t>
  </si>
  <si>
    <t>Abdollahi, A.; Peco, C.; Millán, D.; Arroyo, M.; Catalan, G.; Arias, I.</t>
  </si>
  <si>
    <t>S. Zlotnik, P. Díez, D. Modesto and A. Huerta</t>
  </si>
  <si>
    <t>Abdollahi, A. ; Arias, I.</t>
  </si>
  <si>
    <t>Ruiz-Gironés, E.; Roca, X. and Sarrate, J.</t>
  </si>
  <si>
    <t>Torres-Sánchez, A.; Vanegas, J. M.; Arroyo, M.</t>
  </si>
  <si>
    <t>Kosmalska, A.J.; Casares, L.; Elosegui-Artola, A.; Thottacherry, J.J.; Moreno-Vicente, R.; del Pozo, M.A.; Mayor, S.; Arroyo, M.; Navajas, D.; Trepat, X.; Gauthier, N.C.; Roca-Cusachs, P.</t>
  </si>
  <si>
    <t>Montlaur, A.; Giorgiani, G.</t>
  </si>
  <si>
    <t>Li, B.; Peco, C.; Millán, D.; Arias, I. and Arroyo, M.</t>
  </si>
  <si>
    <t>J.V. Aguado, A. Huerta, F. Chinesta and E. Cueto</t>
  </si>
  <si>
    <t>Rabei, N.; Muñoz, J. J.</t>
  </si>
  <si>
    <t>E. Nadal, P. Díez, J.J. Ródenas, M. Tur and F.J. Fuenmayor</t>
  </si>
  <si>
    <t>Abdollahi, A. and Arias, I.</t>
  </si>
  <si>
    <t>Peco, C.; Millán, D.; Rosolen, A.; Arroyo, M.</t>
  </si>
  <si>
    <t>Bazellières, E.; Conte, V.; Elosegui-Artola, A.; Serra-Picamal, X.; Bintanel-Morcillo, M.; Roca-Cusachs, P.; Muñoz, J. J.; Sales-Pardo, M.; Guimerà, R.; Trepat X.</t>
  </si>
  <si>
    <t>Abdollahi, A. ; Millán, D. ; Peco, C. ; Arroyo, M.; Arias, I.</t>
  </si>
  <si>
    <t>Askes, H.; Rodríguez-Ferran, A.; Hetherington, J.</t>
  </si>
  <si>
    <t>Díaz-Cereceda, C.; Poblet-Puig, J.; Rodríguez-Ferran, A.</t>
  </si>
  <si>
    <t>Oliveira, B. ; Afonso, J. C.; Zlotnik S.</t>
  </si>
  <si>
    <t>Tamayo-Mas, E.; Rodríguez-Ferran, A.</t>
  </si>
  <si>
    <t>Casares, L. ; Vincent, R. ; Zalvidea, D. ; Campillo, N.; Navajas, D. ; Arroyo, M. ; Trepat, X.</t>
  </si>
  <si>
    <t>Ruiz-Gironés, E.; Roca, X.; Sarrate, J.; Montenegro, R. and Escobar, J. M.</t>
  </si>
  <si>
    <t>Millán, D. ; Sukumar N. ; and Arroyo, M.</t>
  </si>
  <si>
    <t>Hashemian, B. ; and Arroyo, M.</t>
  </si>
  <si>
    <t>Rahimi, M.; Zhang, K.; Arroyo, M.</t>
  </si>
  <si>
    <t>Serra-Picamal, X.; Conte, V.; Sunyer, R.; Muñoz, J.J.; Trepat, X.</t>
  </si>
  <si>
    <t>Poblet-Puig, J; Valyaev, V.Yu; Shanin, A.V.</t>
  </si>
  <si>
    <t>Montlaur, A. and Fernández-Méndez, S.</t>
  </si>
  <si>
    <t>Vanegas, J. M. ; and Arroyo, M.</t>
  </si>
  <si>
    <t>Abdollahi, A.; Peco, C.; Millán, D.; Arroyo M.; and Arias I.</t>
  </si>
  <si>
    <t>Khalifat, N; Rahimi, M.; Bitbol, A-F; Seigneuret, M.; Fournier, J.-B.; Puff, N.; Arroyo, M.; and Angelova, M.</t>
  </si>
  <si>
    <t>Brugués, A.; Anon, E.; Conte, V.; Veldhuis, J.H.; Gupta, M.; Colombelli, J.; Muñoz, J.J.; Brodland, G.W.; Ladoux, B.; and Trepat, X.</t>
  </si>
  <si>
    <t>Ruiz-Gironés, E.; Roca, X.; and Sarrate, J.</t>
  </si>
  <si>
    <t>Giorgiani G., Fernández-Méndez S., Huerta A.</t>
  </si>
  <si>
    <t>Gargallo-Peiró, A.; Roca, X. and Sarrate, J.</t>
  </si>
  <si>
    <t>Verdugo, F.; Parés, N.; and Díez, P.</t>
  </si>
  <si>
    <t>Tamayo-Mas, E. and Rodríguez-Ferran, A.</t>
  </si>
  <si>
    <t>Amiri, F.; Millán, D.; Shen, Y.; Rabczuk, T.; and Arroyo, M.</t>
  </si>
  <si>
    <t>Zlotnik, S.; Jiménez-Munt, I; and Fernández, M.</t>
  </si>
  <si>
    <t>Cai, Q.; Kollmannsberger, S.; Sala-Lardies, E.; Huerta, A. and Rank, E.</t>
  </si>
  <si>
    <t>Vanegas, J.M.;Torres-Sánchez, A.; and Arroyo, M.</t>
  </si>
  <si>
    <t>Monforte, L. and Pérez-Foguet, A.</t>
  </si>
  <si>
    <t>Heltai, L.; Arroyo, M. and DeSimone, A.</t>
  </si>
  <si>
    <t>Ammar, A.; Huerta, A.; Chinesta, F. ; Cueto, E. and Leygue, A.</t>
  </si>
  <si>
    <t>Arroyo, M. and DeSimone, A.</t>
  </si>
  <si>
    <t>Amiri, F.; Anitescu, C.; Arroyo, M.; Bordas, S.P.A.; and Rabczuk, T.</t>
  </si>
  <si>
    <t>Pascual-Ferrer, J., Pérez-Foguet, A., Codony, J., Raventós, E., Candela, L.</t>
  </si>
  <si>
    <t>Pérez-Foguet, A.</t>
  </si>
  <si>
    <t>Yacoub, C., Pérez-Foguet, A., Valderrama, C., and Miralles, N.</t>
  </si>
  <si>
    <t>Giné. R., Jiménez, A., and Pérez-Foguet, A.</t>
  </si>
  <si>
    <t>Sarrate, J; Ruiz-Gironés, E; and Roca, X.</t>
  </si>
  <si>
    <t>F. Verdugo, N. Parés and P. Díez</t>
  </si>
  <si>
    <t>Díez, P.; Cottereau, R.; and Zlotnik, S.</t>
  </si>
  <si>
    <t>Ivannikov, V. ; Tiago, C.; Moitinho de Almeida, J.P. and Díez, P.</t>
  </si>
  <si>
    <t>Hashemian, B, Millán, D. and Arroyo, M.</t>
  </si>
  <si>
    <t>Rahimi, M.; De Simone, A. and Arroyo, M.</t>
  </si>
  <si>
    <t>A. Rosolen, C. Peco and M. Arroyo</t>
  </si>
  <si>
    <t>C. Peco, A. Rosolen and M. Arroyo</t>
  </si>
  <si>
    <t>Rosolen, A. and Arroyo, M.</t>
  </si>
  <si>
    <t>Casadei, F.; Díez, P., and Verdugo, F.</t>
  </si>
  <si>
    <t>Giorgiani, G.; Modesto, D.; Fernández-Méndez, S. and Huerta, A.</t>
  </si>
  <si>
    <t>Díaz-Cereceda, C.; Poblet-Puig, J. and Rodríguez-Ferran, A.</t>
  </si>
  <si>
    <t>Huerta, A.; Angeloski, A.; Roca, X. and Peraire, J.</t>
  </si>
  <si>
    <t>Muñoz, J.J. and Albo, S.</t>
  </si>
  <si>
    <t>Gonzalez, D.; Cueto, E.; Chinesta, F; Díez, P.; and Huerta, A.</t>
  </si>
  <si>
    <t>Hunsweck, M.l J.; Shen, Y. and Lew, A. J.</t>
  </si>
  <si>
    <t>Millán, D. and Arroyo, M.</t>
  </si>
  <si>
    <t>Rosolen, A.; Millan, D. and Arroyo, M.</t>
  </si>
  <si>
    <t>Allena, R.; Muñoz, J. J. and Aubry, D.</t>
  </si>
  <si>
    <t>Muñoz, J. J.; Lyamin, A. and Huerta, A.</t>
  </si>
  <si>
    <t>Muñoz, J.J.; Conte, V.; Asadipour, N.; and Miodownik, M.</t>
  </si>
  <si>
    <t>Curiel, J.L., Phaneendra, S. and Muñoz, J.J.</t>
  </si>
  <si>
    <t>Poblet-Puig, J. and Rodríguez-Ferran, A.</t>
  </si>
  <si>
    <t>Giorgiani, G.; Fernández-Méndez, S.; and Huerta, A.</t>
  </si>
  <si>
    <t>Chinesta, F.; Leygue, A.; Bordeu, F.; Aguado, J.V.; Cueto, E.; González, D.; Alfaro, I.; Ammar, A. and Huerta, A.</t>
  </si>
  <si>
    <t>Casoni, E.; Peraire, J. and Huerta, A.</t>
  </si>
  <si>
    <t>Roca, X. and Sarrate, J.</t>
  </si>
  <si>
    <t>M. Staykova; M. Arroyo; M. Rahimi, and H. A. Stone</t>
  </si>
  <si>
    <t>Parés, N.; Díez, P. and Huerta, A.</t>
  </si>
  <si>
    <t>Ghosh, S. and Arroyo, M.</t>
  </si>
  <si>
    <t>Millán, D; Rosolen, A and Arroyo, M.</t>
  </si>
  <si>
    <t>Hetherington, J.; Rodríguez-Ferran, A. and Askes, H.</t>
  </si>
  <si>
    <t>Giné. R. and Pérez-Foguet, A.</t>
  </si>
  <si>
    <t>Yacoub, C. and Pérez-Foguet, A.</t>
  </si>
  <si>
    <t>Oliver, A., Montero, G., Montenegro, R., Rodríguez, E., Escobar, J.M., and Pérez-Foguet, A.</t>
  </si>
  <si>
    <t>Pérez-Foguet, A.; Casoni, E.; and Huerta, A.</t>
  </si>
  <si>
    <t>Discacciati, M; Hacker, D.; Quarteroni, A.; Quinodoz, S.; Tissot, S. and Wurm, F.M.</t>
  </si>
  <si>
    <t>Cimolin, F. and Discacciati, M.</t>
  </si>
  <si>
    <t>Discacciati, M.; Quarteroni, A. and Quinodoz, S.</t>
  </si>
  <si>
    <t>Discacciati, M.; Gervasio, P. and Quarteroni, A.</t>
  </si>
  <si>
    <t>Giné. R., and Pérez-Foguet, A.</t>
  </si>
  <si>
    <t>Yacoub, C.; Blazquez, N. ; Pérez-Foguet, A.; and Miralles, N.</t>
  </si>
  <si>
    <t>Flores, Ó., Jiménez, A., and Pérez-Foguet, A.</t>
  </si>
  <si>
    <t>Casoni, E.; Peraire, J., and Huerta, A.</t>
  </si>
  <si>
    <t>Dufour, F.; Legrain, G.; Pijaudier-Cabot, G. and Huerta, A.</t>
  </si>
  <si>
    <t>Díez, P.; Zlotnik, S. and Cottereau, R.</t>
  </si>
  <si>
    <t>Huerta, A.; Roca, X.; Aleksandar, A. and Peraire, J.</t>
  </si>
  <si>
    <t>Montlaur, A.; Fernández-Méndez, S. and Huerta, A.</t>
  </si>
  <si>
    <t>Arroyo, M.; Heltai, L.; Millán, D. and DeSimone, A.</t>
  </si>
  <si>
    <t>Cochard, S.; Letchford, C. W.; Earl, T. A. and Montlaur A.</t>
  </si>
  <si>
    <t>Montlaur A.; Cochard, S. and Fletcher, D.F.</t>
  </si>
  <si>
    <t>Muñoz, J. J.; Huerta, A.; Bonet, J. and J. Peraire</t>
  </si>
  <si>
    <t>Huerta, A.; Casoni, E. and Peraire, J.</t>
  </si>
  <si>
    <t>Rahimi, M. and Arroyo, M.</t>
  </si>
  <si>
    <t>Verdugo, F. and Díez, P.</t>
  </si>
  <si>
    <t>Florentin, E. and Díez, P.</t>
  </si>
  <si>
    <t>Oliver, A.; Montero, G.; Montenegro, R.; Rodríguez, E.; Escobar, J.M. and Pérez-Foguet, A.</t>
  </si>
  <si>
    <t>Pros, A.; Díez, P. and Molins, C.</t>
  </si>
  <si>
    <t>Ghnatios, C.; Masson, F.; Huerta, A.; Leygue, A.; Cueto, E. and Chinesta, F.</t>
  </si>
  <si>
    <t>Shen, Y. and Lew, A. J.</t>
  </si>
  <si>
    <t>Shima, H.; Ghosh, S.; Arroyo, M.; Iiboshi, K. and Sato, M.</t>
  </si>
  <si>
    <t>Conte, V.; Ulrich, F. ;Baum, B.; Muñoz, J.; Veldhuis, J.; Brodland, W. and Miodownik, M.</t>
  </si>
  <si>
    <t>Jiménez, A. and Pérez-Foguet, A.</t>
  </si>
  <si>
    <t>Yacoub, C.; Pérez-Foguet, A. and Miralles, N.</t>
  </si>
  <si>
    <t>F. Capitanio, Faccena, C.; Zlotnik, S. and Stegman, D.</t>
  </si>
  <si>
    <t>Sevilla, R;, Fernandez-Mendez, S. and Huerta A.</t>
  </si>
  <si>
    <t>Sevilla, R.; Fernández-Méndez, S. and Huerta, A.</t>
  </si>
  <si>
    <t>Jiménez, A.; Pérez-Foguet, A.</t>
  </si>
  <si>
    <t>Abdollahi, A and Arias, I</t>
  </si>
  <si>
    <t>Sevilla, R.; Fernandez-Mendez, S. and Huerta, A.</t>
  </si>
  <si>
    <t>Bennet, T.; Rodríguez-Ferran, A. and Askes, H.</t>
  </si>
  <si>
    <t>Pérez-Foguet, A. and Giné, R.</t>
  </si>
  <si>
    <t>Blanco, P. J.; Discacciati, M. and Quarteroni, A.</t>
  </si>
  <si>
    <t>Sevilla, R. and Fernández-Méndez S.</t>
  </si>
  <si>
    <t>Ruiz-Gironés, E., Roca, X. and Sarrate, J.</t>
  </si>
  <si>
    <t>Steffens, L. M.; Parés, N. and Díez, P.</t>
  </si>
  <si>
    <t>Díaz-Cereceda, C.; Hetherington, J.; Poblet-Puig, J. and Rodríguez-Ferran, A.</t>
  </si>
  <si>
    <t>Rodríguez-Ferran, A.;Bennett, T.; Askes, H. and Tamayo-Mas, E.</t>
  </si>
  <si>
    <t>Montlaur, A.; Fernández-Méndez, S. and Huerta A.</t>
  </si>
  <si>
    <t>Cabrera, A.; Weinberg, R.; Wrigth, H.; Zlotnik, S. and Cas, R.</t>
  </si>
  <si>
    <t>Afonso, J.C. and Zlotnik, S.</t>
  </si>
  <si>
    <t>Cottereau, R and Díez, P</t>
  </si>
  <si>
    <t>Gine, R., and Pérez-Foguet, A.</t>
  </si>
  <si>
    <t>Cottereau, R., Chamoin, L. and Díez, P.</t>
  </si>
  <si>
    <t>Diez, P.; Parés, N. and Huerta, A.</t>
  </si>
  <si>
    <t>Sandoval, M.L. and Rodríguez-Ferran, A.</t>
  </si>
  <si>
    <t>Montlaur, A.; Fernandez-Mendez,S.; Peraire, J. and Huerta, A.</t>
  </si>
  <si>
    <t>Giné, R. and Pérez-Foguet, A.</t>
  </si>
  <si>
    <t>Ruiz-Gironés, E. and Sarrate, J.</t>
  </si>
  <si>
    <t>Cordero, F. and Díez, P.</t>
  </si>
  <si>
    <t>Shima, H.; Sato, M.; Iiboshi K.; Ghosh S. and Arroyo M.</t>
  </si>
  <si>
    <t>Larsson, F; Díez, P and Huerta, A.</t>
  </si>
  <si>
    <t>Capitanio, F.; Zlotnik, S. and Faccena, C.</t>
  </si>
  <si>
    <t>Cottereau, R; Díez, P and Huerta, A</t>
  </si>
  <si>
    <t>Roca, X., Sarrate, J and Huerta, A.</t>
  </si>
  <si>
    <t>Ammar A; Chinesta F; Díez, P and Huerta, A</t>
  </si>
  <si>
    <t>Rosolen, A,; Millán, D. and Arroyo, M.</t>
  </si>
  <si>
    <t>Askes, H.; Caramés-Saddler, M and Rodríguez-Ferran, A.</t>
  </si>
  <si>
    <t>Ródenas, J.J.; González-Estrada, O.A.; Díez, P. and Fuenmayor, F.J.</t>
  </si>
  <si>
    <t>González, D.; Debeugny, L.; Cueto, E.; Chinesta, F.; Díez, P. and Huerta, A.</t>
  </si>
  <si>
    <t>Pannachet, T; Díez, P; Askes, H and Sluys, L. J.</t>
  </si>
  <si>
    <t>Poblet-Puig, J. and Rodríguez-Ferran, A</t>
  </si>
  <si>
    <t>Muñoz, J; Conte, V and Miodownik, M</t>
  </si>
  <si>
    <t>Zlotnik, S. and Díez, P.</t>
  </si>
  <si>
    <t>Parés, N., Santos, H., and Díez, P.</t>
  </si>
  <si>
    <t>Parés, N., Díez, P., Huerta, A.</t>
  </si>
  <si>
    <t>Chalivendra, V.B., Hong, S., Arias, I., Knap, J., Rosakis, A. J., Ortiz, M.</t>
  </si>
  <si>
    <t>Zlotnik, S., Díez, P.</t>
  </si>
  <si>
    <t>Lu, Q; Arroyo, M and Huang, R</t>
  </si>
  <si>
    <t>C.J. Cyron, M. Arroyo, M. Ortiz</t>
  </si>
  <si>
    <t>Poblet-Puig, J., Rodríguez-Ferran, A., Guigou-Carter, C. and Villot, M.</t>
  </si>
  <si>
    <t>Conte, V.; Muñoz, J.; Baum, B. and Miodownik M.</t>
  </si>
  <si>
    <t>Steffens, L.M.,Díez, P.</t>
  </si>
  <si>
    <t>Jian Zou, Xu Huang, Marino Arroyo, and Sulin Zhang</t>
  </si>
  <si>
    <t>Muñoz, J.J., Bonet, J., Huerta, A., Peraire, J.</t>
  </si>
  <si>
    <t>Vidal, Y., Parés, N., Díez, P., Huerta, A.</t>
  </si>
  <si>
    <t>Dufour, F., Pijaudier-Cabot, G., Choinska, M. and Huerta, A.</t>
  </si>
  <si>
    <t>Afonso, J.C.; Zlotnik, S. and Fernández, M.</t>
  </si>
  <si>
    <t>Sevilla, R., Fernandez-Mendez, S., Huerta, A.</t>
  </si>
  <si>
    <t>Zlotnik, S., Afonso, J.C., Díez, P, and Fernández, M.</t>
  </si>
  <si>
    <t>Ruiz-Gironés, E. y Sarrate, J.</t>
  </si>
  <si>
    <t>Zlotnik, S., Fernández, M., Díez, P. and Vergés, J.</t>
  </si>
  <si>
    <t>Montlaur, A., Fernández-Méndez, S., Huerta, A.</t>
  </si>
  <si>
    <t>Vito, C., Muñoz, J.J., Miodownik M.</t>
  </si>
  <si>
    <t>Boni, A. and Pérez-Foguet, A.</t>
  </si>
  <si>
    <t>Curiel, JL, Petrinic, N. and Wiegand, J.</t>
  </si>
  <si>
    <t>Ostadi, H., Arroyo, M., Prewett, P.D., Jiang, K.C. and Huq , S.E</t>
  </si>
  <si>
    <t>G. Legrain, N. Moes and A. Huerta</t>
  </si>
  <si>
    <t>Arroyo, M., Arias I.</t>
  </si>
  <si>
    <t>Parés, N., Díez, P. and Huerta, A..</t>
  </si>
  <si>
    <t>Arias I., Arroyo, M.</t>
  </si>
  <si>
    <t>Zlotnik, S., Díez, P., Fernández, M. and Vergés, J.</t>
  </si>
  <si>
    <t>Vidal, Y., Bonet, J. and Huerta, A.</t>
  </si>
  <si>
    <t>Muñoz, J.J., Barrett, K., Miodownik M.</t>
  </si>
  <si>
    <t>Vidal, Y. and Huerta, A.</t>
  </si>
  <si>
    <t>Kanso E., Arroyo M., Tong Y., Yavari A., Marsden J.E. and Desbrun M</t>
  </si>
  <si>
    <t>I. Arias, J. Knap, V. Chalivendra, S. Hong, M. Ortiz and A.J. Rosakis</t>
  </si>
  <si>
    <t>Jason, L., Pijaudier-Cabot , G., Ghavamian, S., Huerta, A.</t>
  </si>
  <si>
    <t>A. Rodríguez-Ferran and M. L. Sandoval</t>
  </si>
  <si>
    <t>Sarrate, J. y Coll, A.</t>
  </si>
  <si>
    <t>Diez, P., Rodenas, J.J. and Zienkiewicz, O.C.</t>
  </si>
  <si>
    <t>Pedro Díez, Giovanni Calderón</t>
  </si>
  <si>
    <t>Díez, P. and Calderon, G.</t>
  </si>
  <si>
    <t>Huerta, A., Vidal, Y. and Bonet, J.</t>
  </si>
  <si>
    <t>Muñoz, J and Jelenic</t>
  </si>
  <si>
    <t>Muñoz, J; Galvanetto, U and Robinson, P</t>
  </si>
  <si>
    <t>Giovanni Calderón y Pedro Díez</t>
  </si>
  <si>
    <t>Jason, L. Huerta, A. Pijaudier-Cabot, G and Ghavamian, S.</t>
  </si>
  <si>
    <t>Casafont, M., Arnedo, A., Roure, F., and Rodríguez-Ferran, A.</t>
  </si>
  <si>
    <t>X. Roca, J. Sarrate and A. Huerta</t>
  </si>
  <si>
    <t>Casafont, M., Arnedo, A., Roure, F. and Rodríguez-Ferran, A.</t>
  </si>
  <si>
    <t>Legrain, G., Moes, N. and Huerta, A.</t>
  </si>
  <si>
    <t>I. Arias, S. Serebrinsky, M. Ortiz</t>
  </si>
  <si>
    <t>Marino Arroyo and Michael Ortiz</t>
  </si>
  <si>
    <t>N.-E. Wiberg and P. Díez</t>
  </si>
  <si>
    <t>Z.C. Xuan, N. Parés and J. Peraire</t>
  </si>
  <si>
    <t>N. Parés, J. Bonet, A. Huerta and J. Peraire</t>
  </si>
  <si>
    <t>Núria Parés, Pedro Díez and Antonio Huerta</t>
  </si>
  <si>
    <t>Marino Arroyo and Ted Belytschko</t>
  </si>
  <si>
    <t>Pastor, N. and Rodríguez-Ferran, A.</t>
  </si>
  <si>
    <t>A. Pérez-Foguet, S. Oliete-Josa, A. Saz-Carranza</t>
  </si>
  <si>
    <t>Sonia Fernández-Méndez, Javier Bonet and Antonio Huerta</t>
  </si>
  <si>
    <t>Rodríguez-Ferran, A., Morata, I. and Huerta, A.</t>
  </si>
  <si>
    <t>Muñoz, J and Jelenic, G</t>
  </si>
  <si>
    <t>Donea, J., Huerta, A., Ponthot, J.-Ph. and Rodríguez-Ferran, A.</t>
  </si>
  <si>
    <t>Huerta, A., Belytschko, T. Fernández-Méndez, S. and Rabczuk, T.</t>
  </si>
  <si>
    <t>Ludovic Jason, Shahrokh Ghavamian, Gilles Pijaudier-Cabot, Antonio Huerta</t>
  </si>
  <si>
    <t>Díez, P., Parés, N. y Huerta, A.</t>
  </si>
  <si>
    <t>Huerta, A. and Rodríguez-Ferran, A.</t>
  </si>
  <si>
    <t>Arias, I., Achenbach, J.D.</t>
  </si>
  <si>
    <t>Huerta, A., Fernández-Méndez. S. and Liu, W.K.</t>
  </si>
  <si>
    <t>Arroyo, M., Belytschko, T.</t>
  </si>
  <si>
    <t>Huerta, A., Vidal, Y. and Villon, P.</t>
  </si>
  <si>
    <t>Fernández-Méndez, S. and Huerta, A.</t>
  </si>
  <si>
    <t>Rodríguez-Ferran, A., Sarrate, J. and Huerta, A.</t>
  </si>
  <si>
    <t>A. M. Sauer-Budge, J. Bonet, A. Huerta, and J. Peraire</t>
  </si>
  <si>
    <t>Arias, I., Achenbach, J. D.</t>
  </si>
  <si>
    <t>Arroyo, M., Belytschko,T.</t>
  </si>
  <si>
    <t>Capella-Kort, A. and Sarrate, J.</t>
  </si>
  <si>
    <t>Fernández-Méndez, S., Díez, P. and Huerta, A.</t>
  </si>
  <si>
    <t>Pedro Díez</t>
  </si>
  <si>
    <t>Díez, P., Morata, I. and Huerta A.</t>
  </si>
  <si>
    <t>Muñoz, J; Jelenic, G and Crisfield, MA</t>
  </si>
  <si>
    <t>Sarrate, J., Palau, J., and Huerta, A.</t>
  </si>
  <si>
    <t>Pérez - Foguet, A., Rodríguez-Ferran, A. and Huerta, A.</t>
  </si>
  <si>
    <t>Yolanda Vidal, Pierre Villon and Antonio Huerta</t>
  </si>
  <si>
    <t>Díez, P., Parés; N. And Huerta,A.</t>
  </si>
  <si>
    <t>Huerta, A. and Fernández-Méndez, S.</t>
  </si>
  <si>
    <t>Rodríguez-Ferran, A., Pérez-Foguet, A. and Huerta, A.</t>
  </si>
  <si>
    <t>J. Bonet, A. Huerta and J. Peraire</t>
  </si>
  <si>
    <t>Antonio Huerta, Bernardino Roig and Jean Donea</t>
  </si>
  <si>
    <t>Antonio Huerta and Jean Donea</t>
  </si>
  <si>
    <t>Huerta, A., Fernández-Méndez, S. and Díez, P.</t>
  </si>
  <si>
    <t>Antonio Huerta, Antonio Rodríguez-Ferran and Pedro Díez</t>
  </si>
  <si>
    <t>Armero, F. and Pérez-Foguet, A.</t>
  </si>
  <si>
    <t>Pérez-Foguet, A. and Armero, F.</t>
  </si>
  <si>
    <t>Sarrate, J. and Huerta, A.</t>
  </si>
  <si>
    <t>Ramon Codina, Jordi Blasco, Gustavo C. Buscaglia and Antonio Huerta</t>
  </si>
  <si>
    <t>Pérez-Foguet, A., Rodríguez-Ferran, A. and Huerta, A.</t>
  </si>
  <si>
    <t>Díez, P. and Egozcue, J.J.</t>
  </si>
  <si>
    <t>Askes, H and Rodríguez-Ferran, A.</t>
  </si>
  <si>
    <t>Sarrate, J., Huerta, A. and Donéa, J.</t>
  </si>
  <si>
    <t>Rodríguez-Ferran, A., Arbós, I, and Huerta, A.</t>
  </si>
  <si>
    <t>Josep Sarrate y Ramon Clarisó</t>
  </si>
  <si>
    <t>Rodríguez-Ferran, A. and Huerta, A.</t>
  </si>
  <si>
    <t>Donéa, J., Roig, B. and Huerta, A.</t>
  </si>
  <si>
    <t>Díez, P., Arroyo, M. and Huerta, A.</t>
  </si>
  <si>
    <t>Huerta, A. and Díez, P.</t>
  </si>
  <si>
    <t>Díez, P., and Huerta, A.</t>
  </si>
  <si>
    <t>Huerta, A., Rodríguez-Ferran, A., Díez, P. and Sarrate, J.</t>
  </si>
  <si>
    <t>Sarrate, J., Peraire, J. and Patera</t>
  </si>
  <si>
    <t>Pérez-Foguet, A. and Huerta, A.</t>
  </si>
  <si>
    <t>Askes, H., Rodríguez-Ferran, A. and Huerta, A.</t>
  </si>
  <si>
    <t>Díez, P. and Huerta, A.</t>
  </si>
  <si>
    <t>Pérez-Foguet, A., Ledesma, A. and Huerta, A.</t>
  </si>
  <si>
    <t>Blasco, J., Codina, R. and Huerta, A.</t>
  </si>
  <si>
    <t>Rodríguez-Ferran, A., Casadei, F. and Huerta, A.</t>
  </si>
  <si>
    <t>Díez, P., Egozcue, J.J. and Huerta, A.</t>
  </si>
  <si>
    <t>Rodríguez-Ferran, A., Pegon, P. and Huerta, A.</t>
  </si>
  <si>
    <t>Vila, A., Rodríguez-Ferran, A. and Huerta, A.</t>
  </si>
  <si>
    <t>Egozcue, J.J., Simarro, G. and Díez, P.</t>
  </si>
  <si>
    <t>Pijaudier-Cabot, G., Bodé, L. and Huerta, A.</t>
  </si>
  <si>
    <t>Bretones, M.A., Rodríguez-Ferran, A. and Huerta, A.</t>
  </si>
  <si>
    <t>Huerta, A. and Pijaudier-Cabot, G.</t>
  </si>
  <si>
    <t>Huerta, A. and Casadei, F.</t>
  </si>
  <si>
    <t>Sarrate, J., Canas, J.A., Pujades, L., Badal, J., Corchete, V. and Payo, G.</t>
  </si>
  <si>
    <t>Canas, J.A., Barbat, H.A., Pujades, L., Egozcue, J.J., Sarrate, J.,</t>
  </si>
  <si>
    <t>Paredes, J.M., Martí,J., Estalella, R and Sarrate, J.</t>
  </si>
  <si>
    <t>Pijaudier-Cabot, G. and Huerta, A.</t>
  </si>
  <si>
    <t>Huerta, A. and Liu, W.K.</t>
  </si>
  <si>
    <t>Huerta, A., Kriegsmann, G.A. and Krizek, R.K.</t>
  </si>
  <si>
    <t>Antonio Huerta and Win Kam Liu</t>
  </si>
  <si>
    <t>Probabilistic Analysis of an A Posteriori Error Estimator for Finite Elements</t>
  </si>
  <si>
    <t>To appear in Soft Matter</t>
  </si>
  <si>
    <t>Biophysical Journal, Vol. 111, pp. 2651-2657, 2016</t>
  </si>
  <si>
    <t>Current Opinion in Cell Biology , Vol. 44, pp. 1-6, 2017</t>
  </si>
  <si>
    <t>Computer Methods in Applied Mechanics and Engineering , Vol. 312, pp. 254-275, 2016</t>
  </si>
  <si>
    <t>International Journal of Numerical Analysis and Modeling , Vol. 13, Issue 5, pp. 763-781, 2016</t>
  </si>
  <si>
    <t>International Journal for Numerical Methods in Engineering , Vol. 109, Issue 8, pp. 1085-1102, 2017</t>
  </si>
  <si>
    <t>Journal of the Mechanics and Physics of Solids , Vol. 96, pp. 535-549, 2016</t>
  </si>
  <si>
    <t>Journal of the Mechanics and Physics of Solids , Vol. 96, pp. 224-239, 2016</t>
  </si>
  <si>
    <t>International Journal for Numerical Methods in Engineering , Vol. 106, Issue 13, pp. 1100-1130, 2016</t>
  </si>
  <si>
    <t>Journal of Waterway, Port, Coastal, and Ocean Engineering , Vol. 142, Issue 5, Article number: 4016008, 2016</t>
  </si>
  <si>
    <t>Computer Methods in Applied Mechanics and Engineering , Vol. 313, Issue 1, pp. 785-816, 2017</t>
  </si>
  <si>
    <t>The Journal of Chemical Physics , Vol. 145, Article number: 174109, 2016</t>
  </si>
  <si>
    <t>International Journal for Numerical Methods in Fluids , Vol. 81, Issue 7, pp. 426-450, 2016</t>
  </si>
  <si>
    <t>Computer Methods in Applied Mechanics and Engineering , Vol. 300, pp. 375-401, 2015</t>
  </si>
  <si>
    <t>Electric Power Systems Research , Vol. 140, pp. 201-208, 2016</t>
  </si>
  <si>
    <t>Advances in Discretization Methods , Vol. , pp. 103-122, 2016</t>
  </si>
  <si>
    <t>Tendências em Matemática Aplicada e Computacional , Vol. 17, Issue 1, pp. 35-53, 2016</t>
  </si>
  <si>
    <t>2016 IEEE International Energy Conference (ENERGYCON) , Vol. , pp. 1-6, 2016</t>
  </si>
  <si>
    <t>Mechanical Systems and Signal Processing , Vol. 85, pp. 111-125, 2017</t>
  </si>
  <si>
    <t>Applied Acoustics , Vol. 113, pp. 7-21, 2016</t>
  </si>
  <si>
    <t>Journal of Sound and Vibration , Vol. 382, pp. 238-257, 2016</t>
  </si>
  <si>
    <t>Advanced Finite Element Technologies, Springer International Publishing , Vol. 566, pp. 105-129, 2016</t>
  </si>
  <si>
    <t>Journal of Scientific Computing , Vol. 66, Issue 3, pp. 1313-1333, 2016</t>
  </si>
  <si>
    <t>Computational Mechanics , Vol. 57, Issue 5, pp. 717-732, 2016</t>
  </si>
  <si>
    <t>Computer-Aided Design , Vol. 72, pp. 52-64, 2016</t>
  </si>
  <si>
    <t>CFD for Wind and Tidal Offshore Turbines, , Vol. , pp. 13-26, 2015</t>
  </si>
  <si>
    <t>Revista Internacional de Métodos Numéricos para Cálculo y Diseño en Ingeniería , Vol. 32, Issue 4, pp. 212-220, 2015</t>
  </si>
  <si>
    <t>The Journal of Chemical Physics , Vol. 142, Article number: 44102, 2015</t>
  </si>
  <si>
    <t>Physical Review Letters , Vol. 114, Article number: 258102, 2015</t>
  </si>
  <si>
    <t>Physical Review Letters , Vol. 115, Article number: 188105, 2015</t>
  </si>
  <si>
    <t>Physical Review B , Vol. 92, Article number: 94101, 2015</t>
  </si>
  <si>
    <t>Physical Review B , Vol. 91, Article number: 104103, 2015</t>
  </si>
  <si>
    <t>Nature Materials , Vol. 14, pp. 343-351, 2015</t>
  </si>
  <si>
    <t>Nature Cell Biology , Vol. 17, pp. 409-420, 2015</t>
  </si>
  <si>
    <t>Nature Communications , Vol. 6, Article number: 7292, 2015</t>
  </si>
  <si>
    <t>Mechanical Systems and Signal Processing , Vol. 54, pp. 182-194, 2015</t>
  </si>
  <si>
    <t>Methods in Cell Biology , Vol. 125, pp. 309-330, 2015</t>
  </si>
  <si>
    <t>Journal of Integral Equations and Applications , Vol. 27, 2, pp. 233-274, 2015</t>
  </si>
  <si>
    <t>Journal of Applied Mechanics , Vol. 82 (12), Article number: 121003, 2015</t>
  </si>
  <si>
    <t>International Journal for Numerical Methods in Engineering , Vol. 103, Issue 10, pp. 737-758, 2015</t>
  </si>
  <si>
    <t>International Journal for Numerical Methods in Engineering , Vol. 101, Issue 7, pp. 489-520, 2015</t>
  </si>
  <si>
    <t>International Journal for Numerical Methods in Engineering , Vol. 102 (3-4), pp. 711-727, 2015</t>
  </si>
  <si>
    <t>International Journal for Numerical Methods in Engineering , Vol. 103, Issue 5, pp. 342-363, 2015</t>
  </si>
  <si>
    <t>International Journal for Numerical Methods in Engineering , Vol. 101, Issue 11, pp. 809-824, 2015</t>
  </si>
  <si>
    <t>International Journal for Numerical Methods in Engineering , Vol. 102, Issue 5, pp. 991-1017, 2015</t>
  </si>
  <si>
    <t>Geochemistry, Geophysics, Geosystems , Vol. 16, Issue 10, pp. 3767-3777, 2015</t>
  </si>
  <si>
    <t>Engineering with Computers , Vol. 31, Issue 3, pp. 483-498, 2015</t>
  </si>
  <si>
    <t>Engineering with Computers , Vol. 31, Issue , pp. 423-437, 2015</t>
  </si>
  <si>
    <t>Engineering and Computational Mechanics , Vol. 168 (4), pp. 169-177, 2015</t>
  </si>
  <si>
    <t>Computational Particle Mechanics , Vol. 2 (4), pp. 359-370, 2015</t>
  </si>
  <si>
    <t>Computational Optimization and Applications , Vol. 62 (3), pp. 761-786, 2015</t>
  </si>
  <si>
    <t>Computer Methods in Applied Mechanics and Engineering , Vol. 287, pp. 172-190, 2015</t>
  </si>
  <si>
    <t>Computer Methods in Applied Mechanics and Engineering , Vol. 296, Issue 1, pp. 113-128, 2015</t>
  </si>
  <si>
    <t>Computer Methods in Applied Mechanics and Engineering , Vol. 284, pp. 712-731, 2015</t>
  </si>
  <si>
    <t>Computer Methods in Applied Mechanics and Engineering , Vol. 295, pp. 127-149, 2015</t>
  </si>
  <si>
    <t>Computational Mechanics , Vol. 55 (3), pp. 519-525, 2015</t>
  </si>
  <si>
    <t>Computational Mechanics , Vol. 56, Issue 4, pp. 601-612, 2015</t>
  </si>
  <si>
    <t>Computers and Structures , Vol. 150, pp. 52-62, 2015</t>
  </si>
  <si>
    <t>Advanced Modeling and Simulation in Engineering Sciences , Vol. 2, Article number: 28, 2015</t>
  </si>
  <si>
    <t>Advanced Modeling and Simulation in Engineering Sciences , Vol. 2, Issue 1, pp. 1-30, 2015</t>
  </si>
  <si>
    <t>Advances in Engineering Software , Vol. 80, pp. 12-24, 2015</t>
  </si>
  <si>
    <t>Archives of Computational Methods in Engineering , Vol. 22, Issue 2, pp. 153-181, 2015</t>
  </si>
  <si>
    <t>Applied Acoustics , Vol. 99, pp. 8-23, 2015</t>
  </si>
  <si>
    <t>Procedia Engineering , Vol. 82, pp. 101-113, 2014</t>
  </si>
  <si>
    <t>Theoretical and Applied Fracture Mechanics , Vol. 69, pp. 90-101, 2014</t>
  </si>
  <si>
    <t>Theoretical and Applied Fracture Mechanics , Vol. 69, pp. 102-109, 2014</t>
  </si>
  <si>
    <t>Science of The Total Environment , Vol. 463-464, pp. 700-711, 2014</t>
  </si>
  <si>
    <t>Revista Internacional de Métodos Numéricos para Cálculo y Diseño en Ingeniería , Vol. 30, Number: 1, pp. 60-67, 2014</t>
  </si>
  <si>
    <t>Plos ONE , Vol. 9 (12), Article number: , 2014</t>
  </si>
  <si>
    <t>Nature Physics , Vol. 10, Issue 9, pp. 683-690, 2014</t>
  </si>
  <si>
    <t>Mathematical Models and Computer Simulations , Vol. 6, pp. 172-182, 2014</t>
  </si>
  <si>
    <t>Lithos , Vol. 189, pp. 16-27, 2014</t>
  </si>
  <si>
    <t>Journal of the Mechanics and Physics of Solids , Vol. 72, pp. 61-74, 2014</t>
  </si>
  <si>
    <t>Journal of the Mechanics and Physics of Solids , Vol. 62, pp. 99-112, 2014</t>
  </si>
  <si>
    <t>Journal of Chemical Theory and Computation , Vol. 10, pp. 691-702, 2014</t>
  </si>
  <si>
    <t>Journal of Applied Physics , Vol. 116, Issue 9, Article number: 93502, 2014</t>
  </si>
  <si>
    <t>International Journal of Water Resources Development , Vol. 34, pp. 1741-1759, 2014</t>
  </si>
  <si>
    <t>International Journal for Numerical Methods in Fluids , Vol. 74, Number: 6, pp. 387-405, 2014</t>
  </si>
  <si>
    <t>International Journal of Numerical Analysis and Modeling , Vol. 11, Issue 4, pp. 715-725, 2014</t>
  </si>
  <si>
    <t>International Journal of Climatology , Vol. 34, Number = 6, pp. 1741-1759, 2014</t>
  </si>
  <si>
    <t>Environmental Science and Pollution Research , Vol. 21, Number: 9, pp. 5960-5971, 2014</t>
  </si>
  <si>
    <t>Computational Technology Reviews , Vol. 10, pp. 35-64, 2014</t>
  </si>
  <si>
    <t>Computer Methods in Applied Mechanics and Engineering , Vol. 268, pp. 514-539, 2014</t>
  </si>
  <si>
    <t>Computer Methods in Applied Mechanics and Engineering , Vol. 268, pp. 178-193, 2014</t>
  </si>
  <si>
    <t>Computers and Mathematics with Applications , Vol. 66, Issue 12, pp. 2545-2558, 2014</t>
  </si>
  <si>
    <t>Computational Mechanics , Vol. 54, Issue 2, pp. 331-352, 2014</t>
  </si>
  <si>
    <t>Computational Mechanics , Vol. 53, Issue 4, pp. 587-609, 2014</t>
  </si>
  <si>
    <t>Computational Mechanics , Vol. 53, Issue 1, pp. 45-57, 2014</t>
  </si>
  <si>
    <t>Computers and Fluids , Vol. 98, pp. 196-208, 2014</t>
  </si>
  <si>
    <t>Biophysical Journal , Vol. 107, Issue 4, pp. 879-890, 2014</t>
  </si>
  <si>
    <t>Acta Materiala , Vol. 65, pp. 106-117, 2014</t>
  </si>
  <si>
    <t>Archives of Computational Methods in Engineering , Vol. 21, Issue 1, pp. 59-90, 2014</t>
  </si>
  <si>
    <t>Water Policy , Vol. 15, Number: 6, pp. 1018-1045, 2013</t>
  </si>
  <si>
    <t>Physical Review Letters , Vol. 110, Article number: 28101, 2013</t>
  </si>
  <si>
    <t>Mechanics Research Communications , Vol. 88, Issue 1, pp. 1-8, 2013</t>
  </si>
  <si>
    <t>Mechanics Research Communications , Vol. 49, pp. 44-49, 2013</t>
  </si>
  <si>
    <t>Journal of Sound and Vibration , Vol. 332, Num: 5, pp. 1265-1287, 2013</t>
  </si>
  <si>
    <t>Journal of Sound and Vibration , Vol. 332, Issue 21, pp. 5433-5450, 2013</t>
  </si>
  <si>
    <t>Journal on Scientific Computing (SIAM) , Vol. 35, Number 3, pp. 2341-2369, 2013</t>
  </si>
  <si>
    <t>Journal of the Mechanics and Physics of Solids , Vol. 61, Iss. 1, pp. 235-253, 2013</t>
  </si>
  <si>
    <t>Journal of Hydrologic Engineering , Vol. 18, Number: 12, pp. 1663-1673, 2013</t>
  </si>
  <si>
    <t>ASCE Journal of Environmental Engineering , Vol. 139, Number 5, pp. 667-676, 2013</t>
  </si>
  <si>
    <t>Journal of Computational Physics , Vol. 249, pp. 303-319, 2013</t>
  </si>
  <si>
    <t>Journal of Computational Physics , Vol. 249, pp. 320-336, 2013</t>
  </si>
  <si>
    <t>Journal on Control and Optimization (SIAM) , Vol. 51, Numer 5, pp. 3434-3458, 2013</t>
  </si>
  <si>
    <t>Journal of Applied Physics , Vol. 113, pp. 1-8, 2013</t>
  </si>
  <si>
    <t>International Journal for Numerical Methods in Fluids , Vol. 73, Issue 10, pp. 883-903, 2013</t>
  </si>
  <si>
    <t>International Journal for Numerical Methods in Fluids , Vol. 72, Num: 12, pp. 1244-1262, 2013</t>
  </si>
  <si>
    <t>International Journal for Numerical Methods in Fluids , Vol. 71, Number 3, pp. 294-315, 2013</t>
  </si>
  <si>
    <t>International Journal for Numerical Methods in Fluids , Vol. 71, Iss. 6, pp. 737-755, 2013</t>
  </si>
  <si>
    <t>International Journal for Numerical Methods in Engineering , Vol. 95, Issue: 8, pp. 685-720, 2013</t>
  </si>
  <si>
    <t>International Journal for Numerical Methods in Engineering , Vol. 94, Issue 2, pp. 150-182, 2013</t>
  </si>
  <si>
    <t>International Journal for Numerical Methods in Engineering , Vol. 93, Num. 5, pp. 483-509, 2013</t>
  </si>
  <si>
    <t>International Journal for Numerical Methods in Engineering , Vol. 93, Issue 7, pp. 685-713, 2013</t>
  </si>
  <si>
    <t>International Journal for Numerical Methods in Engineering , Vol. 93, Issue 5, pp. 465-482, 2013</t>
  </si>
  <si>
    <t>International Journal for Numerical Methods in Engineering , Vol. 96, Num: 9, pp. 529-560, 2013</t>
  </si>
  <si>
    <t>International Journal for Numerical Methods in Engineering , Vol. 94, Issue: 13, pp. 1216-1232, 2013</t>
  </si>
  <si>
    <t>International Journal for Numerical Methods in Engineering , Vol. 96, Issue 5, pp. 303-322, 2013</t>
  </si>
  <si>
    <t>International Journal for Numerical and Analytical Methods in Geomechanics , Vol. 37, Number 9, pp. 1213-1230, 2013</t>
  </si>
  <si>
    <t>International Journal for Numerical and Analytical Methods in Geomechanics , Vol. 37, Issue 9, pp. 993-1015, 2013</t>
  </si>
  <si>
    <t>International Journal of Water Resources Development , Vol. 29, Number: 4, pp. 605-621, 2013</t>
  </si>
  <si>
    <t>The Journal of Chemical Physics , Vol. 139, Number 21, Article number: 214101, 2013</t>
  </si>
  <si>
    <t>International Journal of Damage Mechanics , Vol. 22, Number 3, pp. 356-374, 2013</t>
  </si>
  <si>
    <t>International Journal of Computational Methods , Vol. 10, Issue 4, pp. 1-31, 2013</t>
  </si>
  <si>
    <t>Engineering with Computers , Vol. 29, Issue 1, pp. 1-15, 2013</t>
  </si>
  <si>
    <t>Environmental Monitoring and Assessment , Vol. 185, Number: 10, pp. 7961-7978, 2013</t>
  </si>
  <si>
    <t>Engineering Analysis with Boundary Elements , Vol. 37, Issue 12, pp. 1728-1744, 2013</t>
  </si>
  <si>
    <t>Energy , Vol. 49, pp. 47-60, 2013</t>
  </si>
  <si>
    <t>Computer Methods in Biomechanics and Biomedical Engineering , Vol. 16, Number 3, pp. 356-374, 2013</t>
  </si>
  <si>
    <t>Computer Methods in Applied Mechanics and Engineering , Vol. 264, pp. 95-107, 2013</t>
  </si>
  <si>
    <t>Computer Methods in Applied Mechanics and Engineering , Vol. 261-262, pp. 118-131, 2013</t>
  </si>
  <si>
    <t>Soft Matter , Vol. 9, pp. 11033-11045, 2013</t>
  </si>
  <si>
    <t>Applied Numerical Mathematics , Vol. 72, pp. 205-224, 2013</t>
  </si>
  <si>
    <t>Acta Materiala , Vol. 61, pp. 7087-7097, 2013</t>
  </si>
  <si>
    <t>Advances in Engineering Software , Vol. 65, pp. 168-181, 2013</t>
  </si>
  <si>
    <t>Archives of Computational Methods in Engineering , Vol. 20, Issue 1, pp. 31-59, 2013</t>
  </si>
  <si>
    <t>Water Policy , Vol. 14, Issue 3, pp. 509-523, 2012</t>
  </si>
  <si>
    <t>Journal of Wind Engineering &amp; Industrial Aerodynamics , Vol. 109, pp. 21-30, 2012</t>
  </si>
  <si>
    <t>Journal of Wind Engineering &amp; Industrial Aerodynamics , Vol. 109, pp. 9-20, 2012</t>
  </si>
  <si>
    <t>Smart Materials and Structures , Vol. 21, Num. 9, pp. 1-11, 2012</t>
  </si>
  <si>
    <t>The Scientific World Journal , Vol. 2012, pp. 1-12, 2012</t>
  </si>
  <si>
    <t>Revista Internacional de Métodos Numéricos para Cálculo y Diseño en Ingeniería , Vol. 28, Num. 3, pp. 170-176, 2012</t>
  </si>
  <si>
    <t>Revista Internacional de Métodos Numéricos para Cálculo y Diseño en Ingeniería , Vol. 28, Issue 4, pp. 204-213, 2012</t>
  </si>
  <si>
    <t>Physical Review E , Vol. 86, Num. 1, pp. 11932-11947, 2012</t>
  </si>
  <si>
    <t>Plos ONE , Vol. 7, Num. 4, pp. 1-17, 2012</t>
  </si>
  <si>
    <t>Proceedings of the National Academy of Science USA , Vol. 109, pp. 17874-17879, 2012</t>
  </si>
  <si>
    <t>Oberwolfach Reports , Vol. 9, Number: 1, pp. 485-487, 2012</t>
  </si>
  <si>
    <t>Oberwolfach Reports , Vol. 9, Num: 1, pp. 523-526, 2012</t>
  </si>
  <si>
    <t>Mathematical Modelling and Numerical Analysis , Vol. 46, pp. 1003-1028, 2012</t>
  </si>
  <si>
    <t>Journal of Sound and Vibration , Vol. 331, Iss. 2, pp. 4884-4900, 2012</t>
  </si>
  <si>
    <t>Journal of the Mechanics and Physics of Solids , Vol. 60, Issue 12, pp. 2100-2126, 2012</t>
  </si>
  <si>
    <t>International Journal for Numerical Methods in Fluids , Vol. 70, Issue 5, pp. 603-626, 2012</t>
  </si>
  <si>
    <t>International Journal for Numerical Methods in Fluids , Vol. 69, Iss. 10, pp. 1614-1632, 2012</t>
  </si>
  <si>
    <t>International Journal for Numerical Methods in Engineering , Vol. 90, Issue 1, pp. 65-86, 2012</t>
  </si>
  <si>
    <t>International Journal for Numerical Methods in Engineering , Vol. 91, Iss. 8, pp. 896-908, 2012</t>
  </si>
  <si>
    <t>International Journal for Numerical Methods in Engineering , Vol. 90, Issue: 3, pp. 269-286, 2012</t>
  </si>
  <si>
    <t>International Journal for Numerical and Analytical Methods in Geomechanics , Vol. 36, Iss. 16, pp. 1813-1830, 2012</t>
  </si>
  <si>
    <t>International Journal of Fracture , Vol. 174, Number 1, pp. 3-15, 2012</t>
  </si>
  <si>
    <t>Engineering with Computers , Vol. 28, Issue 4, pp. 391-408, 2012</t>
  </si>
  <si>
    <t>Computational Materials Science , Vol. 52, Issue 1, pp. 90-94, 2012</t>
  </si>
  <si>
    <t>Computer Methods in Applied Mechanics and Engineering , Vol. 245-246, pp. 313-330, 2012</t>
  </si>
  <si>
    <t>Computer Methods in Applied Mechanics and Engineering , Vol. 213-216, pp. 29-41, 2012</t>
  </si>
  <si>
    <t>Computer Methods in Applied Mechanics and Engineering , Vol. 225, pp. 116-127, 2012</t>
  </si>
  <si>
    <t>Advances in Science and Research , Vol. 8, pp. 105-113, 2012</t>
  </si>
  <si>
    <t>Water Science and Technology , Vol. 63, Issue 5, pp. 948-955, 2011</t>
  </si>
  <si>
    <t>Water Science and Technology , Vol. 63, Issue: 6, pp. 1099-1110, 2011</t>
  </si>
  <si>
    <t>Water Science and Technology , Vol. 25, Issue 14, pp. 3595-3612, 2011</t>
  </si>
  <si>
    <t>Sustainability Science , Vol. 6, Issue 1, pp. 37-49, 2011</t>
  </si>
  <si>
    <t>Revista Internacional de Métodos Numéricos para Cálculo y Diseño en Ingeniería , Vol. 27, Issue 1, pp. 77-91, 2011</t>
  </si>
  <si>
    <t>Numerische Mathematik , Vol. 119, pp. 299-335, 2011</t>
  </si>
  <si>
    <t>Nature , Vol. 480, pp. 83-86, 2011</t>
  </si>
  <si>
    <t>Modelling and Simulation in Material Science and Engineering , Vol. 19, Issue 7, pp. 1-13, 2011</t>
  </si>
  <si>
    <t>ASCE Journal of Water Resources Planning and Management , Vol. 137, Issue: 5, pp. 439-447, 2011</t>
  </si>
  <si>
    <t>Journal of Sound and Vibration , Vol. 330, Issue 12, pp. 2801-2817, 2011</t>
  </si>
  <si>
    <t>Journal of Computational Acoustics , Vol. 19, Number: 4, pp. 353-378, 2011</t>
  </si>
  <si>
    <t>International Journal of Solids and Structures , Vol. 48, Issue 9, pp. 1382-1394, 2011</t>
  </si>
  <si>
    <t>International Journal of Solids and Structures , Vol. 48, Issues 7-8, pp. 1229-1238, 2011</t>
  </si>
  <si>
    <t>International Journal for Numerical Methods in Engineering , Vol. 86 Issue 10, pp. 1197-1224, 2011</t>
  </si>
  <si>
    <t>International Journal for Numerical Methods in Engineering , Vol. 88, Issue 2, pp. 103-125, 2011</t>
  </si>
  <si>
    <t>International Journal for Numerical Methods in Engineering , Vol. 87, Issue 8, pp. 719-734, 2011</t>
  </si>
  <si>
    <t>International Journal for Numerical Methods in Engineering , Vol. 85, Iss. 6, pp. 723-751, 2011</t>
  </si>
  <si>
    <t>Geology , Vol. 39, pp. 67-70, 2011</t>
  </si>
  <si>
    <t>Frontiers in Earth Sciences , Vol. 1, pp. 53-86, 2011</t>
  </si>
  <si>
    <t>Finite Elements in Analysis and Design , Vol. 47, pp. 1209-1220, 2011</t>
  </si>
  <si>
    <t>European Journal of Mechanics - A/Solids , Vol. 31, Issue 1, pp. 131-138, 2011</t>
  </si>
  <si>
    <t>European Journal of Environmental and Civil Engineering , Vol. 15, pp. 1187-1206, 2011</t>
  </si>
  <si>
    <t>Computational Mechanics , Vol. 47 Number 6, pp. 681-699, 2011</t>
  </si>
  <si>
    <t>Acta Materiala , Vol. 59, Issue 12, pp. 4733-4746, 2011</t>
  </si>
  <si>
    <t>Advances in Engineering Software , Vol. 42, pp. 700-713, 2011</t>
  </si>
  <si>
    <t>Archives of Computational Methods in Engineering , Vol. 18, Issue 4, pp. 441-484, 2011</t>
  </si>
  <si>
    <t>Revista Internacional de Métodos Numéricos para Cálculo y Diseño en Ingeniería , Vol. 26, Issue 2, pp. 121-133, 2010</t>
  </si>
  <si>
    <t>Proceedings of the Royal Society A , Vol. 466, pp. 1389-1408, 2010</t>
  </si>
  <si>
    <t>Physical Review B , Vol. 82, Issue 8, Article number: 85401, 2010</t>
  </si>
  <si>
    <t>Natural Resources Forum , Vol. 34, Issue 2, pp. 93-105, 2010</t>
  </si>
  <si>
    <t>Mécanique &amp; Industries , Vol. 11 Number 3-4, pp. 249-254, 2010</t>
  </si>
  <si>
    <t>ASCE Journal of Environmental Engineering , Vol. 136, Issue 11, pp. 1287-1298, 2010</t>
  </si>
  <si>
    <t>Journal of Computational Acoustics , Vol. 18, Issue 1, pp. 13-30, 2010</t>
  </si>
  <si>
    <t>International Journal of Water Resources Development , Vol. 26, Issue 2, pp. 235-248, 2010</t>
  </si>
  <si>
    <t>International Journal for Numerical Methods in Fluids , Vol. 64, Issue 5, pp. 549-564, 2010</t>
  </si>
  <si>
    <t>International Journal for Numerical Methods in Engineering , Vol. 83, Issue 6, pp. 709-740, 2010</t>
  </si>
  <si>
    <t>International Journal for Numerical Methods in Engineering , Vol. 82, Issue 7, pp. 868-895, 2010</t>
  </si>
  <si>
    <t>International Journal of Material Forming , Vol. 3, pp. 883-886, 2010</t>
  </si>
  <si>
    <t>Geophysical Research Letters , Vol. 37, pp. 1-5, 2010</t>
  </si>
  <si>
    <t>Finite Elements in Analysis and Design , Vol. 46, Issue 10, pp. 792-804, 2010</t>
  </si>
  <si>
    <t>Engineering with Computers , Vol. 26, Issue 3, pp. 327-337, 2010</t>
  </si>
  <si>
    <t>Engineering with Computers , Vol. 26, Issue 4, pp. 391-406, 2010</t>
  </si>
  <si>
    <t>Encyclopedia of Aerospace Engineering, Wiley , Vol. 3, Part 15, Chapter 144, pp. 1725-1734, 2010</t>
  </si>
  <si>
    <t>Communications in Numerical Methods in Engineering , Vol. 26, Issue 6, pp. 760-769, 2010</t>
  </si>
  <si>
    <t>Communications in Numerical Methods in Engineering , Vol. 26, Issue 12, pp. 1573-1585, 2010</t>
  </si>
  <si>
    <t>Computer Methods in Applied Mechanics and Engineering , Vol. 199, pp. 2607-2621, 2010</t>
  </si>
  <si>
    <t>Computer Methods in Applied Mechanics and Engineering , Vol. 199, Issues 17-20, pp. 961-978, 2010</t>
  </si>
  <si>
    <t>Computer Methods in Applied Mechanics and Engineering , Vol. 199, pp. 2383-2402, 2010</t>
  </si>
  <si>
    <t>Computer Methods in Applied Mechanics and Engineering , Vol. 199, Issues 25-28, pp. 1872-1880, 2010</t>
  </si>
  <si>
    <t>Computational Mechanics , Vol. 42, Issue 2, pp. 315-327, 2010</t>
  </si>
  <si>
    <t>Biomechanics and Modeling in Mechanobiology , Vol. 9, Issue 4, pp. 451-467, 2010</t>
  </si>
  <si>
    <t>Advances in Engineering Software , Vol. 41, Issue 2, pp. 379-387, 2010</t>
  </si>
  <si>
    <t>Revista Internacional de Métodos Numéricos para Cálculo y Diseño en Ingeniería , Vol. 25, Issue 4, pp. 337-357, 2009</t>
  </si>
  <si>
    <t>Physical Review E , Vol. 79, Issue 3, pp. 31914-31898, 2009</t>
  </si>
  <si>
    <t>Physical Biology , Vol. 6, Issue 1, pp. 16010-16021, 2009</t>
  </si>
  <si>
    <t>Journal on Scientific Computing (SIAM) , Vol. 31, Issue 4, pp. 3064-3089, 2009</t>
  </si>
  <si>
    <t>Journal of Physics D: Applied Physics , Vol. 42, Issue10, pp. 102002-102009, 2009</t>
  </si>
  <si>
    <t>Journal of Applied Physics , Vol. 5, Issue 3, pp. 33516-9, 2009</t>
  </si>
  <si>
    <t>International Journal of Water Resources Development , Vol. 25, Issue: 1, pp. 1-14, 2009</t>
  </si>
  <si>
    <t>International Journal for Numerical Methods in Engineering , Vol. 79, Issue 10, pp. 1203-1244, 2009</t>
  </si>
  <si>
    <t>International Journal for Numerical Methods in Engineering , Vol. 77, Issue 4, pp. 471-501, 2009</t>
  </si>
  <si>
    <t>International Journal for Numerical Methods in Engineering , Vol. 79, pp. 1605-1632, 2009</t>
  </si>
  <si>
    <t>International Journal of Impact Engineering , Vol. 36, Issue 7, pp. 888-898, 2009</t>
  </si>
  <si>
    <t>Computer Methods in Applied Mechanics and Engineering , Vol. 198 Issues 30-32, pp. 2329-2338, 2009</t>
  </si>
  <si>
    <t>Computer Methods in Applied Mechanics and Engineering , Vol. 198, Issues 15-16, pp. 1389-1400, 2009</t>
  </si>
  <si>
    <t>Computational Mechanics , Vol. 44, Issue 4, pp. 533-547, 2009</t>
  </si>
  <si>
    <t>Applied Acoustics , Vol. 70, Issue 5, pp. 777-780, 2009</t>
  </si>
  <si>
    <t>Acta Acustica United with Acustica , Vol. 45, Issue 3, pp. 555-567, 2009</t>
  </si>
  <si>
    <t>Water Science and Technology: Water Supply , Vol. 8, Issue 3, pp. 279-287, 2008</t>
  </si>
  <si>
    <t>Philosophical Magazine , Vol. 88, Issues 28-29, pp. 3197-3217, 2008</t>
  </si>
  <si>
    <t>Pure and Applied Geophysics , Vol. 165, Issue 8, pp. 1491-1510, 2008</t>
  </si>
  <si>
    <t>Natural Resources Forum , Vol. 32, Issue 4, pp. 287-302, 2008</t>
  </si>
  <si>
    <t>Mechanics Research Communications , Vol. 35, Issue 4, pp. 219-221, 2008</t>
  </si>
  <si>
    <t>Microelectronic Engineering , Vol. 85, Issues 5-6, pp. 1086-1088, 2008</t>
  </si>
  <si>
    <t>Journal of the Mechanics and Physics of Solids , Vol. 56, Issue 4, pp. 1224-1244, 2008</t>
  </si>
  <si>
    <t>Journal of the Mechanical Behavior of Biomedical Materials , Vol. 1, Issue 2, pp. 188-198, 2008</t>
  </si>
  <si>
    <t>International Journal for Numerical Methods in Fluids , Vol. 57, Issue 9, pp. 1051-1069, 2008</t>
  </si>
  <si>
    <t>International Journal for Numerical Methods in Engineering , Vol. 76, Issue 11, pp. 1782-1818, 2008</t>
  </si>
  <si>
    <t>International Journal for Numerical Methods in Engineering , Vol. 76, Issue 1, pp. 56-83, 2008</t>
  </si>
  <si>
    <t>International Journal for Numerical Methods in Fluids , Vol. 57, Issue 9, pp. 1071-1092, 2008</t>
  </si>
  <si>
    <t>International Journal for Numerical Methods in Engineering , Vol. 74, Issue 2, pp. 269-293, 2008</t>
  </si>
  <si>
    <t>Geophysical Research Letters , Vol. 35, pp. 1-5, 2008</t>
  </si>
  <si>
    <t>European Journal of Engineering Education , Vol. 33, Issue 3, pp. 343-354, 2008</t>
  </si>
  <si>
    <t>Computer Methods in Applied Mechanics and Engineering , Vol. 197, Issues 19-20, pp. 1661-1679, 2008</t>
  </si>
  <si>
    <t>Computer Methods in Applied Mechanics and Engineering , Vol. 197, Issues 19-20, pp. 1641-1660, 2008</t>
  </si>
  <si>
    <t>Computer Methods in Applied Mechanics and Engineering , Vol. 197, Issues 9-12, pp. 979-993, 2008</t>
  </si>
  <si>
    <t>Computer Methods in Applied Mechanics and Engineering , Vol. 197, Issues 21-24, pp. 1835-1849, 2008</t>
  </si>
  <si>
    <t>Computers and Concrete , Vol. Vol. 5, Issue 4, pp. 375-388, 2008</t>
  </si>
  <si>
    <t>Zeitschrift für Angewandte Mathematik und Physik (ZAMP) , Vol. 58, Issue 5, pp. 843-856, 2007</t>
  </si>
  <si>
    <t>Thin-Walled Structures , Vol. 45, Issues 7-8, pp. 637-659, 2007</t>
  </si>
  <si>
    <t>Revista Internacional de Métodos Numéricos para Cálculo y Diseño en Ingeniería , Vol. 23, Issue 1, pp. 55-76, 2007</t>
  </si>
  <si>
    <t>Nuclear Engineering and Design , Vol. 237, Issues 12-13, pp. 1259-1274, 2007</t>
  </si>
  <si>
    <t>Lecture Notes on computational science and engineering , Vol. 57, pp. 265-282, 2007</t>
  </si>
  <si>
    <t>Journal of Biomechanics , Vol. 40, Issue 6, pp. 1372-1380, 2007</t>
  </si>
  <si>
    <t>International Journal for Numerical Methods in Engineering , Vol. 69, Issue 13, pp. 2687-2710, 2007</t>
  </si>
  <si>
    <t>International Journal for Numerical Methods in Engineering , Vol. 69, Issue 10, pp. 2075-2098, 2007</t>
  </si>
  <si>
    <t>Computer Methods in Applied Mechanics and Engineering , Vol. 196, Issues 41-44, pp. 4283-4293, 2007</t>
  </si>
  <si>
    <t>Computer Methods in Applied Mechanics and Engineering , Vol. 196, Issue 4, pp. 719-733, 2007</t>
  </si>
  <si>
    <t>Computer Methods in Applied Mechanics and Engineering , Vol. 196, Issues 37-40, pp. 3833-3840, 2007</t>
  </si>
  <si>
    <t>Computational Mechanics , Vol. 39, Issue 5, pp. 631-646, 2007</t>
  </si>
  <si>
    <t>Advances in Engineering Software , Vol. 38, Issue 6, pp. 439-450, 2007</t>
  </si>
  <si>
    <t>Thin-Walled Structures , Vol. 44, Issue 6, pp. 677-691, 2006</t>
  </si>
  <si>
    <t>Thin-Walled Structures , Vol. 44, Issue 2, pp. 131-270, 2006</t>
  </si>
  <si>
    <t>Revista Internacional de Métodos Numéricos para Cálculo y Diseño en Ingeniería , Vol. 22 Issue 2, pp. 193-213, 2006</t>
  </si>
  <si>
    <t>Multibody System Dynamics , Vol. 16, Issue 3, pp. 237-261, 2006</t>
  </si>
  <si>
    <t>International Journal for Numerical Methods in Engineering , Vol. 65, Issue 13, pp. 2167-2202, 2006</t>
  </si>
  <si>
    <t>International Journal of Fatigue , Vol. 28, Issue 10, pp. 1136-1146, 2006</t>
  </si>
  <si>
    <t>International Journal of Computational Methods , Vol. 3, Issue 4, pp. 383-399, 2006</t>
  </si>
  <si>
    <t>European Journal of Computational Mechanics (Revue Européenne de Mécanique Numérique) , Vol. 15, Issues 1, 2, 3, pp. 257-268, 2006</t>
  </si>
  <si>
    <t>Communications in Numerical Methods in Engineering , Vol. 22, Issue 6, pp. 591-603, 2006</t>
  </si>
  <si>
    <t>Computer Methods in Applied Mechanics and Engineering , Vol. 195, pp. 430-443, 2006</t>
  </si>
  <si>
    <t>Computer Methods in Applied Mechanics and Engineering , Vol. 195, Issues 4-6, pp. 205-206, 2006</t>
  </si>
  <si>
    <t>Computer Methods in Applied Mechanics and Engineering , Vol. 195, Issues 4-6, pp. 297-323, 2006</t>
  </si>
  <si>
    <t>Computer Methods in Applied Mechanics and Engineering , Vol. 195, Issues 4-6, pp. 406-429, 2006</t>
  </si>
  <si>
    <t>Computer Methods in Applied Mechanics and Engineering , Vol. 195, Issue 52, pp. 7077-7092, 2006</t>
  </si>
  <si>
    <t>Acta Materiala , Vol. 54, Issue 4, pp. 975-984, 2006</t>
  </si>
  <si>
    <t>Thin-Walled Structures , Vol. 43, Issue 10, pp. 1567-1588, 2005</t>
  </si>
  <si>
    <t>Meccanica , Vol. 40, Issues 4-6, pp. 455-469, 2005</t>
  </si>
  <si>
    <t>International Journal of Sustainability in Higher Education , Vol. Vol. 6, Issue 3, pp. 278-303, 2005</t>
  </si>
  <si>
    <t>International Journal for Numerical and Analytical Methods in Geomechanics , Vol. Vol 29, Issue 5, pp. 473-493, 2005</t>
  </si>
  <si>
    <t>Computers and Structures , Vol. 83, Issues 17-18, pp. 1448-1458, 2005</t>
  </si>
  <si>
    <t>Wave Motion , Vol. 39, Issue 4, pp. 281-294, 2004</t>
  </si>
  <si>
    <t>Wave Motion , Vol. 40, Issue 1, pp. 61-75, 2004</t>
  </si>
  <si>
    <t>Encyclopedia of Computational Mechanics , Vol. 1, Chapter 10, pp. 279-309, 2004</t>
  </si>
  <si>
    <t>Encyclopedia of Computational Mechanics , Vol. 1, Chapter 14, pp. 413-437, 2004</t>
  </si>
  <si>
    <t>Revue française de Génie civil , Vol. 8, Issue 2 -3, pp. 303-328, 2004</t>
  </si>
  <si>
    <t>European Journal of Finite Elements (Revue Européenne des éléments finis) , Vol. 13, Issue 5-6-7/2004, pp. 497-507, 2004</t>
  </si>
  <si>
    <t>International Journal of Solids and Structures , Vol. 41, Issues 24–25, pp. 6963-6992, 2004</t>
  </si>
  <si>
    <t>International Journal for Numerical Methods in Engineering , Vol. 59, Issue 4, pp. 577-596, 2004</t>
  </si>
  <si>
    <t>International Journal for Numerical Methods in Engineering , Vol. 59, Issue 3, pp. 419-456, 2004</t>
  </si>
  <si>
    <t>International Journal for Numerical Methods in Engineering , Vol. 60, Issue 13, pp. 2131-2146, 2004</t>
  </si>
  <si>
    <t>Computer Methods in Applied Mechanics and Engineering , Vol. 193, Issues 30, 32, pp. 3431-3455, 2004</t>
  </si>
  <si>
    <t>Computer Methods in Applied Mechanics and Engineering , Vol. 193, Issue 12 - 14, pp. 1119-1136, 2004</t>
  </si>
  <si>
    <t>Computer Methods in Applied Mechanics and Engineering , Vol. 193, Issue 12-14, pp. 1105-1117, 2004</t>
  </si>
  <si>
    <t>Computer Methods in Applied Mechanics and Engineering , Vol. 193, Issues 12 -14, pp. 1257-1275, 2004</t>
  </si>
  <si>
    <t>Journal on Numerical Analysis (SIAM) , Vol. 42, Issue 4, pp. 1610-1630, 2004</t>
  </si>
  <si>
    <t>Revista Internacional de Métodos Numéricos para Cálculo y Diseño en Ingeniería , Vol. 19, Issue 2, pp. 145-148, 2003</t>
  </si>
  <si>
    <t>European Journal of Finite Elements (Revue Européenne des éléments finis) , Vol. 12, Issue 6, pp. 691-715, 2003</t>
  </si>
  <si>
    <t>Physical Review Letters , Vol. 91, Issue 21, Article number: , 2003</t>
  </si>
  <si>
    <t>Numerische Mathematik , Vol. 96, Issue 1, pp. 43-59, 2003</t>
  </si>
  <si>
    <t>Mechanics of Materials , Vol. 35, Issues 3-6, pp. 193-215, 2003</t>
  </si>
  <si>
    <t>International Journal of Solids and Structures , Vol. 40, Issue 25, pp. 6917-6935, 2003</t>
  </si>
  <si>
    <t>International Journal for Numerical Methods in Engineering , Vol. 56, Issue 9, pp. 1225-1242, 2003</t>
  </si>
  <si>
    <t>International Journal for Numerical Methods in Engineering , Vol. 56, Issue 10, pp. 1465-1488, 2003</t>
  </si>
  <si>
    <t>Communications in Numerical Methods in Engineering , Vol. 19, Issue 9, pp. 725-735, 2003</t>
  </si>
  <si>
    <t>Communications in Numerical Methods in Engineering , Vol. 19, Issue 7, pp. 551-561, 2003</t>
  </si>
  <si>
    <t>Communications in Numerical Methods in Engineering , Vol. 19, Issue 9, pp. 689-702, 2003</t>
  </si>
  <si>
    <t>Computational Mechanics , Vol. 30, Issue 3, pp. 220-234, 2003</t>
  </si>
  <si>
    <t>Applied Mathematics Letters , Vol. 16, Issue 8, pp. 1211-1215, 2003</t>
  </si>
  <si>
    <t>Revista Internacional de Métodos Numéricos para Cálculo y Diseño en Ingeniería , Vol. 18, Issue 1, pp. 79-93, 2002</t>
  </si>
  <si>
    <t>Mathematical Modelling and Numerical Analysis , Vol. 36, Issue 6, pp. 1027-1042, 2002</t>
  </si>
  <si>
    <t>Lecture Notes on computational science and engineering , Vol. 26, pp. 117-130, 2002</t>
  </si>
  <si>
    <t>Journal of the Mechanics and Physics of Solids , Vol. 50, Issue 9, pp. 1941-1977, 2002</t>
  </si>
  <si>
    <t>International Journal for Numerical Methods in Engineering , Vol. 53, Issue 8, pp. 1831-1851, 2002</t>
  </si>
  <si>
    <t>International Journal for Numerical Methods in Engineering , Vol. 53, Issue 2, pp. 331-374, 2002</t>
  </si>
  <si>
    <t>International Journal for Numerical Methods in Engineering , Vol. 53, Issue 2, pp. 297-329, 2002</t>
  </si>
  <si>
    <t>International Journal of Applied Mathematics and Computer Sciences , Vol. 12, Issue 1, pp. 59-70, 2002</t>
  </si>
  <si>
    <t>Communications in Numerical Methods in Engineering , Vol. 18, Issue 8, pp. 575-584, 2002</t>
  </si>
  <si>
    <t>Communications in Numerical Methods in Engineering , Vol. 18, Issue 8, pp. 565-573, 2002</t>
  </si>
  <si>
    <t>Computer Methods in Applied Mechanics and Engineering , Vol. 191, Issue 43, pp. 4807-4826, 2002</t>
  </si>
  <si>
    <t>Revista Internacional de Métodos Numéricos para Cálculo y Diseño en Ingeniería , Vol. 17, Issue 2, pp. 219-248, 2001</t>
  </si>
  <si>
    <t>European Journal of Finite Elements (Revue Européenne des éléments finis) , Vol. 10 Issues 2, 3 &amp; 4, pp. 193-207, 2001</t>
  </si>
  <si>
    <t>Mathematical Models and Methods in Applied Sciences , Vol. 11, Issue 5, pp. 841-854, 2001</t>
  </si>
  <si>
    <t>International Journal for Numerical Methods in Fluids , Vol. 37, Issue 4, pp. 419-444, 2001</t>
  </si>
  <si>
    <t>International Journal for Numerical Methods in Engineering , Vol. 51, Issue 11, pp. 1361-1383, 2001</t>
  </si>
  <si>
    <t>International Journal for Numerical Methods in Engineering , Vol. 51, Issue 3, pp. 253-273, 2001</t>
  </si>
  <si>
    <t>International Journal for Numerical and Analytical Methods in Geomechanics , Vol. 25, Issue 11, pp. 1045-1075, 2001</t>
  </si>
  <si>
    <t>International Journal of Forming Processes , Vol. 4 Issues 3, 4, pp. 535-549, 2001</t>
  </si>
  <si>
    <t>Communications in Numerical Methods in Engineering , Vol. 17, Issue 2, pp. 89-99, 2001</t>
  </si>
  <si>
    <t>Computer Methods in Applied Mechanics and Engineering , Vol. 190, Issues 24, 25, pp. 3171-3188, 2001</t>
  </si>
  <si>
    <t>Computer Methods in Applied Mechanics and Engineering , Vol. 190, Issues 35, 36, pp. 4627-4647, 2001</t>
  </si>
  <si>
    <t>European Journal of Finite Elements (Revue Européenne des éléments finis) , Vol. 9, Issue 1, 2 i 3,/2000, pp. 49-66, 2000</t>
  </si>
  <si>
    <t>Mechanics of Cohesive-Frictional Materials , Vol. 5, Issue 2, pp. 87-112, 2000</t>
  </si>
  <si>
    <t>International Journal of Solids and Structures , Vol. 37, Issue 48-50, pp. 7501-7528, 2000</t>
  </si>
  <si>
    <t>International Journal for Numerical Methods in Engineering , Vol. 49, Issue 10, pp. 1327-1350, 2000</t>
  </si>
  <si>
    <t>International Journal for Numerical Methods in Engineering , Vol. 48, Issue 2, pp. 159-184, 2000</t>
  </si>
  <si>
    <t>International Journal for Numerical Methods in Engineering , Vol. 48, Issue 11, pp. 1615-1636, 2000</t>
  </si>
  <si>
    <t>Computer Methods in Applied Mechanics and Engineering , Vol. 189, Issue 1, pp. 277-296, 2000</t>
  </si>
  <si>
    <t>Computer Methods in Applied Mechanics and Engineering , Vol. 181, Issues 1,3, pp. 21-41, 2000</t>
  </si>
  <si>
    <t>Computer Methods in Applied Mechanics and Engineering , Vol. 182, Issues 3, 4, pp. 249-275, 2000</t>
  </si>
  <si>
    <t>Journal of Engineering Mechanics (ASCE) , Vol. 125, Issue 6, pp. 715-717, 1999</t>
  </si>
  <si>
    <t>Journal of Engineering Mechanics (ASCE) , Vol. 125, Issue 3, pp. 364-367, 1999</t>
  </si>
  <si>
    <t>International Journal for Numerical Methods in Fluids , Vol. 31, Issue 1, pp. 17-36, 1999</t>
  </si>
  <si>
    <t>International Journal for Numerical Methods in Engineering , Vol. 46, Issue 12, pp. 2011-2026, 1999</t>
  </si>
  <si>
    <t>International Journal for Numerical Methods in Engineering , Vol. 46, Issue 10, pp. 1803-1818, 1999</t>
  </si>
  <si>
    <t>International Journal for Numerical and Analytical Methods in Geomechanics , Vol. 23, Issue 5, pp. 383-412, 1999</t>
  </si>
  <si>
    <t>Computer Methods in Applied Mechanics and Engineering , Vol. 176, Issues 1, 4, pp. 215-229, 1999</t>
  </si>
  <si>
    <t>Computers and Structures , Vol. 70, Issue 3, pp. 257-271, 1999</t>
  </si>
  <si>
    <t>Revista Internacional de Métodos Numéricos para Cálculo y Diseño en Ingeniería , Vol. 14, Issue 4, pp. 557-582, 1998</t>
  </si>
  <si>
    <t>Journal of Engineering Mechanics (ASCE) , Vol. 124, Issue 9, pp. 939-948, 1998</t>
  </si>
  <si>
    <t>International Journal for Numerical Methods in Fluids , Vol. 28, Issue 10, pp. 1391-1419, 1998</t>
  </si>
  <si>
    <t>International Journal for Numerical Methods in Engineering , Vol. 43, Issue 2, pp. 241-262, 1998</t>
  </si>
  <si>
    <t>Computer Methods in Applied Mechanics and Engineering , Vol. 163, Issues 1,4, pp. 141-157, 1998</t>
  </si>
  <si>
    <t>Revista Internacional de Cálculo de Estructuras , Vol. 174, pp. 35-58, 1997</t>
  </si>
  <si>
    <t>International Journal for Numerical Methods in Engineering , Vol. 40, Issue 23, pp. 4363-4404, 1997</t>
  </si>
  <si>
    <t>Communications in Numerical Methods in Engineering , Vol. 13, Issue 3, pp. 181-192, 1997</t>
  </si>
  <si>
    <t>Revista Internacional de Métodos Numéricos para Cálculo y Diseño en Ingeniería , Vol. 11, Issue 3, pp. 423-449, 1995</t>
  </si>
  <si>
    <t>International Journal for Numerical Methods in Engineering , Vol. 38, Issue 24, pp. 4171-4191, 1995</t>
  </si>
  <si>
    <t>Engineering Computations , Vol. 11 Issue 4, pp. 317-345, 1994</t>
  </si>
  <si>
    <t>Tectonophysics , Vol. 221, Issue 1, pp. 95-105, 1993</t>
  </si>
  <si>
    <t>Computers and Structures , Vol. 44, Issue 1-2, pp. 357-365, 1992</t>
  </si>
  <si>
    <t>Computer Methods in Applied Mechanics and Engineering , Vol. 90, Issues 1, 3, pp. 905-919, 1991</t>
  </si>
  <si>
    <t>Astronomy and Astrophisics , Vol. 248, Issue 1, pp. 124-128, 1991</t>
  </si>
  <si>
    <t>Monografías - Instituto Geográfico Nacional , Vol. 8, pp. 363-376, 1991</t>
  </si>
  <si>
    <t>Journal Pressure Vessel Technology , Vol. 110, Issue 1, pp. 15-21, 1988</t>
  </si>
  <si>
    <t>Journal of Geotechnical Engineering (ASCE) , Vol. 115, pp. 614-627, 1988</t>
  </si>
  <si>
    <t>Computer Methods in Applied Mechanics and Engineering , Vol. 69, Issue 3, pp. 277-324, 1988</t>
  </si>
  <si>
    <t>Journal of Engineering Mechanics (ASCE) , Vol. 120, Issue 6, pp. 1198-1218, 1994</t>
  </si>
  <si>
    <t>Journal Pressure Vessel Technology , Vol. 112, Issue 1, pp. 104-108, 1990</t>
  </si>
  <si>
    <t/>
  </si>
  <si>
    <t>Autores</t>
  </si>
  <si>
    <t>Titulo</t>
  </si>
  <si>
    <t>pinicial</t>
  </si>
  <si>
    <t>Physical Review Letters , Vol. 100, Issue 8, Article number: 85503, 2008</t>
  </si>
  <si>
    <t>Revista Internacional de Métodos Numéricos para Cálculo y Diseño en Ingeniería , Vol. 24, Issue 2, pp. 163-181, 2008</t>
  </si>
  <si>
    <t>Physical Review B , Vol. 69, Article number: 115415, 2004</t>
  </si>
  <si>
    <t>pfinal</t>
  </si>
  <si>
    <t>Any publicació article</t>
  </si>
  <si>
    <t>F. Impacte</t>
  </si>
  <si>
    <t>Any Pub article</t>
  </si>
  <si>
    <t>Any ref</t>
  </si>
  <si>
    <t>Factor Imp.</t>
  </si>
  <si>
    <t>Factor Imp</t>
  </si>
  <si>
    <t>2009-AAUA-PRGV</t>
  </si>
  <si>
    <t xml:space="preserve">Dades Bibliogràfiques </t>
  </si>
  <si>
    <t>CA1</t>
  </si>
  <si>
    <t>CA2</t>
  </si>
  <si>
    <t>Irev</t>
  </si>
  <si>
    <t>Dades bib</t>
  </si>
  <si>
    <t>CA3</t>
  </si>
  <si>
    <t>CA4</t>
  </si>
  <si>
    <t>CA5</t>
  </si>
  <si>
    <t>CA6</t>
  </si>
  <si>
    <t>CA7</t>
  </si>
  <si>
    <t>CA8</t>
  </si>
  <si>
    <t>CA9</t>
  </si>
  <si>
    <t>Ctitulo</t>
  </si>
  <si>
    <t>2016-CMAME-AMA-blanc.pdf</t>
  </si>
  <si>
    <t>http://hdl.handle.net/2117/100372</t>
  </si>
  <si>
    <t>Collective cell durotaxis emerges from long-range intercellular force transmission</t>
  </si>
  <si>
    <t>Sunyer, R.; Conte V.; Escribano, J.;  Elosegui-Artola, A.; Labernadie A.; Valon L.; Navajas D.; García-Aznar J. M.; Muñoz, J.J.; Roca-Cusachs P; Trepat, X.</t>
  </si>
  <si>
    <t>http://dx.doi.org/10.1126/science.aaf7119</t>
  </si>
  <si>
    <t>http://hdl.handle.net/2117/100437</t>
  </si>
  <si>
    <t>2016-S-SCEELVNGMR</t>
  </si>
  <si>
    <t>2016-S-SCEELVNGMR_bib.txt</t>
  </si>
  <si>
    <t>http://dx.doi.org/10.1007/s10915-017-0370-6</t>
  </si>
  <si>
    <t>10.1007/s10915-017-0370-6</t>
  </si>
  <si>
    <t>Annals of biomedical engineering</t>
  </si>
  <si>
    <t>ABE</t>
  </si>
  <si>
    <t>0090-6964</t>
  </si>
  <si>
    <t>http://www.springer.com/biomed/journal/10439</t>
  </si>
  <si>
    <t>2016-ABE-ZS</t>
  </si>
  <si>
    <t>Mechanics Reveals the Biological Trigger in Wrinkly Fingers</t>
  </si>
  <si>
    <t xml:space="preserve">Sáez, P. and Zöllner, A. M. </t>
  </si>
  <si>
    <t>To appear in Annals of biomedical engineering</t>
  </si>
  <si>
    <t>10.1007/s10439-016-1764-6</t>
  </si>
  <si>
    <t>http://link.springer.com/article/10.1007/s10439-016-1764-6</t>
  </si>
  <si>
    <t>2016-ABE-ZS-blanc.pdf</t>
  </si>
  <si>
    <t>2016-ABE-ZS_bib.txt</t>
  </si>
  <si>
    <t>Journal of Mathematical Biology</t>
  </si>
  <si>
    <t>0303-6812</t>
  </si>
  <si>
    <t>http://link.springer.com/journal/285</t>
  </si>
  <si>
    <t>Mathematical modeling of collagen turnover in biological tissue</t>
  </si>
  <si>
    <t>Sáez, P.; Peña, E.; Martínez, MÁ. and Kuhl, E.</t>
  </si>
  <si>
    <t>http://link.springer.com/article/10.1007/s00285-012-0613-y</t>
  </si>
  <si>
    <t>10.1007/s00285-012-0613-y</t>
  </si>
  <si>
    <t>2012-JMB-SPMK-blanc.pdf</t>
  </si>
  <si>
    <t xml:space="preserve">Journal of Mathematical Biology , Vol. 67, pp. 1765-1793, 2012 </t>
  </si>
  <si>
    <r>
      <t>10.1007</t>
    </r>
    <r>
      <rPr>
        <sz val="12"/>
        <rFont val="Arial"/>
        <family val="2"/>
      </rPr>
      <t>/s11831-013-9080-x</t>
    </r>
  </si>
  <si>
    <t>JMBi</t>
  </si>
  <si>
    <t>2012-JMBi-SPMK</t>
  </si>
  <si>
    <t>2012-JMBi-SPMK_bib.txt</t>
  </si>
  <si>
    <t>Acta Biomaterialia</t>
  </si>
  <si>
    <t>https://www.journals.elsevier.com/acta-biomaterialia/</t>
  </si>
  <si>
    <t>IEEE Transactions on Biomedical Engineering</t>
  </si>
  <si>
    <t>ITBE</t>
  </si>
  <si>
    <t>0018-9294</t>
  </si>
  <si>
    <t>http://ieeexplore.ieee.org/xpl/RecentIssue.jsp?punumber=10</t>
  </si>
  <si>
    <t xml:space="preserve">International Journal for Numerical Methods in Engineering , Vol. 108, Issue 9, pp. 971-989, 2016 </t>
  </si>
  <si>
    <t>On the use of the Bingham statistical distribution in microsphere-based constitutive models for arterial tissue</t>
  </si>
  <si>
    <t>2010-MRC-ASMD</t>
  </si>
  <si>
    <t>Alastrué, V.; Sáez, P.; Martínez, M.A.; Doblaré, M.</t>
  </si>
  <si>
    <t>http://dx.doi.org/10.1016/j.mechrescom.2010.10.001</t>
  </si>
  <si>
    <t>10.1016/j.mechrescom.2010.10.001</t>
  </si>
  <si>
    <t>2010-MRC-ASMD_bib.txt</t>
  </si>
  <si>
    <t>2010-MRC-ASMD.png</t>
  </si>
  <si>
    <t>2010-MRC-ASMD.pdf</t>
  </si>
  <si>
    <t>Mechanics Research Communications , Vol. 37, Issue 8, pp. 700-706, 2010</t>
  </si>
  <si>
    <t>An anisotropic microsphere-based approach for fiber orientation adaptation in soft tissue</t>
  </si>
  <si>
    <t>http://ieeexplore.ieee.org/document/5999710/</t>
  </si>
  <si>
    <t>2011-IEEE-SPDM.pdf</t>
  </si>
  <si>
    <t>2011-IEEE-SPDM_bib.txt</t>
  </si>
  <si>
    <t>2011-ITBE-SPDM</t>
  </si>
  <si>
    <t>Sáez, P.; Pena, E.; Doblare, M.; Martinez, M.A.</t>
  </si>
  <si>
    <t xml:space="preserve">IEEE Transactions on Biomedical Engineering , Vol. 58, Issue 12, pp. 3500-3503, 2011 
</t>
  </si>
  <si>
    <t>2011-BMM-SAPDM</t>
  </si>
  <si>
    <t>Anisotropic microsphere-based approach to damage in soft fibered tissue</t>
  </si>
  <si>
    <t xml:space="preserve">Journal of Mathematical Biology , Vol. 67, Issue 6, pp. 1765-1793, 2012 </t>
  </si>
  <si>
    <t>document/5999710/</t>
  </si>
  <si>
    <t>2011-BMM-SAPDM.pdf</t>
  </si>
  <si>
    <t>2011-BMM-SAPDM.png</t>
  </si>
  <si>
    <t>2011-BMM-SAPDM_bib.txt</t>
  </si>
  <si>
    <t>0.1007/s10237-011-0336-9</t>
  </si>
  <si>
    <t>http://dx.doi.org/10.1007/s10237-011-0336-9</t>
  </si>
  <si>
    <t>Hierarchical micro-adaptation of biological structures by mechanical stimuli</t>
  </si>
  <si>
    <t>Sáez, P.; Pena, E.; Doblaré, M.; Martínez, M.A.</t>
  </si>
  <si>
    <t>2013-IJSS-SPDM.pdf</t>
  </si>
  <si>
    <t>2013-IJSS-SPDM.png</t>
  </si>
  <si>
    <t>2013-IJSS-SPDM_bib.txt</t>
  </si>
  <si>
    <t>2013-IJSS-SPDM</t>
  </si>
  <si>
    <t>International Journal of Solids and Structures , Vol. 50, Issues 14-15, pp. 2353-2370, 2013</t>
  </si>
  <si>
    <t>10.1016/j.ijsolstr.2013.03.029</t>
  </si>
  <si>
    <t>http://dx.doi.org/10.1016/j.ijsolstr.2013.03.029</t>
  </si>
  <si>
    <t>2013-CM-SPMK</t>
  </si>
  <si>
    <t>Computational modeling of hypertensive growth in the human carotid artery</t>
  </si>
  <si>
    <t>Saez, P; Peña, E.; Martinez, M.A.; Kuhl, E.</t>
  </si>
  <si>
    <t>10.1007/s00466-013-0959-z</t>
  </si>
  <si>
    <t>http://dx.doi.org/10.1007/s00466-013-0959-z</t>
  </si>
  <si>
    <t>2013-CM-SPMK.pdf</t>
  </si>
  <si>
    <t>2013-CM-SPMK.png</t>
  </si>
  <si>
    <t>2013-CM-SPMK_bib.txt</t>
  </si>
  <si>
    <t>Computational Mechanics , Vol. 53, Issue 6, pp. 1183-1196, 2013</t>
  </si>
  <si>
    <t>2012-ABE-SPM</t>
  </si>
  <si>
    <t>A Structural Approach Including the Behavior of Collagen Cross-Links to Model Patient-Specific Human Carotid Arteries</t>
  </si>
  <si>
    <t>Saez, P.; Peña, E.; Martinez, M.A.</t>
  </si>
  <si>
    <t>10.1007/s10439-014-0995-7</t>
  </si>
  <si>
    <t>http://dx.doi.org/10.1007/s10439-014-0995-7</t>
  </si>
  <si>
    <t>2012-ABE-SPM.pdf</t>
  </si>
  <si>
    <t>2012-ABE-SPM.png</t>
  </si>
  <si>
    <t>2012-ABE-SPM_bib.txt</t>
  </si>
  <si>
    <t xml:space="preserve">Annals of biomedical engineering , Vol. 42, Issue 6, pp. 1158-1169, 2014 </t>
  </si>
  <si>
    <t>2015-ACME-S</t>
  </si>
  <si>
    <t>On the Theories and Numerics of Continuum Models for Adaptation Processes in Biological Tissues</t>
  </si>
  <si>
    <t>Saez, P.</t>
  </si>
  <si>
    <t>Archives of Computational Methods in Engineering , Vol. 23, Issue 2, pp. 301-322, 2015</t>
  </si>
  <si>
    <t>10.1007/s11831-014-9142-8</t>
  </si>
  <si>
    <t>http://dx.doi.org/10.1007/s11831-014-9142-8</t>
  </si>
  <si>
    <t>2015-ACME-S.pdf</t>
  </si>
  <si>
    <t>2015-ACME-S.png</t>
  </si>
  <si>
    <t>2015-ACME-S_bib.txt</t>
  </si>
  <si>
    <t>2015-IJNMBE-SPTM</t>
  </si>
  <si>
    <t>Computational model of collagen turnover in carotid arteries during hypertension</t>
  </si>
  <si>
    <t>Saez, P; Peña, E.; Tarbell, J.M.; Martinez, M.A.</t>
  </si>
  <si>
    <t>10.1002/cnm.2705</t>
  </si>
  <si>
    <t>http://dx.doi.org/10.1002/cnm.2705</t>
  </si>
  <si>
    <t>2015-IJNMBE-SPTM.pdf</t>
  </si>
  <si>
    <t>2015-IJNMBE-SPTM.png</t>
  </si>
  <si>
    <t>2015-IJNMBE-SPTM_bib.txt</t>
  </si>
  <si>
    <t>International Journal for Numerical Methods in Biomedical Engineering , Vol. 31, Issue 2, Article number: e02705, 2015</t>
  </si>
  <si>
    <t>2015-JTB-SMM</t>
  </si>
  <si>
    <t>A theoretical model of the endothelial cell morphology due to different waveforms</t>
  </si>
  <si>
    <t>Journal of Theoretical Biology , Vol. 379, pp. 16-23, 2015</t>
  </si>
  <si>
    <t>10.1016/j.jtbi.2015.04.038</t>
  </si>
  <si>
    <t>http://dx.doi.org/10.1016/j.jtbi.2015.04.038</t>
  </si>
  <si>
    <t>2015-JTB-SMM.pdf</t>
  </si>
  <si>
    <t>2015-JTB-SMM_bib.txt</t>
  </si>
  <si>
    <t>Journal of Theoretical Biology</t>
  </si>
  <si>
    <t>JTB</t>
  </si>
  <si>
    <t>0022-5193</t>
  </si>
  <si>
    <t>https://www.journals.elsevier.com/journal-of-theoretical-biology/</t>
  </si>
  <si>
    <t>Saez, P.; Malve, M.; Martinez, M.A.</t>
  </si>
  <si>
    <t>2015-CMBBE-SK</t>
  </si>
  <si>
    <t>Computational modeling of acute myocardial infarction</t>
  </si>
  <si>
    <t xml:space="preserve">2015-CMBBE-SK.pdf  </t>
  </si>
  <si>
    <t>Saez, P.; Kuhl, E.</t>
  </si>
  <si>
    <t xml:space="preserve">Computer Methods in Biomechanics and Biomedical Engineering , Vol. 19, pp. 1107-1115, 2015 </t>
  </si>
  <si>
    <t>10.1080/10255842.2015.1105965</t>
  </si>
  <si>
    <t>http://dx.doi.org/10.1080/10255842.2015.1105965</t>
  </si>
  <si>
    <t>2015-CMBBE-SK.png</t>
  </si>
  <si>
    <t xml:space="preserve"> 2015-CMBBE-SK_bib.txt</t>
  </si>
  <si>
    <t>http://hdl.handle.net/2117/100078</t>
  </si>
  <si>
    <t>Microstructural quantification of collagen fiber orientations and its integration in constitutive modeling of the porcine carotid artery</t>
  </si>
  <si>
    <t>Saez, P.; Garcia, A.; Peña, E.; Gasser, C.; Martinez, M.A.</t>
  </si>
  <si>
    <t xml:space="preserve">Acta Biomaterialia , Vol. 33, pp. 183-193, 2016 </t>
  </si>
  <si>
    <t>10.1016/j.actbio.2016.01.030</t>
  </si>
  <si>
    <t>http://dx.doi.org/10.1016/j.actbio.2016.01.030</t>
  </si>
  <si>
    <t>2016-AB-SGPGM.pdf</t>
  </si>
  <si>
    <t xml:space="preserve">2016-AB-SGPGM_bib.txt </t>
  </si>
  <si>
    <t xml:space="preserve">2016-AB-SGPGM.png </t>
  </si>
  <si>
    <t>1742-7061</t>
  </si>
  <si>
    <t>ABx</t>
  </si>
  <si>
    <t>2016-JB-WCSPMMP</t>
  </si>
  <si>
    <t>Towards the modelling of ageing and atherosclerosis effects in ApoE-/- mice aortic tissue</t>
  </si>
  <si>
    <t>Waffenschmidt, T.; Cilla, M.; Saez, P.; Perez, M.M.; Martinez, M.A.; Menzel, A.;Peña, E.</t>
  </si>
  <si>
    <t xml:space="preserve">Journal of Biomechanics , Vol. 49, Issue 12, pp. 2390-2397, 2016 </t>
  </si>
  <si>
    <t>10.1016/j.jbiomech.2016.01.043</t>
  </si>
  <si>
    <t>http://dx.doi.org/10.1016/j.jbiomech.2016.01.043</t>
  </si>
  <si>
    <t xml:space="preserve"> 2016-JB-WCSPMMP.pdf   </t>
  </si>
  <si>
    <t>2016-JB-WCSPMMP_bib.txt</t>
  </si>
  <si>
    <t>2016-JELAS-WSBYGK</t>
  </si>
  <si>
    <t>Bulging Brains</t>
  </si>
  <si>
    <t>Weickenmeier, J.; Saez, P.; Butler, C. A. M. ; Young P. G.; Gorily, A.; Kuhl, E.</t>
  </si>
  <si>
    <t>Journal of Elasticity</t>
  </si>
  <si>
    <t>JELAS</t>
  </si>
  <si>
    <t>0374-3535</t>
  </si>
  <si>
    <t>http://link.springer.com/journal/10659</t>
  </si>
  <si>
    <t>Journal of Elasticity , Vol. , Article number: , 2016</t>
  </si>
  <si>
    <t>2016-JELAS-WSBYGK_bib.txt</t>
  </si>
  <si>
    <t>2016-JELAS-WSBYGK.png</t>
  </si>
  <si>
    <t>2016-JELAS-WSBYGK.pdf</t>
  </si>
  <si>
    <t>10.1007/s10659-016-9606-1</t>
  </si>
  <si>
    <t>http://link.springer.com/article/10.1007/s10659-016-9606-1</t>
  </si>
  <si>
    <t xml:space="preserve">2016-ABE-SZ-blanc.pdf </t>
  </si>
  <si>
    <t>Annals of biomedical engineering , Vol. , Article number: , 2016</t>
  </si>
  <si>
    <t>Sáez, P.; Zöllner, A. M.</t>
  </si>
  <si>
    <t>http://dx.doi.org/10.1007/s10439-016-1764-6</t>
  </si>
  <si>
    <t xml:space="preserve">2016-ABE-SZ.png </t>
  </si>
  <si>
    <t>2016-ABE-SZ_bib.txt </t>
  </si>
  <si>
    <t>Numerical Study and Experimental Comparison of Two-Phase Flow Generation in a T-Junction</t>
  </si>
  <si>
    <t>Arias, S.; Montlaur, A.</t>
  </si>
  <si>
    <t>To appear in AIAA Journal</t>
  </si>
  <si>
    <t>10.2514/1.J055387</t>
  </si>
  <si>
    <t>http://dx.doi.org/10.2514/1.J055387</t>
  </si>
  <si>
    <t>2017-AIAA-AM.pdf</t>
  </si>
  <si>
    <t>2017-AIAA-AM.png</t>
  </si>
  <si>
    <t>2017-AIAA-AM_bib.txt</t>
  </si>
  <si>
    <r>
      <t>2016-AB</t>
    </r>
    <r>
      <rPr>
        <sz val="12"/>
        <color rgb="FFFF0000"/>
        <rFont val="Calibri (Body)"/>
      </rPr>
      <t>x</t>
    </r>
    <r>
      <rPr>
        <sz val="12"/>
        <rFont val="Calibri"/>
        <family val="2"/>
        <scheme val="minor"/>
      </rPr>
      <t>-SGPGM</t>
    </r>
  </si>
  <si>
    <t>http://hdl.handle.net/2117/102044</t>
  </si>
  <si>
    <t>http://hdl.handle.net/2117/102111</t>
  </si>
  <si>
    <t>http://hdl.handle.net/2117/102142</t>
  </si>
  <si>
    <t>http://hdl.handle.net/2117/102427</t>
  </si>
  <si>
    <t>http://hdl.handle.net/2117/102438</t>
  </si>
  <si>
    <t>http://upcommons.upc.edu/bitstream/handle/2117/102438/2015-JTB-SMM.pdf?sequence=6&amp;isAllowed=y</t>
  </si>
  <si>
    <t>Ihttp://hdl.handle.net/2117/102440</t>
  </si>
  <si>
    <t>http://upcommons.upc.edu/bitstream/handle/2117/102440/2015-IJNMBE-SPTM.pdf?sequence=1&amp;isAllowed=y</t>
  </si>
  <si>
    <t>http://hdl.handle.net/2117/102497</t>
  </si>
  <si>
    <t>http://upcommons.upc.edu/bitstream/handle/2117/102497/2017-AIAA-AM.pdf?sequence=1&amp;isAllowed=y</t>
  </si>
  <si>
    <t>http://upcommons.upc.edu/bitstream/handle/2117/103252/2012-ABE-SPM.pdf?sequence=1&amp;isAllowed=y</t>
  </si>
  <si>
    <t>http://hdl.handle.net/2117/103252</t>
  </si>
  <si>
    <t>http://upcommons.upc.edu/bitstream/handle/2117/103423/2012-JMB-SPMK-blanc.pdf?sequence=1&amp;isAllowed=y</t>
  </si>
  <si>
    <t>http://hdl.handle.net/2117/103423</t>
  </si>
  <si>
    <t>http://upcommons.upc.edu/bitstream/handle/2117/103427/2011-BMM-SAPDM.pdf?sequence=1&amp;isAllowed=y</t>
  </si>
  <si>
    <t>http://hdl.handle.net/2117/103427</t>
  </si>
  <si>
    <t>http://upcommons.upc.edu/bitstream/handle/2117/103426/2013-CM-SPMK.pdf?sequence=1&amp;isAllowed=y</t>
  </si>
  <si>
    <t>http://hdl.handle.net/2117/103536</t>
  </si>
  <si>
    <t>http://hdl.handle.net/2117/103708</t>
  </si>
  <si>
    <t>http://upcommons.upc.edu/bitstream/handle/2117/103708/2010-MRC-ASMD.pdf?sequence=4&amp;isAllowed=y</t>
  </si>
  <si>
    <t>http://hdl.handle.net/2117/103709</t>
  </si>
  <si>
    <t>http://upcommons.upc.edu/bitstream/handle/2117/103709/2011-ITBE-SPDM.pdf?sequence=1&amp;isAllowed=y</t>
  </si>
  <si>
    <t xml:space="preserve"> http://hdl.handle.net/2117/103710</t>
  </si>
  <si>
    <t>http://upcommons.upc.edu/bitstream/handle/2117/103710/2013-IJSS-SPDM.pdf?sequence=4&amp;isAllowed=y</t>
  </si>
  <si>
    <t>Defining an L2-disparity Measure to Check and Improve the Geometric Accuracy of Non-interpolating Curved High-order Meshes</t>
  </si>
  <si>
    <t>2015-PE-RSR</t>
  </si>
  <si>
    <t>Ruiz-Gironés, E.; Sarrate, J. and Roca X.</t>
  </si>
  <si>
    <t xml:space="preserve">Procedia Engineering , Vol. 124, pp. 122-134, 2015 
</t>
  </si>
  <si>
    <t>10.1016/j.proeng.2015.10.127</t>
  </si>
  <si>
    <t>DOI: https://doi.org/10.1016/j.proeng.2015.10.127</t>
  </si>
  <si>
    <t>2015-PE-RSR.pdf</t>
  </si>
  <si>
    <t>2015-PE-RSR.png</t>
  </si>
  <si>
    <t>2015-PE-RSR_bib.txt</t>
  </si>
  <si>
    <t>2016-PE-RSR</t>
  </si>
  <si>
    <t>Generation of curved high-order meshes with optimal quality and geometric accuracy</t>
  </si>
  <si>
    <t xml:space="preserve">Procedia Engineering , Vol. 163, pp. 315-327, 2016 </t>
  </si>
  <si>
    <t>https://doi.org/10.1016/j.proeng.2016.11.108</t>
  </si>
  <si>
    <t>10.1016/j.proeng.2016.11.108</t>
  </si>
  <si>
    <t>2016-PE-RSR.png</t>
  </si>
  <si>
    <t>2016-PE-RSR_bib.txt</t>
  </si>
  <si>
    <t>http://hdl.handle.net/2117/103778</t>
  </si>
  <si>
    <t>http://upcommons.upc.edu/bitstream/handle/2117/103875/2016-PE-RSR.pdf?sequence=1&amp;isAllowed=y</t>
  </si>
  <si>
    <t>2016-IJNME-SMFPD</t>
  </si>
  <si>
    <t>Enhanced goal-oriented error assessment and computational strategies in adaptive reduced basis solver for stochastic problems</t>
  </si>
  <si>
    <t>Serafin, K.; Magnain, B.; Florentin, E.; Parés, N. and Díez, P.</t>
  </si>
  <si>
    <t xml:space="preserve">International Journal for Numerical Methods in Engineering , Vol. 110, Issue 5, pp. 440-466, 2017 </t>
  </si>
  <si>
    <t>10.1002/nme.5363</t>
  </si>
  <si>
    <t>http://dx.doi.org/10.1002/nme.5363</t>
  </si>
  <si>
    <t>http://hdl.handle.net/2117/104348</t>
  </si>
  <si>
    <t>2016-IJNME-SMFPD.png</t>
  </si>
  <si>
    <t>2016-IJNME-SMFPD_bib.txt</t>
  </si>
  <si>
    <t>2017-ACME-GDBC</t>
  </si>
  <si>
    <t>Algebraic and Parametric Solvers for the Power Flow Problem: Towards Real-Time and Accuracy-Guaranteed Simulation of Electric Systems</t>
  </si>
  <si>
    <t>10.1007/s11831-017-9223-6</t>
  </si>
  <si>
    <t>http://dx.doi.org/10.1007/s11831-017-9223-6</t>
  </si>
  <si>
    <t>2017-ACME-GDBC.pdf</t>
  </si>
  <si>
    <t>2017-ACME-GDBC.png</t>
  </si>
  <si>
    <t>2017-ACME-GDBC_bib.txt</t>
  </si>
  <si>
    <t>Garcia, R.; Diez, P.; Borzacchiello, D.; Chinesta, F..</t>
  </si>
  <si>
    <t>To appear in Archives of Computational Methods in Engineering</t>
  </si>
  <si>
    <t>2016-IJNME-SMFPD.pdf</t>
  </si>
  <si>
    <t>http://hdl.handle.net/2117/104740</t>
  </si>
  <si>
    <t>http://hdl.handle.net/2117/104744</t>
  </si>
  <si>
    <t>Transportation Research Part C: Emerging Technologies</t>
  </si>
  <si>
    <t>TRPC:ET</t>
  </si>
  <si>
    <t>https://www.journals.elsevier.com/transportation-research-part-c-emerging-technologies</t>
  </si>
  <si>
    <t>0968-090X</t>
  </si>
  <si>
    <t>http://hdl.handle.net/2117/105402</t>
  </si>
  <si>
    <t>http://upcommons.upc.edu/bitstream/handle/2117/105402/2014-L-ZJF-blanc.pdf?sequence=1&amp;isAllowed=y</t>
  </si>
  <si>
    <t>Cites</t>
  </si>
  <si>
    <t>Data revisió</t>
  </si>
  <si>
    <t>Unified formulation of a family of iterative solvers for power systems analysis</t>
  </si>
  <si>
    <t>Real-time monitoring of thermal processes by reduced-order modeling</t>
  </si>
  <si>
    <t>Shape control of active surfaces inspired by the movement of euglenids</t>
  </si>
  <si>
    <t>Interplay of packing and flip-flop in local bilayer deformation. How phosphatidylglycerol could rescue mitochondrial function in a cardiolipin-deficient yeast mutant</t>
  </si>
  <si>
    <t>An adaptive meshfree method for phase-field models of biomembranes. Part I: Approximation with maximum-entropy basis functions</t>
  </si>
  <si>
    <t>Second-order convex maximum entropy approximants with applications to high-order PDE</t>
  </si>
  <si>
    <t>Nonlinear manifold learning for meshfree finite deformation thin-shell analysis</t>
  </si>
  <si>
    <t>A stable extended FEM formulation for multi-phase problems enforcing the accuracy of the fluxes through Lagrange multipliers</t>
  </si>
  <si>
    <t>Least-squares approximation of affine mappings for sweep mesh generation: Functional analysis and applications</t>
  </si>
  <si>
    <t>Curved fluid membranes behave laterally as effective viscoelastic media</t>
  </si>
  <si>
    <t>PGD-Based Computational Vademecum for Efficient Design Optimization and Control</t>
  </si>
  <si>
    <t>Boundary conditions for gradient-enhanced models with smoothed displacements [Condiciones de contorno en modelos de gradiente con desplazamientos suavizados]</t>
  </si>
  <si>
    <t>Shape dynamics lipid hydrodynamics and the complex viscoelasticty of bilayer membranes</t>
  </si>
  <si>
    <t>Proper Generalized Decomposition based dynamic data-driven control of thermal processes</t>
  </si>
  <si>
    <t>High-order implicit Runge-Kutta methods for unsteady incompressible flows [Métodos Runge-Kutta implícitos de alto orden para flujos incompresibles]</t>
  </si>
  <si>
    <t>XFEM+: Modifying XFEM to improve the accuracy of local flows in diffusion problems with contrasted conductivities [XFEM+: Una modificación de XFEM para mejorar la precisión de los flujos locales en problemas de difusión con conductividades muy distintas]</t>
  </si>
  <si>
    <t>On the optimum support size in meshfree methods: A variational adaptivity approach with maximum-entropy approximants</t>
  </si>
  <si>
    <t>Modeling with a unified level-set representation of the expansion of a hollow in the ground under different physical phenomena</t>
  </si>
  <si>
    <t>Explicit residual type error estimates for quantities of interest using bubble functions [Estima de error residual explícita para cantidades de interés utilizando funciones burbuja]</t>
  </si>
  <si>
    <t>Exact bounds for linear outputs of the convection-diffusion-reaction equation using flux-free error estimates</t>
  </si>
  <si>
    <t>Size-dependent nonlinear elastic scaling of multiwalled carbon nanotubes</t>
  </si>
  <si>
    <t>Bounds for quantities of interest and adaptivity in the element-free Galerkin method</t>
  </si>
  <si>
    <t>Experimental testing of joints for seismic design of lightweight structures. Part 3: Gussets, corner joints, x-braced frames</t>
  </si>
  <si>
    <t>Casafont M, Arnedo A, Roure F, Rodríguez-Ferran A</t>
  </si>
  <si>
    <t>Experimental testing of joints for seismic design of lightweight structures. Part 1. Screwed joints in straps</t>
  </si>
  <si>
    <t>An elastic plastic damage formulation for concrete: Application to elementary tests and comparison with an isotropic damage model</t>
  </si>
  <si>
    <t>A new damage model based on non-local displacements</t>
  </si>
  <si>
    <t>Nonlinear mechanical response and rippling of thick multiwalled carbon nanotubes</t>
  </si>
  <si>
    <t>A combined rh-adaptive scheme based on domain subdivision. Formulation and linear examples</t>
  </si>
  <si>
    <t>´</t>
  </si>
  <si>
    <t>Error estimation for adaptive computations of shell structures</t>
  </si>
  <si>
    <t>Accuracy of two stress update algorithms for shear-free large deformation paths</t>
  </si>
  <si>
    <t>Plastic flow potential for cone region of MRS-Lade model</t>
  </si>
  <si>
    <t>A fractional-step method for the incompressible Navier-Stokes equations related to a predictor-multicorrector algorithm</t>
  </si>
  <si>
    <t>Arbitrary Lagrangian–Eulerian finite element analysis of strain localization in transient problems</t>
  </si>
  <si>
    <t>Discretization influence on regularization by two localization limiters</t>
  </si>
  <si>
    <t>Numerical analysis of non-linear large-strain consolidation and filling</t>
  </si>
  <si>
    <t>Particle injection in the LSI + 61°303 radio outbursts</t>
  </si>
  <si>
    <t>10.1126/science.aaf7119</t>
  </si>
  <si>
    <t>2015-NM2-CVZCNAT</t>
  </si>
  <si>
    <t>2017-AAUA-PG</t>
  </si>
  <si>
    <t>Catalogue of vibration reduction index formulas for heavy junctions based on numerical simulations</t>
  </si>
  <si>
    <t>Poblet-Puig, J., Guigou-Carter, C.</t>
  </si>
  <si>
    <t>Acta Acustica United with Acustica , Vol. 103, Issue 4, pp. 624-638, 2017</t>
  </si>
  <si>
    <t>http://hdl.handle.net/2117/106840</t>
  </si>
  <si>
    <t>2017-AAUA-PG_bib.txt</t>
  </si>
  <si>
    <t>2017-AAUA-PG.pdf</t>
  </si>
  <si>
    <t>10.3813/AAA.919091</t>
  </si>
  <si>
    <t>https://doi.org/10.3813/AAA.919091</t>
  </si>
  <si>
    <t>A subsystem identification method based on the path concept with coupling strength estimation</t>
  </si>
  <si>
    <t>https://doi.org/10.1016/j.ymssp.2017.07.043</t>
  </si>
  <si>
    <t>10.1016/j.ymssp.2017.07.043</t>
  </si>
  <si>
    <t>2018-MSSP-MPR</t>
  </si>
  <si>
    <t>2018-MSSP-MPR-blanc.pdf</t>
  </si>
  <si>
    <t>http://hdl.handle.net/2117/107082</t>
  </si>
  <si>
    <t>2018-MSSP-MPR.png</t>
  </si>
  <si>
    <t>2018-MSSP-MPR_bib.txt</t>
  </si>
  <si>
    <t xml:space="preserve">Mechanical Systems and Signal Processing , Vol. 100, pp. 588-604, 2018 </t>
  </si>
  <si>
    <t>https://www.esaim-cocv.org/</t>
  </si>
  <si>
    <t>ESAIM: Control, Optimisation and Calculus of Variations (ESAIM: COCV)</t>
  </si>
  <si>
    <t>COCV</t>
  </si>
  <si>
    <t>1292-8119</t>
  </si>
  <si>
    <t>http://hdl.handle.net/2117/107471</t>
  </si>
  <si>
    <t xml:space="preserve">International Journal for Numerical Methods in Engineering , Vol. 111, Issue 6, pp. 529-552, 2017 </t>
  </si>
  <si>
    <t>http://hdl.handle.net/2117/107470</t>
  </si>
  <si>
    <t xml:space="preserve">International Journal for Numerical Methods in Engineering , Vol. 111, Issue 8, pp. 703-723, 2017 </t>
  </si>
  <si>
    <t>A non-intrusive proper generalized decomposition scheme with application in biomechanics</t>
  </si>
  <si>
    <t>Zou, X.; Conti, M.; Díez, P. and Auricchio, F.</t>
  </si>
  <si>
    <t>2017-IJNME-ZCDA</t>
  </si>
  <si>
    <t>2017-IJNME-ZCDA-blanc.pdf</t>
  </si>
  <si>
    <t>2017-IJNME-ZCDA.png</t>
  </si>
  <si>
    <t>2017-IJNME-ZCDA_bib.txt</t>
  </si>
  <si>
    <t>10.1002/nme.5610</t>
  </si>
  <si>
    <t>http://dx.doi.org/10.1002/nme.5610</t>
  </si>
  <si>
    <t>2017-CMAME-DZH</t>
  </si>
  <si>
    <t>Generalized parametric solutions in Stokes flow</t>
  </si>
  <si>
    <t>Díez, P.; Zlotnik, S. and Huerta, A.</t>
  </si>
  <si>
    <t>2017-CMAME-DZH-blanc.pdf</t>
  </si>
  <si>
    <t>2017-CMAME-DZH.png</t>
  </si>
  <si>
    <t>2017-CMAME-DZH_bib.txt</t>
  </si>
  <si>
    <t>http://dx.doi.org/10.1016/j.cma.2017.07.016</t>
  </si>
  <si>
    <t>10.1016/j.cma.2017.07.016</t>
  </si>
  <si>
    <t>Computer Methods in Applied Mechanics and Engineering , Vol. 326, pp. 223-240, 2017</t>
  </si>
  <si>
    <t>Certified Descent Algorithm for shape optimization driven by fully-computable a posteriori error estimators</t>
  </si>
  <si>
    <t>Giacomini, M.; Pantz, O. and Trabelsi, K.</t>
  </si>
  <si>
    <t xml:space="preserve">ESAIM: Control, Optimisation and Calculus of Variations (ESAIM: COCV) , Vol. 23, Issue 3, pp. 977-1001, 2017 </t>
  </si>
  <si>
    <t>http://doi.org/10.1016/j.cma.2017.07.016</t>
  </si>
  <si>
    <t>2017-COCV-GPT.pdf</t>
  </si>
  <si>
    <t>2017-COCV-GPT.png</t>
  </si>
  <si>
    <t>2017-COCV-GPT_bib.txt</t>
  </si>
  <si>
    <t>An equilibrated fluxes approach to the certified descent algorithm for shape optimization using conforming finite element and discontinuous Galerkin discretizations</t>
  </si>
  <si>
    <t>2017-JSC-G</t>
  </si>
  <si>
    <t>https://doi.org/10.1007/s10915-017-0545-1</t>
  </si>
  <si>
    <t>10.1007/s10915-017-0545-1</t>
  </si>
  <si>
    <t>2017-JSC-G.pdf</t>
  </si>
  <si>
    <t>2017-JSC-G.png</t>
  </si>
  <si>
    <t>2017-JSC-G_bib.txt</t>
  </si>
  <si>
    <r>
      <t>2017-</t>
    </r>
    <r>
      <rPr>
        <sz val="12"/>
        <rFont val="Calibri"/>
        <family val="2"/>
        <scheme val="minor"/>
      </rPr>
      <t>COCV-GPT</t>
    </r>
  </si>
  <si>
    <t>To appear in Journal of Scientific Computing</t>
  </si>
  <si>
    <t>Giacomini, M.</t>
  </si>
  <si>
    <t>2017-IJNMBE-MRM</t>
  </si>
  <si>
    <t>Hybrid cell-centred/vertex model for multicellular systems with equilibrium-preserving remodelling</t>
  </si>
  <si>
    <t xml:space="preserve">To appear in International Journal for Numerical Methods in Biomedical Engineering
</t>
  </si>
  <si>
    <t>10.1002/cnm.2928</t>
  </si>
  <si>
    <t>http://dx.doi.org/10.1002/cnm.2928</t>
  </si>
  <si>
    <t>2017-IJNMBE-MRM.pdf</t>
  </si>
  <si>
    <t>2017-IJNMBE-MRM.png</t>
  </si>
  <si>
    <t>2017-IJNMBE-MRM_bib.txt</t>
  </si>
  <si>
    <t>Mosaffa, P.; Rodríguez-Ferran, A.; Muñoz, J.J.</t>
  </si>
  <si>
    <t>The main factors and rules of stress shadow of perpendicular cracks</t>
  </si>
  <si>
    <t>10.3724/SP.J.1249.2017.04344</t>
  </si>
  <si>
    <t>http://dx.doi.org/10.3724/SP.J.1249.2017.04344</t>
  </si>
  <si>
    <t>http://sdxb.paperopen.com/en/</t>
  </si>
  <si>
    <t>Journal of Shenzhen University Science and Engineering</t>
  </si>
  <si>
    <t>JSUSE</t>
  </si>
  <si>
    <t>1000-2618</t>
  </si>
  <si>
    <t>Scopus</t>
  </si>
  <si>
    <t>2017-JSUSE-WZHZYP</t>
  </si>
  <si>
    <t>Wang, D., Zhou, F., Ge, H., Zlotnik, S., Yang, X., Peng, J.</t>
  </si>
  <si>
    <t>Journal of Shenzhen University Science and Engineering , Vol. 34, Issue 4, pp. 331-440, 2017</t>
  </si>
  <si>
    <t>http://hdl.handle.net/2117/108040</t>
  </si>
  <si>
    <t>2017-JSUSE-WZHZYP_bib.txt</t>
  </si>
  <si>
    <t>ISSN</t>
  </si>
  <si>
    <t>Inicials</t>
  </si>
  <si>
    <t>Revistes</t>
  </si>
  <si>
    <r>
      <t>2017-AIAA</t>
    </r>
    <r>
      <rPr>
        <sz val="12"/>
        <color theme="1"/>
        <rFont val="Calibri"/>
        <family val="2"/>
        <scheme val="minor"/>
      </rPr>
      <t>-AM</t>
    </r>
  </si>
  <si>
    <t>Column1</t>
  </si>
  <si>
    <t>AIAA</t>
  </si>
  <si>
    <t>Rev/LL</t>
  </si>
  <si>
    <t>Column2</t>
  </si>
  <si>
    <t>Column3</t>
  </si>
  <si>
    <t>http://hdl.handle.net/2117/108059</t>
  </si>
  <si>
    <t>http://upcommons.upc.edu/bitstream/handle/2117/108059/2011-EJECD-CD-blanc.pdf?sequence=1&amp;isAllowed=y</t>
  </si>
  <si>
    <t>Última revisió logs 28/09/2017</t>
  </si>
  <si>
    <t>Nature Nanotechnology</t>
  </si>
  <si>
    <t xml:space="preserve">https://www.nature.com/nnano/ </t>
  </si>
  <si>
    <t>NN</t>
  </si>
  <si>
    <t>1748-3387</t>
  </si>
  <si>
    <t>Nanoscale</t>
  </si>
  <si>
    <t>2040-3364</t>
  </si>
  <si>
    <t>http://pubs.rsc.org/en/journals/journalissues/nr#!recentarticles&amp;adv</t>
  </si>
  <si>
    <t>2016-NN-BBAWSRG</t>
  </si>
  <si>
    <t>A flexoelectric microelectromechanical system on silicon</t>
  </si>
  <si>
    <t>Bhaskar, U. K.; Banerjee, N.; Abdollahi, A.; Wang, Z.; Schlom, D. G.; Rijnders, G.; Catalan, G.</t>
  </si>
  <si>
    <t>https://doi.org/10.1038/nnano.2015.260</t>
  </si>
  <si>
    <t>10.1038/nnano.2015.260</t>
  </si>
  <si>
    <t>2016-NN-BBAWSRG.pdf</t>
  </si>
  <si>
    <t>2016-NN-BBAWSRG.jpg</t>
  </si>
  <si>
    <t>2016-NN-BBAWSRG_bib.txt</t>
  </si>
  <si>
    <t xml:space="preserve">Nature Nanotechnology , Vol. 11, pp. 263-266, 2016 </t>
  </si>
  <si>
    <t>NANOSCALE</t>
  </si>
  <si>
    <t>2016-NANOSCALE-BBASRG</t>
  </si>
  <si>
    <t>Flexoelectric MEMS: towards an electromechanical strain diode</t>
  </si>
  <si>
    <t>Nanoscale , Vol. 8, pp. 1293-1298, 2016</t>
  </si>
  <si>
    <t>Bhaskar, U. K.; Banerjee, N.; Abdollahi, A.; Solanas, E.; D. G.; Rijnders, G.; Catalan, G.</t>
  </si>
  <si>
    <t>10.1039/C5NR06514C</t>
  </si>
  <si>
    <t>http://dx.doi.org/10.1039/C5NR06514C</t>
  </si>
  <si>
    <t>2016-NANOSCALE-BBASRG.jpg</t>
  </si>
  <si>
    <t>2016-NANOSCALE-BBASRG_bib.txt</t>
  </si>
  <si>
    <t>http://hdl.handle.net/2117/108583</t>
  </si>
  <si>
    <t xml:space="preserve">Extreme Mechanics Letters , Vol. 14, pp. 23-30, 2016 </t>
  </si>
  <si>
    <t>2016-NANOSCALE-BBASRG.pdf</t>
  </si>
  <si>
    <t>2017-ADM-CDASC</t>
  </si>
  <si>
    <t>Ferroelectrics as smart mechanical materials</t>
  </si>
  <si>
    <t>Cordero-Edwards, K.; Domingo, N.; Abdollahi, A.; Sort, J. and Catalan, G.</t>
  </si>
  <si>
    <t>Advanced Materials , Vol. 29, pp. 1-6, 2017</t>
  </si>
  <si>
    <t>10.1002/adma.201702210</t>
  </si>
  <si>
    <t>http://dx.doi.org/10.1002/adma.201702210</t>
  </si>
  <si>
    <t xml:space="preserve">2017-ADM-CDASC.pdf  </t>
  </si>
  <si>
    <t>http://hdl.handle.net/2117/108844</t>
  </si>
  <si>
    <t>2017-ADM-CDASC.jpg</t>
  </si>
  <si>
    <t>2017-ADM-CDASC_bib.txt</t>
  </si>
  <si>
    <t>http://upcommons.upc.edu/bitstream/handle/2117/108908/aar-based.pdf?sequence=1&amp;isAllowed=y</t>
  </si>
  <si>
    <t>Advances in direct methods for materials and structures</t>
  </si>
  <si>
    <t>ADMMS</t>
  </si>
  <si>
    <t>978-3-319-59810-9</t>
  </si>
  <si>
    <t>http://www.springer.com/gp/book/9783319598086</t>
  </si>
  <si>
    <t>2017-ADMMS-MHS</t>
  </si>
  <si>
    <t>R-adaptivity in limit analysis</t>
  </si>
  <si>
    <t>2017-ADMMS-MHS.pdf</t>
  </si>
  <si>
    <t>http://hdl.handle.net/2117/108434</t>
  </si>
  <si>
    <t>2017-ADMMS-MHS_bib.txt</t>
  </si>
  <si>
    <t>Advances in direct methods for materials and structures , Vol.  1, pp. 73-84, 2017</t>
  </si>
  <si>
    <t>Muñoz, J.; Hambleton, J. and Sloan, S.</t>
  </si>
  <si>
    <t>10.1007/978-3-319-59810-9</t>
  </si>
  <si>
    <t>Geophysical International Journal</t>
  </si>
  <si>
    <t>GJI</t>
  </si>
  <si>
    <t>https://academic.oup.com/gji/</t>
  </si>
  <si>
    <t>1365-246X</t>
  </si>
  <si>
    <t>Recordar recopiar les fórmules cap avall a la pàgina Rev2 després d'insertar noves revistes</t>
  </si>
  <si>
    <t>2017-GJI-OAZD</t>
  </si>
  <si>
    <t>Numerical Modelling of Multi-Phase Multi-Component. Reactive Transport in the Earth's interior</t>
  </si>
  <si>
    <t>Oliveira, B. ; Afonso, J. C.; Zlotnik S. and Díez, P.</t>
  </si>
  <si>
    <t>https://doi.org/10.1093/gji/ggx399</t>
  </si>
  <si>
    <t>10.1093/gji/ggx399</t>
  </si>
  <si>
    <t>2017-GJI-OAZD-blanc.pdf</t>
  </si>
  <si>
    <t>2017-GJI-OAZD_bib.txt</t>
  </si>
  <si>
    <t>2017-GJI-OAZD.png</t>
  </si>
  <si>
    <t xml:space="preserve">Geophysical Journal International , Vol. 212, Issue 1, pp. 345-388, 2018 </t>
  </si>
  <si>
    <t>2016-JSC-GCKF-BLANC.PDF</t>
  </si>
  <si>
    <t>eXtended Hybridizable Discontinous Galerkin (X-HDG) for Void Problems</t>
  </si>
  <si>
    <t>eXtended Hybridizable Discontinuous Galerkin with Heaviside enrichment for heat bimaterial problems</t>
  </si>
  <si>
    <t>2017-JSC-GKF</t>
  </si>
  <si>
    <t>2017-JSC-GKF.pdf</t>
  </si>
  <si>
    <t>2017-JSC-GKF_bib.txt</t>
  </si>
  <si>
    <t>Gürkan, C.; Kronbichler, M.; Fernández-Méndez, S.</t>
  </si>
  <si>
    <t>Journal of Scientific Computing , Vol. 72, Issue 2, pp. 542-567, 2017</t>
  </si>
  <si>
    <t>http://hdl.handle.net/2117/111372</t>
  </si>
  <si>
    <t>http://hdl.handle.net/2117/111365</t>
  </si>
  <si>
    <t>http://hdl.handle.net/2117/111374</t>
  </si>
  <si>
    <t>Insertion of Triangulated Surfaces Into a Meccano Tetrahedral Discretization by Means of Mesh Refinement and Optimization Procedures</t>
  </si>
  <si>
    <t>Ruiz-Gironés, E.; Oliver, A.; Socorro-Marrero, G. V.; Cascón, J. M.; Escobar, J. M.; Montenegro, R. and Sarrate, J.</t>
  </si>
  <si>
    <t>10.1002/nme.5706</t>
  </si>
  <si>
    <t>http://onlinelibrary.wiley.com/doi/10.1002/nme.5706/abstract</t>
  </si>
  <si>
    <t>2017-IJNME-ROSCEMS.pdf</t>
  </si>
  <si>
    <t>2017-IJNME-ROSCEMS.png</t>
  </si>
  <si>
    <t>2017-IJNME-ROSCEMS_bib.txt</t>
  </si>
  <si>
    <t>2017-IJNME-ROSCEMS</t>
  </si>
  <si>
    <t>IOP Inverse Problems</t>
  </si>
  <si>
    <t>IOPIN</t>
  </si>
  <si>
    <t>0266-5611</t>
  </si>
  <si>
    <t>http://iopscience.iop.org/journal/0266-5611</t>
  </si>
  <si>
    <t>2016-JPS-TVA.pdf</t>
  </si>
  <si>
    <t>http://hdl.handle.net/2117/113657</t>
  </si>
  <si>
    <t>2016-JPS-TVA_bib.txt</t>
  </si>
  <si>
    <t xml:space="preserve">http://hdl.handle.net/2117/113137 </t>
  </si>
  <si>
    <t xml:space="preserve">International Journal for Numerical Methods in Engineering , Vol. 113, Issue 9, pp. 1488-1506, 2018	</t>
  </si>
  <si>
    <t>http://hdl.handle.net/2117/113143</t>
  </si>
  <si>
    <t xml:space="preserve">http://upcommons.upc.edu/bitstream/handle/2117/113143/2016-JB-WCSPMMP.pdf?sequence=3&amp;isAllowed=y </t>
  </si>
  <si>
    <t>http://hdl.handle.net/2117/113279</t>
  </si>
  <si>
    <t>Comptes rendus - Mécanique</t>
  </si>
  <si>
    <t>CRSM</t>
  </si>
  <si>
    <t>1673-0721</t>
  </si>
  <si>
    <t>http://journalinsights.elsevier.com/journals/1631-0721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</si>
</sst>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3"/>
      <name val="Arial"/>
      <family val="2"/>
    </font>
    <font>
      <sz val="12"/>
      <name val="Arial"/>
      <family val="2"/>
    </font>
    <font>
      <sz val="14"/>
      <name val="Helvetica Neue"/>
      <family val="2"/>
    </font>
    <font>
      <sz val="10"/>
      <name val="Verdana"/>
      <family val="2"/>
    </font>
    <font>
      <sz val="12"/>
      <color rgb="FFFF0000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4"/>
      <color rgb="FF333333"/>
      <name val="Helvetica Neue"/>
      <family val="2"/>
    </font>
    <font>
      <sz val="10.5"/>
      <color rgb="FF333333"/>
      <name val="Helvetica Neue"/>
      <family val="2"/>
    </font>
    <font>
      <sz val="12"/>
      <color rgb="FFFF0000"/>
      <name val="Calibri (Body)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4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3" fillId="3" borderId="1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NumberFormat="1" applyFont="1"/>
    <xf numFmtId="0" fontId="9" fillId="0" borderId="0" xfId="0" applyFont="1" applyAlignment="1">
      <alignment wrapText="1"/>
    </xf>
    <xf numFmtId="0" fontId="9" fillId="0" borderId="0" xfId="0" applyFont="1"/>
    <xf numFmtId="0" fontId="9" fillId="0" borderId="0" xfId="0" applyNumberFormat="1" applyFont="1"/>
    <xf numFmtId="0" fontId="10" fillId="0" borderId="0" xfId="0" applyFont="1" applyAlignment="1">
      <alignment wrapText="1"/>
    </xf>
    <xf numFmtId="0" fontId="10" fillId="0" borderId="0" xfId="0" applyFont="1"/>
    <xf numFmtId="0" fontId="10" fillId="0" borderId="0" xfId="0" applyNumberFormat="1" applyFont="1"/>
    <xf numFmtId="49" fontId="9" fillId="0" borderId="0" xfId="0" applyNumberFormat="1" applyFont="1"/>
    <xf numFmtId="49" fontId="10" fillId="0" borderId="0" xfId="0" applyNumberFormat="1" applyFont="1"/>
    <xf numFmtId="49" fontId="0" fillId="0" borderId="0" xfId="0" applyNumberFormat="1" applyFont="1"/>
    <xf numFmtId="49" fontId="8" fillId="0" borderId="0" xfId="0" applyNumberFormat="1" applyFont="1"/>
    <xf numFmtId="0" fontId="3" fillId="2" borderId="1" xfId="0" quotePrefix="1" applyFont="1" applyFill="1" applyBorder="1"/>
    <xf numFmtId="49" fontId="10" fillId="0" borderId="0" xfId="0" quotePrefix="1" applyNumberFormat="1" applyFont="1"/>
    <xf numFmtId="0" fontId="0" fillId="0" borderId="0" xfId="0" quotePrefix="1" applyFont="1"/>
    <xf numFmtId="0" fontId="8" fillId="5" borderId="0" xfId="0" applyFont="1" applyFill="1"/>
    <xf numFmtId="49" fontId="9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3" fillId="2" borderId="0" xfId="0" applyNumberFormat="1" applyFont="1" applyFill="1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7" borderId="0" xfId="0" applyFill="1" applyAlignment="1">
      <alignment wrapText="1"/>
    </xf>
    <xf numFmtId="0" fontId="0" fillId="2" borderId="0" xfId="0" applyFill="1" applyAlignment="1">
      <alignment wrapText="1"/>
    </xf>
    <xf numFmtId="164" fontId="3" fillId="2" borderId="1" xfId="0" applyNumberFormat="1" applyFont="1" applyFill="1" applyBorder="1"/>
    <xf numFmtId="164" fontId="0" fillId="0" borderId="0" xfId="0" applyNumberFormat="1" applyFont="1"/>
    <xf numFmtId="0" fontId="3" fillId="2" borderId="0" xfId="0" applyFont="1" applyFill="1" applyBorder="1" applyAlignment="1">
      <alignment wrapText="1"/>
    </xf>
    <xf numFmtId="0" fontId="14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2" borderId="4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/>
    </xf>
    <xf numFmtId="0" fontId="3" fillId="2" borderId="4" xfId="0" quotePrefix="1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1" xfId="0" quotePrefix="1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3" fillId="2" borderId="1" xfId="0" quotePrefix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14" fontId="3" fillId="2" borderId="1" xfId="0" applyNumberFormat="1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16" fillId="6" borderId="0" xfId="0" applyFont="1" applyFill="1"/>
    <xf numFmtId="0" fontId="17" fillId="0" borderId="0" xfId="0" applyFont="1" applyAlignment="1">
      <alignment vertical="center"/>
    </xf>
    <xf numFmtId="0" fontId="8" fillId="0" borderId="0" xfId="0" applyNumberFormat="1" applyFont="1"/>
    <xf numFmtId="0" fontId="1" fillId="0" borderId="0" xfId="3416" applyAlignment="1">
      <alignment wrapText="1"/>
    </xf>
  </cellXfs>
  <cellStyles count="3417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8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Followed Hyperlink" xfId="1326" builtinId="9" hidden="1"/>
    <cellStyle name="Followed Hyperlink" xfId="1327" builtinId="9" hidden="1"/>
    <cellStyle name="Followed Hyperlink" xfId="1328" builtinId="9" hidden="1"/>
    <cellStyle name="Followed Hyperlink" xfId="1329" builtinId="9" hidden="1"/>
    <cellStyle name="Followed Hyperlink" xfId="1330" builtinId="9" hidden="1"/>
    <cellStyle name="Followed Hyperlink" xfId="1331" builtinId="9" hidden="1"/>
    <cellStyle name="Followed Hyperlink" xfId="1332" builtinId="9" hidden="1"/>
    <cellStyle name="Followed Hyperlink" xfId="1333" builtinId="9" hidden="1"/>
    <cellStyle name="Followed Hyperlink" xfId="1334" builtinId="9" hidden="1"/>
    <cellStyle name="Followed Hyperlink" xfId="1335" builtinId="9" hidden="1"/>
    <cellStyle name="Followed Hyperlink" xfId="1336" builtinId="9" hidden="1"/>
    <cellStyle name="Followed Hyperlink" xfId="1337" builtinId="9" hidden="1"/>
    <cellStyle name="Followed Hyperlink" xfId="1338" builtinId="9" hidden="1"/>
    <cellStyle name="Followed Hyperlink" xfId="1339" builtinId="9" hidden="1"/>
    <cellStyle name="Followed Hyperlink" xfId="1340" builtinId="9" hidden="1"/>
    <cellStyle name="Followed Hyperlink" xfId="1341" builtinId="9" hidden="1"/>
    <cellStyle name="Followed Hyperlink" xfId="1342" builtinId="9" hidden="1"/>
    <cellStyle name="Followed Hyperlink" xfId="1343" builtinId="9" hidden="1"/>
    <cellStyle name="Followed Hyperlink" xfId="1344" builtinId="9" hidden="1"/>
    <cellStyle name="Followed Hyperlink" xfId="1345" builtinId="9" hidden="1"/>
    <cellStyle name="Followed Hyperlink" xfId="1346" builtinId="9" hidden="1"/>
    <cellStyle name="Followed Hyperlink" xfId="1347" builtinId="9" hidden="1"/>
    <cellStyle name="Followed Hyperlink" xfId="1348" builtinId="9" hidden="1"/>
    <cellStyle name="Followed Hyperlink" xfId="1349" builtinId="9" hidden="1"/>
    <cellStyle name="Followed Hyperlink" xfId="1350" builtinId="9" hidden="1"/>
    <cellStyle name="Followed Hyperlink" xfId="1351" builtinId="9" hidden="1"/>
    <cellStyle name="Followed Hyperlink" xfId="1352" builtinId="9" hidden="1"/>
    <cellStyle name="Followed Hyperlink" xfId="1353" builtinId="9" hidden="1"/>
    <cellStyle name="Followed Hyperlink" xfId="1354" builtinId="9" hidden="1"/>
    <cellStyle name="Followed Hyperlink" xfId="1355" builtinId="9" hidden="1"/>
    <cellStyle name="Followed Hyperlink" xfId="1356" builtinId="9" hidden="1"/>
    <cellStyle name="Followed Hyperlink" xfId="1357" builtinId="9" hidden="1"/>
    <cellStyle name="Followed Hyperlink" xfId="1358" builtinId="9" hidden="1"/>
    <cellStyle name="Followed Hyperlink" xfId="1359" builtinId="9" hidden="1"/>
    <cellStyle name="Followed Hyperlink" xfId="1360" builtinId="9" hidden="1"/>
    <cellStyle name="Followed Hyperlink" xfId="1361" builtinId="9" hidden="1"/>
    <cellStyle name="Followed Hyperlink" xfId="1362" builtinId="9" hidden="1"/>
    <cellStyle name="Followed Hyperlink" xfId="1363" builtinId="9" hidden="1"/>
    <cellStyle name="Followed Hyperlink" xfId="1364" builtinId="9" hidden="1"/>
    <cellStyle name="Followed Hyperlink" xfId="1365" builtinId="9" hidden="1"/>
    <cellStyle name="Followed Hyperlink" xfId="1366" builtinId="9" hidden="1"/>
    <cellStyle name="Followed Hyperlink" xfId="1367" builtinId="9" hidden="1"/>
    <cellStyle name="Followed Hyperlink" xfId="1368" builtinId="9" hidden="1"/>
    <cellStyle name="Followed Hyperlink" xfId="1369" builtinId="9" hidden="1"/>
    <cellStyle name="Followed Hyperlink" xfId="1370" builtinId="9" hidden="1"/>
    <cellStyle name="Followed Hyperlink" xfId="1371" builtinId="9" hidden="1"/>
    <cellStyle name="Followed Hyperlink" xfId="1372" builtinId="9" hidden="1"/>
    <cellStyle name="Followed Hyperlink" xfId="1373" builtinId="9" hidden="1"/>
    <cellStyle name="Followed Hyperlink" xfId="1374" builtinId="9" hidden="1"/>
    <cellStyle name="Followed Hyperlink" xfId="1375" builtinId="9" hidden="1"/>
    <cellStyle name="Followed Hyperlink" xfId="1376" builtinId="9" hidden="1"/>
    <cellStyle name="Followed Hyperlink" xfId="1377" builtinId="9" hidden="1"/>
    <cellStyle name="Followed Hyperlink" xfId="1378" builtinId="9" hidden="1"/>
    <cellStyle name="Followed Hyperlink" xfId="1379" builtinId="9" hidden="1"/>
    <cellStyle name="Followed Hyperlink" xfId="1380" builtinId="9" hidden="1"/>
    <cellStyle name="Followed Hyperlink" xfId="1381" builtinId="9" hidden="1"/>
    <cellStyle name="Followed Hyperlink" xfId="1382" builtinId="9" hidden="1"/>
    <cellStyle name="Followed Hyperlink" xfId="1383" builtinId="9" hidden="1"/>
    <cellStyle name="Followed Hyperlink" xfId="1384" builtinId="9" hidden="1"/>
    <cellStyle name="Followed Hyperlink" xfId="1385" builtinId="9" hidden="1"/>
    <cellStyle name="Followed Hyperlink" xfId="1386" builtinId="9" hidden="1"/>
    <cellStyle name="Followed Hyperlink" xfId="1387" builtinId="9" hidden="1"/>
    <cellStyle name="Followed Hyperlink" xfId="1388" builtinId="9" hidden="1"/>
    <cellStyle name="Followed Hyperlink" xfId="1389" builtinId="9" hidden="1"/>
    <cellStyle name="Followed Hyperlink" xfId="1390" builtinId="9" hidden="1"/>
    <cellStyle name="Followed Hyperlink" xfId="1391" builtinId="9" hidden="1"/>
    <cellStyle name="Followed Hyperlink" xfId="1392" builtinId="9" hidden="1"/>
    <cellStyle name="Followed Hyperlink" xfId="1393" builtinId="9" hidden="1"/>
    <cellStyle name="Followed Hyperlink" xfId="1394" builtinId="9" hidden="1"/>
    <cellStyle name="Followed Hyperlink" xfId="1395" builtinId="9" hidden="1"/>
    <cellStyle name="Followed Hyperlink" xfId="1396" builtinId="9" hidden="1"/>
    <cellStyle name="Followed Hyperlink" xfId="1397" builtinId="9" hidden="1"/>
    <cellStyle name="Followed Hyperlink" xfId="1398" builtinId="9" hidden="1"/>
    <cellStyle name="Followed Hyperlink" xfId="1399" builtinId="9" hidden="1"/>
    <cellStyle name="Followed Hyperlink" xfId="1400" builtinId="9" hidden="1"/>
    <cellStyle name="Followed Hyperlink" xfId="1401" builtinId="9" hidden="1"/>
    <cellStyle name="Followed Hyperlink" xfId="1402" builtinId="9" hidden="1"/>
    <cellStyle name="Followed Hyperlink" xfId="1403" builtinId="9" hidden="1"/>
    <cellStyle name="Followed Hyperlink" xfId="1404" builtinId="9" hidden="1"/>
    <cellStyle name="Followed Hyperlink" xfId="1405" builtinId="9" hidden="1"/>
    <cellStyle name="Followed Hyperlink" xfId="1406" builtinId="9" hidden="1"/>
    <cellStyle name="Followed Hyperlink" xfId="1407" builtinId="9" hidden="1"/>
    <cellStyle name="Followed Hyperlink" xfId="1408" builtinId="9" hidden="1"/>
    <cellStyle name="Followed Hyperlink" xfId="1409" builtinId="9" hidden="1"/>
    <cellStyle name="Followed Hyperlink" xfId="1410" builtinId="9" hidden="1"/>
    <cellStyle name="Followed Hyperlink" xfId="1411" builtinId="9" hidden="1"/>
    <cellStyle name="Followed Hyperlink" xfId="1412" builtinId="9" hidden="1"/>
    <cellStyle name="Followed Hyperlink" xfId="1413" builtinId="9" hidden="1"/>
    <cellStyle name="Followed Hyperlink" xfId="1414" builtinId="9" hidden="1"/>
    <cellStyle name="Followed Hyperlink" xfId="1415" builtinId="9" hidden="1"/>
    <cellStyle name="Followed Hyperlink" xfId="1416" builtinId="9" hidden="1"/>
    <cellStyle name="Followed Hyperlink" xfId="1417" builtinId="9" hidden="1"/>
    <cellStyle name="Followed Hyperlink" xfId="1418" builtinId="9" hidden="1"/>
    <cellStyle name="Followed Hyperlink" xfId="1419" builtinId="9" hidden="1"/>
    <cellStyle name="Followed Hyperlink" xfId="1420" builtinId="9" hidden="1"/>
    <cellStyle name="Followed Hyperlink" xfId="1421" builtinId="9" hidden="1"/>
    <cellStyle name="Followed Hyperlink" xfId="1422" builtinId="9" hidden="1"/>
    <cellStyle name="Followed Hyperlink" xfId="1423" builtinId="9" hidden="1"/>
    <cellStyle name="Followed Hyperlink" xfId="1424" builtinId="9" hidden="1"/>
    <cellStyle name="Followed Hyperlink" xfId="1425" builtinId="9" hidden="1"/>
    <cellStyle name="Followed Hyperlink" xfId="1426" builtinId="9" hidden="1"/>
    <cellStyle name="Followed Hyperlink" xfId="1427" builtinId="9" hidden="1"/>
    <cellStyle name="Followed Hyperlink" xfId="1428" builtinId="9" hidden="1"/>
    <cellStyle name="Followed Hyperlink" xfId="1429" builtinId="9" hidden="1"/>
    <cellStyle name="Followed Hyperlink" xfId="1430" builtinId="9" hidden="1"/>
    <cellStyle name="Followed Hyperlink" xfId="1431" builtinId="9" hidden="1"/>
    <cellStyle name="Followed Hyperlink" xfId="1432" builtinId="9" hidden="1"/>
    <cellStyle name="Followed Hyperlink" xfId="1433" builtinId="9" hidden="1"/>
    <cellStyle name="Followed Hyperlink" xfId="1434" builtinId="9" hidden="1"/>
    <cellStyle name="Followed Hyperlink" xfId="1435" builtinId="9" hidden="1"/>
    <cellStyle name="Followed Hyperlink" xfId="1436" builtinId="9" hidden="1"/>
    <cellStyle name="Followed Hyperlink" xfId="1437" builtinId="9" hidden="1"/>
    <cellStyle name="Followed Hyperlink" xfId="1438" builtinId="9" hidden="1"/>
    <cellStyle name="Followed Hyperlink" xfId="1439" builtinId="9" hidden="1"/>
    <cellStyle name="Followed Hyperlink" xfId="1440" builtinId="9" hidden="1"/>
    <cellStyle name="Followed Hyperlink" xfId="1441" builtinId="9" hidden="1"/>
    <cellStyle name="Followed Hyperlink" xfId="1442" builtinId="9" hidden="1"/>
    <cellStyle name="Followed Hyperlink" xfId="1443" builtinId="9" hidden="1"/>
    <cellStyle name="Followed Hyperlink" xfId="1444" builtinId="9" hidden="1"/>
    <cellStyle name="Followed Hyperlink" xfId="1445" builtinId="9" hidden="1"/>
    <cellStyle name="Followed Hyperlink" xfId="1446" builtinId="9" hidden="1"/>
    <cellStyle name="Followed Hyperlink" xfId="1447" builtinId="9" hidden="1"/>
    <cellStyle name="Followed Hyperlink" xfId="1448" builtinId="9" hidden="1"/>
    <cellStyle name="Followed Hyperlink" xfId="1449" builtinId="9" hidden="1"/>
    <cellStyle name="Followed Hyperlink" xfId="1450" builtinId="9" hidden="1"/>
    <cellStyle name="Followed Hyperlink" xfId="1451" builtinId="9" hidden="1"/>
    <cellStyle name="Followed Hyperlink" xfId="1452" builtinId="9" hidden="1"/>
    <cellStyle name="Followed Hyperlink" xfId="1453" builtinId="9" hidden="1"/>
    <cellStyle name="Followed Hyperlink" xfId="1454" builtinId="9" hidden="1"/>
    <cellStyle name="Followed Hyperlink" xfId="1455" builtinId="9" hidden="1"/>
    <cellStyle name="Followed Hyperlink" xfId="1456" builtinId="9" hidden="1"/>
    <cellStyle name="Followed Hyperlink" xfId="1457" builtinId="9" hidden="1"/>
    <cellStyle name="Followed Hyperlink" xfId="1458" builtinId="9" hidden="1"/>
    <cellStyle name="Followed Hyperlink" xfId="1459" builtinId="9" hidden="1"/>
    <cellStyle name="Followed Hyperlink" xfId="1460" builtinId="9" hidden="1"/>
    <cellStyle name="Followed Hyperlink" xfId="1461" builtinId="9" hidden="1"/>
    <cellStyle name="Followed Hyperlink" xfId="1462" builtinId="9" hidden="1"/>
    <cellStyle name="Followed Hyperlink" xfId="1463" builtinId="9" hidden="1"/>
    <cellStyle name="Followed Hyperlink" xfId="1464" builtinId="9" hidden="1"/>
    <cellStyle name="Followed Hyperlink" xfId="1465" builtinId="9" hidden="1"/>
    <cellStyle name="Followed Hyperlink" xfId="1466" builtinId="9" hidden="1"/>
    <cellStyle name="Followed Hyperlink" xfId="1467" builtinId="9" hidden="1"/>
    <cellStyle name="Followed Hyperlink" xfId="1468" builtinId="9" hidden="1"/>
    <cellStyle name="Followed Hyperlink" xfId="1469" builtinId="9" hidden="1"/>
    <cellStyle name="Followed Hyperlink" xfId="1470" builtinId="9" hidden="1"/>
    <cellStyle name="Followed Hyperlink" xfId="1471" builtinId="9" hidden="1"/>
    <cellStyle name="Followed Hyperlink" xfId="1472" builtinId="9" hidden="1"/>
    <cellStyle name="Followed Hyperlink" xfId="1473" builtinId="9" hidden="1"/>
    <cellStyle name="Followed Hyperlink" xfId="1474" builtinId="9" hidden="1"/>
    <cellStyle name="Followed Hyperlink" xfId="1475" builtinId="9" hidden="1"/>
    <cellStyle name="Followed Hyperlink" xfId="1476" builtinId="9" hidden="1"/>
    <cellStyle name="Followed Hyperlink" xfId="1477" builtinId="9" hidden="1"/>
    <cellStyle name="Followed Hyperlink" xfId="1478" builtinId="9" hidden="1"/>
    <cellStyle name="Followed Hyperlink" xfId="1479" builtinId="9" hidden="1"/>
    <cellStyle name="Followed Hyperlink" xfId="1480" builtinId="9" hidden="1"/>
    <cellStyle name="Followed Hyperlink" xfId="1481" builtinId="9" hidden="1"/>
    <cellStyle name="Followed Hyperlink" xfId="1482" builtinId="9" hidden="1"/>
    <cellStyle name="Followed Hyperlink" xfId="1483" builtinId="9" hidden="1"/>
    <cellStyle name="Followed Hyperlink" xfId="1484" builtinId="9" hidden="1"/>
    <cellStyle name="Followed Hyperlink" xfId="1485" builtinId="9" hidden="1"/>
    <cellStyle name="Followed Hyperlink" xfId="1486" builtinId="9" hidden="1"/>
    <cellStyle name="Followed Hyperlink" xfId="1487" builtinId="9" hidden="1"/>
    <cellStyle name="Followed Hyperlink" xfId="1488" builtinId="9" hidden="1"/>
    <cellStyle name="Followed Hyperlink" xfId="1489" builtinId="9" hidden="1"/>
    <cellStyle name="Followed Hyperlink" xfId="1490" builtinId="9" hidden="1"/>
    <cellStyle name="Followed Hyperlink" xfId="1491" builtinId="9" hidden="1"/>
    <cellStyle name="Followed Hyperlink" xfId="1492" builtinId="9" hidden="1"/>
    <cellStyle name="Followed Hyperlink" xfId="1493" builtinId="9" hidden="1"/>
    <cellStyle name="Followed Hyperlink" xfId="1494" builtinId="9" hidden="1"/>
    <cellStyle name="Followed Hyperlink" xfId="1495" builtinId="9" hidden="1"/>
    <cellStyle name="Followed Hyperlink" xfId="1496" builtinId="9" hidden="1"/>
    <cellStyle name="Followed Hyperlink" xfId="1497" builtinId="9" hidden="1"/>
    <cellStyle name="Followed Hyperlink" xfId="1498" builtinId="9" hidden="1"/>
    <cellStyle name="Followed Hyperlink" xfId="1499" builtinId="9" hidden="1"/>
    <cellStyle name="Followed Hyperlink" xfId="1500" builtinId="9" hidden="1"/>
    <cellStyle name="Followed Hyperlink" xfId="1501" builtinId="9" hidden="1"/>
    <cellStyle name="Followed Hyperlink" xfId="1502" builtinId="9" hidden="1"/>
    <cellStyle name="Followed Hyperlink" xfId="1503" builtinId="9" hidden="1"/>
    <cellStyle name="Followed Hyperlink" xfId="1504" builtinId="9" hidden="1"/>
    <cellStyle name="Followed Hyperlink" xfId="1505" builtinId="9" hidden="1"/>
    <cellStyle name="Followed Hyperlink" xfId="1506" builtinId="9" hidden="1"/>
    <cellStyle name="Followed Hyperlink" xfId="1507" builtinId="9" hidden="1"/>
    <cellStyle name="Followed Hyperlink" xfId="1508" builtinId="9" hidden="1"/>
    <cellStyle name="Followed Hyperlink" xfId="1509" builtinId="9" hidden="1"/>
    <cellStyle name="Followed Hyperlink" xfId="1510" builtinId="9" hidden="1"/>
    <cellStyle name="Followed Hyperlink" xfId="1511" builtinId="9" hidden="1"/>
    <cellStyle name="Followed Hyperlink" xfId="1512" builtinId="9" hidden="1"/>
    <cellStyle name="Followed Hyperlink" xfId="1513" builtinId="9" hidden="1"/>
    <cellStyle name="Followed Hyperlink" xfId="1514" builtinId="9" hidden="1"/>
    <cellStyle name="Followed Hyperlink" xfId="1515" builtinId="9" hidden="1"/>
    <cellStyle name="Followed Hyperlink" xfId="1516" builtinId="9" hidden="1"/>
    <cellStyle name="Followed Hyperlink" xfId="1517" builtinId="9" hidden="1"/>
    <cellStyle name="Followed Hyperlink" xfId="1518" builtinId="9" hidden="1"/>
    <cellStyle name="Followed Hyperlink" xfId="1519" builtinId="9" hidden="1"/>
    <cellStyle name="Followed Hyperlink" xfId="1520" builtinId="9" hidden="1"/>
    <cellStyle name="Followed Hyperlink" xfId="1521" builtinId="9" hidden="1"/>
    <cellStyle name="Followed Hyperlink" xfId="1522" builtinId="9" hidden="1"/>
    <cellStyle name="Followed Hyperlink" xfId="1523" builtinId="9" hidden="1"/>
    <cellStyle name="Followed Hyperlink" xfId="1524" builtinId="9" hidden="1"/>
    <cellStyle name="Followed Hyperlink" xfId="1525" builtinId="9" hidden="1"/>
    <cellStyle name="Followed Hyperlink" xfId="1526" builtinId="9" hidden="1"/>
    <cellStyle name="Followed Hyperlink" xfId="1527" builtinId="9" hidden="1"/>
    <cellStyle name="Followed Hyperlink" xfId="1528" builtinId="9" hidden="1"/>
    <cellStyle name="Followed Hyperlink" xfId="1529" builtinId="9" hidden="1"/>
    <cellStyle name="Followed Hyperlink" xfId="1530" builtinId="9" hidden="1"/>
    <cellStyle name="Followed Hyperlink" xfId="1531" builtinId="9" hidden="1"/>
    <cellStyle name="Followed Hyperlink" xfId="1532" builtinId="9" hidden="1"/>
    <cellStyle name="Followed Hyperlink" xfId="1533" builtinId="9" hidden="1"/>
    <cellStyle name="Followed Hyperlink" xfId="1534" builtinId="9" hidden="1"/>
    <cellStyle name="Followed Hyperlink" xfId="1535" builtinId="9" hidden="1"/>
    <cellStyle name="Followed Hyperlink" xfId="1536" builtinId="9" hidden="1"/>
    <cellStyle name="Followed Hyperlink" xfId="1537" builtinId="9" hidden="1"/>
    <cellStyle name="Followed Hyperlink" xfId="1538" builtinId="9" hidden="1"/>
    <cellStyle name="Followed Hyperlink" xfId="1539" builtinId="9" hidden="1"/>
    <cellStyle name="Followed Hyperlink" xfId="1540" builtinId="9" hidden="1"/>
    <cellStyle name="Followed Hyperlink" xfId="1541" builtinId="9" hidden="1"/>
    <cellStyle name="Followed Hyperlink" xfId="1542" builtinId="9" hidden="1"/>
    <cellStyle name="Followed Hyperlink" xfId="1543" builtinId="9" hidden="1"/>
    <cellStyle name="Followed Hyperlink" xfId="1544" builtinId="9" hidden="1"/>
    <cellStyle name="Followed Hyperlink" xfId="1545" builtinId="9" hidden="1"/>
    <cellStyle name="Followed Hyperlink" xfId="1546" builtinId="9" hidden="1"/>
    <cellStyle name="Followed Hyperlink" xfId="1547" builtinId="9" hidden="1"/>
    <cellStyle name="Followed Hyperlink" xfId="1548" builtinId="9" hidden="1"/>
    <cellStyle name="Followed Hyperlink" xfId="1549" builtinId="9" hidden="1"/>
    <cellStyle name="Followed Hyperlink" xfId="1550" builtinId="9" hidden="1"/>
    <cellStyle name="Followed Hyperlink" xfId="1551" builtinId="9" hidden="1"/>
    <cellStyle name="Followed Hyperlink" xfId="1552" builtinId="9" hidden="1"/>
    <cellStyle name="Followed Hyperlink" xfId="1553" builtinId="9" hidden="1"/>
    <cellStyle name="Followed Hyperlink" xfId="1554" builtinId="9" hidden="1"/>
    <cellStyle name="Followed Hyperlink" xfId="1555" builtinId="9" hidden="1"/>
    <cellStyle name="Followed Hyperlink" xfId="1556" builtinId="9" hidden="1"/>
    <cellStyle name="Followed Hyperlink" xfId="1557" builtinId="9" hidden="1"/>
    <cellStyle name="Followed Hyperlink" xfId="1558" builtinId="9" hidden="1"/>
    <cellStyle name="Followed Hyperlink" xfId="1559" builtinId="9" hidden="1"/>
    <cellStyle name="Followed Hyperlink" xfId="1560" builtinId="9" hidden="1"/>
    <cellStyle name="Followed Hyperlink" xfId="1561" builtinId="9" hidden="1"/>
    <cellStyle name="Followed Hyperlink" xfId="1562" builtinId="9" hidden="1"/>
    <cellStyle name="Followed Hyperlink" xfId="1563" builtinId="9" hidden="1"/>
    <cellStyle name="Followed Hyperlink" xfId="1564" builtinId="9" hidden="1"/>
    <cellStyle name="Followed Hyperlink" xfId="1565" builtinId="9" hidden="1"/>
    <cellStyle name="Followed Hyperlink" xfId="1566" builtinId="9" hidden="1"/>
    <cellStyle name="Followed Hyperlink" xfId="1567" builtinId="9" hidden="1"/>
    <cellStyle name="Followed Hyperlink" xfId="1568" builtinId="9" hidden="1"/>
    <cellStyle name="Followed Hyperlink" xfId="1569" builtinId="9" hidden="1"/>
    <cellStyle name="Followed Hyperlink" xfId="1570" builtinId="9" hidden="1"/>
    <cellStyle name="Followed Hyperlink" xfId="1571" builtinId="9" hidden="1"/>
    <cellStyle name="Followed Hyperlink" xfId="1572" builtinId="9" hidden="1"/>
    <cellStyle name="Followed Hyperlink" xfId="1573" builtinId="9" hidden="1"/>
    <cellStyle name="Followed Hyperlink" xfId="1574" builtinId="9" hidden="1"/>
    <cellStyle name="Followed Hyperlink" xfId="1575" builtinId="9" hidden="1"/>
    <cellStyle name="Followed Hyperlink" xfId="1576" builtinId="9" hidden="1"/>
    <cellStyle name="Followed Hyperlink" xfId="1577" builtinId="9" hidden="1"/>
    <cellStyle name="Followed Hyperlink" xfId="1578" builtinId="9" hidden="1"/>
    <cellStyle name="Followed Hyperlink" xfId="1579" builtinId="9" hidden="1"/>
    <cellStyle name="Followed Hyperlink" xfId="1580" builtinId="9" hidden="1"/>
    <cellStyle name="Followed Hyperlink" xfId="1581" builtinId="9" hidden="1"/>
    <cellStyle name="Followed Hyperlink" xfId="1582" builtinId="9" hidden="1"/>
    <cellStyle name="Followed Hyperlink" xfId="1583" builtinId="9" hidden="1"/>
    <cellStyle name="Followed Hyperlink" xfId="1584" builtinId="9" hidden="1"/>
    <cellStyle name="Followed Hyperlink" xfId="1585" builtinId="9" hidden="1"/>
    <cellStyle name="Followed Hyperlink" xfId="1586" builtinId="9" hidden="1"/>
    <cellStyle name="Followed Hyperlink" xfId="1587" builtinId="9" hidden="1"/>
    <cellStyle name="Followed Hyperlink" xfId="1588" builtinId="9" hidden="1"/>
    <cellStyle name="Followed Hyperlink" xfId="1589" builtinId="9" hidden="1"/>
    <cellStyle name="Followed Hyperlink" xfId="1590" builtinId="9" hidden="1"/>
    <cellStyle name="Followed Hyperlink" xfId="1591" builtinId="9" hidden="1"/>
    <cellStyle name="Followed Hyperlink" xfId="1592" builtinId="9" hidden="1"/>
    <cellStyle name="Followed Hyperlink" xfId="1593" builtinId="9" hidden="1"/>
    <cellStyle name="Followed Hyperlink" xfId="1594" builtinId="9" hidden="1"/>
    <cellStyle name="Followed Hyperlink" xfId="1595" builtinId="9" hidden="1"/>
    <cellStyle name="Followed Hyperlink" xfId="1596" builtinId="9" hidden="1"/>
    <cellStyle name="Followed Hyperlink" xfId="1597" builtinId="9" hidden="1"/>
    <cellStyle name="Followed Hyperlink" xfId="1598" builtinId="9" hidden="1"/>
    <cellStyle name="Followed Hyperlink" xfId="1599" builtinId="9" hidden="1"/>
    <cellStyle name="Followed Hyperlink" xfId="1600" builtinId="9" hidden="1"/>
    <cellStyle name="Followed Hyperlink" xfId="1601" builtinId="9" hidden="1"/>
    <cellStyle name="Followed Hyperlink" xfId="1602" builtinId="9" hidden="1"/>
    <cellStyle name="Followed Hyperlink" xfId="1603" builtinId="9" hidden="1"/>
    <cellStyle name="Followed Hyperlink" xfId="1604" builtinId="9" hidden="1"/>
    <cellStyle name="Followed Hyperlink" xfId="1605" builtinId="9" hidden="1"/>
    <cellStyle name="Followed Hyperlink" xfId="1606" builtinId="9" hidden="1"/>
    <cellStyle name="Followed Hyperlink" xfId="1607" builtinId="9" hidden="1"/>
    <cellStyle name="Followed Hyperlink" xfId="1608" builtinId="9" hidden="1"/>
    <cellStyle name="Followed Hyperlink" xfId="1609" builtinId="9" hidden="1"/>
    <cellStyle name="Followed Hyperlink" xfId="1610" builtinId="9" hidden="1"/>
    <cellStyle name="Followed Hyperlink" xfId="1611" builtinId="9" hidden="1"/>
    <cellStyle name="Followed Hyperlink" xfId="1612" builtinId="9" hidden="1"/>
    <cellStyle name="Followed Hyperlink" xfId="1613" builtinId="9" hidden="1"/>
    <cellStyle name="Followed Hyperlink" xfId="1614" builtinId="9" hidden="1"/>
    <cellStyle name="Followed Hyperlink" xfId="1615" builtinId="9" hidden="1"/>
    <cellStyle name="Followed Hyperlink" xfId="1616" builtinId="9" hidden="1"/>
    <cellStyle name="Followed Hyperlink" xfId="1617" builtinId="9" hidden="1"/>
    <cellStyle name="Followed Hyperlink" xfId="1618" builtinId="9" hidden="1"/>
    <cellStyle name="Followed Hyperlink" xfId="1619" builtinId="9" hidden="1"/>
    <cellStyle name="Followed Hyperlink" xfId="1620" builtinId="9" hidden="1"/>
    <cellStyle name="Followed Hyperlink" xfId="1621" builtinId="9" hidden="1"/>
    <cellStyle name="Followed Hyperlink" xfId="1622" builtinId="9" hidden="1"/>
    <cellStyle name="Followed Hyperlink" xfId="1623" builtinId="9" hidden="1"/>
    <cellStyle name="Followed Hyperlink" xfId="1624" builtinId="9" hidden="1"/>
    <cellStyle name="Followed Hyperlink" xfId="1625" builtinId="9" hidden="1"/>
    <cellStyle name="Followed Hyperlink" xfId="1626" builtinId="9" hidden="1"/>
    <cellStyle name="Followed Hyperlink" xfId="1627" builtinId="9" hidden="1"/>
    <cellStyle name="Followed Hyperlink" xfId="1628" builtinId="9" hidden="1"/>
    <cellStyle name="Followed Hyperlink" xfId="1629" builtinId="9" hidden="1"/>
    <cellStyle name="Followed Hyperlink" xfId="1630" builtinId="9" hidden="1"/>
    <cellStyle name="Followed Hyperlink" xfId="1631" builtinId="9" hidden="1"/>
    <cellStyle name="Followed Hyperlink" xfId="1632" builtinId="9" hidden="1"/>
    <cellStyle name="Followed Hyperlink" xfId="1633" builtinId="9" hidden="1"/>
    <cellStyle name="Followed Hyperlink" xfId="1634" builtinId="9" hidden="1"/>
    <cellStyle name="Followed Hyperlink" xfId="1635" builtinId="9" hidden="1"/>
    <cellStyle name="Followed Hyperlink" xfId="1636" builtinId="9" hidden="1"/>
    <cellStyle name="Followed Hyperlink" xfId="1637" builtinId="9" hidden="1"/>
    <cellStyle name="Followed Hyperlink" xfId="1638" builtinId="9" hidden="1"/>
    <cellStyle name="Followed Hyperlink" xfId="1639" builtinId="9" hidden="1"/>
    <cellStyle name="Followed Hyperlink" xfId="1640" builtinId="9" hidden="1"/>
    <cellStyle name="Followed Hyperlink" xfId="1641" builtinId="9" hidden="1"/>
    <cellStyle name="Followed Hyperlink" xfId="1642" builtinId="9" hidden="1"/>
    <cellStyle name="Followed Hyperlink" xfId="1643" builtinId="9" hidden="1"/>
    <cellStyle name="Followed Hyperlink" xfId="1644" builtinId="9" hidden="1"/>
    <cellStyle name="Followed Hyperlink" xfId="1645" builtinId="9" hidden="1"/>
    <cellStyle name="Followed Hyperlink" xfId="1646" builtinId="9" hidden="1"/>
    <cellStyle name="Followed Hyperlink" xfId="1647" builtinId="9" hidden="1"/>
    <cellStyle name="Followed Hyperlink" xfId="1648" builtinId="9" hidden="1"/>
    <cellStyle name="Followed Hyperlink" xfId="1649" builtinId="9" hidden="1"/>
    <cellStyle name="Followed Hyperlink" xfId="1650" builtinId="9" hidden="1"/>
    <cellStyle name="Followed Hyperlink" xfId="1651" builtinId="9" hidden="1"/>
    <cellStyle name="Followed Hyperlink" xfId="1652" builtinId="9" hidden="1"/>
    <cellStyle name="Followed Hyperlink" xfId="1653" builtinId="9" hidden="1"/>
    <cellStyle name="Followed Hyperlink" xfId="1654" builtinId="9" hidden="1"/>
    <cellStyle name="Followed Hyperlink" xfId="1655" builtinId="9" hidden="1"/>
    <cellStyle name="Followed Hyperlink" xfId="1656" builtinId="9" hidden="1"/>
    <cellStyle name="Followed Hyperlink" xfId="1657" builtinId="9" hidden="1"/>
    <cellStyle name="Followed Hyperlink" xfId="1658" builtinId="9" hidden="1"/>
    <cellStyle name="Followed Hyperlink" xfId="1659" builtinId="9" hidden="1"/>
    <cellStyle name="Followed Hyperlink" xfId="1660" builtinId="9" hidden="1"/>
    <cellStyle name="Followed Hyperlink" xfId="1661" builtinId="9" hidden="1"/>
    <cellStyle name="Followed Hyperlink" xfId="1662" builtinId="9" hidden="1"/>
    <cellStyle name="Followed Hyperlink" xfId="1663" builtinId="9" hidden="1"/>
    <cellStyle name="Followed Hyperlink" xfId="1664" builtinId="9" hidden="1"/>
    <cellStyle name="Followed Hyperlink" xfId="1665" builtinId="9" hidden="1"/>
    <cellStyle name="Followed Hyperlink" xfId="1666" builtinId="9" hidden="1"/>
    <cellStyle name="Followed Hyperlink" xfId="1667" builtinId="9" hidden="1"/>
    <cellStyle name="Followed Hyperlink" xfId="1668" builtinId="9" hidden="1"/>
    <cellStyle name="Followed Hyperlink" xfId="1669" builtinId="9" hidden="1"/>
    <cellStyle name="Followed Hyperlink" xfId="1670" builtinId="9" hidden="1"/>
    <cellStyle name="Followed Hyperlink" xfId="1671" builtinId="9" hidden="1"/>
    <cellStyle name="Followed Hyperlink" xfId="1672" builtinId="9" hidden="1"/>
    <cellStyle name="Followed Hyperlink" xfId="1673" builtinId="9" hidden="1"/>
    <cellStyle name="Followed Hyperlink" xfId="1674" builtinId="9" hidden="1"/>
    <cellStyle name="Followed Hyperlink" xfId="1675" builtinId="9" hidden="1"/>
    <cellStyle name="Followed Hyperlink" xfId="1676" builtinId="9" hidden="1"/>
    <cellStyle name="Followed Hyperlink" xfId="1677" builtinId="9" hidden="1"/>
    <cellStyle name="Followed Hyperlink" xfId="1678" builtinId="9" hidden="1"/>
    <cellStyle name="Followed Hyperlink" xfId="1679" builtinId="9" hidden="1"/>
    <cellStyle name="Followed Hyperlink" xfId="1680" builtinId="9" hidden="1"/>
    <cellStyle name="Followed Hyperlink" xfId="1681" builtinId="9" hidden="1"/>
    <cellStyle name="Followed Hyperlink" xfId="1682" builtinId="9" hidden="1"/>
    <cellStyle name="Followed Hyperlink" xfId="1683" builtinId="9" hidden="1"/>
    <cellStyle name="Followed Hyperlink" xfId="1684" builtinId="9" hidden="1"/>
    <cellStyle name="Followed Hyperlink" xfId="1685" builtinId="9" hidden="1"/>
    <cellStyle name="Followed Hyperlink" xfId="1686" builtinId="9" hidden="1"/>
    <cellStyle name="Followed Hyperlink" xfId="1687" builtinId="9" hidden="1"/>
    <cellStyle name="Followed Hyperlink" xfId="1688" builtinId="9" hidden="1"/>
    <cellStyle name="Followed Hyperlink" xfId="1689" builtinId="9" hidden="1"/>
    <cellStyle name="Followed Hyperlink" xfId="1690" builtinId="9" hidden="1"/>
    <cellStyle name="Followed Hyperlink" xfId="1691" builtinId="9" hidden="1"/>
    <cellStyle name="Followed Hyperlink" xfId="1692" builtinId="9" hidden="1"/>
    <cellStyle name="Followed Hyperlink" xfId="1693" builtinId="9" hidden="1"/>
    <cellStyle name="Followed Hyperlink" xfId="1694" builtinId="9" hidden="1"/>
    <cellStyle name="Followed Hyperlink" xfId="1695" builtinId="9" hidden="1"/>
    <cellStyle name="Followed Hyperlink" xfId="1696" builtinId="9" hidden="1"/>
    <cellStyle name="Followed Hyperlink" xfId="1697" builtinId="9" hidden="1"/>
    <cellStyle name="Followed Hyperlink" xfId="1698" builtinId="9" hidden="1"/>
    <cellStyle name="Followed Hyperlink" xfId="1699" builtinId="9" hidden="1"/>
    <cellStyle name="Followed Hyperlink" xfId="1700" builtinId="9" hidden="1"/>
    <cellStyle name="Followed Hyperlink" xfId="1701" builtinId="9" hidden="1"/>
    <cellStyle name="Followed Hyperlink" xfId="1702" builtinId="9" hidden="1"/>
    <cellStyle name="Followed Hyperlink" xfId="1703" builtinId="9" hidden="1"/>
    <cellStyle name="Followed Hyperlink" xfId="1704" builtinId="9" hidden="1"/>
    <cellStyle name="Followed Hyperlink" xfId="1705" builtinId="9" hidden="1"/>
    <cellStyle name="Followed Hyperlink" xfId="1706" builtinId="9" hidden="1"/>
    <cellStyle name="Followed Hyperlink" xfId="1707" builtinId="9" hidden="1"/>
    <cellStyle name="Followed Hyperlink" xfId="1708" builtinId="9" hidden="1"/>
    <cellStyle name="Followed Hyperlink" xfId="1709" builtinId="9" hidden="1"/>
    <cellStyle name="Followed Hyperlink" xfId="1710" builtinId="9" hidden="1"/>
    <cellStyle name="Followed Hyperlink" xfId="1711" builtinId="9" hidden="1"/>
    <cellStyle name="Followed Hyperlink" xfId="1712" builtinId="9" hidden="1"/>
    <cellStyle name="Followed Hyperlink" xfId="1713" builtinId="9" hidden="1"/>
    <cellStyle name="Followed Hyperlink" xfId="1714" builtinId="9" hidden="1"/>
    <cellStyle name="Followed Hyperlink" xfId="1715" builtinId="9" hidden="1"/>
    <cellStyle name="Followed Hyperlink" xfId="1716" builtinId="9" hidden="1"/>
    <cellStyle name="Followed Hyperlink" xfId="1717" builtinId="9" hidden="1"/>
    <cellStyle name="Followed Hyperlink" xfId="1718" builtinId="9" hidden="1"/>
    <cellStyle name="Followed Hyperlink" xfId="1719" builtinId="9" hidden="1"/>
    <cellStyle name="Followed Hyperlink" xfId="1720" builtinId="9" hidden="1"/>
    <cellStyle name="Followed Hyperlink" xfId="1721" builtinId="9" hidden="1"/>
    <cellStyle name="Followed Hyperlink" xfId="1722" builtinId="9" hidden="1"/>
    <cellStyle name="Followed Hyperlink" xfId="1723" builtinId="9" hidden="1"/>
    <cellStyle name="Followed Hyperlink" xfId="1724" builtinId="9" hidden="1"/>
    <cellStyle name="Followed Hyperlink" xfId="1725" builtinId="9" hidden="1"/>
    <cellStyle name="Followed Hyperlink" xfId="1726" builtinId="9" hidden="1"/>
    <cellStyle name="Followed Hyperlink" xfId="1727" builtinId="9" hidden="1"/>
    <cellStyle name="Followed Hyperlink" xfId="1728" builtinId="9" hidden="1"/>
    <cellStyle name="Followed Hyperlink" xfId="1729" builtinId="9" hidden="1"/>
    <cellStyle name="Followed Hyperlink" xfId="1730" builtinId="9" hidden="1"/>
    <cellStyle name="Followed Hyperlink" xfId="1731" builtinId="9" hidden="1"/>
    <cellStyle name="Followed Hyperlink" xfId="1732" builtinId="9" hidden="1"/>
    <cellStyle name="Followed Hyperlink" xfId="1733" builtinId="9" hidden="1"/>
    <cellStyle name="Followed Hyperlink" xfId="1734" builtinId="9" hidden="1"/>
    <cellStyle name="Followed Hyperlink" xfId="1735" builtinId="9" hidden="1"/>
    <cellStyle name="Followed Hyperlink" xfId="1736" builtinId="9" hidden="1"/>
    <cellStyle name="Followed Hyperlink" xfId="1737" builtinId="9" hidden="1"/>
    <cellStyle name="Followed Hyperlink" xfId="1738" builtinId="9" hidden="1"/>
    <cellStyle name="Followed Hyperlink" xfId="1739" builtinId="9" hidden="1"/>
    <cellStyle name="Followed Hyperlink" xfId="1740" builtinId="9" hidden="1"/>
    <cellStyle name="Followed Hyperlink" xfId="1741" builtinId="9" hidden="1"/>
    <cellStyle name="Followed Hyperlink" xfId="1742" builtinId="9" hidden="1"/>
    <cellStyle name="Followed Hyperlink" xfId="1743" builtinId="9" hidden="1"/>
    <cellStyle name="Followed Hyperlink" xfId="1744" builtinId="9" hidden="1"/>
    <cellStyle name="Followed Hyperlink" xfId="1745" builtinId="9" hidden="1"/>
    <cellStyle name="Followed Hyperlink" xfId="1746" builtinId="9" hidden="1"/>
    <cellStyle name="Followed Hyperlink" xfId="1747" builtinId="9" hidden="1"/>
    <cellStyle name="Followed Hyperlink" xfId="1748" builtinId="9" hidden="1"/>
    <cellStyle name="Followed Hyperlink" xfId="1749" builtinId="9" hidden="1"/>
    <cellStyle name="Followed Hyperlink" xfId="1750" builtinId="9" hidden="1"/>
    <cellStyle name="Followed Hyperlink" xfId="1751" builtinId="9" hidden="1"/>
    <cellStyle name="Followed Hyperlink" xfId="1752" builtinId="9" hidden="1"/>
    <cellStyle name="Followed Hyperlink" xfId="1753" builtinId="9" hidden="1"/>
    <cellStyle name="Followed Hyperlink" xfId="1754" builtinId="9" hidden="1"/>
    <cellStyle name="Followed Hyperlink" xfId="1755" builtinId="9" hidden="1"/>
    <cellStyle name="Followed Hyperlink" xfId="1756" builtinId="9" hidden="1"/>
    <cellStyle name="Followed Hyperlink" xfId="1757" builtinId="9" hidden="1"/>
    <cellStyle name="Followed Hyperlink" xfId="1758" builtinId="9" hidden="1"/>
    <cellStyle name="Followed Hyperlink" xfId="1759" builtinId="9" hidden="1"/>
    <cellStyle name="Followed Hyperlink" xfId="1760" builtinId="9" hidden="1"/>
    <cellStyle name="Followed Hyperlink" xfId="1761" builtinId="9" hidden="1"/>
    <cellStyle name="Followed Hyperlink" xfId="1762" builtinId="9" hidden="1"/>
    <cellStyle name="Followed Hyperlink" xfId="1763" builtinId="9" hidden="1"/>
    <cellStyle name="Followed Hyperlink" xfId="1764" builtinId="9" hidden="1"/>
    <cellStyle name="Followed Hyperlink" xfId="1765" builtinId="9" hidden="1"/>
    <cellStyle name="Followed Hyperlink" xfId="1766" builtinId="9" hidden="1"/>
    <cellStyle name="Followed Hyperlink" xfId="1767" builtinId="9" hidden="1"/>
    <cellStyle name="Followed Hyperlink" xfId="1768" builtinId="9" hidden="1"/>
    <cellStyle name="Followed Hyperlink" xfId="1769" builtinId="9" hidden="1"/>
    <cellStyle name="Followed Hyperlink" xfId="1770" builtinId="9" hidden="1"/>
    <cellStyle name="Followed Hyperlink" xfId="1771" builtinId="9" hidden="1"/>
    <cellStyle name="Followed Hyperlink" xfId="1772" builtinId="9" hidden="1"/>
    <cellStyle name="Followed Hyperlink" xfId="1773" builtinId="9" hidden="1"/>
    <cellStyle name="Followed Hyperlink" xfId="1774" builtinId="9" hidden="1"/>
    <cellStyle name="Followed Hyperlink" xfId="1775" builtinId="9" hidden="1"/>
    <cellStyle name="Followed Hyperlink" xfId="1776" builtinId="9" hidden="1"/>
    <cellStyle name="Followed Hyperlink" xfId="1777" builtinId="9" hidden="1"/>
    <cellStyle name="Followed Hyperlink" xfId="1778" builtinId="9" hidden="1"/>
    <cellStyle name="Followed Hyperlink" xfId="1779" builtinId="9" hidden="1"/>
    <cellStyle name="Followed Hyperlink" xfId="1780" builtinId="9" hidden="1"/>
    <cellStyle name="Followed Hyperlink" xfId="1781" builtinId="9" hidden="1"/>
    <cellStyle name="Followed Hyperlink" xfId="1782" builtinId="9" hidden="1"/>
    <cellStyle name="Followed Hyperlink" xfId="1783" builtinId="9" hidden="1"/>
    <cellStyle name="Followed Hyperlink" xfId="1784" builtinId="9" hidden="1"/>
    <cellStyle name="Followed Hyperlink" xfId="1785" builtinId="9" hidden="1"/>
    <cellStyle name="Followed Hyperlink" xfId="1786" builtinId="9" hidden="1"/>
    <cellStyle name="Followed Hyperlink" xfId="1787" builtinId="9" hidden="1"/>
    <cellStyle name="Followed Hyperlink" xfId="1788" builtinId="9" hidden="1"/>
    <cellStyle name="Followed Hyperlink" xfId="1789" builtinId="9" hidden="1"/>
    <cellStyle name="Followed Hyperlink" xfId="1790" builtinId="9" hidden="1"/>
    <cellStyle name="Followed Hyperlink" xfId="1791" builtinId="9" hidden="1"/>
    <cellStyle name="Followed Hyperlink" xfId="1792" builtinId="9" hidden="1"/>
    <cellStyle name="Followed Hyperlink" xfId="1793" builtinId="9" hidden="1"/>
    <cellStyle name="Followed Hyperlink" xfId="1794" builtinId="9" hidden="1"/>
    <cellStyle name="Followed Hyperlink" xfId="1795" builtinId="9" hidden="1"/>
    <cellStyle name="Followed Hyperlink" xfId="1796" builtinId="9" hidden="1"/>
    <cellStyle name="Followed Hyperlink" xfId="1797" builtinId="9" hidden="1"/>
    <cellStyle name="Followed Hyperlink" xfId="1798" builtinId="9" hidden="1"/>
    <cellStyle name="Followed Hyperlink" xfId="1799" builtinId="9" hidden="1"/>
    <cellStyle name="Followed Hyperlink" xfId="1800" builtinId="9" hidden="1"/>
    <cellStyle name="Followed Hyperlink" xfId="1801" builtinId="9" hidden="1"/>
    <cellStyle name="Followed Hyperlink" xfId="1802" builtinId="9" hidden="1"/>
    <cellStyle name="Followed Hyperlink" xfId="1803" builtinId="9" hidden="1"/>
    <cellStyle name="Followed Hyperlink" xfId="1804" builtinId="9" hidden="1"/>
    <cellStyle name="Followed Hyperlink" xfId="1805" builtinId="9" hidden="1"/>
    <cellStyle name="Followed Hyperlink" xfId="1806" builtinId="9" hidden="1"/>
    <cellStyle name="Followed Hyperlink" xfId="1807" builtinId="9" hidden="1"/>
    <cellStyle name="Followed Hyperlink" xfId="1808" builtinId="9" hidden="1"/>
    <cellStyle name="Followed Hyperlink" xfId="1809" builtinId="9" hidden="1"/>
    <cellStyle name="Followed Hyperlink" xfId="1810" builtinId="9" hidden="1"/>
    <cellStyle name="Followed Hyperlink" xfId="1811" builtinId="9" hidden="1"/>
    <cellStyle name="Followed Hyperlink" xfId="1812" builtinId="9" hidden="1"/>
    <cellStyle name="Followed Hyperlink" xfId="1813" builtinId="9" hidden="1"/>
    <cellStyle name="Followed Hyperlink" xfId="1814" builtinId="9" hidden="1"/>
    <cellStyle name="Followed Hyperlink" xfId="1815" builtinId="9" hidden="1"/>
    <cellStyle name="Followed Hyperlink" xfId="1816" builtinId="9" hidden="1"/>
    <cellStyle name="Followed Hyperlink" xfId="1817" builtinId="9" hidden="1"/>
    <cellStyle name="Followed Hyperlink" xfId="1818" builtinId="9" hidden="1"/>
    <cellStyle name="Followed Hyperlink" xfId="1819" builtinId="9" hidden="1"/>
    <cellStyle name="Followed Hyperlink" xfId="1820" builtinId="9" hidden="1"/>
    <cellStyle name="Followed Hyperlink" xfId="1821" builtinId="9" hidden="1"/>
    <cellStyle name="Followed Hyperlink" xfId="1822" builtinId="9" hidden="1"/>
    <cellStyle name="Followed Hyperlink" xfId="1823" builtinId="9" hidden="1"/>
    <cellStyle name="Followed Hyperlink" xfId="1824" builtinId="9" hidden="1"/>
    <cellStyle name="Followed Hyperlink" xfId="1825" builtinId="9" hidden="1"/>
    <cellStyle name="Followed Hyperlink" xfId="1826" builtinId="9" hidden="1"/>
    <cellStyle name="Followed Hyperlink" xfId="1827" builtinId="9" hidden="1"/>
    <cellStyle name="Followed Hyperlink" xfId="1828" builtinId="9" hidden="1"/>
    <cellStyle name="Followed Hyperlink" xfId="1829" builtinId="9" hidden="1"/>
    <cellStyle name="Followed Hyperlink" xfId="1830" builtinId="9" hidden="1"/>
    <cellStyle name="Followed Hyperlink" xfId="1831" builtinId="9" hidden="1"/>
    <cellStyle name="Followed Hyperlink" xfId="1832" builtinId="9" hidden="1"/>
    <cellStyle name="Followed Hyperlink" xfId="1833" builtinId="9" hidden="1"/>
    <cellStyle name="Followed Hyperlink" xfId="1834" builtinId="9" hidden="1"/>
    <cellStyle name="Followed Hyperlink" xfId="1835" builtinId="9" hidden="1"/>
    <cellStyle name="Followed Hyperlink" xfId="1836" builtinId="9" hidden="1"/>
    <cellStyle name="Followed Hyperlink" xfId="1837" builtinId="9" hidden="1"/>
    <cellStyle name="Followed Hyperlink" xfId="1838" builtinId="9" hidden="1"/>
    <cellStyle name="Followed Hyperlink" xfId="1839" builtinId="9" hidden="1"/>
    <cellStyle name="Followed Hyperlink" xfId="1840" builtinId="9" hidden="1"/>
    <cellStyle name="Followed Hyperlink" xfId="1841" builtinId="9" hidden="1"/>
    <cellStyle name="Followed Hyperlink" xfId="1842" builtinId="9" hidden="1"/>
    <cellStyle name="Followed Hyperlink" xfId="1843" builtinId="9" hidden="1"/>
    <cellStyle name="Followed Hyperlink" xfId="1844" builtinId="9" hidden="1"/>
    <cellStyle name="Followed Hyperlink" xfId="1845" builtinId="9" hidden="1"/>
    <cellStyle name="Followed Hyperlink" xfId="1846" builtinId="9" hidden="1"/>
    <cellStyle name="Followed Hyperlink" xfId="1847" builtinId="9" hidden="1"/>
    <cellStyle name="Followed Hyperlink" xfId="1848" builtinId="9" hidden="1"/>
    <cellStyle name="Followed Hyperlink" xfId="1849" builtinId="9" hidden="1"/>
    <cellStyle name="Followed Hyperlink" xfId="1850" builtinId="9" hidden="1"/>
    <cellStyle name="Followed Hyperlink" xfId="1851" builtinId="9" hidden="1"/>
    <cellStyle name="Followed Hyperlink" xfId="1852" builtinId="9" hidden="1"/>
    <cellStyle name="Followed Hyperlink" xfId="1853" builtinId="9" hidden="1"/>
    <cellStyle name="Followed Hyperlink" xfId="1854" builtinId="9" hidden="1"/>
    <cellStyle name="Followed Hyperlink" xfId="1855" builtinId="9" hidden="1"/>
    <cellStyle name="Followed Hyperlink" xfId="1856" builtinId="9" hidden="1"/>
    <cellStyle name="Followed Hyperlink" xfId="1857" builtinId="9" hidden="1"/>
    <cellStyle name="Followed Hyperlink" xfId="1858" builtinId="9" hidden="1"/>
    <cellStyle name="Followed Hyperlink" xfId="1859" builtinId="9" hidden="1"/>
    <cellStyle name="Followed Hyperlink" xfId="1860" builtinId="9" hidden="1"/>
    <cellStyle name="Followed Hyperlink" xfId="1861" builtinId="9" hidden="1"/>
    <cellStyle name="Followed Hyperlink" xfId="1862" builtinId="9" hidden="1"/>
    <cellStyle name="Followed Hyperlink" xfId="1863" builtinId="9" hidden="1"/>
    <cellStyle name="Followed Hyperlink" xfId="1864" builtinId="9" hidden="1"/>
    <cellStyle name="Followed Hyperlink" xfId="1865" builtinId="9" hidden="1"/>
    <cellStyle name="Followed Hyperlink" xfId="1866" builtinId="9" hidden="1"/>
    <cellStyle name="Followed Hyperlink" xfId="1867" builtinId="9" hidden="1"/>
    <cellStyle name="Followed Hyperlink" xfId="1868" builtinId="9" hidden="1"/>
    <cellStyle name="Followed Hyperlink" xfId="1869" builtinId="9" hidden="1"/>
    <cellStyle name="Followed Hyperlink" xfId="1870" builtinId="9" hidden="1"/>
    <cellStyle name="Followed Hyperlink" xfId="1871" builtinId="9" hidden="1"/>
    <cellStyle name="Followed Hyperlink" xfId="1872" builtinId="9" hidden="1"/>
    <cellStyle name="Followed Hyperlink" xfId="1873" builtinId="9" hidden="1"/>
    <cellStyle name="Followed Hyperlink" xfId="1874" builtinId="9" hidden="1"/>
    <cellStyle name="Followed Hyperlink" xfId="1875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3" builtinId="9" hidden="1"/>
    <cellStyle name="Followed Hyperlink" xfId="1944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4" builtinId="9" hidden="1"/>
    <cellStyle name="Followed Hyperlink" xfId="1985" builtinId="9" hidden="1"/>
    <cellStyle name="Followed Hyperlink" xfId="1986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389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5" builtinId="9" hidden="1"/>
    <cellStyle name="Followed Hyperlink" xfId="2417" builtinId="9" hidden="1"/>
    <cellStyle name="Followed Hyperlink" xfId="2419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2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0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6" builtinId="9" hidden="1"/>
    <cellStyle name="Followed Hyperlink" xfId="2527" builtinId="9" hidden="1"/>
    <cellStyle name="Followed Hyperlink" xfId="2528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67" builtinId="9" hidden="1"/>
    <cellStyle name="Followed Hyperlink" xfId="2869" builtinId="9" hidden="1"/>
    <cellStyle name="Followed Hyperlink" xfId="2871" builtinId="9" hidden="1"/>
    <cellStyle name="Followed Hyperlink" xfId="2873" builtinId="9" hidden="1"/>
    <cellStyle name="Followed Hyperlink" xfId="2875" builtinId="9" hidden="1"/>
    <cellStyle name="Followed Hyperlink" xfId="2877" builtinId="9" hidden="1"/>
    <cellStyle name="Followed Hyperlink" xfId="2879" builtinId="9" hidden="1"/>
    <cellStyle name="Followed Hyperlink" xfId="2881" builtinId="9" hidden="1"/>
    <cellStyle name="Followed Hyperlink" xfId="2883" builtinId="9" hidden="1"/>
    <cellStyle name="Followed Hyperlink" xfId="2885" builtinId="9" hidden="1"/>
    <cellStyle name="Followed Hyperlink" xfId="2887" builtinId="9" hidden="1"/>
    <cellStyle name="Followed Hyperlink" xfId="2889" builtinId="9" hidden="1"/>
    <cellStyle name="Followed Hyperlink" xfId="2891" builtinId="9" hidden="1"/>
    <cellStyle name="Followed Hyperlink" xfId="2893" builtinId="9" hidden="1"/>
    <cellStyle name="Followed Hyperlink" xfId="2895" builtinId="9" hidden="1"/>
    <cellStyle name="Followed Hyperlink" xfId="2897" builtinId="9" hidden="1"/>
    <cellStyle name="Followed Hyperlink" xfId="2899" builtinId="9" hidden="1"/>
    <cellStyle name="Followed Hyperlink" xfId="2901" builtinId="9" hidden="1"/>
    <cellStyle name="Followed Hyperlink" xfId="2903" builtinId="9" hidden="1"/>
    <cellStyle name="Followed Hyperlink" xfId="2905" builtinId="9" hidden="1"/>
    <cellStyle name="Followed Hyperlink" xfId="2907" builtinId="9" hidden="1"/>
    <cellStyle name="Followed Hyperlink" xfId="2909" builtinId="9" hidden="1"/>
    <cellStyle name="Followed Hyperlink" xfId="2911" builtinId="9" hidden="1"/>
    <cellStyle name="Followed Hyperlink" xfId="2913" builtinId="9" hidden="1"/>
    <cellStyle name="Followed Hyperlink" xfId="2915" builtinId="9" hidden="1"/>
    <cellStyle name="Followed Hyperlink" xfId="2917" builtinId="9" hidden="1"/>
    <cellStyle name="Followed Hyperlink" xfId="2919" builtinId="9" hidden="1"/>
    <cellStyle name="Followed Hyperlink" xfId="2921" builtinId="9" hidden="1"/>
    <cellStyle name="Followed Hyperlink" xfId="2923" builtinId="9" hidden="1"/>
    <cellStyle name="Followed Hyperlink" xfId="2925" builtinId="9" hidden="1"/>
    <cellStyle name="Followed Hyperlink" xfId="2927" builtinId="9" hidden="1"/>
    <cellStyle name="Followed Hyperlink" xfId="2929" builtinId="9" hidden="1"/>
    <cellStyle name="Followed Hyperlink" xfId="2931" builtinId="9" hidden="1"/>
    <cellStyle name="Followed Hyperlink" xfId="2933" builtinId="9" hidden="1"/>
    <cellStyle name="Followed Hyperlink" xfId="2935" builtinId="9" hidden="1"/>
    <cellStyle name="Followed Hyperlink" xfId="2937" builtinId="9" hidden="1"/>
    <cellStyle name="Followed Hyperlink" xfId="2939" builtinId="9" hidden="1"/>
    <cellStyle name="Followed Hyperlink" xfId="2941" builtinId="9" hidden="1"/>
    <cellStyle name="Followed Hyperlink" xfId="2943" builtinId="9" hidden="1"/>
    <cellStyle name="Followed Hyperlink" xfId="2945" builtinId="9" hidden="1"/>
    <cellStyle name="Followed Hyperlink" xfId="2947" builtinId="9" hidden="1"/>
    <cellStyle name="Followed Hyperlink" xfId="2949" builtinId="9" hidden="1"/>
    <cellStyle name="Followed Hyperlink" xfId="2951" builtinId="9" hidden="1"/>
    <cellStyle name="Followed Hyperlink" xfId="2953" builtinId="9" hidden="1"/>
    <cellStyle name="Followed Hyperlink" xfId="2955" builtinId="9" hidden="1"/>
    <cellStyle name="Followed Hyperlink" xfId="2957" builtinId="9" hidden="1"/>
    <cellStyle name="Followed Hyperlink" xfId="2959" builtinId="9" hidden="1"/>
    <cellStyle name="Followed Hyperlink" xfId="2961" builtinId="9" hidden="1"/>
    <cellStyle name="Followed Hyperlink" xfId="2963" builtinId="9" hidden="1"/>
    <cellStyle name="Followed Hyperlink" xfId="2965" builtinId="9" hidden="1"/>
    <cellStyle name="Followed Hyperlink" xfId="2967" builtinId="9" hidden="1"/>
    <cellStyle name="Followed Hyperlink" xfId="2969" builtinId="9" hidden="1"/>
    <cellStyle name="Followed Hyperlink" xfId="2971" builtinId="9" hidden="1"/>
    <cellStyle name="Followed Hyperlink" xfId="2973" builtinId="9" hidden="1"/>
    <cellStyle name="Followed Hyperlink" xfId="2975" builtinId="9" hidden="1"/>
    <cellStyle name="Followed Hyperlink" xfId="2977" builtinId="9" hidden="1"/>
    <cellStyle name="Followed Hyperlink" xfId="2979" builtinId="9" hidden="1"/>
    <cellStyle name="Followed Hyperlink" xfId="2981" builtinId="9" hidden="1"/>
    <cellStyle name="Followed Hyperlink" xfId="2983" builtinId="9" hidden="1"/>
    <cellStyle name="Followed Hyperlink" xfId="2985" builtinId="9" hidden="1"/>
    <cellStyle name="Followed Hyperlink" xfId="2987" builtinId="9" hidden="1"/>
    <cellStyle name="Followed Hyperlink" xfId="2989" builtinId="9" hidden="1"/>
    <cellStyle name="Followed Hyperlink" xfId="2991" builtinId="9" hidden="1"/>
    <cellStyle name="Followed Hyperlink" xfId="2993" builtinId="9" hidden="1"/>
    <cellStyle name="Followed Hyperlink" xfId="2995" builtinId="9" hidden="1"/>
    <cellStyle name="Followed Hyperlink" xfId="2997" builtinId="9" hidden="1"/>
    <cellStyle name="Followed Hyperlink" xfId="2999" builtinId="9" hidden="1"/>
    <cellStyle name="Followed Hyperlink" xfId="3001" builtinId="9" hidden="1"/>
    <cellStyle name="Followed Hyperlink" xfId="3003" builtinId="9" hidden="1"/>
    <cellStyle name="Followed Hyperlink" xfId="3005" builtinId="9" hidden="1"/>
    <cellStyle name="Followed Hyperlink" xfId="3007" builtinId="9" hidden="1"/>
    <cellStyle name="Followed Hyperlink" xfId="3009" builtinId="9" hidden="1"/>
    <cellStyle name="Followed Hyperlink" xfId="3011" builtinId="9" hidden="1"/>
    <cellStyle name="Followed Hyperlink" xfId="3013" builtinId="9" hidden="1"/>
    <cellStyle name="Followed Hyperlink" xfId="3015" builtinId="9" hidden="1"/>
    <cellStyle name="Followed Hyperlink" xfId="3017" builtinId="9" hidden="1"/>
    <cellStyle name="Followed Hyperlink" xfId="3019" builtinId="9" hidden="1"/>
    <cellStyle name="Followed Hyperlink" xfId="3021" builtinId="9" hidden="1"/>
    <cellStyle name="Followed Hyperlink" xfId="3023" builtinId="9" hidden="1"/>
    <cellStyle name="Followed Hyperlink" xfId="3025" builtinId="9" hidden="1"/>
    <cellStyle name="Followed Hyperlink" xfId="3027" builtinId="9" hidden="1"/>
    <cellStyle name="Followed Hyperlink" xfId="3029" builtinId="9" hidden="1"/>
    <cellStyle name="Followed Hyperlink" xfId="3031" builtinId="9" hidden="1"/>
    <cellStyle name="Followed Hyperlink" xfId="3033" builtinId="9" hidden="1"/>
    <cellStyle name="Followed Hyperlink" xfId="3035" builtinId="9" hidden="1"/>
    <cellStyle name="Followed Hyperlink" xfId="3037" builtinId="9" hidden="1"/>
    <cellStyle name="Followed Hyperlink" xfId="3039" builtinId="9" hidden="1"/>
    <cellStyle name="Followed Hyperlink" xfId="3041" builtinId="9" hidden="1"/>
    <cellStyle name="Followed Hyperlink" xfId="3043" builtinId="9" hidden="1"/>
    <cellStyle name="Followed Hyperlink" xfId="3045" builtinId="9" hidden="1"/>
    <cellStyle name="Followed Hyperlink" xfId="3047" builtinId="9" hidden="1"/>
    <cellStyle name="Followed Hyperlink" xfId="3049" builtinId="9" hidden="1"/>
    <cellStyle name="Followed Hyperlink" xfId="3051" builtinId="9" hidden="1"/>
    <cellStyle name="Followed Hyperlink" xfId="3053" builtinId="9" hidden="1"/>
    <cellStyle name="Followed Hyperlink" xfId="3055" builtinId="9" hidden="1"/>
    <cellStyle name="Followed Hyperlink" xfId="3057" builtinId="9" hidden="1"/>
    <cellStyle name="Followed Hyperlink" xfId="3059" builtinId="9" hidden="1"/>
    <cellStyle name="Followed Hyperlink" xfId="3061" builtinId="9" hidden="1"/>
    <cellStyle name="Followed Hyperlink" xfId="3063" builtinId="9" hidden="1"/>
    <cellStyle name="Followed Hyperlink" xfId="3065" builtinId="9" hidden="1"/>
    <cellStyle name="Followed Hyperlink" xfId="3067" builtinId="9" hidden="1"/>
    <cellStyle name="Followed Hyperlink" xfId="3069" builtinId="9" hidden="1"/>
    <cellStyle name="Followed Hyperlink" xfId="3071" builtinId="9" hidden="1"/>
    <cellStyle name="Followed Hyperlink" xfId="3073" builtinId="9" hidden="1"/>
    <cellStyle name="Followed Hyperlink" xfId="3075" builtinId="9" hidden="1"/>
    <cellStyle name="Followed Hyperlink" xfId="3077" builtinId="9" hidden="1"/>
    <cellStyle name="Followed Hyperlink" xfId="3079" builtinId="9" hidden="1"/>
    <cellStyle name="Followed Hyperlink" xfId="3081" builtinId="9" hidden="1"/>
    <cellStyle name="Followed Hyperlink" xfId="3083" builtinId="9" hidden="1"/>
    <cellStyle name="Followed Hyperlink" xfId="3085" builtinId="9" hidden="1"/>
    <cellStyle name="Followed Hyperlink" xfId="3087" builtinId="9" hidden="1"/>
    <cellStyle name="Followed Hyperlink" xfId="3089" builtinId="9" hidden="1"/>
    <cellStyle name="Followed Hyperlink" xfId="3091" builtinId="9" hidden="1"/>
    <cellStyle name="Followed Hyperlink" xfId="3093" builtinId="9" hidden="1"/>
    <cellStyle name="Followed Hyperlink" xfId="3095" builtinId="9" hidden="1"/>
    <cellStyle name="Followed Hyperlink" xfId="3097" builtinId="9" hidden="1"/>
    <cellStyle name="Followed Hyperlink" xfId="3099" builtinId="9" hidden="1"/>
    <cellStyle name="Followed Hyperlink" xfId="3101" builtinId="9" hidden="1"/>
    <cellStyle name="Followed Hyperlink" xfId="3103" builtinId="9" hidden="1"/>
    <cellStyle name="Followed Hyperlink" xfId="3105" builtinId="9" hidden="1"/>
    <cellStyle name="Followed Hyperlink" xfId="3107" builtinId="9" hidden="1"/>
    <cellStyle name="Followed Hyperlink" xfId="3109" builtinId="9" hidden="1"/>
    <cellStyle name="Followed Hyperlink" xfId="3111" builtinId="9" hidden="1"/>
    <cellStyle name="Followed Hyperlink" xfId="3113" builtinId="9" hidden="1"/>
    <cellStyle name="Followed Hyperlink" xfId="3115" builtinId="9" hidden="1"/>
    <cellStyle name="Followed Hyperlink" xfId="3117" builtinId="9" hidden="1"/>
    <cellStyle name="Followed Hyperlink" xfId="3119" builtinId="9" hidden="1"/>
    <cellStyle name="Followed Hyperlink" xfId="3121" builtinId="9" hidden="1"/>
    <cellStyle name="Followed Hyperlink" xfId="3123" builtinId="9" hidden="1"/>
    <cellStyle name="Followed Hyperlink" xfId="3125" builtinId="9" hidden="1"/>
    <cellStyle name="Followed Hyperlink" xfId="3127" builtinId="9" hidden="1"/>
    <cellStyle name="Followed Hyperlink" xfId="3129" builtinId="9" hidden="1"/>
    <cellStyle name="Followed Hyperlink" xfId="3131" builtinId="9" hidden="1"/>
    <cellStyle name="Followed Hyperlink" xfId="3133" builtinId="9" hidden="1"/>
    <cellStyle name="Followed Hyperlink" xfId="3135" builtinId="9" hidden="1"/>
    <cellStyle name="Followed Hyperlink" xfId="3137" builtinId="9" hidden="1"/>
    <cellStyle name="Followed Hyperlink" xfId="3139" builtinId="9" hidden="1"/>
    <cellStyle name="Followed Hyperlink" xfId="3141" builtinId="9" hidden="1"/>
    <cellStyle name="Followed Hyperlink" xfId="3143" builtinId="9" hidden="1"/>
    <cellStyle name="Followed Hyperlink" xfId="3145" builtinId="9" hidden="1"/>
    <cellStyle name="Followed Hyperlink" xfId="3147" builtinId="9" hidden="1"/>
    <cellStyle name="Followed Hyperlink" xfId="3149" builtinId="9" hidden="1"/>
    <cellStyle name="Followed Hyperlink" xfId="3151" builtinId="9" hidden="1"/>
    <cellStyle name="Followed Hyperlink" xfId="3153" builtinId="9" hidden="1"/>
    <cellStyle name="Followed Hyperlink" xfId="3155" builtinId="9" hidden="1"/>
    <cellStyle name="Followed Hyperlink" xfId="3157" builtinId="9" hidden="1"/>
    <cellStyle name="Followed Hyperlink" xfId="3159" builtinId="9" hidden="1"/>
    <cellStyle name="Followed Hyperlink" xfId="3161" builtinId="9" hidden="1"/>
    <cellStyle name="Followed Hyperlink" xfId="3163" builtinId="9" hidden="1"/>
    <cellStyle name="Followed Hyperlink" xfId="3165" builtinId="9" hidden="1"/>
    <cellStyle name="Followed Hyperlink" xfId="3167" builtinId="9" hidden="1"/>
    <cellStyle name="Followed Hyperlink" xfId="3169" builtinId="9" hidden="1"/>
    <cellStyle name="Followed Hyperlink" xfId="3171" builtinId="9" hidden="1"/>
    <cellStyle name="Followed Hyperlink" xfId="3173" builtinId="9" hidden="1"/>
    <cellStyle name="Followed Hyperlink" xfId="3175" builtinId="9" hidden="1"/>
    <cellStyle name="Followed Hyperlink" xfId="3177" builtinId="9" hidden="1"/>
    <cellStyle name="Followed Hyperlink" xfId="3179" builtinId="9" hidden="1"/>
    <cellStyle name="Followed Hyperlink" xfId="3181" builtinId="9" hidden="1"/>
    <cellStyle name="Followed Hyperlink" xfId="3183" builtinId="9" hidden="1"/>
    <cellStyle name="Followed Hyperlink" xfId="3185" builtinId="9" hidden="1"/>
    <cellStyle name="Followed Hyperlink" xfId="3187" builtinId="9" hidden="1"/>
    <cellStyle name="Followed Hyperlink" xfId="3189" builtinId="9" hidden="1"/>
    <cellStyle name="Followed Hyperlink" xfId="3191" builtinId="9" hidden="1"/>
    <cellStyle name="Followed Hyperlink" xfId="3193" builtinId="9" hidden="1"/>
    <cellStyle name="Followed Hyperlink" xfId="3195" builtinId="9" hidden="1"/>
    <cellStyle name="Followed Hyperlink" xfId="3197" builtinId="9" hidden="1"/>
    <cellStyle name="Followed Hyperlink" xfId="3199" builtinId="9" hidden="1"/>
    <cellStyle name="Followed Hyperlink" xfId="3201" builtinId="9" hidden="1"/>
    <cellStyle name="Followed Hyperlink" xfId="3203" builtinId="9" hidden="1"/>
    <cellStyle name="Followed Hyperlink" xfId="3205" builtinId="9" hidden="1"/>
    <cellStyle name="Followed Hyperlink" xfId="3207" builtinId="9" hidden="1"/>
    <cellStyle name="Followed Hyperlink" xfId="3209" builtinId="9" hidden="1"/>
    <cellStyle name="Followed Hyperlink" xfId="3211" builtinId="9" hidden="1"/>
    <cellStyle name="Followed Hyperlink" xfId="3213" builtinId="9" hidden="1"/>
    <cellStyle name="Followed Hyperlink" xfId="3215" builtinId="9" hidden="1"/>
    <cellStyle name="Followed Hyperlink" xfId="3217" builtinId="9" hidden="1"/>
    <cellStyle name="Followed Hyperlink" xfId="3219" builtinId="9" hidden="1"/>
    <cellStyle name="Followed Hyperlink" xfId="3221" builtinId="9" hidden="1"/>
    <cellStyle name="Followed Hyperlink" xfId="3223" builtinId="9" hidden="1"/>
    <cellStyle name="Followed Hyperlink" xfId="3225" builtinId="9" hidden="1"/>
    <cellStyle name="Followed Hyperlink" xfId="3227" builtinId="9" hidden="1"/>
    <cellStyle name="Followed Hyperlink" xfId="3229" builtinId="9" hidden="1"/>
    <cellStyle name="Followed Hyperlink" xfId="3231" builtinId="9" hidden="1"/>
    <cellStyle name="Followed Hyperlink" xfId="3233" builtinId="9" hidden="1"/>
    <cellStyle name="Followed Hyperlink" xfId="3235" builtinId="9" hidden="1"/>
    <cellStyle name="Followed Hyperlink" xfId="3237" builtinId="9" hidden="1"/>
    <cellStyle name="Followed Hyperlink" xfId="3239" builtinId="9" hidden="1"/>
    <cellStyle name="Followed Hyperlink" xfId="3241" builtinId="9" hidden="1"/>
    <cellStyle name="Followed Hyperlink" xfId="3243" builtinId="9" hidden="1"/>
    <cellStyle name="Followed Hyperlink" xfId="3245" builtinId="9" hidden="1"/>
    <cellStyle name="Followed Hyperlink" xfId="3247" builtinId="9" hidden="1"/>
    <cellStyle name="Followed Hyperlink" xfId="3249" builtinId="9" hidden="1"/>
    <cellStyle name="Followed Hyperlink" xfId="3251" builtinId="9" hidden="1"/>
    <cellStyle name="Followed Hyperlink" xfId="3253" builtinId="9" hidden="1"/>
    <cellStyle name="Followed Hyperlink" xfId="3255" builtinId="9" hidden="1"/>
    <cellStyle name="Followed Hyperlink" xfId="3257" builtinId="9" hidden="1"/>
    <cellStyle name="Followed Hyperlink" xfId="3259" builtinId="9" hidden="1"/>
    <cellStyle name="Followed Hyperlink" xfId="3261" builtinId="9" hidden="1"/>
    <cellStyle name="Followed Hyperlink" xfId="3263" builtinId="9" hidden="1"/>
    <cellStyle name="Followed Hyperlink" xfId="3265" builtinId="9" hidden="1"/>
    <cellStyle name="Followed Hyperlink" xfId="3267" builtinId="9" hidden="1"/>
    <cellStyle name="Followed Hyperlink" xfId="3269" builtinId="9" hidden="1"/>
    <cellStyle name="Followed Hyperlink" xfId="3271" builtinId="9" hidden="1"/>
    <cellStyle name="Followed Hyperlink" xfId="3273" builtinId="9" hidden="1"/>
    <cellStyle name="Followed Hyperlink" xfId="3275" builtinId="9" hidden="1"/>
    <cellStyle name="Followed Hyperlink" xfId="3277" builtinId="9" hidden="1"/>
    <cellStyle name="Followed Hyperlink" xfId="3279" builtinId="9" hidden="1"/>
    <cellStyle name="Followed Hyperlink" xfId="3281" builtinId="9" hidden="1"/>
    <cellStyle name="Followed Hyperlink" xfId="3283" builtinId="9" hidden="1"/>
    <cellStyle name="Followed Hyperlink" xfId="3285" builtinId="9" hidden="1"/>
    <cellStyle name="Followed Hyperlink" xfId="3287" builtinId="9" hidden="1"/>
    <cellStyle name="Followed Hyperlink" xfId="3289" builtinId="9" hidden="1"/>
    <cellStyle name="Followed Hyperlink" xfId="3291" builtinId="9" hidden="1"/>
    <cellStyle name="Followed Hyperlink" xfId="3293" builtinId="9" hidden="1"/>
    <cellStyle name="Followed Hyperlink" xfId="3295" builtinId="9" hidden="1"/>
    <cellStyle name="Followed Hyperlink" xfId="3297" builtinId="9" hidden="1"/>
    <cellStyle name="Followed Hyperlink" xfId="3299" builtinId="9" hidden="1"/>
    <cellStyle name="Followed Hyperlink" xfId="3301" builtinId="9" hidden="1"/>
    <cellStyle name="Followed Hyperlink" xfId="3303" builtinId="9" hidden="1"/>
    <cellStyle name="Followed Hyperlink" xfId="3305" builtinId="9" hidden="1"/>
    <cellStyle name="Followed Hyperlink" xfId="3307" builtinId="9" hidden="1"/>
    <cellStyle name="Followed Hyperlink" xfId="3309" builtinId="9" hidden="1"/>
    <cellStyle name="Followed Hyperlink" xfId="3311" builtinId="9" hidden="1"/>
    <cellStyle name="Followed Hyperlink" xfId="3313" builtinId="9" hidden="1"/>
    <cellStyle name="Followed Hyperlink" xfId="3315" builtinId="9" hidden="1"/>
    <cellStyle name="Followed Hyperlink" xfId="3317" builtinId="9" hidden="1"/>
    <cellStyle name="Followed Hyperlink" xfId="3319" builtinId="9" hidden="1"/>
    <cellStyle name="Followed Hyperlink" xfId="3321" builtinId="9" hidden="1"/>
    <cellStyle name="Followed Hyperlink" xfId="3323" builtinId="9" hidden="1"/>
    <cellStyle name="Followed Hyperlink" xfId="3325" builtinId="9" hidden="1"/>
    <cellStyle name="Followed Hyperlink" xfId="3327" builtinId="9" hidden="1"/>
    <cellStyle name="Followed Hyperlink" xfId="3329" builtinId="9" hidden="1"/>
    <cellStyle name="Followed Hyperlink" xfId="3331" builtinId="9" hidden="1"/>
    <cellStyle name="Followed Hyperlink" xfId="3333" builtinId="9" hidden="1"/>
    <cellStyle name="Followed Hyperlink" xfId="3335" builtinId="9" hidden="1"/>
    <cellStyle name="Followed Hyperlink" xfId="3337" builtinId="9" hidden="1"/>
    <cellStyle name="Followed Hyperlink" xfId="3339" builtinId="9" hidden="1"/>
    <cellStyle name="Followed Hyperlink" xfId="3341" builtinId="9" hidden="1"/>
    <cellStyle name="Followed Hyperlink" xfId="3343" builtinId="9" hidden="1"/>
    <cellStyle name="Followed Hyperlink" xfId="3345" builtinId="9" hidden="1"/>
    <cellStyle name="Followed Hyperlink" xfId="3347" builtinId="9" hidden="1"/>
    <cellStyle name="Followed Hyperlink" xfId="3349" builtinId="9" hidden="1"/>
    <cellStyle name="Followed Hyperlink" xfId="3351" builtinId="9" hidden="1"/>
    <cellStyle name="Followed Hyperlink" xfId="3353" builtinId="9" hidden="1"/>
    <cellStyle name="Followed Hyperlink" xfId="3355" builtinId="9" hidden="1"/>
    <cellStyle name="Followed Hyperlink" xfId="3357" builtinId="9" hidden="1"/>
    <cellStyle name="Followed Hyperlink" xfId="3359" builtinId="9" hidden="1"/>
    <cellStyle name="Followed Hyperlink" xfId="3361" builtinId="9" hidden="1"/>
    <cellStyle name="Followed Hyperlink" xfId="3363" builtinId="9" hidden="1"/>
    <cellStyle name="Followed Hyperlink" xfId="3365" builtinId="9" hidden="1"/>
    <cellStyle name="Followed Hyperlink" xfId="3367" builtinId="9" hidden="1"/>
    <cellStyle name="Followed Hyperlink" xfId="3369" builtinId="9" hidden="1"/>
    <cellStyle name="Followed Hyperlink" xfId="3371" builtinId="9" hidden="1"/>
    <cellStyle name="Followed Hyperlink" xfId="3373" builtinId="9" hidden="1"/>
    <cellStyle name="Followed Hyperlink" xfId="3375" builtinId="9" hidden="1"/>
    <cellStyle name="Followed Hyperlink" xfId="3377" builtinId="9" hidden="1"/>
    <cellStyle name="Followed Hyperlink" xfId="3379" builtinId="9" hidden="1"/>
    <cellStyle name="Followed Hyperlink" xfId="3381" builtinId="9" hidden="1"/>
    <cellStyle name="Followed Hyperlink" xfId="3383" builtinId="9" hidden="1"/>
    <cellStyle name="Followed Hyperlink" xfId="3385" builtinId="9" hidden="1"/>
    <cellStyle name="Followed Hyperlink" xfId="3387" builtinId="9" hidden="1"/>
    <cellStyle name="Followed Hyperlink" xfId="3389" builtinId="9" hidden="1"/>
    <cellStyle name="Followed Hyperlink" xfId="3391" builtinId="9" hidden="1"/>
    <cellStyle name="Followed Hyperlink" xfId="3393" builtinId="9" hidden="1"/>
    <cellStyle name="Followed Hyperlink" xfId="3395" builtinId="9" hidden="1"/>
    <cellStyle name="Followed Hyperlink" xfId="3397" builtinId="9" hidden="1"/>
    <cellStyle name="Followed Hyperlink" xfId="3399" builtinId="9" hidden="1"/>
    <cellStyle name="Followed Hyperlink" xfId="3401" builtinId="9" hidden="1"/>
    <cellStyle name="Followed Hyperlink" xfId="3403" builtinId="9" hidden="1"/>
    <cellStyle name="Followed Hyperlink" xfId="3405" builtinId="9" hidden="1"/>
    <cellStyle name="Followed Hyperlink" xfId="3407" builtinId="9" hidden="1"/>
    <cellStyle name="Followed Hyperlink" xfId="3409" builtinId="9" hidden="1"/>
    <cellStyle name="Followed Hyperlink" xfId="3411" builtinId="9" hidden="1"/>
    <cellStyle name="Followed Hyperlink" xfId="3413" builtinId="9" hidden="1"/>
    <cellStyle name="Followed Hyperlink" xfId="3415" builtinId="9" hidden="1"/>
    <cellStyle name="Hyperlink" xfId="1" builtinId="8" hidden="1"/>
    <cellStyle name="Hyperlink" xfId="3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0" builtinId="8" hidden="1"/>
    <cellStyle name="Hyperlink" xfId="2842" builtinId="8" hidden="1"/>
    <cellStyle name="Hyperlink" xfId="2844" builtinId="8" hidden="1"/>
    <cellStyle name="Hyperlink" xfId="2846" builtinId="8" hidden="1"/>
    <cellStyle name="Hyperlink" xfId="2848" builtinId="8" hidden="1"/>
    <cellStyle name="Hyperlink" xfId="2850" builtinId="8" hidden="1"/>
    <cellStyle name="Hyperlink" xfId="2852" builtinId="8" hidden="1"/>
    <cellStyle name="Hyperlink" xfId="2854" builtinId="8" hidden="1"/>
    <cellStyle name="Hyperlink" xfId="2856" builtinId="8" hidden="1"/>
    <cellStyle name="Hyperlink" xfId="2858" builtinId="8" hidden="1"/>
    <cellStyle name="Hyperlink" xfId="2860" builtinId="8" hidden="1"/>
    <cellStyle name="Hyperlink" xfId="2862" builtinId="8" hidden="1"/>
    <cellStyle name="Hyperlink" xfId="2864" builtinId="8" hidden="1"/>
    <cellStyle name="Hyperlink" xfId="2866" builtinId="8" hidden="1"/>
    <cellStyle name="Hyperlink" xfId="2868" builtinId="8" hidden="1"/>
    <cellStyle name="Hyperlink" xfId="2870" builtinId="8" hidden="1"/>
    <cellStyle name="Hyperlink" xfId="2872" builtinId="8" hidden="1"/>
    <cellStyle name="Hyperlink" xfId="2874" builtinId="8" hidden="1"/>
    <cellStyle name="Hyperlink" xfId="2876" builtinId="8" hidden="1"/>
    <cellStyle name="Hyperlink" xfId="2878" builtinId="8" hidden="1"/>
    <cellStyle name="Hyperlink" xfId="2880" builtinId="8" hidden="1"/>
    <cellStyle name="Hyperlink" xfId="2882" builtinId="8" hidden="1"/>
    <cellStyle name="Hyperlink" xfId="2884" builtinId="8" hidden="1"/>
    <cellStyle name="Hyperlink" xfId="2886" builtinId="8" hidden="1"/>
    <cellStyle name="Hyperlink" xfId="2888" builtinId="8" hidden="1"/>
    <cellStyle name="Hyperlink" xfId="2890" builtinId="8" hidden="1"/>
    <cellStyle name="Hyperlink" xfId="2892" builtinId="8" hidden="1"/>
    <cellStyle name="Hyperlink" xfId="2894" builtinId="8" hidden="1"/>
    <cellStyle name="Hyperlink" xfId="2896" builtinId="8" hidden="1"/>
    <cellStyle name="Hyperlink" xfId="2898" builtinId="8" hidden="1"/>
    <cellStyle name="Hyperlink" xfId="2900" builtinId="8" hidden="1"/>
    <cellStyle name="Hyperlink" xfId="2902" builtinId="8" hidden="1"/>
    <cellStyle name="Hyperlink" xfId="2904" builtinId="8" hidden="1"/>
    <cellStyle name="Hyperlink" xfId="2906" builtinId="8" hidden="1"/>
    <cellStyle name="Hyperlink" xfId="2908" builtinId="8" hidden="1"/>
    <cellStyle name="Hyperlink" xfId="2910" builtinId="8" hidden="1"/>
    <cellStyle name="Hyperlink" xfId="2912" builtinId="8" hidden="1"/>
    <cellStyle name="Hyperlink" xfId="2914" builtinId="8" hidden="1"/>
    <cellStyle name="Hyperlink" xfId="2916" builtinId="8" hidden="1"/>
    <cellStyle name="Hyperlink" xfId="2918" builtinId="8" hidden="1"/>
    <cellStyle name="Hyperlink" xfId="2920" builtinId="8" hidden="1"/>
    <cellStyle name="Hyperlink" xfId="2922" builtinId="8" hidden="1"/>
    <cellStyle name="Hyperlink" xfId="2924" builtinId="8" hidden="1"/>
    <cellStyle name="Hyperlink" xfId="2926" builtinId="8" hidden="1"/>
    <cellStyle name="Hyperlink" xfId="2928" builtinId="8" hidden="1"/>
    <cellStyle name="Hyperlink" xfId="2930" builtinId="8" hidden="1"/>
    <cellStyle name="Hyperlink" xfId="2932" builtinId="8" hidden="1"/>
    <cellStyle name="Hyperlink" xfId="2934" builtinId="8" hidden="1"/>
    <cellStyle name="Hyperlink" xfId="2936" builtinId="8" hidden="1"/>
    <cellStyle name="Hyperlink" xfId="2938" builtinId="8" hidden="1"/>
    <cellStyle name="Hyperlink" xfId="2940" builtinId="8" hidden="1"/>
    <cellStyle name="Hyperlink" xfId="2942" builtinId="8" hidden="1"/>
    <cellStyle name="Hyperlink" xfId="2944" builtinId="8" hidden="1"/>
    <cellStyle name="Hyperlink" xfId="2946" builtinId="8" hidden="1"/>
    <cellStyle name="Hyperlink" xfId="2948" builtinId="8" hidden="1"/>
    <cellStyle name="Hyperlink" xfId="2950" builtinId="8" hidden="1"/>
    <cellStyle name="Hyperlink" xfId="2952" builtinId="8" hidden="1"/>
    <cellStyle name="Hyperlink" xfId="2954" builtinId="8" hidden="1"/>
    <cellStyle name="Hyperlink" xfId="2956" builtinId="8" hidden="1"/>
    <cellStyle name="Hyperlink" xfId="2958" builtinId="8" hidden="1"/>
    <cellStyle name="Hyperlink" xfId="2960" builtinId="8" hidden="1"/>
    <cellStyle name="Hyperlink" xfId="2962" builtinId="8" hidden="1"/>
    <cellStyle name="Hyperlink" xfId="2964" builtinId="8" hidden="1"/>
    <cellStyle name="Hyperlink" xfId="2966" builtinId="8" hidden="1"/>
    <cellStyle name="Hyperlink" xfId="2968" builtinId="8" hidden="1"/>
    <cellStyle name="Hyperlink" xfId="2970" builtinId="8" hidden="1"/>
    <cellStyle name="Hyperlink" xfId="2972" builtinId="8" hidden="1"/>
    <cellStyle name="Hyperlink" xfId="2974" builtinId="8" hidden="1"/>
    <cellStyle name="Hyperlink" xfId="2976" builtinId="8" hidden="1"/>
    <cellStyle name="Hyperlink" xfId="2978" builtinId="8" hidden="1"/>
    <cellStyle name="Hyperlink" xfId="2980" builtinId="8" hidden="1"/>
    <cellStyle name="Hyperlink" xfId="2982" builtinId="8" hidden="1"/>
    <cellStyle name="Hyperlink" xfId="2984" builtinId="8" hidden="1"/>
    <cellStyle name="Hyperlink" xfId="2986" builtinId="8" hidden="1"/>
    <cellStyle name="Hyperlink" xfId="2988" builtinId="8" hidden="1"/>
    <cellStyle name="Hyperlink" xfId="2990" builtinId="8" hidden="1"/>
    <cellStyle name="Hyperlink" xfId="2992" builtinId="8" hidden="1"/>
    <cellStyle name="Hyperlink" xfId="2994" builtinId="8" hidden="1"/>
    <cellStyle name="Hyperlink" xfId="2996" builtinId="8" hidden="1"/>
    <cellStyle name="Hyperlink" xfId="2998" builtinId="8" hidden="1"/>
    <cellStyle name="Hyperlink" xfId="3000" builtinId="8" hidden="1"/>
    <cellStyle name="Hyperlink" xfId="3002" builtinId="8" hidden="1"/>
    <cellStyle name="Hyperlink" xfId="3004" builtinId="8" hidden="1"/>
    <cellStyle name="Hyperlink" xfId="3006" builtinId="8" hidden="1"/>
    <cellStyle name="Hyperlink" xfId="3008" builtinId="8" hidden="1"/>
    <cellStyle name="Hyperlink" xfId="3010" builtinId="8" hidden="1"/>
    <cellStyle name="Hyperlink" xfId="3012" builtinId="8" hidden="1"/>
    <cellStyle name="Hyperlink" xfId="3014" builtinId="8" hidden="1"/>
    <cellStyle name="Hyperlink" xfId="3016" builtinId="8" hidden="1"/>
    <cellStyle name="Hyperlink" xfId="3018" builtinId="8" hidden="1"/>
    <cellStyle name="Hyperlink" xfId="3020" builtinId="8" hidden="1"/>
    <cellStyle name="Hyperlink" xfId="3022" builtinId="8" hidden="1"/>
    <cellStyle name="Hyperlink" xfId="3024" builtinId="8" hidden="1"/>
    <cellStyle name="Hyperlink" xfId="3026" builtinId="8" hidden="1"/>
    <cellStyle name="Hyperlink" xfId="3028" builtinId="8" hidden="1"/>
    <cellStyle name="Hyperlink" xfId="3030" builtinId="8" hidden="1"/>
    <cellStyle name="Hyperlink" xfId="3032" builtinId="8" hidden="1"/>
    <cellStyle name="Hyperlink" xfId="3034" builtinId="8" hidden="1"/>
    <cellStyle name="Hyperlink" xfId="3036" builtinId="8" hidden="1"/>
    <cellStyle name="Hyperlink" xfId="3038" builtinId="8" hidden="1"/>
    <cellStyle name="Hyperlink" xfId="3040" builtinId="8" hidden="1"/>
    <cellStyle name="Hyperlink" xfId="3042" builtinId="8" hidden="1"/>
    <cellStyle name="Hyperlink" xfId="3044" builtinId="8" hidden="1"/>
    <cellStyle name="Hyperlink" xfId="3046" builtinId="8" hidden="1"/>
    <cellStyle name="Hyperlink" xfId="3048" builtinId="8" hidden="1"/>
    <cellStyle name="Hyperlink" xfId="3050" builtinId="8" hidden="1"/>
    <cellStyle name="Hyperlink" xfId="3052" builtinId="8" hidden="1"/>
    <cellStyle name="Hyperlink" xfId="3054" builtinId="8" hidden="1"/>
    <cellStyle name="Hyperlink" xfId="3056" builtinId="8" hidden="1"/>
    <cellStyle name="Hyperlink" xfId="3058" builtinId="8" hidden="1"/>
    <cellStyle name="Hyperlink" xfId="3060" builtinId="8" hidden="1"/>
    <cellStyle name="Hyperlink" xfId="3062" builtinId="8" hidden="1"/>
    <cellStyle name="Hyperlink" xfId="3064" builtinId="8" hidden="1"/>
    <cellStyle name="Hyperlink" xfId="3066" builtinId="8" hidden="1"/>
    <cellStyle name="Hyperlink" xfId="3068" builtinId="8" hidden="1"/>
    <cellStyle name="Hyperlink" xfId="3070" builtinId="8" hidden="1"/>
    <cellStyle name="Hyperlink" xfId="3072" builtinId="8" hidden="1"/>
    <cellStyle name="Hyperlink" xfId="3074" builtinId="8" hidden="1"/>
    <cellStyle name="Hyperlink" xfId="3076" builtinId="8" hidden="1"/>
    <cellStyle name="Hyperlink" xfId="3078" builtinId="8" hidden="1"/>
    <cellStyle name="Hyperlink" xfId="3080" builtinId="8" hidden="1"/>
    <cellStyle name="Hyperlink" xfId="3082" builtinId="8" hidden="1"/>
    <cellStyle name="Hyperlink" xfId="3084" builtinId="8" hidden="1"/>
    <cellStyle name="Hyperlink" xfId="3086" builtinId="8" hidden="1"/>
    <cellStyle name="Hyperlink" xfId="3088" builtinId="8" hidden="1"/>
    <cellStyle name="Hyperlink" xfId="3090" builtinId="8" hidden="1"/>
    <cellStyle name="Hyperlink" xfId="3092" builtinId="8" hidden="1"/>
    <cellStyle name="Hyperlink" xfId="3094" builtinId="8" hidden="1"/>
    <cellStyle name="Hyperlink" xfId="3096" builtinId="8" hidden="1"/>
    <cellStyle name="Hyperlink" xfId="3098" builtinId="8" hidden="1"/>
    <cellStyle name="Hyperlink" xfId="3100" builtinId="8" hidden="1"/>
    <cellStyle name="Hyperlink" xfId="3102" builtinId="8" hidden="1"/>
    <cellStyle name="Hyperlink" xfId="3104" builtinId="8" hidden="1"/>
    <cellStyle name="Hyperlink" xfId="3106" builtinId="8" hidden="1"/>
    <cellStyle name="Hyperlink" xfId="3108" builtinId="8" hidden="1"/>
    <cellStyle name="Hyperlink" xfId="3110" builtinId="8" hidden="1"/>
    <cellStyle name="Hyperlink" xfId="3112" builtinId="8" hidden="1"/>
    <cellStyle name="Hyperlink" xfId="3114" builtinId="8" hidden="1"/>
    <cellStyle name="Hyperlink" xfId="3116" builtinId="8" hidden="1"/>
    <cellStyle name="Hyperlink" xfId="3118" builtinId="8" hidden="1"/>
    <cellStyle name="Hyperlink" xfId="3120" builtinId="8" hidden="1"/>
    <cellStyle name="Hyperlink" xfId="3122" builtinId="8" hidden="1"/>
    <cellStyle name="Hyperlink" xfId="3124" builtinId="8" hidden="1"/>
    <cellStyle name="Hyperlink" xfId="3126" builtinId="8" hidden="1"/>
    <cellStyle name="Hyperlink" xfId="3128" builtinId="8" hidden="1"/>
    <cellStyle name="Hyperlink" xfId="3130" builtinId="8" hidden="1"/>
    <cellStyle name="Hyperlink" xfId="3132" builtinId="8" hidden="1"/>
    <cellStyle name="Hyperlink" xfId="3134" builtinId="8" hidden="1"/>
    <cellStyle name="Hyperlink" xfId="3136" builtinId="8" hidden="1"/>
    <cellStyle name="Hyperlink" xfId="3138" builtinId="8" hidden="1"/>
    <cellStyle name="Hyperlink" xfId="3140" builtinId="8" hidden="1"/>
    <cellStyle name="Hyperlink" xfId="3142" builtinId="8" hidden="1"/>
    <cellStyle name="Hyperlink" xfId="3144" builtinId="8" hidden="1"/>
    <cellStyle name="Hyperlink" xfId="3146" builtinId="8" hidden="1"/>
    <cellStyle name="Hyperlink" xfId="3148" builtinId="8" hidden="1"/>
    <cellStyle name="Hyperlink" xfId="3150" builtinId="8" hidden="1"/>
    <cellStyle name="Hyperlink" xfId="3152" builtinId="8" hidden="1"/>
    <cellStyle name="Hyperlink" xfId="3154" builtinId="8" hidden="1"/>
    <cellStyle name="Hyperlink" xfId="3156" builtinId="8" hidden="1"/>
    <cellStyle name="Hyperlink" xfId="3158" builtinId="8" hidden="1"/>
    <cellStyle name="Hyperlink" xfId="3160" builtinId="8" hidden="1"/>
    <cellStyle name="Hyperlink" xfId="3162" builtinId="8" hidden="1"/>
    <cellStyle name="Hyperlink" xfId="3164" builtinId="8" hidden="1"/>
    <cellStyle name="Hyperlink" xfId="3166" builtinId="8" hidden="1"/>
    <cellStyle name="Hyperlink" xfId="3168" builtinId="8" hidden="1"/>
    <cellStyle name="Hyperlink" xfId="3170" builtinId="8" hidden="1"/>
    <cellStyle name="Hyperlink" xfId="3172" builtinId="8" hidden="1"/>
    <cellStyle name="Hyperlink" xfId="3174" builtinId="8" hidden="1"/>
    <cellStyle name="Hyperlink" xfId="3176" builtinId="8" hidden="1"/>
    <cellStyle name="Hyperlink" xfId="3178" builtinId="8" hidden="1"/>
    <cellStyle name="Hyperlink" xfId="3180" builtinId="8" hidden="1"/>
    <cellStyle name="Hyperlink" xfId="3182" builtinId="8" hidden="1"/>
    <cellStyle name="Hyperlink" xfId="3184" builtinId="8" hidden="1"/>
    <cellStyle name="Hyperlink" xfId="3186" builtinId="8" hidden="1"/>
    <cellStyle name="Hyperlink" xfId="3188" builtinId="8" hidden="1"/>
    <cellStyle name="Hyperlink" xfId="3190" builtinId="8" hidden="1"/>
    <cellStyle name="Hyperlink" xfId="3192" builtinId="8" hidden="1"/>
    <cellStyle name="Hyperlink" xfId="3194" builtinId="8" hidden="1"/>
    <cellStyle name="Hyperlink" xfId="3196" builtinId="8" hidden="1"/>
    <cellStyle name="Hyperlink" xfId="3198" builtinId="8" hidden="1"/>
    <cellStyle name="Hyperlink" xfId="3200" builtinId="8" hidden="1"/>
    <cellStyle name="Hyperlink" xfId="3202" builtinId="8" hidden="1"/>
    <cellStyle name="Hyperlink" xfId="3204" builtinId="8" hidden="1"/>
    <cellStyle name="Hyperlink" xfId="3206" builtinId="8" hidden="1"/>
    <cellStyle name="Hyperlink" xfId="3208" builtinId="8" hidden="1"/>
    <cellStyle name="Hyperlink" xfId="3210" builtinId="8" hidden="1"/>
    <cellStyle name="Hyperlink" xfId="3212" builtinId="8" hidden="1"/>
    <cellStyle name="Hyperlink" xfId="3214" builtinId="8" hidden="1"/>
    <cellStyle name="Hyperlink" xfId="3216" builtinId="8" hidden="1"/>
    <cellStyle name="Hyperlink" xfId="3218" builtinId="8" hidden="1"/>
    <cellStyle name="Hyperlink" xfId="3220" builtinId="8" hidden="1"/>
    <cellStyle name="Hyperlink" xfId="3222" builtinId="8" hidden="1"/>
    <cellStyle name="Hyperlink" xfId="3224" builtinId="8" hidden="1"/>
    <cellStyle name="Hyperlink" xfId="3226" builtinId="8" hidden="1"/>
    <cellStyle name="Hyperlink" xfId="3228" builtinId="8" hidden="1"/>
    <cellStyle name="Hyperlink" xfId="3230" builtinId="8" hidden="1"/>
    <cellStyle name="Hyperlink" xfId="3232" builtinId="8" hidden="1"/>
    <cellStyle name="Hyperlink" xfId="3234" builtinId="8" hidden="1"/>
    <cellStyle name="Hyperlink" xfId="3236" builtinId="8" hidden="1"/>
    <cellStyle name="Hyperlink" xfId="3238" builtinId="8" hidden="1"/>
    <cellStyle name="Hyperlink" xfId="3240" builtinId="8" hidden="1"/>
    <cellStyle name="Hyperlink" xfId="3242" builtinId="8" hidden="1"/>
    <cellStyle name="Hyperlink" xfId="3244" builtinId="8" hidden="1"/>
    <cellStyle name="Hyperlink" xfId="3246" builtinId="8" hidden="1"/>
    <cellStyle name="Hyperlink" xfId="3248" builtinId="8" hidden="1"/>
    <cellStyle name="Hyperlink" xfId="3250" builtinId="8" hidden="1"/>
    <cellStyle name="Hyperlink" xfId="3252" builtinId="8" hidden="1"/>
    <cellStyle name="Hyperlink" xfId="3254" builtinId="8" hidden="1"/>
    <cellStyle name="Hyperlink" xfId="3256" builtinId="8" hidden="1"/>
    <cellStyle name="Hyperlink" xfId="3258" builtinId="8" hidden="1"/>
    <cellStyle name="Hyperlink" xfId="3260" builtinId="8" hidden="1"/>
    <cellStyle name="Hyperlink" xfId="3262" builtinId="8" hidden="1"/>
    <cellStyle name="Hyperlink" xfId="3264" builtinId="8" hidden="1"/>
    <cellStyle name="Hyperlink" xfId="3266" builtinId="8" hidden="1"/>
    <cellStyle name="Hyperlink" xfId="3268" builtinId="8" hidden="1"/>
    <cellStyle name="Hyperlink" xfId="3270" builtinId="8" hidden="1"/>
    <cellStyle name="Hyperlink" xfId="3272" builtinId="8" hidden="1"/>
    <cellStyle name="Hyperlink" xfId="3274" builtinId="8" hidden="1"/>
    <cellStyle name="Hyperlink" xfId="3276" builtinId="8" hidden="1"/>
    <cellStyle name="Hyperlink" xfId="3278" builtinId="8" hidden="1"/>
    <cellStyle name="Hyperlink" xfId="3280" builtinId="8" hidden="1"/>
    <cellStyle name="Hyperlink" xfId="3282" builtinId="8" hidden="1"/>
    <cellStyle name="Hyperlink" xfId="3284" builtinId="8" hidden="1"/>
    <cellStyle name="Hyperlink" xfId="3286" builtinId="8" hidden="1"/>
    <cellStyle name="Hyperlink" xfId="3288" builtinId="8" hidden="1"/>
    <cellStyle name="Hyperlink" xfId="3290" builtinId="8" hidden="1"/>
    <cellStyle name="Hyperlink" xfId="3292" builtinId="8" hidden="1"/>
    <cellStyle name="Hyperlink" xfId="3294" builtinId="8" hidden="1"/>
    <cellStyle name="Hyperlink" xfId="3296" builtinId="8" hidden="1"/>
    <cellStyle name="Hyperlink" xfId="3298" builtinId="8" hidden="1"/>
    <cellStyle name="Hyperlink" xfId="3300" builtinId="8" hidden="1"/>
    <cellStyle name="Hyperlink" xfId="3302" builtinId="8" hidden="1"/>
    <cellStyle name="Hyperlink" xfId="3304" builtinId="8" hidden="1"/>
    <cellStyle name="Hyperlink" xfId="3306" builtinId="8" hidden="1"/>
    <cellStyle name="Hyperlink" xfId="3308" builtinId="8" hidden="1"/>
    <cellStyle name="Hyperlink" xfId="3310" builtinId="8" hidden="1"/>
    <cellStyle name="Hyperlink" xfId="3312" builtinId="8" hidden="1"/>
    <cellStyle name="Hyperlink" xfId="3314" builtinId="8" hidden="1"/>
    <cellStyle name="Hyperlink" xfId="3316" builtinId="8" hidden="1"/>
    <cellStyle name="Hyperlink" xfId="3318" builtinId="8" hidden="1"/>
    <cellStyle name="Hyperlink" xfId="3320" builtinId="8" hidden="1"/>
    <cellStyle name="Hyperlink" xfId="3322" builtinId="8" hidden="1"/>
    <cellStyle name="Hyperlink" xfId="3324" builtinId="8" hidden="1"/>
    <cellStyle name="Hyperlink" xfId="3326" builtinId="8" hidden="1"/>
    <cellStyle name="Hyperlink" xfId="3328" builtinId="8" hidden="1"/>
    <cellStyle name="Hyperlink" xfId="3330" builtinId="8" hidden="1"/>
    <cellStyle name="Hyperlink" xfId="3332" builtinId="8" hidden="1"/>
    <cellStyle name="Hyperlink" xfId="3334" builtinId="8" hidden="1"/>
    <cellStyle name="Hyperlink" xfId="3336" builtinId="8" hidden="1"/>
    <cellStyle name="Hyperlink" xfId="3338" builtinId="8" hidden="1"/>
    <cellStyle name="Hyperlink" xfId="3340" builtinId="8" hidden="1"/>
    <cellStyle name="Hyperlink" xfId="3342" builtinId="8" hidden="1"/>
    <cellStyle name="Hyperlink" xfId="3344" builtinId="8" hidden="1"/>
    <cellStyle name="Hyperlink" xfId="3346" builtinId="8" hidden="1"/>
    <cellStyle name="Hyperlink" xfId="3348" builtinId="8" hidden="1"/>
    <cellStyle name="Hyperlink" xfId="3350" builtinId="8" hidden="1"/>
    <cellStyle name="Hyperlink" xfId="3352" builtinId="8" hidden="1"/>
    <cellStyle name="Hyperlink" xfId="3354" builtinId="8" hidden="1"/>
    <cellStyle name="Hyperlink" xfId="3356" builtinId="8" hidden="1"/>
    <cellStyle name="Hyperlink" xfId="3358" builtinId="8" hidden="1"/>
    <cellStyle name="Hyperlink" xfId="3360" builtinId="8" hidden="1"/>
    <cellStyle name="Hyperlink" xfId="3362" builtinId="8" hidden="1"/>
    <cellStyle name="Hyperlink" xfId="3364" builtinId="8" hidden="1"/>
    <cellStyle name="Hyperlink" xfId="3366" builtinId="8" hidden="1"/>
    <cellStyle name="Hyperlink" xfId="3368" builtinId="8" hidden="1"/>
    <cellStyle name="Hyperlink" xfId="3370" builtinId="8" hidden="1"/>
    <cellStyle name="Hyperlink" xfId="3372" builtinId="8" hidden="1"/>
    <cellStyle name="Hyperlink" xfId="3374" builtinId="8" hidden="1"/>
    <cellStyle name="Hyperlink" xfId="3376" builtinId="8" hidden="1"/>
    <cellStyle name="Hyperlink" xfId="3378" builtinId="8" hidden="1"/>
    <cellStyle name="Hyperlink" xfId="3380" builtinId="8" hidden="1"/>
    <cellStyle name="Hyperlink" xfId="3382" builtinId="8" hidden="1"/>
    <cellStyle name="Hyperlink" xfId="3384" builtinId="8" hidden="1"/>
    <cellStyle name="Hyperlink" xfId="3386" builtinId="8" hidden="1"/>
    <cellStyle name="Hyperlink" xfId="3388" builtinId="8" hidden="1"/>
    <cellStyle name="Hyperlink" xfId="3390" builtinId="8" hidden="1"/>
    <cellStyle name="Hyperlink" xfId="3392" builtinId="8" hidden="1"/>
    <cellStyle name="Hyperlink" xfId="3394" builtinId="8" hidden="1"/>
    <cellStyle name="Hyperlink" xfId="3396" builtinId="8" hidden="1"/>
    <cellStyle name="Hyperlink" xfId="3398" builtinId="8" hidden="1"/>
    <cellStyle name="Hyperlink" xfId="3400" builtinId="8" hidden="1"/>
    <cellStyle name="Hyperlink" xfId="3402" builtinId="8" hidden="1"/>
    <cellStyle name="Hyperlink" xfId="3404" builtinId="8" hidden="1"/>
    <cellStyle name="Hyperlink" xfId="3406" builtinId="8" hidden="1"/>
    <cellStyle name="Hyperlink" xfId="3408" builtinId="8" hidden="1"/>
    <cellStyle name="Hyperlink" xfId="3410" builtinId="8" hidden="1"/>
    <cellStyle name="Hyperlink" xfId="3412" builtinId="8" hidden="1"/>
    <cellStyle name="Hyperlink" xfId="3414" builtinId="8" hidden="1"/>
    <cellStyle name="Hyperlink" xfId="3416" builtinId="8"/>
    <cellStyle name="Normal" xfId="0" builtinId="0"/>
  </cellStyles>
  <dxfs count="18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3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FF0000"/>
      </font>
      <fill>
        <patternFill patternType="solid">
          <fgColor indexed="64"/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FF0000"/>
      </font>
      <fill>
        <patternFill patternType="solid">
          <fgColor indexed="64"/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FF0000"/>
      </font>
      <fill>
        <patternFill patternType="solid">
          <fgColor indexed="64"/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FF0000"/>
      </font>
      <fill>
        <patternFill patternType="solid">
          <fgColor indexed="64"/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FF0000"/>
      </font>
      <fill>
        <patternFill patternType="solid">
          <fgColor indexed="64"/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FF0000"/>
      </font>
      <fill>
        <patternFill patternType="solid">
          <fgColor indexed="64"/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FF0000"/>
      </font>
      <fill>
        <patternFill patternType="solid">
          <fgColor indexed="64"/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FF0000"/>
      </font>
      <fill>
        <patternFill patternType="solid">
          <fgColor indexed="64"/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FF0000"/>
      </font>
      <fill>
        <patternFill patternType="solid">
          <fgColor indexed="64"/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FF0000"/>
      </font>
      <fill>
        <patternFill patternType="solid">
          <fgColor indexed="64"/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FF0000"/>
      </font>
      <fill>
        <patternFill patternType="solid">
          <fgColor indexed="64"/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FF0000"/>
      </font>
      <fill>
        <patternFill patternType="solid">
          <fgColor indexed="64"/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FF0000"/>
      </font>
      <fill>
        <patternFill patternType="solid">
          <fgColor indexed="64"/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FF0000"/>
      </font>
      <fill>
        <patternFill patternType="solid">
          <fgColor indexed="64"/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FF0000"/>
      </font>
      <fill>
        <patternFill patternType="solid">
          <fgColor indexed="64"/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FF0000"/>
      </font>
      <fill>
        <patternFill patternType="solid">
          <fgColor indexed="64"/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FF0000"/>
      </font>
      <fill>
        <patternFill patternType="solid">
          <fgColor indexed="64"/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FF0000"/>
      </font>
      <fill>
        <patternFill patternType="solid">
          <fgColor indexed="64"/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A1:D257" totalsRowShown="0" headerRowDxfId="6">
  <autoFilter ref="A1:D257"/>
  <tableColumns count="4">
    <tableColumn id="1" name="Inicials">
      <calculatedColumnFormula>Revistes!B2</calculatedColumnFormula>
    </tableColumn>
    <tableColumn id="2" name="Column1">
      <calculatedColumnFormula>Revistes!C2</calculatedColumnFormula>
    </tableColumn>
    <tableColumn id="3" name="Column2"/>
    <tableColumn id="4" name="Column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iopscience.iop.org/journal/0266-561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W506"/>
  <sheetViews>
    <sheetView tabSelected="1" zoomScale="150" zoomScaleNormal="150" zoomScalePageLayoutView="150" workbookViewId="0">
      <pane xSplit="2" ySplit="2" topLeftCell="F32" activePane="bottomRight" state="frozen"/>
      <selection pane="topRight" activeCell="B1" sqref="B1"/>
      <selection pane="bottomLeft" activeCell="A3" sqref="A3"/>
      <selection pane="bottomRight" activeCell="A39" sqref="A39"/>
    </sheetView>
  </sheetViews>
  <sheetFormatPr baseColWidth="10" defaultRowHeight="16"/>
  <cols>
    <col min="1" max="1" width="21.5" style="41" customWidth="1"/>
    <col min="2" max="2" width="52.83203125" style="43" customWidth="1"/>
    <col min="3" max="3" width="33.6640625" style="37" customWidth="1"/>
    <col min="4" max="4" width="34.5" style="37" customWidth="1"/>
    <col min="5" max="5" width="30.33203125" style="41" customWidth="1"/>
    <col min="6" max="6" width="46.6640625" style="41" customWidth="1"/>
    <col min="7" max="7" width="20.83203125" style="41" customWidth="1"/>
    <col min="8" max="8" width="14.83203125" style="41" customWidth="1"/>
    <col min="9" max="9" width="33.1640625" style="41" customWidth="1"/>
    <col min="10" max="10" width="10.83203125" style="41" customWidth="1"/>
    <col min="11" max="11" width="27" style="41" customWidth="1"/>
    <col min="12" max="12" width="3.33203125" style="41" customWidth="1"/>
    <col min="13" max="13" width="3.1640625" style="41" customWidth="1"/>
    <col min="14" max="14" width="9.1640625" style="41" customWidth="1"/>
    <col min="15" max="15" width="10" style="41" bestFit="1" customWidth="1"/>
    <col min="16" max="17" width="10" style="42" customWidth="1"/>
    <col min="18" max="22" width="10.83203125" style="41" customWidth="1"/>
    <col min="23" max="16384" width="10.83203125" style="41"/>
  </cols>
  <sheetData>
    <row r="1" spans="1:23">
      <c r="A1" s="35"/>
      <c r="B1" s="36" t="s">
        <v>4847</v>
      </c>
      <c r="E1" s="38" t="s">
        <v>1</v>
      </c>
      <c r="F1" s="39"/>
      <c r="G1" s="40"/>
      <c r="W1" s="41" t="s">
        <v>4444</v>
      </c>
    </row>
    <row r="2" spans="1:23">
      <c r="A2" s="35" t="s">
        <v>353</v>
      </c>
      <c r="B2" s="43" t="s">
        <v>3390</v>
      </c>
      <c r="C2" s="37" t="s">
        <v>3397</v>
      </c>
      <c r="D2" s="37" t="s">
        <v>4450</v>
      </c>
      <c r="E2" s="44" t="s">
        <v>20</v>
      </c>
      <c r="F2" s="45" t="s">
        <v>21</v>
      </c>
      <c r="G2" s="40" t="s">
        <v>346</v>
      </c>
      <c r="H2" s="41" t="s">
        <v>2</v>
      </c>
      <c r="I2" s="41" t="s">
        <v>3</v>
      </c>
      <c r="J2" s="41" t="s">
        <v>5</v>
      </c>
      <c r="K2" s="41" t="s">
        <v>6</v>
      </c>
      <c r="L2" s="41" t="s">
        <v>4451</v>
      </c>
      <c r="M2" s="41" t="s">
        <v>4452</v>
      </c>
      <c r="N2" s="41" t="s">
        <v>4453</v>
      </c>
      <c r="O2" s="41" t="s">
        <v>2593</v>
      </c>
      <c r="P2" s="42" t="s">
        <v>3383</v>
      </c>
      <c r="Q2" s="42" t="s">
        <v>3382</v>
      </c>
      <c r="R2" s="41" t="s">
        <v>198</v>
      </c>
      <c r="S2" s="41" t="s">
        <v>4712</v>
      </c>
      <c r="T2" s="41" t="s">
        <v>4713</v>
      </c>
      <c r="U2" s="41" t="s">
        <v>3026</v>
      </c>
      <c r="V2" s="41" t="s">
        <v>3027</v>
      </c>
      <c r="W2" s="41" t="s">
        <v>4445</v>
      </c>
    </row>
    <row r="3" spans="1:23" ht="48">
      <c r="A3" s="35" t="s">
        <v>4931</v>
      </c>
      <c r="B3" s="43" t="s">
        <v>4924</v>
      </c>
      <c r="C3" s="37" t="s">
        <v>4925</v>
      </c>
      <c r="D3" s="37" t="s">
        <v>4940</v>
      </c>
      <c r="E3" s="44" t="s">
        <v>4926</v>
      </c>
      <c r="F3" s="45" t="s">
        <v>4927</v>
      </c>
      <c r="G3" s="45" t="s">
        <v>4928</v>
      </c>
      <c r="H3" s="41" t="s">
        <v>2284</v>
      </c>
      <c r="I3" s="41" t="s">
        <v>4939</v>
      </c>
      <c r="J3" s="41" t="s">
        <v>4929</v>
      </c>
      <c r="K3" s="41" t="s">
        <v>4930</v>
      </c>
      <c r="L3" s="41">
        <f t="shared" ref="L3" si="0" xml:space="preserve"> FIND("-",A3)</f>
        <v>5</v>
      </c>
      <c r="M3" s="41">
        <f t="shared" ref="M3" si="1" xml:space="preserve"> FIND("-",A3,L3+1)</f>
        <v>11</v>
      </c>
      <c r="N3" s="41" t="str">
        <f t="shared" ref="N3" si="2">MID(A3,L3+1,M3-L3-1)</f>
        <v>IJNME</v>
      </c>
      <c r="O3" s="41" t="str">
        <f>VLOOKUP(N3,Table1[],2,FALSE)</f>
        <v>1097-0207</v>
      </c>
      <c r="P3" s="41" t="str">
        <f>VLOOKUP(N3,Table1[],3,FALSE)</f>
        <v>R</v>
      </c>
      <c r="Q3" s="41" t="str">
        <f>VLOOKUP(N3,Table1[],4,FALSE)</f>
        <v>S</v>
      </c>
    </row>
    <row r="4" spans="1:23" ht="32">
      <c r="A4" s="35" t="s">
        <v>4916</v>
      </c>
      <c r="B4" s="43" t="s">
        <v>4915</v>
      </c>
      <c r="C4" s="37" t="s">
        <v>4919</v>
      </c>
      <c r="D4" s="37" t="s">
        <v>4920</v>
      </c>
      <c r="E4" s="44" t="s">
        <v>4472</v>
      </c>
      <c r="F4" s="45" t="s">
        <v>4471</v>
      </c>
      <c r="G4" s="45" t="s">
        <v>4917</v>
      </c>
      <c r="H4" s="41" t="s">
        <v>2485</v>
      </c>
      <c r="I4" s="41" t="s">
        <v>2485</v>
      </c>
      <c r="J4" s="41" t="s">
        <v>2101</v>
      </c>
      <c r="K4" s="41" t="s">
        <v>4918</v>
      </c>
      <c r="L4" s="41">
        <f t="shared" ref="L4" si="3" xml:space="preserve"> FIND("-",A4)</f>
        <v>5</v>
      </c>
      <c r="M4" s="41">
        <f t="shared" ref="M4" si="4" xml:space="preserve"> FIND("-",A4,L4+1)</f>
        <v>9</v>
      </c>
      <c r="N4" s="41" t="str">
        <f t="shared" ref="N4" si="5">MID(A4,L4+1,M4-L4-1)</f>
        <v>JSC</v>
      </c>
      <c r="O4" s="41" t="str">
        <f>VLOOKUP(N4,Table1[],2,FALSE)</f>
        <v>0885-7474</v>
      </c>
      <c r="P4" s="41" t="str">
        <f>VLOOKUP(N4,Table1[],3,FALSE)</f>
        <v>R</v>
      </c>
      <c r="Q4" s="41" t="str">
        <f>VLOOKUP(N4,Table1[],4,FALSE)</f>
        <v>S</v>
      </c>
    </row>
    <row r="5" spans="1:23" ht="32">
      <c r="A5" s="35" t="s">
        <v>4904</v>
      </c>
      <c r="B5" s="43" t="s">
        <v>4905</v>
      </c>
      <c r="C5" s="37" t="s">
        <v>4906</v>
      </c>
      <c r="D5" s="37" t="s">
        <v>4912</v>
      </c>
      <c r="E5" s="44" t="s">
        <v>4908</v>
      </c>
      <c r="F5" s="45" t="s">
        <v>4907</v>
      </c>
      <c r="G5" s="45" t="s">
        <v>4909</v>
      </c>
      <c r="H5" s="41" t="s">
        <v>2284</v>
      </c>
      <c r="I5" s="41" t="s">
        <v>4922</v>
      </c>
      <c r="J5" s="41" t="s">
        <v>4911</v>
      </c>
      <c r="K5" s="41" t="s">
        <v>4910</v>
      </c>
      <c r="L5" s="41">
        <f t="shared" ref="L5" si="6" xml:space="preserve"> FIND("-",A5)</f>
        <v>5</v>
      </c>
      <c r="M5" s="41">
        <f t="shared" ref="M5" si="7" xml:space="preserve"> FIND("-",A5,L5+1)</f>
        <v>9</v>
      </c>
      <c r="N5" s="41" t="str">
        <f t="shared" ref="N5" si="8">MID(A5,L5+1,M5-L5-1)</f>
        <v>GJI</v>
      </c>
      <c r="O5" s="41" t="str">
        <f>VLOOKUP(N5,Table1[],2,FALSE)</f>
        <v>1365-246X</v>
      </c>
      <c r="P5" s="41" t="str">
        <f>VLOOKUP(N5,Table1[],3,FALSE)</f>
        <v>R</v>
      </c>
      <c r="Q5" s="41" t="str">
        <f>VLOOKUP(N5,Table1[],4,FALSE)</f>
        <v>S</v>
      </c>
    </row>
    <row r="6" spans="1:23" ht="48">
      <c r="A6" s="35" t="s">
        <v>4891</v>
      </c>
      <c r="B6" s="43" t="s">
        <v>4892</v>
      </c>
      <c r="C6" s="37" t="s">
        <v>4897</v>
      </c>
      <c r="D6" s="37" t="s">
        <v>4896</v>
      </c>
      <c r="E6" s="44" t="s">
        <v>4898</v>
      </c>
      <c r="F6" s="45" t="s">
        <v>4890</v>
      </c>
      <c r="G6" s="45" t="s">
        <v>4893</v>
      </c>
      <c r="H6" s="41" t="s">
        <v>2284</v>
      </c>
      <c r="I6" s="41" t="s">
        <v>4894</v>
      </c>
      <c r="J6" s="41" t="s">
        <v>2101</v>
      </c>
      <c r="K6" s="41" t="s">
        <v>4895</v>
      </c>
      <c r="L6" s="41">
        <f t="shared" ref="L6" si="9" xml:space="preserve"> FIND("-",A6)</f>
        <v>5</v>
      </c>
      <c r="M6" s="41">
        <f t="shared" ref="M6" si="10" xml:space="preserve"> FIND("-",A6,L6+1)</f>
        <v>11</v>
      </c>
      <c r="N6" s="41" t="str">
        <f t="shared" ref="N6" si="11">MID(A6,L6+1,M6-L6-1)</f>
        <v>ADMMS</v>
      </c>
      <c r="O6" s="41" t="str">
        <f>VLOOKUP(N6,Table1[],2,FALSE)</f>
        <v>978-3-319-59810-9</v>
      </c>
      <c r="P6" s="41" t="str">
        <f>VLOOKUP(N6,Table1[],3,FALSE)</f>
        <v>L</v>
      </c>
      <c r="Q6" s="41" t="str">
        <f>VLOOKUP(N6,Table1[],4,FALSE)</f>
        <v>N</v>
      </c>
    </row>
    <row r="7" spans="1:23" ht="32">
      <c r="A7" s="35" t="s">
        <v>4876</v>
      </c>
      <c r="B7" s="43" t="s">
        <v>4877</v>
      </c>
      <c r="C7" s="37" t="s">
        <v>4878</v>
      </c>
      <c r="D7" s="37" t="s">
        <v>4879</v>
      </c>
      <c r="E7" s="44" t="s">
        <v>4880</v>
      </c>
      <c r="F7" s="45" t="s">
        <v>4881</v>
      </c>
      <c r="G7" s="45" t="s">
        <v>4882</v>
      </c>
      <c r="H7" s="41" t="s">
        <v>2284</v>
      </c>
      <c r="I7" s="41" t="s">
        <v>4883</v>
      </c>
      <c r="J7" s="41" t="s">
        <v>4884</v>
      </c>
      <c r="K7" s="41" t="s">
        <v>4885</v>
      </c>
      <c r="L7" s="41">
        <f t="shared" ref="L7" si="12" xml:space="preserve"> FIND("-",A7)</f>
        <v>5</v>
      </c>
      <c r="M7" s="41">
        <f t="shared" ref="M7" si="13" xml:space="preserve"> FIND("-",A7,L7+1)</f>
        <v>9</v>
      </c>
      <c r="N7" s="41" t="str">
        <f t="shared" ref="N7" si="14">MID(A7,L7+1,M7-L7-1)</f>
        <v>ADM</v>
      </c>
      <c r="O7" s="41" t="str">
        <f>VLOOKUP(N7,Table1[],2,FALSE)</f>
        <v>2199-3041</v>
      </c>
      <c r="P7" s="41" t="str">
        <f>VLOOKUP(N7,Table1[],3,FALSE)</f>
        <v>R</v>
      </c>
      <c r="Q7" s="41" t="str">
        <f>VLOOKUP(N7,Table1[],4,FALSE)</f>
        <v>N</v>
      </c>
    </row>
    <row r="8" spans="1:23" ht="48">
      <c r="A8" s="35" t="s">
        <v>4831</v>
      </c>
      <c r="B8" s="43" t="s">
        <v>4823</v>
      </c>
      <c r="C8" s="37" t="s">
        <v>4832</v>
      </c>
      <c r="D8" s="37" t="s">
        <v>4833</v>
      </c>
      <c r="E8" s="44" t="s">
        <v>4824</v>
      </c>
      <c r="F8" s="45" t="s">
        <v>4825</v>
      </c>
      <c r="G8" s="45"/>
      <c r="H8" s="41" t="s">
        <v>2284</v>
      </c>
      <c r="I8" s="41" t="s">
        <v>4834</v>
      </c>
      <c r="J8" s="41" t="s">
        <v>2101</v>
      </c>
      <c r="K8" s="41" t="s">
        <v>4835</v>
      </c>
      <c r="L8" s="41">
        <f t="shared" ref="L8" si="15" xml:space="preserve"> FIND("-",A8)</f>
        <v>5</v>
      </c>
      <c r="M8" s="41">
        <f t="shared" ref="M8" si="16" xml:space="preserve"> FIND("-",A8,L8+1)</f>
        <v>11</v>
      </c>
      <c r="N8" s="41" t="str">
        <f t="shared" ref="N8" si="17">MID(A8,L8+1,M8-L8-1)</f>
        <v>JSUSE</v>
      </c>
      <c r="O8" s="41" t="str">
        <f>VLOOKUP(N8,Table1[],2,FALSE)</f>
        <v>1000-2618</v>
      </c>
      <c r="P8" s="41" t="str">
        <f>VLOOKUP(N8,Table1[],3,FALSE)</f>
        <v>R</v>
      </c>
      <c r="Q8" s="41" t="str">
        <f>VLOOKUP(N8,Table1[],4,FALSE)</f>
        <v>S</v>
      </c>
    </row>
    <row r="9" spans="1:23" ht="64">
      <c r="A9" s="35" t="s">
        <v>4814</v>
      </c>
      <c r="B9" s="43" t="s">
        <v>4815</v>
      </c>
      <c r="C9" s="37" t="s">
        <v>4822</v>
      </c>
      <c r="D9" s="37" t="s">
        <v>4816</v>
      </c>
      <c r="E9" s="44" t="s">
        <v>4817</v>
      </c>
      <c r="F9" s="45" t="s">
        <v>4818</v>
      </c>
      <c r="G9" s="45" t="s">
        <v>4819</v>
      </c>
      <c r="H9" s="41" t="s">
        <v>2485</v>
      </c>
      <c r="I9" s="41" t="s">
        <v>2485</v>
      </c>
      <c r="J9" s="41" t="s">
        <v>4820</v>
      </c>
      <c r="K9" s="41" t="s">
        <v>4821</v>
      </c>
      <c r="L9" s="41">
        <f t="shared" ref="L9" si="18" xml:space="preserve"> FIND("-",A9)</f>
        <v>5</v>
      </c>
      <c r="M9" s="41">
        <f t="shared" ref="M9" si="19" xml:space="preserve"> FIND("-",A9,L9+1)</f>
        <v>12</v>
      </c>
      <c r="N9" s="41" t="str">
        <f t="shared" ref="N9" si="20">MID(A9,L9+1,M9-L9-1)</f>
        <v>IJNMBE</v>
      </c>
      <c r="O9" s="41" t="str">
        <f>VLOOKUP(N9,Table1[],2,FALSE)</f>
        <v>2040-7947</v>
      </c>
      <c r="P9" s="41" t="str">
        <f>VLOOKUP(N9,Table1[],3,FALSE)</f>
        <v>R</v>
      </c>
      <c r="Q9" s="41" t="str">
        <f>VLOOKUP(N9,Table1[],4,FALSE)</f>
        <v>S</v>
      </c>
    </row>
    <row r="10" spans="1:23" ht="48">
      <c r="A10" s="35" t="s">
        <v>4805</v>
      </c>
      <c r="B10" s="43" t="s">
        <v>4804</v>
      </c>
      <c r="C10" s="37" t="s">
        <v>4813</v>
      </c>
      <c r="D10" s="37" t="s">
        <v>4812</v>
      </c>
      <c r="E10" s="44" t="s">
        <v>4807</v>
      </c>
      <c r="F10" s="45" t="s">
        <v>4806</v>
      </c>
      <c r="G10" s="72" t="s">
        <v>4808</v>
      </c>
      <c r="H10" s="41" t="s">
        <v>2284</v>
      </c>
      <c r="I10" s="41" t="s">
        <v>4943</v>
      </c>
      <c r="J10" s="41" t="s">
        <v>4809</v>
      </c>
      <c r="K10" s="41" t="s">
        <v>4810</v>
      </c>
      <c r="L10" s="41">
        <f t="shared" ref="L10:L11" si="21" xml:space="preserve"> FIND("-",A10)</f>
        <v>5</v>
      </c>
      <c r="M10" s="41">
        <f t="shared" ref="M10:M11" si="22" xml:space="preserve"> FIND("-",A10,L10+1)</f>
        <v>9</v>
      </c>
      <c r="N10" s="41" t="str">
        <f t="shared" ref="N10:N11" si="23">MID(A10,L10+1,M10-L10-1)</f>
        <v>JSC</v>
      </c>
      <c r="O10" s="41" t="str">
        <f>VLOOKUP(N10,Table1[],2,FALSE)</f>
        <v>0885-7474</v>
      </c>
      <c r="P10" s="41" t="str">
        <f>VLOOKUP(N10,Table1[],3,FALSE)</f>
        <v>R</v>
      </c>
      <c r="Q10" s="41" t="str">
        <f>VLOOKUP(N10,Table1[],4,FALSE)</f>
        <v>S</v>
      </c>
    </row>
    <row r="11" spans="1:23" ht="48">
      <c r="A11" s="35" t="s">
        <v>4811</v>
      </c>
      <c r="B11" s="43" t="s">
        <v>4797</v>
      </c>
      <c r="C11" s="37" t="s">
        <v>4798</v>
      </c>
      <c r="D11" s="37" t="s">
        <v>4799</v>
      </c>
      <c r="E11" s="44" t="s">
        <v>4795</v>
      </c>
      <c r="F11" s="45" t="s">
        <v>4800</v>
      </c>
      <c r="G11" s="43" t="s">
        <v>4801</v>
      </c>
      <c r="H11" s="41" t="s">
        <v>2485</v>
      </c>
      <c r="I11" s="41" t="s">
        <v>2485</v>
      </c>
      <c r="J11" s="41" t="s">
        <v>4802</v>
      </c>
      <c r="K11" s="41" t="s">
        <v>4803</v>
      </c>
      <c r="L11" s="41">
        <f t="shared" si="21"/>
        <v>5</v>
      </c>
      <c r="M11" s="41">
        <f t="shared" si="22"/>
        <v>10</v>
      </c>
      <c r="N11" s="41" t="str">
        <f t="shared" si="23"/>
        <v>COCV</v>
      </c>
      <c r="O11" s="41" t="str">
        <f>VLOOKUP(N11,Table1[],2,FALSE)</f>
        <v>1292-8119</v>
      </c>
      <c r="P11" s="41" t="str">
        <f>VLOOKUP(N11,Table1[],3,FALSE)</f>
        <v>R</v>
      </c>
      <c r="Q11" s="41" t="str">
        <f>VLOOKUP(N11,Table1[],4,FALSE)</f>
        <v>S</v>
      </c>
    </row>
    <row r="12" spans="1:23" ht="48">
      <c r="A12" s="35" t="s">
        <v>4788</v>
      </c>
      <c r="B12" s="43" t="s">
        <v>4789</v>
      </c>
      <c r="C12" s="37" t="s">
        <v>4790</v>
      </c>
      <c r="D12" s="37" t="s">
        <v>4796</v>
      </c>
      <c r="E12" s="44" t="s">
        <v>4795</v>
      </c>
      <c r="F12" s="45" t="s">
        <v>4794</v>
      </c>
      <c r="G12" s="72" t="s">
        <v>4791</v>
      </c>
      <c r="H12" s="41" t="s">
        <v>2284</v>
      </c>
      <c r="I12" s="41" t="s">
        <v>4921</v>
      </c>
      <c r="J12" s="41" t="s">
        <v>4792</v>
      </c>
      <c r="K12" s="41" t="s">
        <v>4793</v>
      </c>
      <c r="L12" s="41">
        <f t="shared" ref="L12:L32" si="24" xml:space="preserve"> FIND("-",A12)</f>
        <v>5</v>
      </c>
      <c r="M12" s="41">
        <f t="shared" ref="M12:M32" si="25" xml:space="preserve"> FIND("-",A12,L12+1)</f>
        <v>11</v>
      </c>
      <c r="N12" s="41" t="str">
        <f t="shared" ref="N12:N32" si="26">MID(A12,L12+1,M12-L12-1)</f>
        <v>CMAME</v>
      </c>
      <c r="O12" s="41" t="str">
        <f>VLOOKUP(N12,Table1[],2,FALSE)</f>
        <v>0045-7825</v>
      </c>
      <c r="P12" s="41" t="str">
        <f>VLOOKUP(N12,Table1[],3,FALSE)</f>
        <v>R</v>
      </c>
      <c r="Q12" s="41" t="str">
        <f>VLOOKUP(N12,Table1[],4,FALSE)</f>
        <v>S</v>
      </c>
    </row>
    <row r="13" spans="1:23" ht="32">
      <c r="A13" s="35" t="s">
        <v>4782</v>
      </c>
      <c r="B13" s="43" t="s">
        <v>4780</v>
      </c>
      <c r="C13" s="37" t="s">
        <v>4781</v>
      </c>
      <c r="D13" s="37" t="s">
        <v>3395</v>
      </c>
      <c r="E13" s="44" t="s">
        <v>4786</v>
      </c>
      <c r="F13" s="45" t="s">
        <v>4787</v>
      </c>
      <c r="G13" s="35" t="s">
        <v>4783</v>
      </c>
      <c r="H13" s="41" t="s">
        <v>2284</v>
      </c>
      <c r="I13" s="41" t="s">
        <v>4923</v>
      </c>
      <c r="J13" s="41" t="s">
        <v>4784</v>
      </c>
      <c r="K13" s="41" t="s">
        <v>4785</v>
      </c>
      <c r="L13" s="41">
        <f t="shared" si="24"/>
        <v>5</v>
      </c>
      <c r="M13" s="41">
        <f t="shared" si="25"/>
        <v>11</v>
      </c>
      <c r="N13" s="41" t="str">
        <f t="shared" si="26"/>
        <v>IJNME</v>
      </c>
      <c r="O13" s="41" t="str">
        <f>VLOOKUP(N13,Table1[],2,FALSE)</f>
        <v>1097-0207</v>
      </c>
      <c r="P13" s="41" t="str">
        <f>VLOOKUP(N13,Table1[],3,FALSE)</f>
        <v>R</v>
      </c>
      <c r="Q13" s="41" t="str">
        <f>VLOOKUP(N13,Table1[],4,FALSE)</f>
        <v>S</v>
      </c>
    </row>
    <row r="14" spans="1:23" ht="32">
      <c r="A14" s="35" t="s">
        <v>4766</v>
      </c>
      <c r="B14" s="43" t="s">
        <v>4763</v>
      </c>
      <c r="C14" s="37" t="s">
        <v>3746</v>
      </c>
      <c r="D14" s="37" t="s">
        <v>4771</v>
      </c>
      <c r="E14" s="44" t="s">
        <v>4765</v>
      </c>
      <c r="F14" s="45" t="s">
        <v>4764</v>
      </c>
      <c r="G14" s="35" t="s">
        <v>4767</v>
      </c>
      <c r="H14" s="41" t="s">
        <v>2284</v>
      </c>
      <c r="I14" s="41" t="s">
        <v>4768</v>
      </c>
      <c r="J14" s="41" t="s">
        <v>4769</v>
      </c>
      <c r="K14" s="41" t="s">
        <v>4770</v>
      </c>
      <c r="L14" s="41">
        <f t="shared" si="24"/>
        <v>5</v>
      </c>
      <c r="M14" s="41">
        <f t="shared" si="25"/>
        <v>10</v>
      </c>
      <c r="N14" s="41" t="str">
        <f t="shared" si="26"/>
        <v>MSSP</v>
      </c>
      <c r="O14" s="41" t="str">
        <f>VLOOKUP(N14,Table1[],2,FALSE)</f>
        <v>0888-3270</v>
      </c>
      <c r="P14" s="41" t="str">
        <f>VLOOKUP(N14,Table1[],3,FALSE)</f>
        <v>R</v>
      </c>
      <c r="Q14" s="41" t="str">
        <f>VLOOKUP(N14,Table1[],4,FALSE)</f>
        <v>S</v>
      </c>
    </row>
    <row r="15" spans="1:23" ht="32">
      <c r="A15" s="35" t="s">
        <v>4754</v>
      </c>
      <c r="B15" s="43" t="s">
        <v>4755</v>
      </c>
      <c r="C15" s="37" t="s">
        <v>4756</v>
      </c>
      <c r="D15" s="37" t="s">
        <v>4757</v>
      </c>
      <c r="E15" s="44" t="s">
        <v>4761</v>
      </c>
      <c r="F15" s="44" t="s">
        <v>4762</v>
      </c>
      <c r="G15" s="40" t="s">
        <v>4760</v>
      </c>
      <c r="H15" s="41" t="s">
        <v>2284</v>
      </c>
      <c r="I15" s="41" t="s">
        <v>4758</v>
      </c>
      <c r="J15" s="41" t="s">
        <v>2101</v>
      </c>
      <c r="K15" s="41" t="s">
        <v>4759</v>
      </c>
      <c r="L15" s="41">
        <f t="shared" si="24"/>
        <v>5</v>
      </c>
      <c r="M15" s="41">
        <f t="shared" si="25"/>
        <v>10</v>
      </c>
      <c r="N15" s="41" t="str">
        <f t="shared" si="26"/>
        <v>AAUA</v>
      </c>
      <c r="O15" s="41" t="str">
        <f>VLOOKUP(N15,Table1[],2,FALSE)</f>
        <v>1610-1928</v>
      </c>
      <c r="P15" s="41" t="str">
        <f>VLOOKUP(N15,Table1[],3,FALSE)</f>
        <v>R</v>
      </c>
      <c r="Q15" s="41" t="str">
        <f>VLOOKUP(N15,Table1[],4,FALSE)</f>
        <v>S</v>
      </c>
    </row>
    <row r="16" spans="1:23" ht="48">
      <c r="A16" s="35" t="s">
        <v>4694</v>
      </c>
      <c r="B16" s="43" t="s">
        <v>4695</v>
      </c>
      <c r="C16" s="37" t="s">
        <v>4701</v>
      </c>
      <c r="D16" s="37" t="s">
        <v>4702</v>
      </c>
      <c r="E16" s="44" t="s">
        <v>4696</v>
      </c>
      <c r="F16" s="45" t="s">
        <v>4697</v>
      </c>
      <c r="G16" s="40" t="s">
        <v>4698</v>
      </c>
      <c r="H16" s="41" t="s">
        <v>2284</v>
      </c>
      <c r="I16" s="41" t="s">
        <v>4704</v>
      </c>
      <c r="J16" s="41" t="s">
        <v>4699</v>
      </c>
      <c r="K16" s="41" t="s">
        <v>4700</v>
      </c>
      <c r="L16" s="41">
        <f t="shared" si="24"/>
        <v>5</v>
      </c>
      <c r="M16" s="41">
        <f t="shared" si="25"/>
        <v>10</v>
      </c>
      <c r="N16" s="41" t="str">
        <f t="shared" si="26"/>
        <v>ACME</v>
      </c>
      <c r="O16" s="41" t="str">
        <f>VLOOKUP(N16,Table1[],2,FALSE)</f>
        <v>1134-3060</v>
      </c>
      <c r="P16" s="41" t="str">
        <f>VLOOKUP(N16,Table1[],3,FALSE)</f>
        <v>R</v>
      </c>
      <c r="Q16" s="41" t="str">
        <f>VLOOKUP(N16,Table1[],4,FALSE)</f>
        <v>S</v>
      </c>
      <c r="T16" s="70">
        <v>42906</v>
      </c>
    </row>
    <row r="17" spans="1:20" ht="32">
      <c r="A17" s="46" t="s">
        <v>3279</v>
      </c>
      <c r="B17" s="43" t="s">
        <v>3401</v>
      </c>
      <c r="C17" s="37" t="s">
        <v>3741</v>
      </c>
      <c r="D17" s="41" t="s">
        <v>4779</v>
      </c>
      <c r="E17" s="44" t="s">
        <v>3280</v>
      </c>
      <c r="F17" s="45" t="s">
        <v>3281</v>
      </c>
      <c r="G17" s="40" t="s">
        <v>3282</v>
      </c>
      <c r="H17" s="41" t="s">
        <v>2284</v>
      </c>
      <c r="I17" s="41" t="s">
        <v>4778</v>
      </c>
      <c r="J17" s="41" t="s">
        <v>3283</v>
      </c>
      <c r="K17" s="41" t="s">
        <v>3284</v>
      </c>
      <c r="L17" s="41">
        <f t="shared" si="24"/>
        <v>5</v>
      </c>
      <c r="M17" s="41">
        <f t="shared" si="25"/>
        <v>11</v>
      </c>
      <c r="N17" s="41" t="str">
        <f t="shared" si="26"/>
        <v>IJNME</v>
      </c>
      <c r="O17" s="41" t="str">
        <f>VLOOKUP(N17,Table1[],2,FALSE)</f>
        <v>1097-0207</v>
      </c>
      <c r="P17" s="41" t="str">
        <f>VLOOKUP(N17,Table1[],3,FALSE)</f>
        <v>R</v>
      </c>
      <c r="Q17" s="41" t="str">
        <f>VLOOKUP(N17,Table1[],4,FALSE)</f>
        <v>S</v>
      </c>
      <c r="T17" s="70">
        <v>42906</v>
      </c>
    </row>
    <row r="18" spans="1:20" ht="32">
      <c r="A18" s="34" t="s">
        <v>4839</v>
      </c>
      <c r="B18" s="43" t="s">
        <v>4634</v>
      </c>
      <c r="C18" s="37" t="s">
        <v>4635</v>
      </c>
      <c r="D18" s="47" t="s">
        <v>4636</v>
      </c>
      <c r="E18" s="48" t="s">
        <v>4637</v>
      </c>
      <c r="F18" s="48" t="s">
        <v>4638</v>
      </c>
      <c r="G18" s="40" t="s">
        <v>4639</v>
      </c>
      <c r="H18" s="41" t="s">
        <v>4652</v>
      </c>
      <c r="I18" s="41" t="s">
        <v>4651</v>
      </c>
      <c r="J18" s="35" t="s">
        <v>4640</v>
      </c>
      <c r="K18" s="48" t="s">
        <v>4641</v>
      </c>
      <c r="L18" s="41">
        <f t="shared" si="24"/>
        <v>5</v>
      </c>
      <c r="M18" s="41">
        <f t="shared" si="25"/>
        <v>10</v>
      </c>
      <c r="N18" s="41" t="str">
        <f t="shared" si="26"/>
        <v>AIAA</v>
      </c>
      <c r="O18" s="41" t="str">
        <f>VLOOKUP(N18,Table1[],2,FALSE)</f>
        <v>0001-1452</v>
      </c>
      <c r="P18" s="41" t="str">
        <f>VLOOKUP(N18,Table1[],3,FALSE)</f>
        <v>R</v>
      </c>
      <c r="Q18" s="41" t="str">
        <f>VLOOKUP(N18,Table1[],4,FALSE)</f>
        <v>S</v>
      </c>
      <c r="T18" s="70">
        <v>42906</v>
      </c>
    </row>
    <row r="19" spans="1:20" ht="48">
      <c r="A19" s="34" t="s">
        <v>4855</v>
      </c>
      <c r="B19" s="43" t="s">
        <v>4856</v>
      </c>
      <c r="C19" s="37" t="s">
        <v>4857</v>
      </c>
      <c r="D19" s="47" t="s">
        <v>4863</v>
      </c>
      <c r="E19" t="s">
        <v>4859</v>
      </c>
      <c r="F19" s="48" t="s">
        <v>4858</v>
      </c>
      <c r="G19" s="34" t="s">
        <v>4860</v>
      </c>
      <c r="H19" s="34" t="s">
        <v>2485</v>
      </c>
      <c r="I19" s="40" t="s">
        <v>2485</v>
      </c>
      <c r="J19" s="34" t="s">
        <v>4861</v>
      </c>
      <c r="K19" s="34" t="s">
        <v>4862</v>
      </c>
      <c r="L19" s="41">
        <f t="shared" si="24"/>
        <v>5</v>
      </c>
      <c r="M19" s="41">
        <f t="shared" si="25"/>
        <v>8</v>
      </c>
      <c r="N19" s="41" t="str">
        <f t="shared" si="26"/>
        <v>NN</v>
      </c>
      <c r="O19" s="41" t="str">
        <f>VLOOKUP(N19,Table1[],2,FALSE)</f>
        <v>1748-3387</v>
      </c>
      <c r="P19" s="41" t="str">
        <f>VLOOKUP(N19,Table1[],3,FALSE)</f>
        <v>R</v>
      </c>
      <c r="Q19" s="41" t="str">
        <f>VLOOKUP(N19,Table1[],4,FALSE)</f>
        <v>S</v>
      </c>
      <c r="T19" s="70"/>
    </row>
    <row r="20" spans="1:20" ht="48">
      <c r="A20" s="34" t="s">
        <v>4865</v>
      </c>
      <c r="B20" s="43" t="s">
        <v>4866</v>
      </c>
      <c r="C20" s="37" t="s">
        <v>4868</v>
      </c>
      <c r="D20" s="47" t="s">
        <v>4867</v>
      </c>
      <c r="E20" s="48" t="s">
        <v>4869</v>
      </c>
      <c r="F20" s="48" t="s">
        <v>4870</v>
      </c>
      <c r="G20" s="34" t="s">
        <v>4875</v>
      </c>
      <c r="H20" s="41" t="s">
        <v>2484</v>
      </c>
      <c r="I20" s="40" t="s">
        <v>2484</v>
      </c>
      <c r="J20" s="74" t="s">
        <v>4871</v>
      </c>
      <c r="K20" s="48" t="s">
        <v>4872</v>
      </c>
      <c r="L20" s="41">
        <f t="shared" ref="L20" si="27" xml:space="preserve"> FIND("-",A20)</f>
        <v>5</v>
      </c>
      <c r="M20" s="41">
        <f t="shared" ref="M20" si="28" xml:space="preserve"> FIND("-",A20,L20+1)</f>
        <v>15</v>
      </c>
      <c r="N20" s="41" t="str">
        <f t="shared" ref="N20" si="29">MID(A20,L20+1,M20-L20-1)</f>
        <v>NANOSCALE</v>
      </c>
      <c r="O20" s="41" t="str">
        <f>VLOOKUP(N20,Table1[],2,FALSE)</f>
        <v>2040-3364</v>
      </c>
      <c r="P20" s="41" t="str">
        <f>VLOOKUP(N20,Table1[],3,FALSE)</f>
        <v>R</v>
      </c>
      <c r="Q20" s="41" t="str">
        <f>VLOOKUP(N20,Table1[],4,FALSE)</f>
        <v>S</v>
      </c>
      <c r="T20" s="70"/>
    </row>
    <row r="21" spans="1:20" ht="48">
      <c r="A21" s="34" t="s">
        <v>4685</v>
      </c>
      <c r="B21" s="43" t="s">
        <v>4686</v>
      </c>
      <c r="C21" s="37" t="s">
        <v>4687</v>
      </c>
      <c r="D21" s="47" t="s">
        <v>4688</v>
      </c>
      <c r="E21" s="48" t="s">
        <v>4689</v>
      </c>
      <c r="F21" s="48" t="s">
        <v>4690</v>
      </c>
      <c r="G21" s="41" t="s">
        <v>4703</v>
      </c>
      <c r="H21" s="41" t="s">
        <v>2284</v>
      </c>
      <c r="I21" s="40" t="s">
        <v>4691</v>
      </c>
      <c r="J21" s="34" t="s">
        <v>4692</v>
      </c>
      <c r="K21" s="34" t="s">
        <v>4693</v>
      </c>
      <c r="L21" s="41">
        <f t="shared" si="24"/>
        <v>5</v>
      </c>
      <c r="M21" s="41">
        <f t="shared" si="25"/>
        <v>11</v>
      </c>
      <c r="N21" s="41" t="str">
        <f t="shared" si="26"/>
        <v>IJNME</v>
      </c>
      <c r="O21" s="41" t="str">
        <f>VLOOKUP(N21,Table1[],2,FALSE)</f>
        <v>1097-0207</v>
      </c>
      <c r="P21" s="41" t="str">
        <f>VLOOKUP(N21,Table1[],3,FALSE)</f>
        <v>R</v>
      </c>
      <c r="Q21" s="41" t="str">
        <f>VLOOKUP(N21,Table1[],4,FALSE)</f>
        <v>S</v>
      </c>
      <c r="T21" s="70">
        <v>42906</v>
      </c>
    </row>
    <row r="22" spans="1:20" ht="32">
      <c r="A22" s="60" t="s">
        <v>3301</v>
      </c>
      <c r="B22" s="43" t="s">
        <v>3424</v>
      </c>
      <c r="C22" s="37" t="s">
        <v>3765</v>
      </c>
      <c r="D22" s="41" t="s">
        <v>4083</v>
      </c>
      <c r="E22" s="41" t="s">
        <v>2568</v>
      </c>
      <c r="F22" s="41" t="s">
        <v>2567</v>
      </c>
      <c r="G22" s="41" t="s">
        <v>2569</v>
      </c>
      <c r="H22" s="41" t="s">
        <v>2284</v>
      </c>
      <c r="I22" s="41" t="s">
        <v>2570</v>
      </c>
      <c r="J22" s="52" t="s">
        <v>2566</v>
      </c>
      <c r="K22" s="52" t="s">
        <v>3300</v>
      </c>
      <c r="L22" s="41">
        <f t="shared" si="24"/>
        <v>6</v>
      </c>
      <c r="M22" s="41">
        <f t="shared" si="25"/>
        <v>11</v>
      </c>
      <c r="N22" s="41" t="str">
        <f t="shared" si="26"/>
        <v>AFET</v>
      </c>
      <c r="O22" s="41" t="str">
        <f>VLOOKUP(N22,Table1[],2,FALSE)</f>
        <v>978-3-319-31923-0</v>
      </c>
      <c r="P22" s="41" t="str">
        <f>VLOOKUP(N22,Table1[],3,FALSE)</f>
        <v>L</v>
      </c>
      <c r="Q22" s="41" t="str">
        <f>VLOOKUP(N22,Table1[],4,FALSE)</f>
        <v>N</v>
      </c>
      <c r="S22" s="56" t="s">
        <v>2576</v>
      </c>
      <c r="T22" s="70">
        <v>42906</v>
      </c>
    </row>
    <row r="23" spans="1:20" ht="32">
      <c r="A23" s="34" t="s">
        <v>4676</v>
      </c>
      <c r="B23" s="43" t="s">
        <v>4677</v>
      </c>
      <c r="C23" s="37" t="s">
        <v>4669</v>
      </c>
      <c r="D23" s="47" t="s">
        <v>4678</v>
      </c>
      <c r="E23" s="48" t="s">
        <v>4680</v>
      </c>
      <c r="F23" s="48" t="s">
        <v>4679</v>
      </c>
      <c r="G23" s="40" t="s">
        <v>4676</v>
      </c>
      <c r="H23" s="41" t="s">
        <v>4684</v>
      </c>
      <c r="J23" s="35" t="s">
        <v>4681</v>
      </c>
      <c r="K23" s="48" t="s">
        <v>4682</v>
      </c>
      <c r="L23" s="41">
        <f t="shared" si="24"/>
        <v>5</v>
      </c>
      <c r="M23" s="41">
        <f t="shared" si="25"/>
        <v>8</v>
      </c>
      <c r="N23" s="41" t="str">
        <f t="shared" si="26"/>
        <v>PE</v>
      </c>
      <c r="O23" s="41" t="str">
        <f>VLOOKUP(N23,Table1[],2,FALSE)</f>
        <v>1877-7058</v>
      </c>
      <c r="P23" s="41" t="str">
        <f>VLOOKUP(N23,Table1[],3,FALSE)</f>
        <v>R</v>
      </c>
      <c r="Q23" s="41" t="str">
        <f>VLOOKUP(N23,Table1[],4,FALSE)</f>
        <v>N</v>
      </c>
      <c r="S23" s="41" t="e">
        <v>#REF!</v>
      </c>
      <c r="T23" s="70">
        <v>42906</v>
      </c>
    </row>
    <row r="24" spans="1:20">
      <c r="A24" s="46" t="s">
        <v>4477</v>
      </c>
      <c r="B24" s="43" t="s">
        <v>4478</v>
      </c>
      <c r="C24" s="37" t="s">
        <v>4630</v>
      </c>
      <c r="D24" s="48" t="s">
        <v>4629</v>
      </c>
      <c r="E24" s="48" t="s">
        <v>4481</v>
      </c>
      <c r="F24" s="48" t="s">
        <v>4631</v>
      </c>
      <c r="G24" s="40" t="s">
        <v>4628</v>
      </c>
      <c r="H24" s="41" t="s">
        <v>2284</v>
      </c>
      <c r="I24" s="41" t="s">
        <v>4660</v>
      </c>
      <c r="J24" s="35" t="s">
        <v>4632</v>
      </c>
      <c r="K24" s="34" t="s">
        <v>4633</v>
      </c>
      <c r="L24" s="41">
        <f t="shared" si="24"/>
        <v>5</v>
      </c>
      <c r="M24" s="41">
        <f t="shared" si="25"/>
        <v>9</v>
      </c>
      <c r="N24" s="41" t="str">
        <f t="shared" si="26"/>
        <v>ABE</v>
      </c>
      <c r="O24" s="41" t="str">
        <f>VLOOKUP(N24,Table1[],2,FALSE)</f>
        <v>0090-6964</v>
      </c>
      <c r="P24" s="41" t="str">
        <f>VLOOKUP(N24,Table1[],3,FALSE)</f>
        <v>R</v>
      </c>
      <c r="Q24" s="41" t="str">
        <f>VLOOKUP(N24,Table1[],4,FALSE)</f>
        <v>S</v>
      </c>
      <c r="S24" s="41" t="e">
        <v>#REF!</v>
      </c>
      <c r="T24" s="70">
        <v>42906</v>
      </c>
    </row>
    <row r="25" spans="1:20" ht="32">
      <c r="A25" s="46" t="s">
        <v>4615</v>
      </c>
      <c r="B25" s="43" t="s">
        <v>4616</v>
      </c>
      <c r="C25" s="37" t="s">
        <v>4617</v>
      </c>
      <c r="D25" s="48" t="s">
        <v>4622</v>
      </c>
      <c r="E25" s="48" t="s">
        <v>4626</v>
      </c>
      <c r="F25" s="48" t="s">
        <v>4627</v>
      </c>
      <c r="G25" s="40" t="s">
        <v>4625</v>
      </c>
      <c r="H25" s="41" t="s">
        <v>2284</v>
      </c>
      <c r="I25" s="41" t="s">
        <v>4683</v>
      </c>
      <c r="J25" s="35" t="s">
        <v>4624</v>
      </c>
      <c r="K25" s="35" t="s">
        <v>4623</v>
      </c>
      <c r="L25" s="41">
        <f t="shared" si="24"/>
        <v>5</v>
      </c>
      <c r="M25" s="41">
        <f t="shared" si="25"/>
        <v>11</v>
      </c>
      <c r="N25" s="41" t="str">
        <f t="shared" si="26"/>
        <v>JELAS</v>
      </c>
      <c r="O25" s="41" t="str">
        <f>VLOOKUP(N25,Table1[],2,FALSE)</f>
        <v>0374-3535</v>
      </c>
      <c r="P25" s="41" t="str">
        <f>VLOOKUP(N25,Table1[],3,FALSE)</f>
        <v>R</v>
      </c>
      <c r="Q25" s="41" t="str">
        <f>VLOOKUP(N25,Table1[],4,FALSE)</f>
        <v>S</v>
      </c>
      <c r="S25" s="41" t="e">
        <v>#REF!</v>
      </c>
      <c r="T25" s="70">
        <v>42906</v>
      </c>
    </row>
    <row r="26" spans="1:20" ht="48">
      <c r="A26" s="46" t="s">
        <v>4642</v>
      </c>
      <c r="B26" s="43" t="s">
        <v>4597</v>
      </c>
      <c r="C26" s="37" t="s">
        <v>4598</v>
      </c>
      <c r="D26" s="34" t="s">
        <v>4599</v>
      </c>
      <c r="E26" s="34" t="s">
        <v>4600</v>
      </c>
      <c r="F26" s="48" t="s">
        <v>4601</v>
      </c>
      <c r="G26" s="40" t="s">
        <v>4602</v>
      </c>
      <c r="H26" s="41" t="s">
        <v>2284</v>
      </c>
      <c r="I26" s="41" t="s">
        <v>4646</v>
      </c>
      <c r="J26" s="35" t="s">
        <v>4604</v>
      </c>
      <c r="K26" s="35" t="s">
        <v>4603</v>
      </c>
      <c r="L26" s="41">
        <f t="shared" si="24"/>
        <v>5</v>
      </c>
      <c r="M26" s="41">
        <f t="shared" si="25"/>
        <v>9</v>
      </c>
      <c r="N26" s="41" t="str">
        <f t="shared" si="26"/>
        <v>ABx</v>
      </c>
      <c r="O26" s="41" t="str">
        <f>VLOOKUP(N26,Table1[],2,FALSE)</f>
        <v>1742-7061</v>
      </c>
      <c r="P26" s="41" t="str">
        <f>VLOOKUP(N26,Table1[],3,FALSE)</f>
        <v>R</v>
      </c>
      <c r="Q26" s="41" t="str">
        <f>VLOOKUP(N26,Table1[],4,FALSE)</f>
        <v>S</v>
      </c>
      <c r="S26" s="41" t="e">
        <v>#REF!</v>
      </c>
      <c r="T26" s="70">
        <v>42906</v>
      </c>
    </row>
    <row r="27" spans="1:20" ht="48">
      <c r="A27" s="46" t="s">
        <v>4607</v>
      </c>
      <c r="B27" s="43" t="s">
        <v>4608</v>
      </c>
      <c r="C27" s="37" t="s">
        <v>4609</v>
      </c>
      <c r="D27" s="34" t="s">
        <v>4610</v>
      </c>
      <c r="E27" s="34" t="s">
        <v>4611</v>
      </c>
      <c r="F27" s="48" t="s">
        <v>4612</v>
      </c>
      <c r="G27" s="40" t="s">
        <v>4613</v>
      </c>
      <c r="H27" s="41" t="s">
        <v>4942</v>
      </c>
      <c r="I27" s="41" t="s">
        <v>4941</v>
      </c>
      <c r="J27" s="35" t="s">
        <v>2101</v>
      </c>
      <c r="K27" s="35" t="s">
        <v>4614</v>
      </c>
      <c r="L27" s="41">
        <f t="shared" si="24"/>
        <v>5</v>
      </c>
      <c r="M27" s="41">
        <f t="shared" si="25"/>
        <v>8</v>
      </c>
      <c r="N27" s="41" t="str">
        <f t="shared" si="26"/>
        <v>JB</v>
      </c>
      <c r="O27" s="41" t="str">
        <f>VLOOKUP(N27,Table1[],2,FALSE)</f>
        <v>0021-9290</v>
      </c>
      <c r="P27" s="41" t="str">
        <f>VLOOKUP(N27,Table1[],3,FALSE)</f>
        <v>R</v>
      </c>
      <c r="Q27" s="41" t="str">
        <f>VLOOKUP(N27,Table1[],4,FALSE)</f>
        <v>S</v>
      </c>
      <c r="S27" s="41" t="e">
        <v>#REF!</v>
      </c>
      <c r="T27" s="70">
        <v>42906</v>
      </c>
    </row>
    <row r="28" spans="1:20">
      <c r="A28" s="46" t="s">
        <v>4477</v>
      </c>
      <c r="B28" s="43" t="s">
        <v>4478</v>
      </c>
      <c r="C28" s="37" t="s">
        <v>4479</v>
      </c>
      <c r="D28" s="41" t="s">
        <v>4480</v>
      </c>
      <c r="E28" s="44" t="s">
        <v>4481</v>
      </c>
      <c r="F28" s="34" t="s">
        <v>4482</v>
      </c>
      <c r="G28" s="40" t="s">
        <v>4483</v>
      </c>
      <c r="H28" s="41" t="s">
        <v>2485</v>
      </c>
      <c r="I28" s="41" t="s">
        <v>2485</v>
      </c>
      <c r="J28" s="49" t="s">
        <v>2576</v>
      </c>
      <c r="K28" s="35" t="s">
        <v>4484</v>
      </c>
      <c r="L28" s="41">
        <f t="shared" si="24"/>
        <v>5</v>
      </c>
      <c r="M28" s="41">
        <f t="shared" si="25"/>
        <v>9</v>
      </c>
      <c r="N28" s="41" t="str">
        <f t="shared" si="26"/>
        <v>ABE</v>
      </c>
      <c r="O28" s="41" t="str">
        <f>VLOOKUP(N28,Table1[],2,FALSE)</f>
        <v>0090-6964</v>
      </c>
      <c r="P28" s="41" t="str">
        <f>VLOOKUP(N28,Table1[],3,FALSE)</f>
        <v>R</v>
      </c>
      <c r="Q28" s="41" t="str">
        <f>VLOOKUP(N28,Table1[],4,FALSE)</f>
        <v>S</v>
      </c>
      <c r="R28" s="41">
        <v>2016</v>
      </c>
      <c r="S28" s="41" t="e">
        <v>#REF!</v>
      </c>
      <c r="T28" s="70">
        <v>42906</v>
      </c>
    </row>
    <row r="29" spans="1:20" ht="32">
      <c r="A29" s="46" t="s">
        <v>3207</v>
      </c>
      <c r="B29" s="43" t="s">
        <v>3427</v>
      </c>
      <c r="C29" s="37" t="s">
        <v>3767</v>
      </c>
      <c r="D29" s="41" t="s">
        <v>4078</v>
      </c>
      <c r="E29" s="44" t="s">
        <v>2554</v>
      </c>
      <c r="F29" s="45" t="s">
        <v>2555</v>
      </c>
      <c r="G29" s="40" t="s">
        <v>3208</v>
      </c>
      <c r="H29" s="41" t="s">
        <v>3206</v>
      </c>
      <c r="I29" s="41" t="s">
        <v>3205</v>
      </c>
      <c r="J29" s="50" t="s">
        <v>3209</v>
      </c>
      <c r="K29" s="50" t="s">
        <v>3210</v>
      </c>
      <c r="L29" s="41">
        <f t="shared" si="24"/>
        <v>5</v>
      </c>
      <c r="M29" s="41">
        <f t="shared" si="25"/>
        <v>10</v>
      </c>
      <c r="N29" s="41" t="str">
        <f t="shared" si="26"/>
        <v>TEMA</v>
      </c>
      <c r="O29" s="41" t="str">
        <f>VLOOKUP(N29,Table1[],2,FALSE)</f>
        <v>2179-8451</v>
      </c>
      <c r="P29" s="41" t="str">
        <f>VLOOKUP(N29,Table1[],3,FALSE)</f>
        <v>R</v>
      </c>
      <c r="Q29" s="41" t="str">
        <f>VLOOKUP(N29,Table1[],4,FALSE)</f>
        <v>N</v>
      </c>
      <c r="S29" s="56" t="s">
        <v>2576</v>
      </c>
      <c r="T29" s="70">
        <v>42906</v>
      </c>
    </row>
    <row r="30" spans="1:20" ht="32">
      <c r="A30" s="46" t="s">
        <v>3345</v>
      </c>
      <c r="B30" s="43" t="s">
        <v>3422</v>
      </c>
      <c r="C30" s="37" t="s">
        <v>3763</v>
      </c>
      <c r="D30" s="41" t="s">
        <v>4062</v>
      </c>
      <c r="E30" s="44" t="s">
        <v>3346</v>
      </c>
      <c r="F30" s="45" t="s">
        <v>3347</v>
      </c>
      <c r="G30" s="40" t="s">
        <v>3348</v>
      </c>
      <c r="H30" s="41" t="s">
        <v>3352</v>
      </c>
      <c r="I30" s="41" t="s">
        <v>3351</v>
      </c>
      <c r="J30" s="35" t="s">
        <v>3349</v>
      </c>
      <c r="K30" s="35" t="s">
        <v>3350</v>
      </c>
      <c r="L30" s="41">
        <f t="shared" si="24"/>
        <v>5</v>
      </c>
      <c r="M30" s="41">
        <f t="shared" si="25"/>
        <v>8</v>
      </c>
      <c r="N30" s="41" t="str">
        <f t="shared" si="26"/>
        <v>SM</v>
      </c>
      <c r="O30" s="41" t="str">
        <f>VLOOKUP(N30,Table1[],2,FALSE)</f>
        <v>1744-683X</v>
      </c>
      <c r="P30" s="41" t="str">
        <f>VLOOKUP(N30,Table1[],3,FALSE)</f>
        <v>R</v>
      </c>
      <c r="Q30" s="41" t="str">
        <f>VLOOKUP(N30,Table1[],4,FALSE)</f>
        <v>S</v>
      </c>
      <c r="S30" s="41" t="e">
        <v>#REF!</v>
      </c>
      <c r="T30" s="70">
        <v>42906</v>
      </c>
    </row>
    <row r="31" spans="1:20" ht="32">
      <c r="A31" s="46" t="s">
        <v>2584</v>
      </c>
      <c r="B31" s="43" t="s">
        <v>3406</v>
      </c>
      <c r="C31" s="37" t="s">
        <v>3746</v>
      </c>
      <c r="D31" s="41" t="s">
        <v>4080</v>
      </c>
      <c r="E31" s="44" t="s">
        <v>2585</v>
      </c>
      <c r="F31" s="45" t="s">
        <v>2586</v>
      </c>
      <c r="G31" s="40" t="s">
        <v>2584</v>
      </c>
      <c r="H31" s="41" t="s">
        <v>2284</v>
      </c>
      <c r="I31" s="41" t="s">
        <v>2587</v>
      </c>
      <c r="J31" s="51" t="s">
        <v>2576</v>
      </c>
      <c r="K31" s="41" t="s">
        <v>2584</v>
      </c>
      <c r="L31" s="41">
        <f t="shared" si="24"/>
        <v>5</v>
      </c>
      <c r="M31" s="41">
        <f t="shared" si="25"/>
        <v>10</v>
      </c>
      <c r="N31" s="41" t="str">
        <f t="shared" si="26"/>
        <v>MSSP</v>
      </c>
      <c r="O31" s="41" t="str">
        <f>VLOOKUP(N31,Table1[],2,FALSE)</f>
        <v>0888-3270</v>
      </c>
      <c r="P31" s="41" t="str">
        <f>VLOOKUP(N31,Table1[],3,FALSE)</f>
        <v>R</v>
      </c>
      <c r="Q31" s="41" t="str">
        <f>VLOOKUP(N31,Table1[],4,FALSE)</f>
        <v>S</v>
      </c>
      <c r="S31" s="41" t="e">
        <v>#REF!</v>
      </c>
      <c r="T31" s="70">
        <v>42906</v>
      </c>
    </row>
    <row r="32" spans="1:20" ht="32">
      <c r="A32" s="46" t="s">
        <v>2588</v>
      </c>
      <c r="B32" s="43" t="s">
        <v>3417</v>
      </c>
      <c r="C32" s="37" t="s">
        <v>3757</v>
      </c>
      <c r="D32" s="41" t="s">
        <v>4071</v>
      </c>
      <c r="E32" s="44" t="s">
        <v>2501</v>
      </c>
      <c r="F32" s="45" t="s">
        <v>2502</v>
      </c>
      <c r="G32" s="40" t="s">
        <v>2589</v>
      </c>
      <c r="H32" s="41" t="s">
        <v>3371</v>
      </c>
      <c r="I32" s="41" t="s">
        <v>3370</v>
      </c>
      <c r="J32" s="52" t="s">
        <v>2590</v>
      </c>
      <c r="K32" s="52" t="s">
        <v>2591</v>
      </c>
      <c r="L32" s="41">
        <f t="shared" si="24"/>
        <v>5</v>
      </c>
      <c r="M32" s="41">
        <f t="shared" si="25"/>
        <v>12</v>
      </c>
      <c r="N32" s="41" t="str">
        <f t="shared" si="26"/>
        <v>JWPCOE</v>
      </c>
      <c r="O32" s="41" t="str">
        <f>VLOOKUP(N32,Table1[],2,FALSE)</f>
        <v>0733-950X</v>
      </c>
      <c r="P32" s="41" t="str">
        <f>VLOOKUP(N32,Table1[],3,FALSE)</f>
        <v>R</v>
      </c>
      <c r="Q32" s="41" t="str">
        <f>VLOOKUP(N32,Table1[],4,FALSE)</f>
        <v>S</v>
      </c>
      <c r="S32" s="41" t="e">
        <v>#REF!</v>
      </c>
      <c r="T32" s="70">
        <v>42906</v>
      </c>
    </row>
    <row r="33" spans="1:22" ht="80">
      <c r="A33" s="46" t="s">
        <v>4469</v>
      </c>
      <c r="B33" s="43" t="s">
        <v>4465</v>
      </c>
      <c r="C33" s="37" t="s">
        <v>4466</v>
      </c>
      <c r="D33" s="71" t="s">
        <v>2973</v>
      </c>
      <c r="E33" s="44" t="s">
        <v>4752</v>
      </c>
      <c r="F33" s="45" t="s">
        <v>4467</v>
      </c>
      <c r="G33" s="40" t="s">
        <v>4469</v>
      </c>
      <c r="H33" s="41" t="s">
        <v>2284</v>
      </c>
      <c r="I33" s="41" t="s">
        <v>4468</v>
      </c>
      <c r="J33" s="52" t="s">
        <v>2576</v>
      </c>
      <c r="K33" s="52" t="s">
        <v>4470</v>
      </c>
      <c r="O33" s="41">
        <f>VLOOKUP(N33,Table1[],2,FALSE)</f>
        <v>0</v>
      </c>
      <c r="P33" s="41">
        <f>VLOOKUP(N33,Table1[],3,FALSE)</f>
        <v>0</v>
      </c>
      <c r="Q33" s="41">
        <f>VLOOKUP(N33,Table1[],4,FALSE)</f>
        <v>0</v>
      </c>
      <c r="S33" s="41" t="e">
        <v>#REF!</v>
      </c>
      <c r="T33" s="70">
        <v>42906</v>
      </c>
    </row>
    <row r="34" spans="1:22">
      <c r="A34" s="46" t="s">
        <v>2571</v>
      </c>
      <c r="B34" s="43" t="s">
        <v>3414</v>
      </c>
      <c r="C34" s="37" t="s">
        <v>3754</v>
      </c>
      <c r="D34" s="41" t="s">
        <v>4082</v>
      </c>
      <c r="E34" s="44" t="s">
        <v>2572</v>
      </c>
      <c r="F34" s="45" t="s">
        <v>2573</v>
      </c>
      <c r="G34" s="40" t="s">
        <v>2574</v>
      </c>
      <c r="H34" s="41" t="s">
        <v>2284</v>
      </c>
      <c r="I34" s="41" t="s">
        <v>2575</v>
      </c>
      <c r="J34" s="51" t="s">
        <v>2576</v>
      </c>
      <c r="K34" s="52" t="s">
        <v>2577</v>
      </c>
      <c r="L34" s="41">
        <f t="shared" ref="L34:L97" si="30" xml:space="preserve"> FIND("-",A34)</f>
        <v>5</v>
      </c>
      <c r="M34" s="41">
        <f t="shared" ref="M34:M97" si="31" xml:space="preserve"> FIND("-",A34,L34+1)</f>
        <v>9</v>
      </c>
      <c r="N34" s="41" t="str">
        <f t="shared" ref="N34:N97" si="32">MID(A34,L34+1,M34-L34-1)</f>
        <v>JSV</v>
      </c>
      <c r="O34" s="41" t="str">
        <f>VLOOKUP(N34,Table1[],2,FALSE)</f>
        <v>0022-460X</v>
      </c>
      <c r="P34" s="41" t="str">
        <f>VLOOKUP(N34,Table1[],3,FALSE)</f>
        <v>R</v>
      </c>
      <c r="Q34" s="41" t="str">
        <f>VLOOKUP(N34,Table1[],4,FALSE)</f>
        <v>S</v>
      </c>
      <c r="S34" s="41" t="e">
        <v>#REF!</v>
      </c>
      <c r="T34" s="70">
        <v>42906</v>
      </c>
    </row>
    <row r="35" spans="1:22" ht="32">
      <c r="A35" s="46" t="s">
        <v>2434</v>
      </c>
      <c r="B35" s="43" t="s">
        <v>4914</v>
      </c>
      <c r="C35" s="37" t="s">
        <v>3756</v>
      </c>
      <c r="D35" s="41" t="s">
        <v>4084</v>
      </c>
      <c r="E35" s="45" t="s">
        <v>4472</v>
      </c>
      <c r="F35" s="45" t="s">
        <v>4471</v>
      </c>
      <c r="G35" s="40" t="s">
        <v>4913</v>
      </c>
      <c r="H35" s="41" t="s">
        <v>2284</v>
      </c>
      <c r="I35" s="41" t="s">
        <v>1932</v>
      </c>
      <c r="J35" s="41" t="s">
        <v>1467</v>
      </c>
      <c r="K35" s="41" t="s">
        <v>1468</v>
      </c>
      <c r="L35" s="41">
        <f t="shared" si="30"/>
        <v>5</v>
      </c>
      <c r="M35" s="41">
        <f t="shared" si="31"/>
        <v>9</v>
      </c>
      <c r="N35" s="41" t="str">
        <f t="shared" si="32"/>
        <v>JSC</v>
      </c>
      <c r="O35" s="41" t="str">
        <f>VLOOKUP(N35,Table1[],2,FALSE)</f>
        <v>0885-7474</v>
      </c>
      <c r="P35" s="41" t="str">
        <f>VLOOKUP(N35,Table1[],3,FALSE)</f>
        <v>R</v>
      </c>
      <c r="Q35" s="41" t="str">
        <f>VLOOKUP(N35,Table1[],4,FALSE)</f>
        <v>S</v>
      </c>
      <c r="S35" s="41" t="e">
        <v>#REF!</v>
      </c>
      <c r="T35" s="70">
        <v>42906</v>
      </c>
    </row>
    <row r="36" spans="1:22" ht="32">
      <c r="A36" s="46" t="s">
        <v>3153</v>
      </c>
      <c r="B36" s="43" t="s">
        <v>3418</v>
      </c>
      <c r="C36" s="37" t="s">
        <v>3758</v>
      </c>
      <c r="D36" s="41" t="s">
        <v>4069</v>
      </c>
      <c r="E36" s="44" t="s">
        <v>2509</v>
      </c>
      <c r="F36" s="45" t="s">
        <v>2503</v>
      </c>
      <c r="G36" s="40" t="s">
        <v>4936</v>
      </c>
      <c r="H36" s="41" t="s">
        <v>2284</v>
      </c>
      <c r="I36" s="41" t="s">
        <v>4937</v>
      </c>
      <c r="J36" s="41" t="s">
        <v>2504</v>
      </c>
      <c r="K36" s="41" t="s">
        <v>4938</v>
      </c>
      <c r="L36" s="41">
        <f t="shared" si="30"/>
        <v>5</v>
      </c>
      <c r="M36" s="41">
        <f t="shared" si="31"/>
        <v>10</v>
      </c>
      <c r="N36" s="41" t="str">
        <f t="shared" si="32"/>
        <v>JMPS</v>
      </c>
      <c r="O36" s="41" t="str">
        <f>VLOOKUP(N36,Table1[],2,FALSE)</f>
        <v>0022-5096</v>
      </c>
      <c r="P36" s="41" t="str">
        <f>VLOOKUP(N36,Table1[],3,FALSE)</f>
        <v>R</v>
      </c>
      <c r="Q36" s="41" t="str">
        <f>VLOOKUP(N36,Table1[],4,FALSE)</f>
        <v>S</v>
      </c>
      <c r="S36" s="41" t="e">
        <v>#REF!</v>
      </c>
      <c r="T36" s="70">
        <v>42906</v>
      </c>
    </row>
    <row r="37" spans="1:22">
      <c r="A37" s="46" t="s">
        <v>3226</v>
      </c>
      <c r="B37" s="43" t="s">
        <v>3428</v>
      </c>
      <c r="C37" s="37" t="s">
        <v>3768</v>
      </c>
      <c r="D37" s="41" t="s">
        <v>4068</v>
      </c>
      <c r="E37" s="44" t="s">
        <v>3228</v>
      </c>
      <c r="F37" s="45" t="s">
        <v>3227</v>
      </c>
      <c r="G37" s="40" t="s">
        <v>3359</v>
      </c>
      <c r="H37" s="41" t="s">
        <v>2284</v>
      </c>
      <c r="I37" s="41" t="s">
        <v>4644</v>
      </c>
      <c r="J37" s="52" t="s">
        <v>3229</v>
      </c>
      <c r="K37" s="41" t="s">
        <v>3230</v>
      </c>
      <c r="L37" s="41">
        <f t="shared" si="30"/>
        <v>5</v>
      </c>
      <c r="M37" s="41">
        <f t="shared" si="31"/>
        <v>10</v>
      </c>
      <c r="N37" s="41" t="str">
        <f t="shared" si="32"/>
        <v>JMPS</v>
      </c>
      <c r="O37" s="41" t="str">
        <f>VLOOKUP(N37,Table1[],2,FALSE)</f>
        <v>0022-5096</v>
      </c>
      <c r="P37" s="41" t="str">
        <f>VLOOKUP(N37,Table1[],3,FALSE)</f>
        <v>R</v>
      </c>
      <c r="Q37" s="41" t="str">
        <f>VLOOKUP(N37,Table1[],4,FALSE)</f>
        <v>S</v>
      </c>
      <c r="S37" s="41" t="e">
        <v>#REF!</v>
      </c>
      <c r="T37" s="70">
        <v>42906</v>
      </c>
    </row>
    <row r="38" spans="1:22" ht="32">
      <c r="A38" s="46" t="s">
        <v>3264</v>
      </c>
      <c r="B38" s="43" t="s">
        <v>3415</v>
      </c>
      <c r="C38" s="37" t="s">
        <v>3755</v>
      </c>
      <c r="D38" s="41" t="s">
        <v>4073</v>
      </c>
      <c r="E38" s="44" t="s">
        <v>3268</v>
      </c>
      <c r="F38" s="45" t="s">
        <v>3269</v>
      </c>
      <c r="G38" s="35" t="s">
        <v>3266</v>
      </c>
      <c r="H38" s="41" t="s">
        <v>3270</v>
      </c>
      <c r="I38" s="41" t="s">
        <v>3267</v>
      </c>
      <c r="J38" s="50" t="s">
        <v>3265</v>
      </c>
      <c r="K38" s="52"/>
      <c r="L38" s="41">
        <f t="shared" si="30"/>
        <v>5</v>
      </c>
      <c r="M38" s="41">
        <f t="shared" si="31"/>
        <v>9</v>
      </c>
      <c r="N38" s="41" t="str">
        <f t="shared" si="32"/>
        <v>JCP</v>
      </c>
      <c r="O38" s="41" t="str">
        <f>VLOOKUP(N38,Table1[],2,FALSE)</f>
        <v>0021-9991</v>
      </c>
      <c r="P38" s="41" t="str">
        <f>VLOOKUP(N38,Table1[],3,FALSE)</f>
        <v>R</v>
      </c>
      <c r="Q38" s="41" t="str">
        <f>VLOOKUP(N38,Table1[],4,FALSE)</f>
        <v>S</v>
      </c>
      <c r="S38" s="41" t="e">
        <v>#REF!</v>
      </c>
      <c r="T38" s="70">
        <v>42906</v>
      </c>
    </row>
    <row r="39" spans="1:22" ht="32">
      <c r="A39" s="53" t="s">
        <v>2497</v>
      </c>
      <c r="B39" s="43" t="s">
        <v>3420</v>
      </c>
      <c r="C39" s="37" t="s">
        <v>3760</v>
      </c>
      <c r="D39" s="41" t="s">
        <v>4074</v>
      </c>
      <c r="E39" s="54" t="s">
        <v>2500</v>
      </c>
      <c r="F39" s="54" t="s">
        <v>2498</v>
      </c>
      <c r="G39" s="41" t="s">
        <v>2499</v>
      </c>
      <c r="H39" s="41" t="s">
        <v>2284</v>
      </c>
      <c r="I39" s="41" t="s">
        <v>3242</v>
      </c>
      <c r="J39" s="41" t="s">
        <v>3243</v>
      </c>
      <c r="K39" s="52" t="s">
        <v>3244</v>
      </c>
      <c r="L39" s="41">
        <f t="shared" si="30"/>
        <v>5</v>
      </c>
      <c r="M39" s="41">
        <f t="shared" si="31"/>
        <v>11</v>
      </c>
      <c r="N39" s="41" t="str">
        <f t="shared" si="32"/>
        <v>IJNMF</v>
      </c>
      <c r="O39" s="41" t="str">
        <f>VLOOKUP(N39,Table1[],2,FALSE)</f>
        <v>1097-0363</v>
      </c>
      <c r="P39" s="41" t="str">
        <f>VLOOKUP(N39,Table1[],3,FALSE)</f>
        <v>R</v>
      </c>
      <c r="Q39" s="41" t="str">
        <f>VLOOKUP(N39,Table1[],4,FALSE)</f>
        <v>S</v>
      </c>
      <c r="S39" s="56" t="s">
        <v>2576</v>
      </c>
      <c r="T39" s="70">
        <v>42906</v>
      </c>
    </row>
    <row r="40" spans="1:22" ht="48">
      <c r="A40" s="53" t="s">
        <v>2564</v>
      </c>
      <c r="B40" s="43" t="s">
        <v>3405</v>
      </c>
      <c r="C40" s="37" t="s">
        <v>3745</v>
      </c>
      <c r="D40" s="41" t="s">
        <v>4067</v>
      </c>
      <c r="E40" s="41" t="s">
        <v>3314</v>
      </c>
      <c r="F40" s="41" t="s">
        <v>3315</v>
      </c>
      <c r="G40" s="41" t="s">
        <v>2564</v>
      </c>
      <c r="H40" s="41" t="s">
        <v>2284</v>
      </c>
      <c r="I40" s="41" t="s">
        <v>3342</v>
      </c>
      <c r="J40" s="41" t="s">
        <v>2565</v>
      </c>
      <c r="K40" s="41" t="s">
        <v>2484</v>
      </c>
      <c r="L40" s="41">
        <f t="shared" si="30"/>
        <v>5</v>
      </c>
      <c r="M40" s="41">
        <f t="shared" si="31"/>
        <v>11</v>
      </c>
      <c r="N40" s="41" t="str">
        <f t="shared" si="32"/>
        <v>IJNME</v>
      </c>
      <c r="O40" s="41" t="str">
        <f>VLOOKUP(N40,Table1[],2,FALSE)</f>
        <v>1097-0207</v>
      </c>
      <c r="P40" s="41" t="str">
        <f>VLOOKUP(N40,Table1[],3,FALSE)</f>
        <v>R</v>
      </c>
      <c r="Q40" s="41" t="str">
        <f>VLOOKUP(N40,Table1[],4,FALSE)</f>
        <v>S</v>
      </c>
      <c r="S40" s="56" t="s">
        <v>2576</v>
      </c>
      <c r="T40" s="70">
        <v>42906</v>
      </c>
    </row>
    <row r="41" spans="1:22" ht="48">
      <c r="A41" s="53" t="s">
        <v>2506</v>
      </c>
      <c r="B41" s="43" t="s">
        <v>3421</v>
      </c>
      <c r="C41" s="37" t="s">
        <v>3761</v>
      </c>
      <c r="D41" s="41" t="s">
        <v>4070</v>
      </c>
      <c r="E41" s="41" t="s">
        <v>3240</v>
      </c>
      <c r="F41" s="41" t="s">
        <v>2507</v>
      </c>
      <c r="G41" s="41" t="s">
        <v>3374</v>
      </c>
      <c r="H41" s="41" t="s">
        <v>2284</v>
      </c>
      <c r="I41" s="41" t="s">
        <v>3241</v>
      </c>
      <c r="J41" s="52" t="s">
        <v>3238</v>
      </c>
      <c r="K41" s="52" t="s">
        <v>3239</v>
      </c>
      <c r="L41" s="41">
        <f t="shared" si="30"/>
        <v>5</v>
      </c>
      <c r="M41" s="41">
        <f t="shared" si="31"/>
        <v>11</v>
      </c>
      <c r="N41" s="41" t="str">
        <f t="shared" si="32"/>
        <v>IJNME</v>
      </c>
      <c r="O41" s="41" t="str">
        <f>VLOOKUP(N41,Table1[],2,FALSE)</f>
        <v>1097-0207</v>
      </c>
      <c r="P41" s="41" t="str">
        <f>VLOOKUP(N41,Table1[],3,FALSE)</f>
        <v>R</v>
      </c>
      <c r="Q41" s="41" t="str">
        <f>VLOOKUP(N41,Table1[],4,FALSE)</f>
        <v>S</v>
      </c>
      <c r="S41" s="41" t="e">
        <v>#REF!</v>
      </c>
      <c r="T41" s="70">
        <v>42906</v>
      </c>
    </row>
    <row r="42" spans="1:22" ht="48">
      <c r="A42" s="53" t="s">
        <v>3271</v>
      </c>
      <c r="B42" s="43" t="s">
        <v>3413</v>
      </c>
      <c r="C42" s="37" t="s">
        <v>3753</v>
      </c>
      <c r="D42" s="43" t="s">
        <v>4777</v>
      </c>
      <c r="E42" s="41" t="s">
        <v>3272</v>
      </c>
      <c r="F42" s="41" t="s">
        <v>3273</v>
      </c>
      <c r="G42" s="41" t="s">
        <v>3274</v>
      </c>
      <c r="H42" s="41" t="s">
        <v>2284</v>
      </c>
      <c r="I42" s="41" t="s">
        <v>4776</v>
      </c>
      <c r="J42" s="52" t="s">
        <v>3275</v>
      </c>
      <c r="K42" s="52" t="s">
        <v>3276</v>
      </c>
      <c r="L42" s="41">
        <f t="shared" si="30"/>
        <v>5</v>
      </c>
      <c r="M42" s="41">
        <f t="shared" si="31"/>
        <v>11</v>
      </c>
      <c r="N42" s="41" t="str">
        <f t="shared" si="32"/>
        <v>IJNME</v>
      </c>
      <c r="O42" s="41" t="str">
        <f>VLOOKUP(N42,Table1[],2,FALSE)</f>
        <v>1097-0207</v>
      </c>
      <c r="P42" s="41" t="str">
        <f>VLOOKUP(N42,Table1[],3,FALSE)</f>
        <v>R</v>
      </c>
      <c r="Q42" s="41" t="str">
        <f>VLOOKUP(N42,Table1[],4,FALSE)</f>
        <v>S</v>
      </c>
      <c r="S42" s="41" t="e">
        <v>#REF!</v>
      </c>
      <c r="T42" s="70">
        <v>42906</v>
      </c>
    </row>
    <row r="43" spans="1:22" ht="40" customHeight="1">
      <c r="A43" s="53" t="s">
        <v>3259</v>
      </c>
      <c r="B43" s="43" t="s">
        <v>3403</v>
      </c>
      <c r="C43" s="37" t="s">
        <v>3743</v>
      </c>
      <c r="D43" s="41" t="s">
        <v>4504</v>
      </c>
      <c r="E43" s="41" t="s">
        <v>2508</v>
      </c>
      <c r="F43" s="41" t="s">
        <v>2505</v>
      </c>
      <c r="G43" s="41" t="s">
        <v>3260</v>
      </c>
      <c r="H43" s="41" t="s">
        <v>2284</v>
      </c>
      <c r="I43" s="41" t="s">
        <v>3263</v>
      </c>
      <c r="J43" s="41" t="s">
        <v>3261</v>
      </c>
      <c r="K43" s="41" t="s">
        <v>3262</v>
      </c>
      <c r="L43" s="41">
        <f t="shared" si="30"/>
        <v>5</v>
      </c>
      <c r="M43" s="41">
        <f t="shared" si="31"/>
        <v>11</v>
      </c>
      <c r="N43" s="41" t="str">
        <f t="shared" si="32"/>
        <v>IJNME</v>
      </c>
      <c r="O43" s="41" t="str">
        <f>VLOOKUP(N43,Table1[],2,FALSE)</f>
        <v>1097-0207</v>
      </c>
      <c r="P43" s="41" t="str">
        <f>VLOOKUP(N43,Table1[],3,FALSE)</f>
        <v>R</v>
      </c>
      <c r="Q43" s="41" t="str">
        <f>VLOOKUP(N43,Table1[],4,FALSE)</f>
        <v>S</v>
      </c>
      <c r="S43" s="41" t="e">
        <v>#REF!</v>
      </c>
      <c r="T43" s="70">
        <v>42906</v>
      </c>
    </row>
    <row r="44" spans="1:22" ht="32">
      <c r="A44" s="53" t="s">
        <v>3353</v>
      </c>
      <c r="B44" s="43" t="s">
        <v>3423</v>
      </c>
      <c r="C44" s="37" t="s">
        <v>3764</v>
      </c>
      <c r="D44" s="41" t="s">
        <v>4066</v>
      </c>
      <c r="E44" s="41" t="s">
        <v>3355</v>
      </c>
      <c r="F44" s="41" t="s">
        <v>3354</v>
      </c>
      <c r="H44" s="41" t="s">
        <v>3357</v>
      </c>
      <c r="I44" s="41" t="s">
        <v>3358</v>
      </c>
      <c r="J44" s="41" t="s">
        <v>3356</v>
      </c>
      <c r="K44" s="41" t="s">
        <v>3290</v>
      </c>
      <c r="L44" s="41">
        <f t="shared" si="30"/>
        <v>5</v>
      </c>
      <c r="M44" s="41">
        <f t="shared" si="31"/>
        <v>11</v>
      </c>
      <c r="N44" s="41" t="str">
        <f t="shared" si="32"/>
        <v>IJNAM</v>
      </c>
      <c r="O44" s="41" t="str">
        <f>VLOOKUP(N44,Table1[],2,FALSE)</f>
        <v>1705-5105</v>
      </c>
      <c r="P44" s="41" t="str">
        <f>VLOOKUP(N44,Table1[],3,FALSE)</f>
        <v>R</v>
      </c>
      <c r="Q44" s="41" t="str">
        <f>VLOOKUP(N44,Table1[],4,FALSE)</f>
        <v>S</v>
      </c>
      <c r="S44" s="41" t="e">
        <v>#REF!</v>
      </c>
      <c r="T44" s="70">
        <v>42906</v>
      </c>
    </row>
    <row r="45" spans="1:22" ht="32">
      <c r="A45" s="53" t="s">
        <v>3285</v>
      </c>
      <c r="B45" s="43" t="s">
        <v>3402</v>
      </c>
      <c r="C45" s="37" t="s">
        <v>3742</v>
      </c>
      <c r="D45" s="41" t="s">
        <v>3394</v>
      </c>
      <c r="E45" s="41" t="s">
        <v>3286</v>
      </c>
      <c r="F45" s="41" t="s">
        <v>3287</v>
      </c>
      <c r="G45" s="41" t="s">
        <v>3285</v>
      </c>
      <c r="H45" s="41" t="s">
        <v>2284</v>
      </c>
      <c r="I45" s="41" t="s">
        <v>4705</v>
      </c>
      <c r="J45" s="41" t="s">
        <v>3288</v>
      </c>
      <c r="K45" s="41" t="s">
        <v>3289</v>
      </c>
      <c r="L45" s="41">
        <f t="shared" si="30"/>
        <v>5</v>
      </c>
      <c r="M45" s="41">
        <f t="shared" si="31"/>
        <v>10</v>
      </c>
      <c r="N45" s="41" t="str">
        <f t="shared" si="32"/>
        <v>IJMF</v>
      </c>
      <c r="O45" s="41" t="str">
        <f>VLOOKUP(N45,Table1[],2,FALSE)</f>
        <v>1960-6206</v>
      </c>
      <c r="P45" s="41" t="str">
        <f>VLOOKUP(N45,Table1[],3,FALSE)</f>
        <v>R</v>
      </c>
      <c r="Q45" s="41" t="str">
        <f>VLOOKUP(N45,Table1[],4,FALSE)</f>
        <v>S</v>
      </c>
      <c r="S45" s="41" t="e">
        <v>#REF!</v>
      </c>
      <c r="T45" s="70">
        <v>42906</v>
      </c>
    </row>
    <row r="46" spans="1:22" ht="32">
      <c r="A46" s="53" t="s">
        <v>3233</v>
      </c>
      <c r="B46" s="43" t="s">
        <v>4714</v>
      </c>
      <c r="C46" s="37" t="s">
        <v>3762</v>
      </c>
      <c r="D46" s="41" t="s">
        <v>4076</v>
      </c>
      <c r="E46" s="41" t="s">
        <v>3235</v>
      </c>
      <c r="F46" s="41" t="s">
        <v>3234</v>
      </c>
      <c r="G46" s="41" t="s">
        <v>3246</v>
      </c>
      <c r="H46" s="41" t="s">
        <v>2284</v>
      </c>
      <c r="I46" s="41" t="s">
        <v>3344</v>
      </c>
      <c r="J46" s="41" t="s">
        <v>3236</v>
      </c>
      <c r="K46" s="55" t="s">
        <v>3237</v>
      </c>
      <c r="L46" s="41">
        <f t="shared" si="30"/>
        <v>5</v>
      </c>
      <c r="M46" s="41">
        <f t="shared" si="31"/>
        <v>10</v>
      </c>
      <c r="N46" s="41" t="str">
        <f t="shared" si="32"/>
        <v>EPSR</v>
      </c>
      <c r="O46" s="41" t="str">
        <f>VLOOKUP(N46,Table1[],2,FALSE)</f>
        <v>0378-7796</v>
      </c>
      <c r="P46" s="41" t="str">
        <f>VLOOKUP(N46,Table1[],3,FALSE)</f>
        <v>R</v>
      </c>
      <c r="Q46" s="41" t="str">
        <f>VLOOKUP(N46,Table1[],4,FALSE)</f>
        <v>S</v>
      </c>
      <c r="S46" s="41" t="e">
        <v>#REF!</v>
      </c>
      <c r="T46" s="70">
        <v>42906</v>
      </c>
    </row>
    <row r="47" spans="1:22" ht="32">
      <c r="A47" s="53" t="s">
        <v>3183</v>
      </c>
      <c r="B47" s="43" t="s">
        <v>3419</v>
      </c>
      <c r="C47" s="37" t="s">
        <v>3759</v>
      </c>
      <c r="D47" s="41" t="s">
        <v>4079</v>
      </c>
      <c r="E47" s="41" t="s">
        <v>3185</v>
      </c>
      <c r="F47" s="41" t="s">
        <v>3184</v>
      </c>
      <c r="G47" s="41" t="s">
        <v>3186</v>
      </c>
      <c r="H47" s="41" t="s">
        <v>2284</v>
      </c>
      <c r="I47" s="41" t="s">
        <v>3187</v>
      </c>
      <c r="J47" s="52" t="s">
        <v>3188</v>
      </c>
      <c r="K47" s="52" t="s">
        <v>3189</v>
      </c>
      <c r="L47" s="41">
        <f t="shared" si="30"/>
        <v>5</v>
      </c>
      <c r="M47" s="41">
        <f t="shared" si="31"/>
        <v>15</v>
      </c>
      <c r="N47" s="41" t="str">
        <f t="shared" si="32"/>
        <v>ENERGYCON</v>
      </c>
      <c r="O47" s="41" t="str">
        <f>VLOOKUP(N47,Table1[],2,FALSE)</f>
        <v>978-1-4673-8463-6</v>
      </c>
      <c r="P47" s="41" t="str">
        <f>VLOOKUP(N47,Table1[],3,FALSE)</f>
        <v>L</v>
      </c>
      <c r="Q47" s="41" t="str">
        <f>VLOOKUP(N47,Table1[],4,FALSE)</f>
        <v>N</v>
      </c>
      <c r="S47" s="56" t="s">
        <v>2576</v>
      </c>
      <c r="T47" s="70">
        <v>42906</v>
      </c>
      <c r="U47" s="56" t="s">
        <v>2576</v>
      </c>
      <c r="V47" s="56" t="s">
        <v>2576</v>
      </c>
    </row>
    <row r="48" spans="1:22">
      <c r="A48" s="53" t="s">
        <v>3360</v>
      </c>
      <c r="B48" s="43" t="s">
        <v>3412</v>
      </c>
      <c r="C48" s="37" t="s">
        <v>3752</v>
      </c>
      <c r="D48" s="41" t="s">
        <v>4874</v>
      </c>
      <c r="E48" s="41" t="s">
        <v>3361</v>
      </c>
      <c r="F48" s="41" t="s">
        <v>3362</v>
      </c>
      <c r="G48" s="41" t="s">
        <v>3363</v>
      </c>
      <c r="H48" s="41" t="s">
        <v>2284</v>
      </c>
      <c r="I48" s="41" t="s">
        <v>4873</v>
      </c>
      <c r="J48" s="41" t="s">
        <v>3364</v>
      </c>
      <c r="K48" s="41" t="s">
        <v>3365</v>
      </c>
      <c r="L48" s="41">
        <f t="shared" si="30"/>
        <v>5</v>
      </c>
      <c r="M48" s="41">
        <f t="shared" si="31"/>
        <v>9</v>
      </c>
      <c r="N48" s="41" t="str">
        <f t="shared" si="32"/>
        <v>EML</v>
      </c>
      <c r="O48" s="41" t="str">
        <f>VLOOKUP(N48,Table1[],2,FALSE)</f>
        <v>2352-4316</v>
      </c>
      <c r="P48" s="41" t="str">
        <f>VLOOKUP(N48,Table1[],3,FALSE)</f>
        <v>R</v>
      </c>
      <c r="Q48" s="41" t="str">
        <f>VLOOKUP(N48,Table1[],4,FALSE)</f>
        <v>N</v>
      </c>
      <c r="S48" s="41" t="e">
        <v>#REF!</v>
      </c>
      <c r="T48" s="70">
        <v>42906</v>
      </c>
    </row>
    <row r="49" spans="1:20" ht="32">
      <c r="A49" s="53" t="s">
        <v>3323</v>
      </c>
      <c r="B49" s="43" t="s">
        <v>3407</v>
      </c>
      <c r="C49" s="37" t="s">
        <v>3747</v>
      </c>
      <c r="D49" s="41" t="s">
        <v>4064</v>
      </c>
      <c r="E49" s="41" t="s">
        <v>3325</v>
      </c>
      <c r="F49" s="41" t="s">
        <v>3324</v>
      </c>
      <c r="G49" s="41" t="s">
        <v>3326</v>
      </c>
      <c r="H49" s="41" t="s">
        <v>2485</v>
      </c>
      <c r="I49" s="41" t="s">
        <v>2485</v>
      </c>
      <c r="J49" s="53" t="s">
        <v>3327</v>
      </c>
      <c r="K49" s="57" t="s">
        <v>3328</v>
      </c>
      <c r="L49" s="41">
        <f t="shared" si="30"/>
        <v>5</v>
      </c>
      <c r="M49" s="41">
        <f t="shared" si="31"/>
        <v>10</v>
      </c>
      <c r="N49" s="41" t="str">
        <f t="shared" si="32"/>
        <v>COCB</v>
      </c>
      <c r="O49" s="41" t="str">
        <f>VLOOKUP(N49,Table1[],2,FALSE)</f>
        <v>0955-0674</v>
      </c>
      <c r="P49" s="41" t="str">
        <f>VLOOKUP(N49,Table1[],3,FALSE)</f>
        <v>R</v>
      </c>
      <c r="Q49" s="41" t="str">
        <f>VLOOKUP(N49,Table1[],4,FALSE)</f>
        <v>S</v>
      </c>
      <c r="S49" s="41" t="e">
        <v>#REF!</v>
      </c>
      <c r="T49" s="70">
        <v>42906</v>
      </c>
    </row>
    <row r="50" spans="1:20" ht="32">
      <c r="A50" s="53" t="s">
        <v>3249</v>
      </c>
      <c r="B50" s="43" t="s">
        <v>3408</v>
      </c>
      <c r="C50" s="37" t="s">
        <v>3748</v>
      </c>
      <c r="D50" s="41" t="s">
        <v>4072</v>
      </c>
      <c r="E50" s="41" t="s">
        <v>3248</v>
      </c>
      <c r="F50" s="41" t="s">
        <v>3247</v>
      </c>
      <c r="G50" s="41" t="s">
        <v>3250</v>
      </c>
      <c r="H50" s="41" t="s">
        <v>3372</v>
      </c>
      <c r="I50" s="41" t="s">
        <v>3373</v>
      </c>
      <c r="J50" s="52" t="s">
        <v>3277</v>
      </c>
      <c r="K50" s="52" t="s">
        <v>3278</v>
      </c>
      <c r="L50" s="41">
        <f t="shared" si="30"/>
        <v>5</v>
      </c>
      <c r="M50" s="41">
        <f t="shared" si="31"/>
        <v>11</v>
      </c>
      <c r="N50" s="41" t="str">
        <f t="shared" si="32"/>
        <v>CMAME</v>
      </c>
      <c r="O50" s="41" t="str">
        <f>VLOOKUP(N50,Table1[],2,FALSE)</f>
        <v>0045-7825</v>
      </c>
      <c r="P50" s="41" t="str">
        <f>VLOOKUP(N50,Table1[],3,FALSE)</f>
        <v>R</v>
      </c>
      <c r="Q50" s="41" t="str">
        <f>VLOOKUP(N50,Table1[],4,FALSE)</f>
        <v>S</v>
      </c>
      <c r="S50" s="41" t="e">
        <v>#REF!</v>
      </c>
      <c r="T50" s="70">
        <v>42906</v>
      </c>
    </row>
    <row r="51" spans="1:20" ht="32">
      <c r="A51" s="53" t="s">
        <v>3375</v>
      </c>
      <c r="B51" s="58" t="s">
        <v>3410</v>
      </c>
      <c r="C51" s="37" t="s">
        <v>3750</v>
      </c>
      <c r="D51" s="41" t="s">
        <v>4065</v>
      </c>
      <c r="E51" s="41" t="s">
        <v>3377</v>
      </c>
      <c r="F51" s="41" t="s">
        <v>3378</v>
      </c>
      <c r="G51" s="41" t="s">
        <v>4463</v>
      </c>
      <c r="H51" s="41" t="s">
        <v>2284</v>
      </c>
      <c r="I51" s="41" t="s">
        <v>4464</v>
      </c>
      <c r="J51" s="41" t="s">
        <v>2101</v>
      </c>
      <c r="K51" s="41" t="s">
        <v>3376</v>
      </c>
      <c r="L51" s="41">
        <f t="shared" si="30"/>
        <v>5</v>
      </c>
      <c r="M51" s="41">
        <f t="shared" si="31"/>
        <v>11</v>
      </c>
      <c r="N51" s="41" t="str">
        <f t="shared" si="32"/>
        <v>CMAME</v>
      </c>
      <c r="O51" s="41" t="str">
        <f>VLOOKUP(N51,Table1[],2,FALSE)</f>
        <v>0045-7825</v>
      </c>
      <c r="P51" s="41" t="str">
        <f>VLOOKUP(N51,Table1[],3,FALSE)</f>
        <v>R</v>
      </c>
      <c r="Q51" s="41" t="str">
        <f>VLOOKUP(N51,Table1[],4,FALSE)</f>
        <v>S</v>
      </c>
      <c r="S51" s="41" t="e">
        <v>#REF!</v>
      </c>
      <c r="T51" s="70">
        <v>42906</v>
      </c>
    </row>
    <row r="52" spans="1:20" ht="32">
      <c r="A52" s="53" t="s">
        <v>2261</v>
      </c>
      <c r="B52" s="43" t="s">
        <v>3426</v>
      </c>
      <c r="C52" s="37" t="s">
        <v>3741</v>
      </c>
      <c r="D52" s="41" t="s">
        <v>4085</v>
      </c>
      <c r="E52" s="41" t="s">
        <v>2262</v>
      </c>
      <c r="F52" s="41" t="s">
        <v>2263</v>
      </c>
      <c r="G52" s="41" t="s">
        <v>2264</v>
      </c>
      <c r="H52" s="41" t="s">
        <v>2284</v>
      </c>
      <c r="I52" s="41" t="s">
        <v>2522</v>
      </c>
      <c r="J52" s="41" t="s">
        <v>2265</v>
      </c>
      <c r="K52" s="41" t="s">
        <v>2266</v>
      </c>
      <c r="L52" s="41">
        <f t="shared" si="30"/>
        <v>5</v>
      </c>
      <c r="M52" s="41">
        <f t="shared" si="31"/>
        <v>8</v>
      </c>
      <c r="N52" s="41" t="str">
        <f t="shared" si="32"/>
        <v>CM</v>
      </c>
      <c r="O52" s="41" t="str">
        <f>VLOOKUP(N52,Table1[],2,FALSE)</f>
        <v>0178-7675</v>
      </c>
      <c r="P52" s="41" t="str">
        <f>VLOOKUP(N52,Table1[],3,FALSE)</f>
        <v>R</v>
      </c>
      <c r="Q52" s="41" t="str">
        <f>VLOOKUP(N52,Table1[],4,FALSE)</f>
        <v>S</v>
      </c>
      <c r="S52" s="41" t="e">
        <v>#REF!</v>
      </c>
      <c r="T52" s="70">
        <v>42906</v>
      </c>
    </row>
    <row r="53" spans="1:20" ht="32">
      <c r="A53" s="53" t="s">
        <v>1514</v>
      </c>
      <c r="B53" s="43" t="s">
        <v>3425</v>
      </c>
      <c r="C53" s="37" t="s">
        <v>3766</v>
      </c>
      <c r="D53" s="41" t="s">
        <v>4086</v>
      </c>
      <c r="E53" s="41" t="s">
        <v>1472</v>
      </c>
      <c r="F53" s="41" t="s">
        <v>1473</v>
      </c>
      <c r="G53" s="41" t="s">
        <v>1471</v>
      </c>
      <c r="H53" s="41" t="s">
        <v>2284</v>
      </c>
      <c r="I53" s="41" t="s">
        <v>2081</v>
      </c>
      <c r="J53" s="41" t="s">
        <v>1470</v>
      </c>
      <c r="K53" s="41" t="s">
        <v>1469</v>
      </c>
      <c r="L53" s="41">
        <f t="shared" si="30"/>
        <v>5</v>
      </c>
      <c r="M53" s="41">
        <f t="shared" si="31"/>
        <v>9</v>
      </c>
      <c r="N53" s="41" t="str">
        <f t="shared" si="32"/>
        <v>CAD</v>
      </c>
      <c r="O53" s="41" t="str">
        <f>VLOOKUP(N53,Table1[],2,FALSE)</f>
        <v>0010-4485</v>
      </c>
      <c r="P53" s="41" t="str">
        <f>VLOOKUP(N53,Table1[],3,FALSE)</f>
        <v>R</v>
      </c>
      <c r="Q53" s="41" t="str">
        <f>VLOOKUP(N53,Table1[],4,FALSE)</f>
        <v>S</v>
      </c>
      <c r="S53" s="41" t="e">
        <v>#REF!</v>
      </c>
      <c r="T53" s="70">
        <v>42906</v>
      </c>
    </row>
    <row r="54" spans="1:20" ht="64">
      <c r="A54" s="53" t="s">
        <v>3329</v>
      </c>
      <c r="B54" s="43" t="s">
        <v>3409</v>
      </c>
      <c r="C54" s="37" t="s">
        <v>3749</v>
      </c>
      <c r="D54" s="41" t="s">
        <v>4063</v>
      </c>
      <c r="E54" s="41" t="s">
        <v>3331</v>
      </c>
      <c r="F54" s="41" t="s">
        <v>3330</v>
      </c>
      <c r="G54" s="41" t="s">
        <v>3332</v>
      </c>
      <c r="H54" s="41" t="s">
        <v>2485</v>
      </c>
      <c r="I54" s="41" t="s">
        <v>2485</v>
      </c>
      <c r="J54" s="41" t="s">
        <v>3333</v>
      </c>
      <c r="K54" s="41" t="s">
        <v>3334</v>
      </c>
      <c r="L54" s="41">
        <f t="shared" si="30"/>
        <v>5</v>
      </c>
      <c r="M54" s="41">
        <f t="shared" si="31"/>
        <v>8</v>
      </c>
      <c r="N54" s="41" t="str">
        <f t="shared" si="32"/>
        <v>BJ</v>
      </c>
      <c r="O54" s="41" t="str">
        <f>VLOOKUP(N54,Table1[],2,FALSE)</f>
        <v>0006-3495</v>
      </c>
      <c r="P54" s="41" t="str">
        <f>VLOOKUP(N54,Table1[],3,FALSE)</f>
        <v>R</v>
      </c>
      <c r="Q54" s="41" t="str">
        <f>VLOOKUP(N54,Table1[],4,FALSE)</f>
        <v>S</v>
      </c>
      <c r="S54" s="41" t="e">
        <v>#REF!</v>
      </c>
      <c r="T54" s="70">
        <v>42906</v>
      </c>
    </row>
    <row r="55" spans="1:20" ht="32">
      <c r="A55" s="53" t="s">
        <v>3216</v>
      </c>
      <c r="B55" s="43" t="s">
        <v>3416</v>
      </c>
      <c r="C55" s="37" t="s">
        <v>3756</v>
      </c>
      <c r="D55" s="41" t="s">
        <v>4077</v>
      </c>
      <c r="E55" s="41" t="s">
        <v>3221</v>
      </c>
      <c r="F55" s="41" t="s">
        <v>3220</v>
      </c>
      <c r="G55" s="41" t="s">
        <v>3217</v>
      </c>
      <c r="H55" s="41" t="s">
        <v>2284</v>
      </c>
      <c r="I55" s="41" t="s">
        <v>4643</v>
      </c>
      <c r="J55" s="52" t="s">
        <v>3218</v>
      </c>
      <c r="K55" s="52" t="s">
        <v>3219</v>
      </c>
      <c r="L55" s="41">
        <f t="shared" si="30"/>
        <v>5</v>
      </c>
      <c r="M55" s="41">
        <f t="shared" si="31"/>
        <v>9</v>
      </c>
      <c r="N55" s="41" t="str">
        <f t="shared" si="32"/>
        <v>ADM</v>
      </c>
      <c r="O55" s="41" t="str">
        <f>VLOOKUP(N55,Table1[],2,FALSE)</f>
        <v>2199-3041</v>
      </c>
      <c r="P55" s="41" t="str">
        <f>VLOOKUP(N55,Table1[],3,FALSE)</f>
        <v>R</v>
      </c>
      <c r="Q55" s="41" t="str">
        <f>VLOOKUP(N55,Table1[],4,FALSE)</f>
        <v>N</v>
      </c>
      <c r="S55" s="41" t="e">
        <v>#REF!</v>
      </c>
      <c r="T55" s="70">
        <v>42906</v>
      </c>
    </row>
    <row r="56" spans="1:20" ht="48">
      <c r="A56" s="53" t="s">
        <v>2578</v>
      </c>
      <c r="B56" s="43" t="s">
        <v>3411</v>
      </c>
      <c r="C56" s="37" t="s">
        <v>3751</v>
      </c>
      <c r="D56" s="41" t="s">
        <v>4081</v>
      </c>
      <c r="E56" s="41" t="s">
        <v>2579</v>
      </c>
      <c r="F56" s="41" t="s">
        <v>2580</v>
      </c>
      <c r="G56" s="41" t="s">
        <v>2581</v>
      </c>
      <c r="H56" s="41" t="s">
        <v>2284</v>
      </c>
      <c r="I56" s="41" t="s">
        <v>2583</v>
      </c>
      <c r="J56" s="51" t="s">
        <v>2576</v>
      </c>
      <c r="K56" s="52" t="s">
        <v>2582</v>
      </c>
      <c r="L56" s="41">
        <f t="shared" si="30"/>
        <v>5</v>
      </c>
      <c r="M56" s="41">
        <f t="shared" si="31"/>
        <v>8</v>
      </c>
      <c r="N56" s="41" t="str">
        <f t="shared" si="32"/>
        <v>AA</v>
      </c>
      <c r="O56" s="41" t="str">
        <f>VLOOKUP(N56,Table1[],2,FALSE)</f>
        <v>0003-682X</v>
      </c>
      <c r="P56" s="41" t="str">
        <f>VLOOKUP(N56,Table1[],3,FALSE)</f>
        <v>R</v>
      </c>
      <c r="Q56" s="41" t="str">
        <f>VLOOKUP(N56,Table1[],4,FALSE)</f>
        <v>S</v>
      </c>
      <c r="S56" s="41" t="e">
        <v>#REF!</v>
      </c>
      <c r="T56" s="70">
        <v>42906</v>
      </c>
    </row>
    <row r="57" spans="1:20" ht="48">
      <c r="A57" s="53" t="s">
        <v>4668</v>
      </c>
      <c r="B57" s="43" t="s">
        <v>4667</v>
      </c>
      <c r="C57" s="37" t="s">
        <v>4669</v>
      </c>
      <c r="D57" s="47" t="s">
        <v>4670</v>
      </c>
      <c r="E57" s="41" t="s">
        <v>4671</v>
      </c>
      <c r="F57" s="41" t="s">
        <v>4672</v>
      </c>
      <c r="G57" s="41" t="s">
        <v>4673</v>
      </c>
      <c r="H57" s="41" t="s">
        <v>2485</v>
      </c>
      <c r="I57" s="41" t="s">
        <v>2485</v>
      </c>
      <c r="J57" s="51" t="s">
        <v>4674</v>
      </c>
      <c r="K57" s="52" t="s">
        <v>4675</v>
      </c>
      <c r="L57" s="41">
        <f t="shared" si="30"/>
        <v>5</v>
      </c>
      <c r="M57" s="41">
        <f t="shared" si="31"/>
        <v>8</v>
      </c>
      <c r="N57" s="41" t="str">
        <f t="shared" si="32"/>
        <v>PE</v>
      </c>
      <c r="O57" s="41" t="str">
        <f>VLOOKUP(N57,Table1[],2,FALSE)</f>
        <v>1877-7058</v>
      </c>
      <c r="P57" s="41" t="str">
        <f>VLOOKUP(N57,Table1[],3,FALSE)</f>
        <v>R</v>
      </c>
      <c r="Q57" s="41" t="str">
        <f>VLOOKUP(N57,Table1[],4,FALSE)</f>
        <v>N</v>
      </c>
      <c r="S57" s="41" t="e">
        <v>#REF!</v>
      </c>
      <c r="T57" s="70">
        <v>42906</v>
      </c>
    </row>
    <row r="58" spans="1:20">
      <c r="A58" s="53" t="s">
        <v>4587</v>
      </c>
      <c r="B58" s="43" t="s">
        <v>4588</v>
      </c>
      <c r="C58" s="37" t="s">
        <v>4590</v>
      </c>
      <c r="D58" s="34" t="s">
        <v>4591</v>
      </c>
      <c r="E58" s="41" t="s">
        <v>4592</v>
      </c>
      <c r="F58" s="41" t="s">
        <v>4593</v>
      </c>
      <c r="G58" s="41" t="s">
        <v>4589</v>
      </c>
      <c r="H58" s="41" t="s">
        <v>4659</v>
      </c>
      <c r="I58" s="41" t="s">
        <v>4596</v>
      </c>
      <c r="J58" s="51" t="s">
        <v>4594</v>
      </c>
      <c r="K58" s="52" t="s">
        <v>4595</v>
      </c>
      <c r="L58" s="41">
        <f t="shared" si="30"/>
        <v>5</v>
      </c>
      <c r="M58" s="41">
        <f t="shared" si="31"/>
        <v>11</v>
      </c>
      <c r="N58" s="41" t="str">
        <f t="shared" si="32"/>
        <v>CMBBE</v>
      </c>
      <c r="O58" s="41" t="str">
        <f>VLOOKUP(N58,Table1[],2,FALSE)</f>
        <v>1025-5842</v>
      </c>
      <c r="P58" s="41" t="str">
        <f>VLOOKUP(N58,Table1[],3,FALSE)</f>
        <v>R</v>
      </c>
      <c r="Q58" s="41" t="str">
        <f>VLOOKUP(N58,Table1[],4,FALSE)</f>
        <v>S</v>
      </c>
      <c r="S58" s="41" t="e">
        <v>#REF!</v>
      </c>
      <c r="T58" s="70">
        <v>42906</v>
      </c>
    </row>
    <row r="59" spans="1:20" ht="32">
      <c r="A59" s="53" t="s">
        <v>4575</v>
      </c>
      <c r="B59" s="43" t="s">
        <v>4576</v>
      </c>
      <c r="C59" s="37" t="s">
        <v>4586</v>
      </c>
      <c r="D59" s="41" t="s">
        <v>4577</v>
      </c>
      <c r="E59" s="41" t="s">
        <v>4578</v>
      </c>
      <c r="F59" s="41" t="s">
        <v>4579</v>
      </c>
      <c r="G59" s="41" t="s">
        <v>4580</v>
      </c>
      <c r="H59" s="41" t="s">
        <v>4648</v>
      </c>
      <c r="I59" s="41" t="s">
        <v>4647</v>
      </c>
      <c r="J59" s="51" t="s">
        <v>418</v>
      </c>
      <c r="K59" s="52" t="s">
        <v>4581</v>
      </c>
      <c r="L59" s="41">
        <f t="shared" si="30"/>
        <v>5</v>
      </c>
      <c r="M59" s="41">
        <f t="shared" si="31"/>
        <v>9</v>
      </c>
      <c r="N59" s="41" t="str">
        <f t="shared" si="32"/>
        <v>JTB</v>
      </c>
      <c r="O59" s="41" t="str">
        <f>VLOOKUP(N59,Table1[],2,FALSE)</f>
        <v>0022-5193</v>
      </c>
      <c r="P59" s="41" t="str">
        <f>VLOOKUP(N59,Table1[],3,FALSE)</f>
        <v>R</v>
      </c>
      <c r="Q59" s="41" t="str">
        <f>VLOOKUP(N59,Table1[],4,FALSE)</f>
        <v>S</v>
      </c>
      <c r="S59" s="41" t="e">
        <v>#REF!</v>
      </c>
      <c r="T59" s="70">
        <v>42906</v>
      </c>
    </row>
    <row r="60" spans="1:20" ht="32">
      <c r="A60" s="53" t="s">
        <v>4566</v>
      </c>
      <c r="B60" s="43" t="s">
        <v>4567</v>
      </c>
      <c r="C60" s="37" t="s">
        <v>4568</v>
      </c>
      <c r="D60" s="41" t="s">
        <v>4574</v>
      </c>
      <c r="E60" s="41" t="s">
        <v>4569</v>
      </c>
      <c r="F60" s="41" t="s">
        <v>4570</v>
      </c>
      <c r="G60" s="41" t="s">
        <v>4571</v>
      </c>
      <c r="H60" s="41" t="s">
        <v>4650</v>
      </c>
      <c r="I60" s="41" t="s">
        <v>4649</v>
      </c>
      <c r="J60" s="51" t="s">
        <v>4572</v>
      </c>
      <c r="K60" s="52" t="s">
        <v>4573</v>
      </c>
      <c r="L60" s="41">
        <f t="shared" si="30"/>
        <v>5</v>
      </c>
      <c r="M60" s="41">
        <f t="shared" si="31"/>
        <v>12</v>
      </c>
      <c r="N60" s="41" t="str">
        <f t="shared" si="32"/>
        <v>IJNMBE</v>
      </c>
      <c r="O60" s="41" t="str">
        <f>VLOOKUP(N60,Table1[],2,FALSE)</f>
        <v>2040-7947</v>
      </c>
      <c r="P60" s="41" t="str">
        <f>VLOOKUP(N60,Table1[],3,FALSE)</f>
        <v>R</v>
      </c>
      <c r="Q60" s="41" t="str">
        <f>VLOOKUP(N60,Table1[],4,FALSE)</f>
        <v>S</v>
      </c>
      <c r="S60" s="41" t="e">
        <v>#REF!</v>
      </c>
      <c r="T60" s="70">
        <v>42906</v>
      </c>
    </row>
    <row r="61" spans="1:20" ht="32">
      <c r="A61" s="53" t="s">
        <v>1475</v>
      </c>
      <c r="B61" s="43" t="s">
        <v>3404</v>
      </c>
      <c r="C61" s="37" t="s">
        <v>3744</v>
      </c>
      <c r="D61" s="41" t="s">
        <v>3396</v>
      </c>
      <c r="E61" s="41" t="s">
        <v>2494</v>
      </c>
      <c r="F61" s="41" t="s">
        <v>2493</v>
      </c>
      <c r="G61" s="41" t="s">
        <v>44</v>
      </c>
      <c r="H61" s="41" t="s">
        <v>2284</v>
      </c>
      <c r="I61" s="41" t="s">
        <v>3245</v>
      </c>
      <c r="J61" s="41" t="s">
        <v>2483</v>
      </c>
      <c r="K61" s="41" t="s">
        <v>2495</v>
      </c>
      <c r="L61" s="41">
        <f t="shared" si="30"/>
        <v>5</v>
      </c>
      <c r="M61" s="41">
        <f t="shared" si="31"/>
        <v>9</v>
      </c>
      <c r="N61" s="41" t="str">
        <f t="shared" si="32"/>
        <v>TVC</v>
      </c>
      <c r="O61" s="41" t="str">
        <f>VLOOKUP(N61,Table1[],2,FALSE)</f>
        <v>0178-2789</v>
      </c>
      <c r="P61" s="41" t="str">
        <f>VLOOKUP(N61,Table1[],3,FALSE)</f>
        <v>R</v>
      </c>
      <c r="Q61" s="41" t="str">
        <f>VLOOKUP(N61,Table1[],4,FALSE)</f>
        <v>S</v>
      </c>
      <c r="S61" s="41" t="e">
        <v>#REF!</v>
      </c>
      <c r="T61" s="70">
        <v>42906</v>
      </c>
    </row>
    <row r="62" spans="1:20" ht="32">
      <c r="A62" s="53" t="s">
        <v>4557</v>
      </c>
      <c r="B62" s="43" t="s">
        <v>4558</v>
      </c>
      <c r="C62" s="37" t="s">
        <v>4559</v>
      </c>
      <c r="D62" s="34" t="s">
        <v>4560</v>
      </c>
      <c r="E62" s="41" t="s">
        <v>4561</v>
      </c>
      <c r="F62" s="41" t="s">
        <v>4562</v>
      </c>
      <c r="G62" s="41" t="s">
        <v>4563</v>
      </c>
      <c r="H62" s="41" t="s">
        <v>2284</v>
      </c>
      <c r="I62" s="41" t="s">
        <v>4645</v>
      </c>
      <c r="J62" s="41" t="s">
        <v>4564</v>
      </c>
      <c r="K62" s="41" t="s">
        <v>4565</v>
      </c>
      <c r="L62" s="41">
        <f t="shared" si="30"/>
        <v>5</v>
      </c>
      <c r="M62" s="41">
        <f t="shared" si="31"/>
        <v>10</v>
      </c>
      <c r="N62" s="41" t="str">
        <f t="shared" si="32"/>
        <v>ACME</v>
      </c>
      <c r="O62" s="41" t="str">
        <f>VLOOKUP(N62,Table1[],2,FALSE)</f>
        <v>1134-3060</v>
      </c>
      <c r="P62" s="41" t="str">
        <f>VLOOKUP(N62,Table1[],3,FALSE)</f>
        <v>R</v>
      </c>
      <c r="Q62" s="41" t="str">
        <f>VLOOKUP(N62,Table1[],4,FALSE)</f>
        <v>S</v>
      </c>
      <c r="S62" s="41" t="e">
        <v>#REF!</v>
      </c>
      <c r="T62" s="70">
        <v>42906</v>
      </c>
    </row>
    <row r="63" spans="1:20" ht="32">
      <c r="A63" s="41" t="s">
        <v>1475</v>
      </c>
      <c r="B63" s="43" t="s">
        <v>3404</v>
      </c>
      <c r="C63" s="37" t="s">
        <v>3744</v>
      </c>
      <c r="D63" s="41" t="s">
        <v>3396</v>
      </c>
      <c r="E63" s="41" t="s">
        <v>1472</v>
      </c>
      <c r="F63" s="41" t="s">
        <v>1473</v>
      </c>
      <c r="G63" s="41" t="s">
        <v>1474</v>
      </c>
      <c r="H63" s="41" t="s">
        <v>2284</v>
      </c>
      <c r="I63" s="41" t="s">
        <v>325</v>
      </c>
      <c r="J63" s="41" t="s">
        <v>1476</v>
      </c>
      <c r="K63" s="41" t="s">
        <v>1477</v>
      </c>
      <c r="L63" s="41">
        <f t="shared" si="30"/>
        <v>5</v>
      </c>
      <c r="M63" s="41">
        <f t="shared" si="31"/>
        <v>9</v>
      </c>
      <c r="N63" s="41" t="str">
        <f t="shared" si="32"/>
        <v>TVC</v>
      </c>
      <c r="O63" s="41" t="str">
        <f>VLOOKUP(N63,Table1[],2,FALSE)</f>
        <v>0178-2789</v>
      </c>
      <c r="P63" s="41" t="str">
        <f>VLOOKUP(N63,Table1[],3,FALSE)</f>
        <v>R</v>
      </c>
      <c r="Q63" s="41" t="str">
        <f>VLOOKUP(N63,Table1[],4,FALSE)</f>
        <v>S</v>
      </c>
      <c r="S63" s="41" t="e">
        <v>#REF!</v>
      </c>
      <c r="T63" s="70">
        <v>42906</v>
      </c>
    </row>
    <row r="64" spans="1:20" ht="32">
      <c r="A64" s="41" t="s">
        <v>2304</v>
      </c>
      <c r="B64" s="43" t="s">
        <v>3463</v>
      </c>
      <c r="C64" s="37" t="s">
        <v>3802</v>
      </c>
      <c r="D64" s="41" t="s">
        <v>4089</v>
      </c>
      <c r="E64" s="41" t="s">
        <v>2307</v>
      </c>
      <c r="F64" s="41" t="s">
        <v>2308</v>
      </c>
      <c r="G64" s="41" t="s">
        <v>2309</v>
      </c>
      <c r="H64" s="41" t="s">
        <v>2306</v>
      </c>
      <c r="I64" s="41" t="s">
        <v>2305</v>
      </c>
      <c r="J64" s="41" t="s">
        <v>2310</v>
      </c>
      <c r="K64" s="41" t="s">
        <v>2311</v>
      </c>
      <c r="L64" s="41">
        <f t="shared" si="30"/>
        <v>5</v>
      </c>
      <c r="M64" s="41">
        <f t="shared" si="31"/>
        <v>10</v>
      </c>
      <c r="N64" s="41" t="str">
        <f t="shared" si="32"/>
        <v>TJCP</v>
      </c>
      <c r="O64" s="41" t="str">
        <f>VLOOKUP(N64,Table1[],2,FALSE)</f>
        <v>0021-9606</v>
      </c>
      <c r="P64" s="41" t="str">
        <f>VLOOKUP(N64,Table1[],3,FALSE)</f>
        <v>R</v>
      </c>
      <c r="Q64" s="41" t="str">
        <f>VLOOKUP(N64,Table1[],4,FALSE)</f>
        <v>S</v>
      </c>
      <c r="S64" s="41" t="e">
        <v>#REF!</v>
      </c>
      <c r="T64" s="70">
        <v>42906</v>
      </c>
    </row>
    <row r="65" spans="1:20" ht="32">
      <c r="A65" s="41" t="s">
        <v>3251</v>
      </c>
      <c r="B65" s="43" t="s">
        <v>3434</v>
      </c>
      <c r="C65" s="37" t="s">
        <v>3774</v>
      </c>
      <c r="D65" s="41" t="s">
        <v>4088</v>
      </c>
      <c r="E65" s="41" t="s">
        <v>3257</v>
      </c>
      <c r="F65" s="41" t="s">
        <v>3258</v>
      </c>
      <c r="G65" s="41" t="s">
        <v>3252</v>
      </c>
      <c r="H65" s="41" t="s">
        <v>3253</v>
      </c>
      <c r="I65" s="41" t="s">
        <v>3254</v>
      </c>
      <c r="J65" s="41" t="s">
        <v>3255</v>
      </c>
      <c r="K65" s="59" t="s">
        <v>3256</v>
      </c>
      <c r="L65" s="41">
        <f t="shared" si="30"/>
        <v>5</v>
      </c>
      <c r="M65" s="41">
        <f t="shared" si="31"/>
        <v>13</v>
      </c>
      <c r="N65" s="41" t="str">
        <f t="shared" si="32"/>
        <v>RIMNCDI</v>
      </c>
      <c r="O65" s="41" t="str">
        <f>VLOOKUP(N65,Table1[],2,FALSE)</f>
        <v>0213-1315</v>
      </c>
      <c r="P65" s="41" t="str">
        <f>VLOOKUP(N65,Table1[],3,FALSE)</f>
        <v>R</v>
      </c>
      <c r="Q65" s="41" t="str">
        <f>VLOOKUP(N65,Table1[],4,FALSE)</f>
        <v>S</v>
      </c>
      <c r="S65" s="41">
        <v>0</v>
      </c>
      <c r="T65" s="70">
        <v>42906</v>
      </c>
    </row>
    <row r="66" spans="1:20" ht="32">
      <c r="A66" s="41" t="s">
        <v>2383</v>
      </c>
      <c r="B66" s="43" t="s">
        <v>3446</v>
      </c>
      <c r="C66" s="37" t="s">
        <v>3784</v>
      </c>
      <c r="D66" s="41" t="s">
        <v>4090</v>
      </c>
      <c r="E66" s="41" t="s">
        <v>2385</v>
      </c>
      <c r="F66" s="41" t="s">
        <v>2384</v>
      </c>
      <c r="G66" s="41" t="s">
        <v>2387</v>
      </c>
      <c r="H66" s="41" t="s">
        <v>2284</v>
      </c>
      <c r="I66" s="41" t="s">
        <v>2386</v>
      </c>
      <c r="J66" s="41" t="s">
        <v>2388</v>
      </c>
      <c r="K66" s="41" t="s">
        <v>2389</v>
      </c>
      <c r="L66" s="41">
        <f t="shared" si="30"/>
        <v>5</v>
      </c>
      <c r="M66" s="41">
        <f t="shared" si="31"/>
        <v>9</v>
      </c>
      <c r="N66" s="41" t="str">
        <f t="shared" si="32"/>
        <v>PRL</v>
      </c>
      <c r="O66" s="41" t="str">
        <f>VLOOKUP(N66,Table1[],2,FALSE)</f>
        <v>1079-7114</v>
      </c>
      <c r="P66" s="41" t="str">
        <f>VLOOKUP(N66,Table1[],3,FALSE)</f>
        <v>R</v>
      </c>
      <c r="Q66" s="41" t="str">
        <f>VLOOKUP(N66,Table1[],4,FALSE)</f>
        <v>S</v>
      </c>
      <c r="S66" s="41" t="e">
        <v>#REF!</v>
      </c>
      <c r="T66" s="70">
        <v>42906</v>
      </c>
    </row>
    <row r="67" spans="1:20" ht="32">
      <c r="A67" s="41" t="s">
        <v>2419</v>
      </c>
      <c r="B67" s="43" t="s">
        <v>3436</v>
      </c>
      <c r="C67" s="37" t="s">
        <v>3776</v>
      </c>
      <c r="D67" s="41" t="s">
        <v>4091</v>
      </c>
      <c r="E67" s="41" t="s">
        <v>2425</v>
      </c>
      <c r="F67" s="41" t="s">
        <v>2420</v>
      </c>
      <c r="G67" s="41" t="s">
        <v>2424</v>
      </c>
      <c r="H67" s="41" t="s">
        <v>2421</v>
      </c>
      <c r="I67" s="41" t="s">
        <v>2423</v>
      </c>
      <c r="J67" s="41" t="s">
        <v>2422</v>
      </c>
      <c r="K67" s="41" t="s">
        <v>2426</v>
      </c>
      <c r="L67" s="41">
        <f t="shared" si="30"/>
        <v>5</v>
      </c>
      <c r="M67" s="41">
        <f t="shared" si="31"/>
        <v>9</v>
      </c>
      <c r="N67" s="41" t="str">
        <f t="shared" si="32"/>
        <v>PRL</v>
      </c>
      <c r="O67" s="41" t="str">
        <f>VLOOKUP(N67,Table1[],2,FALSE)</f>
        <v>1079-7114</v>
      </c>
      <c r="P67" s="41" t="str">
        <f>VLOOKUP(N67,Table1[],3,FALSE)</f>
        <v>R</v>
      </c>
      <c r="Q67" s="41" t="str">
        <f>VLOOKUP(N67,Table1[],4,FALSE)</f>
        <v>S</v>
      </c>
      <c r="S67" s="41" t="e">
        <v>#REF!</v>
      </c>
      <c r="T67" s="70">
        <v>42906</v>
      </c>
    </row>
    <row r="68" spans="1:20" ht="32">
      <c r="A68" s="41" t="s">
        <v>2411</v>
      </c>
      <c r="B68" s="43" t="s">
        <v>3440</v>
      </c>
      <c r="C68" s="37" t="s">
        <v>3780</v>
      </c>
      <c r="D68" s="41" t="s">
        <v>4092</v>
      </c>
      <c r="E68" s="41" t="s">
        <v>2409</v>
      </c>
      <c r="F68" s="41" t="s">
        <v>2410</v>
      </c>
      <c r="G68" s="41" t="s">
        <v>2412</v>
      </c>
      <c r="H68" s="41" t="s">
        <v>2284</v>
      </c>
      <c r="I68" s="41" t="s">
        <v>2408</v>
      </c>
      <c r="J68" s="41" t="s">
        <v>2413</v>
      </c>
      <c r="K68" s="41" t="s">
        <v>2414</v>
      </c>
      <c r="L68" s="41">
        <f t="shared" si="30"/>
        <v>5</v>
      </c>
      <c r="M68" s="41">
        <f t="shared" si="31"/>
        <v>9</v>
      </c>
      <c r="N68" s="41" t="str">
        <f t="shared" si="32"/>
        <v>PRB</v>
      </c>
      <c r="O68" s="41" t="str">
        <f>VLOOKUP(N68,Table1[],2,FALSE)</f>
        <v>1098-0121</v>
      </c>
      <c r="P68" s="41" t="str">
        <f>VLOOKUP(N68,Table1[],3,FALSE)</f>
        <v>R</v>
      </c>
      <c r="Q68" s="41" t="str">
        <f>VLOOKUP(N68,Table1[],4,FALSE)</f>
        <v>S</v>
      </c>
      <c r="S68" s="41" t="e">
        <v>#REF!</v>
      </c>
      <c r="T68" s="70">
        <v>42906</v>
      </c>
    </row>
    <row r="69" spans="1:20" ht="32">
      <c r="A69" s="41" t="s">
        <v>1451</v>
      </c>
      <c r="B69" s="43" t="s">
        <v>3455</v>
      </c>
      <c r="C69" s="37" t="s">
        <v>3794</v>
      </c>
      <c r="D69" s="41" t="s">
        <v>4093</v>
      </c>
      <c r="E69" s="41" t="s">
        <v>2345</v>
      </c>
      <c r="F69" s="41" t="s">
        <v>2346</v>
      </c>
      <c r="G69" s="41" t="s">
        <v>2342</v>
      </c>
      <c r="H69" s="41" t="s">
        <v>2344</v>
      </c>
      <c r="I69" s="41" t="s">
        <v>2343</v>
      </c>
      <c r="J69" s="41" t="s">
        <v>2373</v>
      </c>
      <c r="K69" s="41" t="s">
        <v>2374</v>
      </c>
      <c r="L69" s="41">
        <f t="shared" si="30"/>
        <v>5</v>
      </c>
      <c r="M69" s="41">
        <f t="shared" si="31"/>
        <v>9</v>
      </c>
      <c r="N69" s="41" t="str">
        <f t="shared" si="32"/>
        <v>PRB</v>
      </c>
      <c r="O69" s="41" t="str">
        <f>VLOOKUP(N69,Table1[],2,FALSE)</f>
        <v>1098-0121</v>
      </c>
      <c r="P69" s="41" t="str">
        <f>VLOOKUP(N69,Table1[],3,FALSE)</f>
        <v>R</v>
      </c>
      <c r="Q69" s="41" t="str">
        <f>VLOOKUP(N69,Table1[],4,FALSE)</f>
        <v>S</v>
      </c>
      <c r="S69" s="41" t="e">
        <v>#REF!</v>
      </c>
      <c r="T69" s="70">
        <v>42906</v>
      </c>
    </row>
    <row r="70" spans="1:20" ht="48">
      <c r="A70" s="41" t="s">
        <v>4753</v>
      </c>
      <c r="B70" s="43" t="s">
        <v>3460</v>
      </c>
      <c r="C70" s="37" t="s">
        <v>3799</v>
      </c>
      <c r="D70" s="41" t="s">
        <v>4094</v>
      </c>
      <c r="E70" s="41" t="s">
        <v>2319</v>
      </c>
      <c r="F70" s="41" t="s">
        <v>2320</v>
      </c>
      <c r="G70" s="41" t="s">
        <v>2321</v>
      </c>
      <c r="H70" s="41" t="s">
        <v>2318</v>
      </c>
      <c r="I70" s="41" t="s">
        <v>2317</v>
      </c>
      <c r="J70" s="41" t="s">
        <v>2322</v>
      </c>
      <c r="K70" s="41" t="s">
        <v>2323</v>
      </c>
      <c r="L70" s="41">
        <f t="shared" si="30"/>
        <v>5</v>
      </c>
      <c r="M70" s="41">
        <f t="shared" si="31"/>
        <v>9</v>
      </c>
      <c r="N70" s="41" t="str">
        <f t="shared" si="32"/>
        <v>NM2</v>
      </c>
      <c r="O70" s="41" t="str">
        <f>VLOOKUP(N70,Table1[],2,FALSE)</f>
        <v>1476-1122</v>
      </c>
      <c r="P70" s="41" t="str">
        <f>VLOOKUP(N70,Table1[],3,FALSE)</f>
        <v>R</v>
      </c>
      <c r="Q70" s="41" t="str">
        <f>VLOOKUP(N70,Table1[],4,FALSE)</f>
        <v>S</v>
      </c>
      <c r="S70" s="41" t="e">
        <v>#REF!</v>
      </c>
      <c r="T70" s="70">
        <v>42906</v>
      </c>
    </row>
    <row r="71" spans="1:20" ht="80">
      <c r="A71" s="41" t="s">
        <v>340</v>
      </c>
      <c r="B71" s="43" t="s">
        <v>3454</v>
      </c>
      <c r="C71" s="37" t="s">
        <v>3793</v>
      </c>
      <c r="D71" s="41" t="s">
        <v>4095</v>
      </c>
      <c r="E71" s="41" t="s">
        <v>336</v>
      </c>
      <c r="F71" s="41" t="s">
        <v>339</v>
      </c>
      <c r="G71" s="41" t="s">
        <v>362</v>
      </c>
      <c r="H71" s="41" t="s">
        <v>338</v>
      </c>
      <c r="I71" s="41" t="s">
        <v>337</v>
      </c>
      <c r="J71" s="41" t="s">
        <v>418</v>
      </c>
      <c r="K71" s="41" t="s">
        <v>361</v>
      </c>
      <c r="L71" s="41">
        <f t="shared" si="30"/>
        <v>5</v>
      </c>
      <c r="M71" s="41">
        <f t="shared" si="31"/>
        <v>9</v>
      </c>
      <c r="N71" s="41" t="str">
        <f t="shared" si="32"/>
        <v>NCB</v>
      </c>
      <c r="O71" s="41" t="str">
        <f>VLOOKUP(N71,Table1[],2,FALSE)</f>
        <v>1465-7392</v>
      </c>
      <c r="P71" s="41" t="str">
        <f>VLOOKUP(N71,Table1[],3,FALSE)</f>
        <v>R</v>
      </c>
      <c r="Q71" s="41" t="str">
        <f>VLOOKUP(N71,Table1[],4,FALSE)</f>
        <v>S</v>
      </c>
      <c r="S71" s="41" t="e">
        <v>#REF!</v>
      </c>
      <c r="T71" s="70">
        <v>42906</v>
      </c>
    </row>
    <row r="72" spans="1:20" ht="80">
      <c r="A72" s="41" t="s">
        <v>2376</v>
      </c>
      <c r="B72" s="43" t="s">
        <v>3447</v>
      </c>
      <c r="C72" s="37" t="s">
        <v>3785</v>
      </c>
      <c r="D72" s="41" t="s">
        <v>4096</v>
      </c>
      <c r="E72" s="41" t="s">
        <v>2377</v>
      </c>
      <c r="F72" s="41" t="s">
        <v>2378</v>
      </c>
      <c r="G72" s="41" t="s">
        <v>2382</v>
      </c>
      <c r="H72" s="41" t="s">
        <v>2375</v>
      </c>
      <c r="I72" s="41" t="s">
        <v>2379</v>
      </c>
      <c r="J72" s="41" t="s">
        <v>2380</v>
      </c>
      <c r="K72" s="41" t="s">
        <v>2381</v>
      </c>
      <c r="L72" s="41">
        <f t="shared" si="30"/>
        <v>5</v>
      </c>
      <c r="M72" s="41">
        <f t="shared" si="31"/>
        <v>8</v>
      </c>
      <c r="N72" s="41" t="str">
        <f t="shared" si="32"/>
        <v>NC</v>
      </c>
      <c r="O72" s="41" t="str">
        <f>VLOOKUP(N72,Table1[],2,FALSE)</f>
        <v>2041-1723</v>
      </c>
      <c r="P72" s="41" t="str">
        <f>VLOOKUP(N72,Table1[],3,FALSE)</f>
        <v>R</v>
      </c>
      <c r="Q72" s="41" t="str">
        <f>VLOOKUP(N72,Table1[],4,FALSE)</f>
        <v>S</v>
      </c>
      <c r="S72" s="41" t="e">
        <v>#REF!</v>
      </c>
      <c r="T72" s="70">
        <v>42906</v>
      </c>
    </row>
    <row r="73" spans="1:20" ht="32">
      <c r="A73" s="41" t="s">
        <v>2327</v>
      </c>
      <c r="B73" s="43" t="s">
        <v>3457</v>
      </c>
      <c r="C73" s="37" t="s">
        <v>3796</v>
      </c>
      <c r="D73" s="41" t="s">
        <v>4097</v>
      </c>
      <c r="E73" s="41" t="s">
        <v>2328</v>
      </c>
      <c r="F73" s="41" t="s">
        <v>2329</v>
      </c>
      <c r="G73" s="41" t="s">
        <v>2332</v>
      </c>
      <c r="H73" s="41" t="s">
        <v>2331</v>
      </c>
      <c r="I73" s="41" t="s">
        <v>2330</v>
      </c>
      <c r="J73" s="41" t="s">
        <v>2333</v>
      </c>
      <c r="K73" s="41" t="s">
        <v>2334</v>
      </c>
      <c r="L73" s="41">
        <f t="shared" si="30"/>
        <v>5</v>
      </c>
      <c r="M73" s="41">
        <f t="shared" si="31"/>
        <v>10</v>
      </c>
      <c r="N73" s="41" t="str">
        <f t="shared" si="32"/>
        <v>MSSP</v>
      </c>
      <c r="O73" s="41" t="str">
        <f>VLOOKUP(N73,Table1[],2,FALSE)</f>
        <v>0888-3270</v>
      </c>
      <c r="P73" s="41" t="str">
        <f>VLOOKUP(N73,Table1[],3,FALSE)</f>
        <v>R</v>
      </c>
      <c r="Q73" s="41" t="str">
        <f>VLOOKUP(N73,Table1[],4,FALSE)</f>
        <v>S</v>
      </c>
      <c r="S73" s="41" t="e">
        <v>#REF!</v>
      </c>
      <c r="T73" s="70">
        <v>42906</v>
      </c>
    </row>
    <row r="74" spans="1:20" ht="32">
      <c r="A74" s="41" t="s">
        <v>1857</v>
      </c>
      <c r="B74" s="43" t="s">
        <v>3465</v>
      </c>
      <c r="C74" s="37" t="s">
        <v>3804</v>
      </c>
      <c r="D74" s="41" t="s">
        <v>4098</v>
      </c>
      <c r="E74" s="41" t="s">
        <v>2074</v>
      </c>
      <c r="F74" s="41" t="s">
        <v>2075</v>
      </c>
      <c r="G74" s="41" t="s">
        <v>2078</v>
      </c>
      <c r="H74" s="41" t="s">
        <v>2284</v>
      </c>
      <c r="I74" s="41" t="s">
        <v>2076</v>
      </c>
      <c r="J74" s="41" t="s">
        <v>2303</v>
      </c>
      <c r="K74" s="41" t="s">
        <v>2077</v>
      </c>
      <c r="L74" s="41">
        <f t="shared" si="30"/>
        <v>5</v>
      </c>
      <c r="M74" s="41">
        <f t="shared" si="31"/>
        <v>9</v>
      </c>
      <c r="N74" s="41" t="str">
        <f t="shared" si="32"/>
        <v>MCB</v>
      </c>
      <c r="O74" s="41" t="str">
        <f>VLOOKUP(N74,Table1[],2,FALSE)</f>
        <v>0091-679X</v>
      </c>
      <c r="P74" s="41" t="str">
        <f>VLOOKUP(N74,Table1[],3,FALSE)</f>
        <v>R</v>
      </c>
      <c r="Q74" s="41" t="str">
        <f>VLOOKUP(N74,Table1[],4,FALSE)</f>
        <v>S</v>
      </c>
      <c r="S74" s="41" t="e">
        <v>#REF!</v>
      </c>
      <c r="T74" s="70">
        <v>42906</v>
      </c>
    </row>
    <row r="75" spans="1:20" ht="48">
      <c r="A75" s="41" t="s">
        <v>728</v>
      </c>
      <c r="B75" s="43" t="s">
        <v>3466</v>
      </c>
      <c r="C75" s="37" t="s">
        <v>3805</v>
      </c>
      <c r="D75" s="41" t="s">
        <v>4099</v>
      </c>
      <c r="E75" s="41" t="s">
        <v>730</v>
      </c>
      <c r="F75" s="41" t="s">
        <v>729</v>
      </c>
      <c r="G75" s="41" t="s">
        <v>731</v>
      </c>
      <c r="H75" s="41" t="s">
        <v>2284</v>
      </c>
      <c r="I75" s="41" t="s">
        <v>733</v>
      </c>
      <c r="J75" s="41" t="s">
        <v>418</v>
      </c>
      <c r="K75" s="41" t="s">
        <v>732</v>
      </c>
      <c r="L75" s="41">
        <f t="shared" si="30"/>
        <v>5</v>
      </c>
      <c r="M75" s="41">
        <f t="shared" si="31"/>
        <v>10</v>
      </c>
      <c r="N75" s="41" t="str">
        <f t="shared" si="32"/>
        <v>JIEA</v>
      </c>
      <c r="O75" s="41" t="str">
        <f>VLOOKUP(N75,Table1[],2,FALSE)</f>
        <v>0897-3962</v>
      </c>
      <c r="P75" s="41" t="str">
        <f>VLOOKUP(N75,Table1[],3,FALSE)</f>
        <v>R</v>
      </c>
      <c r="Q75" s="41" t="str">
        <f>VLOOKUP(N75,Table1[],4,FALSE)</f>
        <v>S</v>
      </c>
      <c r="S75" s="41" t="e">
        <v>#REF!</v>
      </c>
      <c r="T75" s="70">
        <v>42906</v>
      </c>
    </row>
    <row r="76" spans="1:20" ht="48">
      <c r="A76" s="41" t="s">
        <v>2391</v>
      </c>
      <c r="B76" s="43" t="s">
        <v>3443</v>
      </c>
      <c r="C76" s="37" t="s">
        <v>3782</v>
      </c>
      <c r="D76" s="41" t="s">
        <v>4100</v>
      </c>
      <c r="E76" s="41" t="s">
        <v>2392</v>
      </c>
      <c r="F76" s="41" t="s">
        <v>2395</v>
      </c>
      <c r="G76" s="41" t="s">
        <v>2393</v>
      </c>
      <c r="H76" s="41" t="s">
        <v>2284</v>
      </c>
      <c r="I76" s="41" t="s">
        <v>2517</v>
      </c>
      <c r="J76" s="41" t="s">
        <v>2394</v>
      </c>
      <c r="K76" s="41" t="s">
        <v>2491</v>
      </c>
      <c r="L76" s="41">
        <f t="shared" si="30"/>
        <v>5</v>
      </c>
      <c r="M76" s="41">
        <f t="shared" si="31"/>
        <v>9</v>
      </c>
      <c r="N76" s="41" t="str">
        <f t="shared" si="32"/>
        <v>JAM</v>
      </c>
      <c r="O76" s="41" t="str">
        <f>VLOOKUP(N76,Table1[],2,FALSE)</f>
        <v>2379-0431</v>
      </c>
      <c r="P76" s="41" t="str">
        <f>VLOOKUP(N76,Table1[],3,FALSE)</f>
        <v>R</v>
      </c>
      <c r="Q76" s="41" t="str">
        <f>VLOOKUP(N76,Table1[],4,FALSE)</f>
        <v>N</v>
      </c>
      <c r="S76" s="41" t="e">
        <v>#REF!</v>
      </c>
      <c r="T76" s="70">
        <v>42906</v>
      </c>
    </row>
    <row r="77" spans="1:20" ht="32">
      <c r="A77" s="41" t="s">
        <v>2402</v>
      </c>
      <c r="B77" s="43" t="s">
        <v>3441</v>
      </c>
      <c r="C77" s="37" t="s">
        <v>3781</v>
      </c>
      <c r="D77" s="41" t="s">
        <v>4101</v>
      </c>
      <c r="E77" s="41" t="s">
        <v>2406</v>
      </c>
      <c r="F77" s="41" t="s">
        <v>2405</v>
      </c>
      <c r="G77" s="41" t="s">
        <v>2407</v>
      </c>
      <c r="H77" s="41" t="s">
        <v>2284</v>
      </c>
      <c r="I77" s="41" t="s">
        <v>345</v>
      </c>
      <c r="J77" s="41" t="s">
        <v>2403</v>
      </c>
      <c r="K77" s="41" t="s">
        <v>2404</v>
      </c>
      <c r="L77" s="41">
        <f t="shared" si="30"/>
        <v>5</v>
      </c>
      <c r="M77" s="41">
        <f t="shared" si="31"/>
        <v>11</v>
      </c>
      <c r="N77" s="41" t="str">
        <f t="shared" si="32"/>
        <v>IJNME</v>
      </c>
      <c r="O77" s="41" t="str">
        <f>VLOOKUP(N77,Table1[],2,FALSE)</f>
        <v>1097-0207</v>
      </c>
      <c r="P77" s="41" t="str">
        <f>VLOOKUP(N77,Table1[],3,FALSE)</f>
        <v>R</v>
      </c>
      <c r="Q77" s="41" t="str">
        <f>VLOOKUP(N77,Table1[],4,FALSE)</f>
        <v>S</v>
      </c>
      <c r="S77" s="41" t="e">
        <v>#REF!</v>
      </c>
      <c r="T77" s="70">
        <v>42906</v>
      </c>
    </row>
    <row r="78" spans="1:20" ht="32">
      <c r="A78" s="41" t="s">
        <v>233</v>
      </c>
      <c r="B78" s="43" t="s">
        <v>3459</v>
      </c>
      <c r="C78" s="37" t="s">
        <v>3798</v>
      </c>
      <c r="D78" s="41" t="s">
        <v>4102</v>
      </c>
      <c r="E78" s="41" t="s">
        <v>47</v>
      </c>
      <c r="F78" s="41" t="s">
        <v>2324</v>
      </c>
      <c r="G78" s="41" t="s">
        <v>48</v>
      </c>
      <c r="H78" s="41" t="s">
        <v>2284</v>
      </c>
      <c r="I78" s="41" t="s">
        <v>49</v>
      </c>
      <c r="J78" s="41" t="s">
        <v>2325</v>
      </c>
      <c r="K78" s="41" t="s">
        <v>2326</v>
      </c>
      <c r="L78" s="41">
        <f t="shared" si="30"/>
        <v>5</v>
      </c>
      <c r="M78" s="41">
        <f t="shared" si="31"/>
        <v>11</v>
      </c>
      <c r="N78" s="41" t="str">
        <f t="shared" si="32"/>
        <v>IJNME</v>
      </c>
      <c r="O78" s="41" t="str">
        <f>VLOOKUP(N78,Table1[],2,FALSE)</f>
        <v>1097-0207</v>
      </c>
      <c r="P78" s="41" t="str">
        <f>VLOOKUP(N78,Table1[],3,FALSE)</f>
        <v>R</v>
      </c>
      <c r="Q78" s="41" t="str">
        <f>VLOOKUP(N78,Table1[],4,FALSE)</f>
        <v>S</v>
      </c>
      <c r="S78" s="41" t="e">
        <v>#REF!</v>
      </c>
      <c r="T78" s="70">
        <v>42906</v>
      </c>
    </row>
    <row r="79" spans="1:20" ht="32">
      <c r="A79" s="41" t="s">
        <v>424</v>
      </c>
      <c r="B79" s="43" t="s">
        <v>3449</v>
      </c>
      <c r="C79" s="37" t="s">
        <v>3787</v>
      </c>
      <c r="D79" s="41" t="s">
        <v>4103</v>
      </c>
      <c r="E79" s="41" t="s">
        <v>2367</v>
      </c>
      <c r="F79" s="41" t="s">
        <v>2368</v>
      </c>
      <c r="G79" s="41" t="s">
        <v>2370</v>
      </c>
      <c r="H79" s="41" t="s">
        <v>2284</v>
      </c>
      <c r="I79" s="41" t="s">
        <v>2369</v>
      </c>
      <c r="J79" s="41" t="s">
        <v>2371</v>
      </c>
      <c r="K79" s="41" t="s">
        <v>2372</v>
      </c>
      <c r="L79" s="41">
        <f t="shared" si="30"/>
        <v>5</v>
      </c>
      <c r="M79" s="41">
        <f t="shared" si="31"/>
        <v>11</v>
      </c>
      <c r="N79" s="41" t="str">
        <f t="shared" si="32"/>
        <v>IJNME</v>
      </c>
      <c r="O79" s="41" t="str">
        <f>VLOOKUP(N79,Table1[],2,FALSE)</f>
        <v>1097-0207</v>
      </c>
      <c r="P79" s="41" t="str">
        <f>VLOOKUP(N79,Table1[],3,FALSE)</f>
        <v>R</v>
      </c>
      <c r="Q79" s="41" t="str">
        <f>VLOOKUP(N79,Table1[],4,FALSE)</f>
        <v>S</v>
      </c>
      <c r="S79" s="41" t="e">
        <v>#REF!</v>
      </c>
      <c r="T79" s="70">
        <v>42906</v>
      </c>
    </row>
    <row r="80" spans="1:20" ht="32">
      <c r="A80" s="41" t="s">
        <v>2396</v>
      </c>
      <c r="B80" s="43" t="s">
        <v>3442</v>
      </c>
      <c r="C80" s="37" t="s">
        <v>3761</v>
      </c>
      <c r="D80" s="41" t="s">
        <v>4104</v>
      </c>
      <c r="E80" s="41" t="s">
        <v>2398</v>
      </c>
      <c r="F80" s="41" t="s">
        <v>2397</v>
      </c>
      <c r="G80" s="41" t="s">
        <v>347</v>
      </c>
      <c r="H80" s="41" t="s">
        <v>2284</v>
      </c>
      <c r="I80" s="41" t="s">
        <v>2399</v>
      </c>
      <c r="J80" s="41" t="s">
        <v>2400</v>
      </c>
      <c r="K80" s="41" t="s">
        <v>2401</v>
      </c>
      <c r="L80" s="41">
        <f t="shared" si="30"/>
        <v>5</v>
      </c>
      <c r="M80" s="41">
        <f t="shared" si="31"/>
        <v>11</v>
      </c>
      <c r="N80" s="41" t="str">
        <f t="shared" si="32"/>
        <v>IJNME</v>
      </c>
      <c r="O80" s="41" t="str">
        <f>VLOOKUP(N80,Table1[],2,FALSE)</f>
        <v>1097-0207</v>
      </c>
      <c r="P80" s="41" t="str">
        <f>VLOOKUP(N80,Table1[],3,FALSE)</f>
        <v>R</v>
      </c>
      <c r="Q80" s="41" t="str">
        <f>VLOOKUP(N80,Table1[],4,FALSE)</f>
        <v>S</v>
      </c>
      <c r="S80" s="41" t="e">
        <v>#REF!</v>
      </c>
      <c r="T80" s="70">
        <v>42906</v>
      </c>
    </row>
    <row r="81" spans="1:20" ht="32">
      <c r="A81" s="41" t="s">
        <v>2335</v>
      </c>
      <c r="B81" s="43" t="s">
        <v>3456</v>
      </c>
      <c r="C81" s="37" t="s">
        <v>3795</v>
      </c>
      <c r="D81" s="41" t="s">
        <v>4105</v>
      </c>
      <c r="E81" s="41" t="s">
        <v>2337</v>
      </c>
      <c r="F81" s="41" t="s">
        <v>2336</v>
      </c>
      <c r="G81" s="41" t="s">
        <v>2335</v>
      </c>
      <c r="H81" s="41" t="s">
        <v>2341</v>
      </c>
      <c r="I81" s="41" t="s">
        <v>2338</v>
      </c>
      <c r="J81" s="41" t="s">
        <v>2339</v>
      </c>
      <c r="K81" s="41" t="s">
        <v>2340</v>
      </c>
      <c r="L81" s="41">
        <f t="shared" si="30"/>
        <v>5</v>
      </c>
      <c r="M81" s="41">
        <f t="shared" si="31"/>
        <v>11</v>
      </c>
      <c r="N81" s="41" t="str">
        <f t="shared" si="32"/>
        <v>IJNME</v>
      </c>
      <c r="O81" s="41" t="str">
        <f>VLOOKUP(N81,Table1[],2,FALSE)</f>
        <v>1097-0207</v>
      </c>
      <c r="P81" s="41" t="str">
        <f>VLOOKUP(N81,Table1[],3,FALSE)</f>
        <v>R</v>
      </c>
      <c r="Q81" s="41" t="str">
        <f>VLOOKUP(N81,Table1[],4,FALSE)</f>
        <v>S</v>
      </c>
      <c r="S81" s="41" t="e">
        <v>#REF!</v>
      </c>
      <c r="T81" s="70">
        <v>42906</v>
      </c>
    </row>
    <row r="82" spans="1:20" ht="32">
      <c r="A82" s="41" t="s">
        <v>652</v>
      </c>
      <c r="B82" s="43" t="s">
        <v>4715</v>
      </c>
      <c r="C82" s="37" t="s">
        <v>3788</v>
      </c>
      <c r="D82" s="41" t="s">
        <v>4106</v>
      </c>
      <c r="E82" s="41" t="s">
        <v>651</v>
      </c>
      <c r="F82" s="41" t="s">
        <v>656</v>
      </c>
      <c r="G82" s="41" t="s">
        <v>655</v>
      </c>
      <c r="H82" s="41" t="s">
        <v>2284</v>
      </c>
      <c r="I82" s="41" t="s">
        <v>33</v>
      </c>
      <c r="J82" s="41" t="s">
        <v>654</v>
      </c>
      <c r="K82" s="41" t="s">
        <v>653</v>
      </c>
      <c r="L82" s="41">
        <f t="shared" si="30"/>
        <v>5</v>
      </c>
      <c r="M82" s="41">
        <f t="shared" si="31"/>
        <v>11</v>
      </c>
      <c r="N82" s="41" t="str">
        <f t="shared" si="32"/>
        <v>IJNME</v>
      </c>
      <c r="O82" s="41" t="str">
        <f>VLOOKUP(N82,Table1[],2,FALSE)</f>
        <v>1097-0207</v>
      </c>
      <c r="P82" s="41" t="str">
        <f>VLOOKUP(N82,Table1[],3,FALSE)</f>
        <v>R</v>
      </c>
      <c r="Q82" s="41" t="str">
        <f>VLOOKUP(N82,Table1[],4,FALSE)</f>
        <v>S</v>
      </c>
      <c r="S82" s="41" t="e">
        <v>#REF!</v>
      </c>
      <c r="T82" s="70">
        <v>42906</v>
      </c>
    </row>
    <row r="83" spans="1:20" ht="48">
      <c r="A83" s="41" t="s">
        <v>817</v>
      </c>
      <c r="B83" s="43" t="s">
        <v>3437</v>
      </c>
      <c r="C83" s="37" t="s">
        <v>3777</v>
      </c>
      <c r="D83" s="41" t="s">
        <v>4107</v>
      </c>
      <c r="F83" s="41" t="s">
        <v>816</v>
      </c>
      <c r="G83" s="41" t="s">
        <v>820</v>
      </c>
      <c r="H83" s="41" t="s">
        <v>2284</v>
      </c>
      <c r="I83" s="41" t="s">
        <v>1931</v>
      </c>
      <c r="J83" s="41" t="s">
        <v>819</v>
      </c>
      <c r="K83" s="41" t="s">
        <v>818</v>
      </c>
      <c r="L83" s="41">
        <f t="shared" si="30"/>
        <v>5</v>
      </c>
      <c r="M83" s="41">
        <f t="shared" si="31"/>
        <v>9</v>
      </c>
      <c r="N83" s="41" t="str">
        <f t="shared" si="32"/>
        <v>GGG</v>
      </c>
      <c r="O83" s="41" t="str">
        <f>VLOOKUP(N83,Table1[],2,FALSE)</f>
        <v>1525-2027</v>
      </c>
      <c r="P83" s="41" t="str">
        <f>VLOOKUP(N83,Table1[],3,FALSE)</f>
        <v>R</v>
      </c>
      <c r="Q83" s="41" t="str">
        <f>VLOOKUP(N83,Table1[],4,FALSE)</f>
        <v>S</v>
      </c>
      <c r="R83" s="41">
        <v>2015</v>
      </c>
      <c r="S83" s="41" t="e">
        <v>#REF!</v>
      </c>
      <c r="T83" s="70">
        <v>42906</v>
      </c>
    </row>
    <row r="84" spans="1:20" ht="32">
      <c r="A84" s="41" t="s">
        <v>193</v>
      </c>
      <c r="B84" s="43" t="s">
        <v>3444</v>
      </c>
      <c r="C84" s="37" t="s">
        <v>3783</v>
      </c>
      <c r="D84" s="41" t="s">
        <v>4108</v>
      </c>
      <c r="E84" s="41" t="s">
        <v>194</v>
      </c>
      <c r="F84" s="41" t="s">
        <v>195</v>
      </c>
      <c r="G84" s="41" t="s">
        <v>349</v>
      </c>
      <c r="H84" s="41" t="s">
        <v>2284</v>
      </c>
      <c r="I84" s="41" t="s">
        <v>2227</v>
      </c>
      <c r="J84" s="41" t="s">
        <v>191</v>
      </c>
      <c r="K84" s="41" t="s">
        <v>192</v>
      </c>
      <c r="L84" s="41">
        <f t="shared" si="30"/>
        <v>5</v>
      </c>
      <c r="M84" s="41">
        <f t="shared" si="31"/>
        <v>9</v>
      </c>
      <c r="N84" s="41" t="str">
        <f t="shared" si="32"/>
        <v>EWC</v>
      </c>
      <c r="O84" s="41" t="str">
        <f>VLOOKUP(N84,Table1[],2,FALSE)</f>
        <v>0177-0667</v>
      </c>
      <c r="P84" s="41" t="str">
        <f>VLOOKUP(N84,Table1[],3,FALSE)</f>
        <v>R</v>
      </c>
      <c r="Q84" s="41" t="str">
        <f>VLOOKUP(N84,Table1[],4,FALSE)</f>
        <v>S</v>
      </c>
      <c r="S84" s="41" t="e">
        <v>#REF!</v>
      </c>
      <c r="T84" s="70">
        <v>42906</v>
      </c>
    </row>
    <row r="85" spans="1:20" ht="34" customHeight="1">
      <c r="A85" s="41" t="s">
        <v>189</v>
      </c>
      <c r="B85" s="43" t="s">
        <v>3445</v>
      </c>
      <c r="C85" s="37" t="s">
        <v>3761</v>
      </c>
      <c r="D85" s="41" t="s">
        <v>4109</v>
      </c>
      <c r="E85" s="41" t="s">
        <v>186</v>
      </c>
      <c r="F85" s="41" t="s">
        <v>187</v>
      </c>
      <c r="G85" s="41" t="s">
        <v>350</v>
      </c>
      <c r="H85" s="41" t="s">
        <v>2284</v>
      </c>
      <c r="I85" s="41" t="s">
        <v>2390</v>
      </c>
      <c r="J85" s="41" t="s">
        <v>190</v>
      </c>
      <c r="K85" s="41" t="s">
        <v>188</v>
      </c>
      <c r="L85" s="41">
        <f t="shared" si="30"/>
        <v>5</v>
      </c>
      <c r="M85" s="41">
        <f t="shared" si="31"/>
        <v>9</v>
      </c>
      <c r="N85" s="41" t="str">
        <f t="shared" si="32"/>
        <v>EwC</v>
      </c>
      <c r="O85" s="41" t="str">
        <f>VLOOKUP(N85,Table1[],2,FALSE)</f>
        <v>0177-0667</v>
      </c>
      <c r="P85" s="41" t="str">
        <f>VLOOKUP(N85,Table1[],3,FALSE)</f>
        <v>R</v>
      </c>
      <c r="Q85" s="41" t="str">
        <f>VLOOKUP(N85,Table1[],4,FALSE)</f>
        <v>S</v>
      </c>
      <c r="S85" s="41" t="e">
        <v>#REF!</v>
      </c>
      <c r="T85" s="70">
        <v>42906</v>
      </c>
    </row>
    <row r="86" spans="1:20" ht="32">
      <c r="A86" s="41" t="s">
        <v>2427</v>
      </c>
      <c r="B86" s="43" t="s">
        <v>3431</v>
      </c>
      <c r="C86" s="37" t="s">
        <v>3771</v>
      </c>
      <c r="D86" s="41" t="s">
        <v>4110</v>
      </c>
      <c r="E86" s="41" t="s">
        <v>2428</v>
      </c>
      <c r="F86" s="41" t="s">
        <v>2429</v>
      </c>
      <c r="G86" s="41" t="s">
        <v>2430</v>
      </c>
      <c r="H86" s="41" t="s">
        <v>4886</v>
      </c>
      <c r="I86" s="41" t="s">
        <v>2519</v>
      </c>
      <c r="J86" s="41" t="s">
        <v>2431</v>
      </c>
      <c r="K86" s="41" t="s">
        <v>2432</v>
      </c>
      <c r="L86" s="41">
        <f t="shared" si="30"/>
        <v>5</v>
      </c>
      <c r="M86" s="41">
        <f t="shared" si="31"/>
        <v>9</v>
      </c>
      <c r="N86" s="41" t="str">
        <f t="shared" si="32"/>
        <v>ECM</v>
      </c>
      <c r="O86" s="41" t="str">
        <f>VLOOKUP(N86,Table1[],2,FALSE)</f>
        <v>1755-0777</v>
      </c>
      <c r="P86" s="41" t="str">
        <f>VLOOKUP(N86,Table1[],3,FALSE)</f>
        <v>R</v>
      </c>
      <c r="Q86" s="41" t="str">
        <f>VLOOKUP(N86,Table1[],4,FALSE)</f>
        <v>N</v>
      </c>
      <c r="S86" s="56" t="s">
        <v>2576</v>
      </c>
      <c r="T86" s="70">
        <v>42906</v>
      </c>
    </row>
    <row r="87" spans="1:20" ht="48">
      <c r="A87" s="60" t="s">
        <v>3385</v>
      </c>
      <c r="B87" s="43" t="s">
        <v>3448</v>
      </c>
      <c r="C87" s="37" t="s">
        <v>3786</v>
      </c>
      <c r="D87" s="41" t="s">
        <v>4087</v>
      </c>
      <c r="E87" s="41" t="s">
        <v>3384</v>
      </c>
      <c r="F87" s="41" t="s">
        <v>3386</v>
      </c>
      <c r="G87" s="41" t="s">
        <v>3387</v>
      </c>
      <c r="H87" s="41" t="s">
        <v>2485</v>
      </c>
      <c r="I87" s="41" t="s">
        <v>2485</v>
      </c>
      <c r="J87" s="41" t="s">
        <v>3388</v>
      </c>
      <c r="K87" s="61" t="s">
        <v>3389</v>
      </c>
      <c r="L87" s="41">
        <f t="shared" si="30"/>
        <v>5</v>
      </c>
      <c r="M87" s="41">
        <f t="shared" si="31"/>
        <v>11</v>
      </c>
      <c r="N87" s="41" t="str">
        <f t="shared" si="32"/>
        <v>CWTOT</v>
      </c>
      <c r="O87" s="41" t="str">
        <f>VLOOKUP(N87,Table1[],2,FALSE)</f>
        <v>978-3-319-16201-0</v>
      </c>
      <c r="P87" s="41" t="str">
        <f>VLOOKUP(N87,Table1[],3,FALSE)</f>
        <v>L</v>
      </c>
      <c r="Q87" s="41" t="str">
        <f>VLOOKUP(N87,Table1[],4,FALSE)</f>
        <v>N</v>
      </c>
      <c r="S87" s="56" t="s">
        <v>2576</v>
      </c>
      <c r="T87" s="70">
        <v>42906</v>
      </c>
    </row>
    <row r="88" spans="1:20" ht="32">
      <c r="A88" s="41" t="s">
        <v>1885</v>
      </c>
      <c r="B88" s="43" t="s">
        <v>3429</v>
      </c>
      <c r="C88" s="37" t="s">
        <v>3769</v>
      </c>
      <c r="D88" s="41" t="s">
        <v>4111</v>
      </c>
      <c r="E88" s="41" t="s">
        <v>1887</v>
      </c>
      <c r="F88" s="41" t="s">
        <v>1886</v>
      </c>
      <c r="G88" s="41" t="s">
        <v>1888</v>
      </c>
      <c r="H88" s="41" t="s">
        <v>2514</v>
      </c>
      <c r="I88" s="41" t="s">
        <v>2513</v>
      </c>
      <c r="J88" s="41" t="s">
        <v>1889</v>
      </c>
      <c r="K88" s="41" t="s">
        <v>1890</v>
      </c>
      <c r="L88" s="41">
        <f t="shared" si="30"/>
        <v>5</v>
      </c>
      <c r="M88" s="41">
        <f t="shared" si="31"/>
        <v>9</v>
      </c>
      <c r="N88" s="41" t="str">
        <f t="shared" si="32"/>
        <v>CPM</v>
      </c>
      <c r="O88" s="41" t="str">
        <f>VLOOKUP(N88,Table1[],2,FALSE)</f>
        <v>2196-4378</v>
      </c>
      <c r="P88" s="41" t="str">
        <f>VLOOKUP(N88,Table1[],3,FALSE)</f>
        <v>R</v>
      </c>
      <c r="Q88" s="41" t="str">
        <f>VLOOKUP(N88,Table1[],4,FALSE)</f>
        <v>N</v>
      </c>
      <c r="S88" s="56" t="s">
        <v>2576</v>
      </c>
      <c r="T88" s="70">
        <v>42906</v>
      </c>
    </row>
    <row r="89" spans="1:20" ht="32">
      <c r="A89" s="41" t="s">
        <v>2360</v>
      </c>
      <c r="B89" s="43" t="s">
        <v>3450</v>
      </c>
      <c r="C89" s="37" t="s">
        <v>3789</v>
      </c>
      <c r="D89" s="41" t="s">
        <v>4112</v>
      </c>
      <c r="E89" s="41" t="s">
        <v>2365</v>
      </c>
      <c r="F89" s="41" t="s">
        <v>2366</v>
      </c>
      <c r="G89" s="41" t="s">
        <v>2361</v>
      </c>
      <c r="H89" s="41" t="s">
        <v>2363</v>
      </c>
      <c r="I89" s="41" t="s">
        <v>2364</v>
      </c>
      <c r="J89" s="41" t="s">
        <v>418</v>
      </c>
      <c r="K89" s="41" t="s">
        <v>2362</v>
      </c>
      <c r="L89" s="41">
        <f t="shared" si="30"/>
        <v>5</v>
      </c>
      <c r="M89" s="41">
        <f t="shared" si="31"/>
        <v>9</v>
      </c>
      <c r="N89" s="41" t="str">
        <f t="shared" si="32"/>
        <v>COA</v>
      </c>
      <c r="O89" s="41" t="str">
        <f>VLOOKUP(N89,Table1[],2,FALSE)</f>
        <v>0926-6003</v>
      </c>
      <c r="P89" s="41" t="str">
        <f>VLOOKUP(N89,Table1[],3,FALSE)</f>
        <v>R</v>
      </c>
      <c r="Q89" s="41" t="str">
        <f>VLOOKUP(N89,Table1[],4,FALSE)</f>
        <v>S</v>
      </c>
      <c r="S89" s="41" t="e">
        <v>#REF!</v>
      </c>
      <c r="T89" s="70">
        <v>42906</v>
      </c>
    </row>
    <row r="90" spans="1:20" ht="32">
      <c r="A90" s="60" t="s">
        <v>2482</v>
      </c>
      <c r="B90" s="43" t="s">
        <v>3458</v>
      </c>
      <c r="C90" s="37" t="s">
        <v>3797</v>
      </c>
      <c r="D90" s="41" t="s">
        <v>4075</v>
      </c>
      <c r="E90" s="41" t="s">
        <v>3317</v>
      </c>
      <c r="F90" s="41" t="s">
        <v>3316</v>
      </c>
      <c r="G90" s="41" t="s">
        <v>2496</v>
      </c>
      <c r="H90" s="41" t="s">
        <v>2284</v>
      </c>
      <c r="I90" s="41" t="s">
        <v>3343</v>
      </c>
      <c r="J90" s="41" t="s">
        <v>2482</v>
      </c>
      <c r="K90" s="41" t="s">
        <v>3318</v>
      </c>
      <c r="L90" s="41">
        <f t="shared" si="30"/>
        <v>5</v>
      </c>
      <c r="M90" s="41">
        <f t="shared" si="31"/>
        <v>11</v>
      </c>
      <c r="N90" s="41" t="str">
        <f t="shared" si="32"/>
        <v>CMAME</v>
      </c>
      <c r="O90" s="41" t="str">
        <f>VLOOKUP(N90,Table1[],2,FALSE)</f>
        <v>0045-7825</v>
      </c>
      <c r="P90" s="41" t="str">
        <f>VLOOKUP(N90,Table1[],3,FALSE)</f>
        <v>R</v>
      </c>
      <c r="Q90" s="41" t="str">
        <f>VLOOKUP(N90,Table1[],4,FALSE)</f>
        <v>S</v>
      </c>
      <c r="S90" s="41" t="e">
        <v>#REF!</v>
      </c>
      <c r="T90" s="70">
        <v>42906</v>
      </c>
    </row>
    <row r="91" spans="1:20" ht="32">
      <c r="A91" s="41" t="s">
        <v>351</v>
      </c>
      <c r="B91" s="43" t="s">
        <v>3451</v>
      </c>
      <c r="C91" s="37" t="s">
        <v>3790</v>
      </c>
      <c r="D91" s="41" t="s">
        <v>4113</v>
      </c>
      <c r="E91" s="41" t="s">
        <v>28</v>
      </c>
      <c r="F91" s="41" t="s">
        <v>2359</v>
      </c>
      <c r="G91" s="41" t="s">
        <v>352</v>
      </c>
      <c r="H91" s="41" t="s">
        <v>2284</v>
      </c>
      <c r="I91" s="41" t="s">
        <v>2358</v>
      </c>
      <c r="J91" s="41" t="s">
        <v>2356</v>
      </c>
      <c r="K91" s="41" t="s">
        <v>2357</v>
      </c>
      <c r="L91" s="41">
        <f t="shared" si="30"/>
        <v>5</v>
      </c>
      <c r="M91" s="41">
        <f t="shared" si="31"/>
        <v>11</v>
      </c>
      <c r="N91" s="41" t="str">
        <f t="shared" si="32"/>
        <v>CMAME</v>
      </c>
      <c r="O91" s="41" t="str">
        <f>VLOOKUP(N91,Table1[],2,FALSE)</f>
        <v>0045-7825</v>
      </c>
      <c r="P91" s="41" t="str">
        <f>VLOOKUP(N91,Table1[],3,FALSE)</f>
        <v>R</v>
      </c>
      <c r="Q91" s="41" t="str">
        <f>VLOOKUP(N91,Table1[],4,FALSE)</f>
        <v>S</v>
      </c>
      <c r="S91" s="41" t="e">
        <v>#REF!</v>
      </c>
      <c r="T91" s="70">
        <v>42906</v>
      </c>
    </row>
    <row r="92" spans="1:20" ht="48">
      <c r="A92" s="41" t="s">
        <v>312</v>
      </c>
      <c r="B92" s="43" t="s">
        <v>3435</v>
      </c>
      <c r="C92" s="37" t="s">
        <v>3775</v>
      </c>
      <c r="D92" s="41" t="s">
        <v>4114</v>
      </c>
      <c r="E92" s="41" t="s">
        <v>2449</v>
      </c>
      <c r="F92" s="41" t="s">
        <v>2530</v>
      </c>
      <c r="G92" s="41" t="s">
        <v>347</v>
      </c>
      <c r="H92" s="41" t="s">
        <v>2284</v>
      </c>
      <c r="I92" s="41" t="s">
        <v>325</v>
      </c>
      <c r="J92" s="41" t="s">
        <v>314</v>
      </c>
      <c r="K92" s="41" t="s">
        <v>313</v>
      </c>
      <c r="L92" s="41">
        <f t="shared" si="30"/>
        <v>5</v>
      </c>
      <c r="M92" s="41">
        <f t="shared" si="31"/>
        <v>11</v>
      </c>
      <c r="N92" s="41" t="str">
        <f t="shared" si="32"/>
        <v>CMAME</v>
      </c>
      <c r="O92" s="41" t="str">
        <f>VLOOKUP(N92,Table1[],2,FALSE)</f>
        <v>0045-7825</v>
      </c>
      <c r="P92" s="41" t="str">
        <f>VLOOKUP(N92,Table1[],3,FALSE)</f>
        <v>R</v>
      </c>
      <c r="Q92" s="41" t="str">
        <f>VLOOKUP(N92,Table1[],4,FALSE)</f>
        <v>S</v>
      </c>
      <c r="R92" s="41">
        <v>2015</v>
      </c>
      <c r="S92" s="41" t="e">
        <v>#REF!</v>
      </c>
      <c r="T92" s="70">
        <v>42906</v>
      </c>
    </row>
    <row r="93" spans="1:20" ht="32">
      <c r="A93" s="41" t="s">
        <v>355</v>
      </c>
      <c r="B93" s="43" t="s">
        <v>3462</v>
      </c>
      <c r="C93" s="37" t="s">
        <v>3801</v>
      </c>
      <c r="D93" s="41" t="s">
        <v>4115</v>
      </c>
      <c r="E93" s="41" t="s">
        <v>1933</v>
      </c>
      <c r="F93" s="41" t="s">
        <v>354</v>
      </c>
      <c r="G93" s="41" t="s">
        <v>356</v>
      </c>
      <c r="H93" s="41" t="s">
        <v>2284</v>
      </c>
      <c r="I93" s="41" t="s">
        <v>1934</v>
      </c>
      <c r="J93" s="41" t="s">
        <v>357</v>
      </c>
      <c r="K93" s="41" t="s">
        <v>358</v>
      </c>
      <c r="L93" s="41">
        <f t="shared" si="30"/>
        <v>5</v>
      </c>
      <c r="M93" s="41">
        <f t="shared" si="31"/>
        <v>11</v>
      </c>
      <c r="N93" s="41" t="str">
        <f t="shared" si="32"/>
        <v>CMAME</v>
      </c>
      <c r="O93" s="41" t="str">
        <f>VLOOKUP(N93,Table1[],2,FALSE)</f>
        <v>0045-7825</v>
      </c>
      <c r="P93" s="41" t="str">
        <f>VLOOKUP(N93,Table1[],3,FALSE)</f>
        <v>R</v>
      </c>
      <c r="Q93" s="41" t="str">
        <f>VLOOKUP(N93,Table1[],4,FALSE)</f>
        <v>S</v>
      </c>
      <c r="S93" s="41" t="e">
        <v>#REF!</v>
      </c>
      <c r="T93" s="70">
        <v>42906</v>
      </c>
    </row>
    <row r="94" spans="1:20" ht="48">
      <c r="A94" s="41" t="s">
        <v>316</v>
      </c>
      <c r="B94" s="43" t="s">
        <v>3438</v>
      </c>
      <c r="C94" s="37" t="s">
        <v>3778</v>
      </c>
      <c r="D94" s="41" t="s">
        <v>4116</v>
      </c>
      <c r="E94" s="41" t="s">
        <v>2415</v>
      </c>
      <c r="F94" s="41" t="s">
        <v>2416</v>
      </c>
      <c r="G94" s="41" t="s">
        <v>2417</v>
      </c>
      <c r="H94" s="41" t="s">
        <v>2284</v>
      </c>
      <c r="I94" s="41" t="s">
        <v>2418</v>
      </c>
      <c r="J94" s="41" t="s">
        <v>315</v>
      </c>
      <c r="K94" s="41" t="s">
        <v>313</v>
      </c>
      <c r="L94" s="41">
        <f t="shared" si="30"/>
        <v>5</v>
      </c>
      <c r="M94" s="41">
        <f t="shared" si="31"/>
        <v>11</v>
      </c>
      <c r="N94" s="41" t="str">
        <f t="shared" si="32"/>
        <v>CMAME</v>
      </c>
      <c r="O94" s="41" t="str">
        <f>VLOOKUP(N94,Table1[],2,FALSE)</f>
        <v>0045-7825</v>
      </c>
      <c r="P94" s="41" t="str">
        <f>VLOOKUP(N94,Table1[],3,FALSE)</f>
        <v>R</v>
      </c>
      <c r="Q94" s="41" t="str">
        <f>VLOOKUP(N94,Table1[],4,FALSE)</f>
        <v>S</v>
      </c>
      <c r="R94" s="41">
        <v>2015</v>
      </c>
      <c r="S94" s="41" t="e">
        <v>#REF!</v>
      </c>
      <c r="T94" s="70">
        <v>42906</v>
      </c>
    </row>
    <row r="95" spans="1:20" ht="32">
      <c r="A95" s="41" t="s">
        <v>329</v>
      </c>
      <c r="B95" s="43" t="s">
        <v>3464</v>
      </c>
      <c r="C95" s="37" t="s">
        <v>3803</v>
      </c>
      <c r="D95" s="41" t="s">
        <v>4117</v>
      </c>
      <c r="E95" s="41" t="s">
        <v>327</v>
      </c>
      <c r="F95" s="41" t="s">
        <v>328</v>
      </c>
      <c r="G95" s="41" t="s">
        <v>359</v>
      </c>
      <c r="H95" s="41" t="s">
        <v>330</v>
      </c>
      <c r="I95" s="41" t="s">
        <v>326</v>
      </c>
      <c r="J95" s="41" t="s">
        <v>418</v>
      </c>
      <c r="K95" s="41" t="s">
        <v>360</v>
      </c>
      <c r="L95" s="41">
        <f t="shared" si="30"/>
        <v>5</v>
      </c>
      <c r="M95" s="41">
        <f t="shared" si="31"/>
        <v>8</v>
      </c>
      <c r="N95" s="41" t="str">
        <f t="shared" si="32"/>
        <v>CM</v>
      </c>
      <c r="O95" s="41" t="str">
        <f>VLOOKUP(N95,Table1[],2,FALSE)</f>
        <v>0178-7675</v>
      </c>
      <c r="P95" s="41" t="str">
        <f>VLOOKUP(N95,Table1[],3,FALSE)</f>
        <v>R</v>
      </c>
      <c r="Q95" s="41" t="str">
        <f>VLOOKUP(N95,Table1[],4,FALSE)</f>
        <v>S</v>
      </c>
      <c r="S95" s="41" t="e">
        <v>#REF!</v>
      </c>
      <c r="T95" s="70">
        <v>42906</v>
      </c>
    </row>
    <row r="96" spans="1:20" ht="32">
      <c r="A96" s="41" t="s">
        <v>1457</v>
      </c>
      <c r="B96" s="43" t="s">
        <v>3439</v>
      </c>
      <c r="C96" s="37" t="s">
        <v>3779</v>
      </c>
      <c r="D96" s="41" t="s">
        <v>4118</v>
      </c>
      <c r="E96" s="41" t="s">
        <v>1452</v>
      </c>
      <c r="F96" s="41" t="s">
        <v>1453</v>
      </c>
      <c r="G96" s="41" t="s">
        <v>1456</v>
      </c>
      <c r="H96" s="41" t="s">
        <v>2284</v>
      </c>
      <c r="I96" s="41" t="s">
        <v>2518</v>
      </c>
      <c r="J96" s="41" t="s">
        <v>1454</v>
      </c>
      <c r="K96" s="41" t="s">
        <v>1455</v>
      </c>
      <c r="L96" s="41">
        <f t="shared" si="30"/>
        <v>5</v>
      </c>
      <c r="M96" s="41">
        <f t="shared" si="31"/>
        <v>8</v>
      </c>
      <c r="N96" s="41" t="str">
        <f t="shared" si="32"/>
        <v>CM</v>
      </c>
      <c r="O96" s="41" t="str">
        <f>VLOOKUP(N96,Table1[],2,FALSE)</f>
        <v>0178-7675</v>
      </c>
      <c r="P96" s="41" t="str">
        <f>VLOOKUP(N96,Table1[],3,FALSE)</f>
        <v>R</v>
      </c>
      <c r="Q96" s="41" t="str">
        <f>VLOOKUP(N96,Table1[],4,FALSE)</f>
        <v>S</v>
      </c>
      <c r="S96" s="41" t="e">
        <v>#REF!</v>
      </c>
      <c r="T96" s="70">
        <v>42906</v>
      </c>
    </row>
    <row r="97" spans="1:23" ht="48">
      <c r="A97" s="41" t="s">
        <v>1516</v>
      </c>
      <c r="B97" s="43" t="s">
        <v>3453</v>
      </c>
      <c r="C97" s="37" t="s">
        <v>3792</v>
      </c>
      <c r="D97" s="41" t="s">
        <v>4119</v>
      </c>
      <c r="E97" s="41" t="s">
        <v>1518</v>
      </c>
      <c r="F97" s="41" t="s">
        <v>1517</v>
      </c>
      <c r="G97" s="41" t="s">
        <v>2478</v>
      </c>
      <c r="H97" s="41" t="s">
        <v>2284</v>
      </c>
      <c r="I97" s="41" t="s">
        <v>2347</v>
      </c>
      <c r="J97" s="41" t="s">
        <v>2349</v>
      </c>
      <c r="K97" s="41" t="s">
        <v>2348</v>
      </c>
      <c r="L97" s="41">
        <f t="shared" si="30"/>
        <v>5</v>
      </c>
      <c r="M97" s="41">
        <f t="shared" si="31"/>
        <v>11</v>
      </c>
      <c r="N97" s="41" t="str">
        <f t="shared" si="32"/>
        <v>CandS</v>
      </c>
      <c r="O97" s="41" t="str">
        <f>VLOOKUP(N97,Table1[],2,FALSE)</f>
        <v>0045-7949</v>
      </c>
      <c r="P97" s="41" t="str">
        <f>VLOOKUP(N97,Table1[],3,FALSE)</f>
        <v>R</v>
      </c>
      <c r="Q97" s="41" t="str">
        <f>VLOOKUP(N97,Table1[],4,FALSE)</f>
        <v>S</v>
      </c>
      <c r="S97" s="41" t="e">
        <v>#REF!</v>
      </c>
      <c r="T97" s="70">
        <v>42906</v>
      </c>
    </row>
    <row r="98" spans="1:23" ht="32">
      <c r="A98" s="41" t="s">
        <v>863</v>
      </c>
      <c r="B98" s="43" t="s">
        <v>3433</v>
      </c>
      <c r="C98" s="37" t="s">
        <v>3773</v>
      </c>
      <c r="D98" s="41" t="s">
        <v>4120</v>
      </c>
      <c r="E98" s="62" t="s">
        <v>1458</v>
      </c>
      <c r="F98" s="41" t="s">
        <v>1459</v>
      </c>
      <c r="G98" s="41" t="s">
        <v>868</v>
      </c>
      <c r="H98" s="41" t="s">
        <v>1497</v>
      </c>
      <c r="I98" s="41" t="s">
        <v>1496</v>
      </c>
      <c r="J98" s="41" t="s">
        <v>867</v>
      </c>
      <c r="K98" s="41" t="s">
        <v>866</v>
      </c>
      <c r="L98" s="41">
        <f t="shared" ref="L98:L161" si="33" xml:space="preserve"> FIND("-",A98)</f>
        <v>5</v>
      </c>
      <c r="M98" s="41">
        <f t="shared" ref="M98:M161" si="34" xml:space="preserve"> FIND("-",A98,L98+1)</f>
        <v>11</v>
      </c>
      <c r="N98" s="41" t="str">
        <f t="shared" ref="N98:N161" si="35">MID(A98,L98+1,M98-L98-1)</f>
        <v>AMSES</v>
      </c>
      <c r="O98" s="41" t="str">
        <f>VLOOKUP(N98,Table1[],2,FALSE)</f>
        <v>2213-7467</v>
      </c>
      <c r="P98" s="41" t="str">
        <f>VLOOKUP(N98,Table1[],3,FALSE)</f>
        <v>R</v>
      </c>
      <c r="Q98" s="41" t="str">
        <f>VLOOKUP(N98,Table1[],4,FALSE)</f>
        <v>N</v>
      </c>
      <c r="S98" s="56" t="s">
        <v>2576</v>
      </c>
      <c r="T98" s="70">
        <v>42906</v>
      </c>
    </row>
    <row r="99" spans="1:23" ht="32">
      <c r="A99" s="41" t="s">
        <v>862</v>
      </c>
      <c r="B99" s="43" t="s">
        <v>3432</v>
      </c>
      <c r="C99" s="37" t="s">
        <v>3772</v>
      </c>
      <c r="D99" s="41" t="s">
        <v>4121</v>
      </c>
      <c r="E99" s="41" t="s">
        <v>1463</v>
      </c>
      <c r="F99" s="41" t="s">
        <v>2541</v>
      </c>
      <c r="G99" s="41" t="s">
        <v>865</v>
      </c>
      <c r="H99" s="41" t="s">
        <v>1495</v>
      </c>
      <c r="I99" s="41" t="s">
        <v>1494</v>
      </c>
      <c r="J99" s="41" t="s">
        <v>862</v>
      </c>
      <c r="K99" s="41" t="s">
        <v>864</v>
      </c>
      <c r="L99" s="41">
        <f t="shared" si="33"/>
        <v>5</v>
      </c>
      <c r="M99" s="41">
        <f t="shared" si="34"/>
        <v>11</v>
      </c>
      <c r="N99" s="41" t="str">
        <f t="shared" si="35"/>
        <v>AMSES</v>
      </c>
      <c r="O99" s="41" t="str">
        <f>VLOOKUP(N99,Table1[],2,FALSE)</f>
        <v>2213-7467</v>
      </c>
      <c r="P99" s="41" t="str">
        <f>VLOOKUP(N99,Table1[],3,FALSE)</f>
        <v>R</v>
      </c>
      <c r="Q99" s="41" t="str">
        <f>VLOOKUP(N99,Table1[],4,FALSE)</f>
        <v>N</v>
      </c>
      <c r="S99" s="56" t="s">
        <v>2576</v>
      </c>
      <c r="T99" s="70">
        <v>42906</v>
      </c>
    </row>
    <row r="100" spans="1:23" ht="32">
      <c r="A100" s="41" t="s">
        <v>1434</v>
      </c>
      <c r="B100" s="43" t="s">
        <v>3461</v>
      </c>
      <c r="C100" s="37" t="s">
        <v>3800</v>
      </c>
      <c r="D100" s="41" t="s">
        <v>4122</v>
      </c>
      <c r="E100" s="41" t="s">
        <v>2312</v>
      </c>
      <c r="F100" s="41" t="s">
        <v>2313</v>
      </c>
      <c r="G100" s="41" t="s">
        <v>2477</v>
      </c>
      <c r="H100" s="41" t="s">
        <v>2315</v>
      </c>
      <c r="I100" s="41" t="s">
        <v>2314</v>
      </c>
      <c r="J100" s="41" t="s">
        <v>2316</v>
      </c>
      <c r="K100" s="41" t="s">
        <v>1435</v>
      </c>
      <c r="L100" s="41">
        <f t="shared" si="33"/>
        <v>5</v>
      </c>
      <c r="M100" s="41">
        <f t="shared" si="34"/>
        <v>9</v>
      </c>
      <c r="N100" s="41" t="str">
        <f t="shared" si="35"/>
        <v>AES</v>
      </c>
      <c r="O100" s="41" t="str">
        <f>VLOOKUP(N100,Table1[],2,FALSE)</f>
        <v>0965-9978</v>
      </c>
      <c r="P100" s="41" t="str">
        <f>VLOOKUP(N100,Table1[],3,FALSE)</f>
        <v>R</v>
      </c>
      <c r="Q100" s="41" t="str">
        <f>VLOOKUP(N100,Table1[],4,FALSE)</f>
        <v>S</v>
      </c>
      <c r="S100" s="41" t="e">
        <v>#REF!</v>
      </c>
      <c r="T100" s="70">
        <v>42906</v>
      </c>
      <c r="W100" s="63">
        <v>1.673</v>
      </c>
    </row>
    <row r="101" spans="1:23">
      <c r="A101" s="41" t="s">
        <v>2350</v>
      </c>
      <c r="B101" s="43" t="s">
        <v>3452</v>
      </c>
      <c r="C101" s="37" t="s">
        <v>3791</v>
      </c>
      <c r="D101" s="41" t="s">
        <v>4123</v>
      </c>
      <c r="E101" s="41" t="s">
        <v>2352</v>
      </c>
      <c r="F101" s="41" t="s">
        <v>2351</v>
      </c>
      <c r="G101" s="41" t="s">
        <v>2476</v>
      </c>
      <c r="H101" s="41" t="s">
        <v>2284</v>
      </c>
      <c r="I101" s="41" t="s">
        <v>2355</v>
      </c>
      <c r="J101" s="41" t="s">
        <v>2353</v>
      </c>
      <c r="K101" s="41" t="s">
        <v>2354</v>
      </c>
      <c r="L101" s="41">
        <f t="shared" si="33"/>
        <v>5</v>
      </c>
      <c r="M101" s="41">
        <f t="shared" si="34"/>
        <v>10</v>
      </c>
      <c r="N101" s="41" t="str">
        <f t="shared" si="35"/>
        <v>ACME</v>
      </c>
      <c r="O101" s="41" t="str">
        <f>VLOOKUP(N101,Table1[],2,FALSE)</f>
        <v>1134-3060</v>
      </c>
      <c r="P101" s="41" t="str">
        <f>VLOOKUP(N101,Table1[],3,FALSE)</f>
        <v>R</v>
      </c>
      <c r="Q101" s="41" t="str">
        <f>VLOOKUP(N101,Table1[],4,FALSE)</f>
        <v>S</v>
      </c>
      <c r="S101" s="41" t="e">
        <v>#REF!</v>
      </c>
      <c r="T101" s="70">
        <v>42906</v>
      </c>
      <c r="W101" s="48">
        <v>4.2140000000000004</v>
      </c>
    </row>
    <row r="102" spans="1:23" ht="48">
      <c r="A102" s="41" t="s">
        <v>334</v>
      </c>
      <c r="B102" s="43" t="s">
        <v>3430</v>
      </c>
      <c r="C102" s="37" t="s">
        <v>3770</v>
      </c>
      <c r="D102" s="41" t="s">
        <v>4124</v>
      </c>
      <c r="E102" s="41" t="s">
        <v>331</v>
      </c>
      <c r="F102" s="41" t="s">
        <v>332</v>
      </c>
      <c r="G102" s="41" t="s">
        <v>348</v>
      </c>
      <c r="H102" s="41" t="s">
        <v>2284</v>
      </c>
      <c r="I102" s="41" t="s">
        <v>335</v>
      </c>
      <c r="J102" s="41" t="s">
        <v>333</v>
      </c>
      <c r="K102" s="41" t="s">
        <v>2433</v>
      </c>
      <c r="L102" s="41">
        <f t="shared" si="33"/>
        <v>5</v>
      </c>
      <c r="M102" s="41">
        <f t="shared" si="34"/>
        <v>8</v>
      </c>
      <c r="N102" s="41" t="str">
        <f t="shared" si="35"/>
        <v>AA</v>
      </c>
      <c r="O102" s="41" t="str">
        <f>VLOOKUP(N102,Table1[],2,FALSE)</f>
        <v>0003-682X</v>
      </c>
      <c r="P102" s="41" t="str">
        <f>VLOOKUP(N102,Table1[],3,FALSE)</f>
        <v>R</v>
      </c>
      <c r="Q102" s="41" t="str">
        <f>VLOOKUP(N102,Table1[],4,FALSE)</f>
        <v>S</v>
      </c>
      <c r="S102" s="41" t="e">
        <v>#REF!</v>
      </c>
      <c r="T102" s="70">
        <v>42906</v>
      </c>
      <c r="W102" s="41">
        <v>1.462</v>
      </c>
    </row>
    <row r="103" spans="1:23" ht="33" customHeight="1">
      <c r="A103" s="41" t="s">
        <v>4548</v>
      </c>
      <c r="B103" s="43" t="s">
        <v>4549</v>
      </c>
      <c r="C103" s="37" t="s">
        <v>4550</v>
      </c>
      <c r="D103" s="43" t="s">
        <v>4556</v>
      </c>
      <c r="E103" s="41" t="s">
        <v>4551</v>
      </c>
      <c r="F103" s="41" t="s">
        <v>4552</v>
      </c>
      <c r="G103" s="41" t="s">
        <v>4553</v>
      </c>
      <c r="H103" s="41" t="s">
        <v>4653</v>
      </c>
      <c r="I103" s="41" t="s">
        <v>4654</v>
      </c>
      <c r="J103" s="41" t="s">
        <v>4554</v>
      </c>
      <c r="K103" s="41" t="s">
        <v>4555</v>
      </c>
      <c r="L103" s="41">
        <f t="shared" si="33"/>
        <v>5</v>
      </c>
      <c r="M103" s="41">
        <f t="shared" si="34"/>
        <v>9</v>
      </c>
      <c r="N103" s="41" t="str">
        <f t="shared" si="35"/>
        <v>ABE</v>
      </c>
      <c r="O103" s="41" t="str">
        <f>VLOOKUP(N103,Table1[],2,FALSE)</f>
        <v>0090-6964</v>
      </c>
      <c r="P103" s="41" t="str">
        <f>VLOOKUP(N103,Table1[],3,FALSE)</f>
        <v>R</v>
      </c>
      <c r="Q103" s="41" t="str">
        <f>VLOOKUP(N103,Table1[],4,FALSE)</f>
        <v>S</v>
      </c>
      <c r="R103" s="56" t="s">
        <v>2576</v>
      </c>
      <c r="S103" s="41" t="e">
        <v>#REF!</v>
      </c>
      <c r="T103" s="70">
        <v>42906</v>
      </c>
    </row>
    <row r="104" spans="1:23" ht="32">
      <c r="A104" s="41" t="s">
        <v>234</v>
      </c>
      <c r="B104" s="43" t="s">
        <v>3478</v>
      </c>
      <c r="C104" s="37" t="s">
        <v>3815</v>
      </c>
      <c r="D104" s="41" t="s">
        <v>4126</v>
      </c>
      <c r="E104" s="41" t="s">
        <v>2439</v>
      </c>
      <c r="F104" s="41" t="s">
        <v>235</v>
      </c>
      <c r="G104" s="41" t="s">
        <v>2441</v>
      </c>
      <c r="H104" s="41" t="s">
        <v>320</v>
      </c>
      <c r="I104" s="41" t="s">
        <v>321</v>
      </c>
      <c r="J104" s="41" t="s">
        <v>2442</v>
      </c>
      <c r="K104" s="41" t="s">
        <v>2443</v>
      </c>
      <c r="L104" s="41">
        <f t="shared" si="33"/>
        <v>5</v>
      </c>
      <c r="M104" s="41">
        <f t="shared" si="34"/>
        <v>10</v>
      </c>
      <c r="N104" s="41" t="str">
        <f t="shared" si="35"/>
        <v>TAFM</v>
      </c>
      <c r="O104" s="41" t="str">
        <f>VLOOKUP(N104,Table1[],2,FALSE)</f>
        <v>0167-8442</v>
      </c>
      <c r="P104" s="41" t="str">
        <f>VLOOKUP(N104,Table1[],3,FALSE)</f>
        <v>R</v>
      </c>
      <c r="Q104" s="41" t="str">
        <f>VLOOKUP(N104,Table1[],4,FALSE)</f>
        <v>S</v>
      </c>
      <c r="R104" s="41">
        <v>2014</v>
      </c>
      <c r="S104" s="41" t="e">
        <v>#REF!</v>
      </c>
      <c r="T104" s="70">
        <v>42906</v>
      </c>
    </row>
    <row r="105" spans="1:23" ht="32">
      <c r="A105" s="41" t="s">
        <v>299</v>
      </c>
      <c r="B105" s="43" t="s">
        <v>3479</v>
      </c>
      <c r="C105" s="37" t="s">
        <v>3816</v>
      </c>
      <c r="D105" s="41" t="s">
        <v>4127</v>
      </c>
      <c r="E105" s="41" t="s">
        <v>300</v>
      </c>
      <c r="F105" s="41" t="s">
        <v>2440</v>
      </c>
      <c r="G105" s="41" t="s">
        <v>400</v>
      </c>
      <c r="H105" s="41" t="s">
        <v>2284</v>
      </c>
      <c r="I105" s="41" t="s">
        <v>442</v>
      </c>
      <c r="J105" s="41" t="s">
        <v>401</v>
      </c>
      <c r="K105" s="41" t="s">
        <v>402</v>
      </c>
      <c r="L105" s="41">
        <f t="shared" si="33"/>
        <v>5</v>
      </c>
      <c r="M105" s="41">
        <f t="shared" si="34"/>
        <v>10</v>
      </c>
      <c r="N105" s="41" t="str">
        <f t="shared" si="35"/>
        <v>TAFM</v>
      </c>
      <c r="O105" s="41" t="str">
        <f>VLOOKUP(N105,Table1[],2,FALSE)</f>
        <v>0167-8442</v>
      </c>
      <c r="P105" s="41" t="str">
        <f>VLOOKUP(N105,Table1[],3,FALSE)</f>
        <v>R</v>
      </c>
      <c r="Q105" s="41" t="str">
        <f>VLOOKUP(N105,Table1[],4,FALSE)</f>
        <v>S</v>
      </c>
      <c r="R105" s="41">
        <v>2014</v>
      </c>
      <c r="S105" s="41" t="e">
        <v>#REF!</v>
      </c>
      <c r="T105" s="70">
        <v>42906</v>
      </c>
    </row>
    <row r="106" spans="1:23" ht="32">
      <c r="A106" s="41" t="s">
        <v>3302</v>
      </c>
      <c r="B106" s="43" t="s">
        <v>3492</v>
      </c>
      <c r="C106" s="37" t="s">
        <v>3828</v>
      </c>
      <c r="D106" s="41" t="s">
        <v>4128</v>
      </c>
      <c r="E106" s="41" t="s">
        <v>419</v>
      </c>
      <c r="F106" s="41" t="s">
        <v>420</v>
      </c>
      <c r="G106" s="41" t="s">
        <v>2291</v>
      </c>
      <c r="H106" s="41" t="s">
        <v>2284</v>
      </c>
      <c r="I106" s="41" t="s">
        <v>417</v>
      </c>
      <c r="J106" s="41" t="s">
        <v>418</v>
      </c>
      <c r="K106" s="41" t="s">
        <v>416</v>
      </c>
      <c r="L106" s="41">
        <f t="shared" si="33"/>
        <v>5</v>
      </c>
      <c r="M106" s="41">
        <f t="shared" si="34"/>
        <v>10</v>
      </c>
      <c r="N106" s="41" t="str">
        <f t="shared" si="35"/>
        <v>STTE</v>
      </c>
      <c r="O106" s="41" t="str">
        <f>VLOOKUP(N106,Table1[],2,FALSE)</f>
        <v>0048-9697</v>
      </c>
      <c r="P106" s="41" t="str">
        <f>VLOOKUP(N106,Table1[],3,FALSE)</f>
        <v>R</v>
      </c>
      <c r="Q106" s="41" t="str">
        <f>VLOOKUP(N106,Table1[],4,FALSE)</f>
        <v>S</v>
      </c>
      <c r="R106" s="41">
        <v>2013</v>
      </c>
      <c r="S106" s="41">
        <v>6</v>
      </c>
      <c r="T106" s="70">
        <v>42906</v>
      </c>
    </row>
    <row r="107" spans="1:23" ht="32">
      <c r="A107" s="41" t="s">
        <v>268</v>
      </c>
      <c r="B107" s="43" t="s">
        <v>3484</v>
      </c>
      <c r="C107" s="37" t="s">
        <v>3820</v>
      </c>
      <c r="D107" s="41" t="s">
        <v>4129</v>
      </c>
      <c r="E107" s="41" t="s">
        <v>267</v>
      </c>
      <c r="F107" s="41" t="s">
        <v>2437</v>
      </c>
      <c r="G107" s="41" t="s">
        <v>2438</v>
      </c>
      <c r="H107" s="41" t="s">
        <v>271</v>
      </c>
      <c r="I107" s="41" t="s">
        <v>266</v>
      </c>
      <c r="J107" s="41" t="s">
        <v>418</v>
      </c>
      <c r="K107" s="41" t="s">
        <v>368</v>
      </c>
      <c r="L107" s="41">
        <f t="shared" si="33"/>
        <v>5</v>
      </c>
      <c r="M107" s="41">
        <f t="shared" si="34"/>
        <v>13</v>
      </c>
      <c r="N107" s="41" t="str">
        <f t="shared" si="35"/>
        <v>RIMNCDI</v>
      </c>
      <c r="O107" s="41" t="str">
        <f>VLOOKUP(N107,Table1[],2,FALSE)</f>
        <v>0213-1315</v>
      </c>
      <c r="P107" s="41" t="str">
        <f>VLOOKUP(N107,Table1[],3,FALSE)</f>
        <v>R</v>
      </c>
      <c r="Q107" s="41" t="str">
        <f>VLOOKUP(N107,Table1[],4,FALSE)</f>
        <v>S</v>
      </c>
      <c r="S107" s="41">
        <v>0</v>
      </c>
      <c r="T107" s="70">
        <v>42906</v>
      </c>
    </row>
    <row r="108" spans="1:23" ht="32">
      <c r="A108" s="41" t="s">
        <v>269</v>
      </c>
      <c r="B108" s="43" t="s">
        <v>3469</v>
      </c>
      <c r="C108" s="37" t="s">
        <v>3807</v>
      </c>
      <c r="D108" s="41" t="s">
        <v>4130</v>
      </c>
      <c r="E108" s="41" t="s">
        <v>270</v>
      </c>
      <c r="F108" s="41" t="s">
        <v>2444</v>
      </c>
      <c r="G108" s="41" t="s">
        <v>369</v>
      </c>
      <c r="H108" s="41" t="s">
        <v>341</v>
      </c>
      <c r="I108" s="41" t="s">
        <v>342</v>
      </c>
      <c r="J108" s="41" t="s">
        <v>370</v>
      </c>
      <c r="K108" s="41" t="s">
        <v>371</v>
      </c>
      <c r="L108" s="41">
        <f t="shared" si="33"/>
        <v>5</v>
      </c>
      <c r="M108" s="41">
        <f t="shared" si="34"/>
        <v>10</v>
      </c>
      <c r="N108" s="41" t="str">
        <f t="shared" si="35"/>
        <v>PONE</v>
      </c>
      <c r="O108" s="41" t="str">
        <f>VLOOKUP(N108,Table1[],2,FALSE)</f>
        <v>1932-6203</v>
      </c>
      <c r="P108" s="41" t="str">
        <f>VLOOKUP(N108,Table1[],3,FALSE)</f>
        <v>R</v>
      </c>
      <c r="Q108" s="41" t="str">
        <f>VLOOKUP(N108,Table1[],4,FALSE)</f>
        <v>S</v>
      </c>
      <c r="R108" s="41">
        <v>2014</v>
      </c>
      <c r="S108" s="41" t="e">
        <v>#REF!</v>
      </c>
      <c r="T108" s="70">
        <v>42906</v>
      </c>
    </row>
    <row r="109" spans="1:23" ht="32">
      <c r="A109" s="41" t="s">
        <v>3192</v>
      </c>
      <c r="B109" s="43" t="s">
        <v>3472</v>
      </c>
      <c r="C109" s="37" t="s">
        <v>3811</v>
      </c>
      <c r="D109" s="41" t="s">
        <v>4125</v>
      </c>
      <c r="E109" s="41" t="s">
        <v>3193</v>
      </c>
      <c r="F109" s="41" t="s">
        <v>3194</v>
      </c>
      <c r="G109" s="41" t="s">
        <v>3195</v>
      </c>
      <c r="H109" s="41" t="s">
        <v>3215</v>
      </c>
      <c r="I109" s="41" t="s">
        <v>3214</v>
      </c>
      <c r="J109" s="52" t="s">
        <v>3196</v>
      </c>
      <c r="K109" s="52" t="s">
        <v>3197</v>
      </c>
      <c r="L109" s="41">
        <f t="shared" si="33"/>
        <v>5</v>
      </c>
      <c r="M109" s="41">
        <f t="shared" si="34"/>
        <v>8</v>
      </c>
      <c r="N109" s="41" t="str">
        <f t="shared" si="35"/>
        <v>PE</v>
      </c>
      <c r="O109" s="41" t="str">
        <f>VLOOKUP(N109,Table1[],2,FALSE)</f>
        <v>1877-7058</v>
      </c>
      <c r="P109" s="41" t="str">
        <f>VLOOKUP(N109,Table1[],3,FALSE)</f>
        <v>R</v>
      </c>
      <c r="Q109" s="41" t="str">
        <f>VLOOKUP(N109,Table1[],4,FALSE)</f>
        <v>N</v>
      </c>
      <c r="S109" s="41" t="e">
        <v>#REF!</v>
      </c>
      <c r="T109" s="70">
        <v>42906</v>
      </c>
      <c r="W109" s="41">
        <v>0.61</v>
      </c>
    </row>
    <row r="110" spans="1:23" ht="64">
      <c r="A110" s="41" t="s">
        <v>273</v>
      </c>
      <c r="B110" s="43" t="s">
        <v>3471</v>
      </c>
      <c r="C110" s="37" t="s">
        <v>3810</v>
      </c>
      <c r="D110" s="41" t="s">
        <v>4131</v>
      </c>
      <c r="E110" s="41" t="s">
        <v>274</v>
      </c>
      <c r="F110" s="41" t="s">
        <v>2436</v>
      </c>
      <c r="G110" s="41" t="s">
        <v>372</v>
      </c>
      <c r="H110" s="41" t="s">
        <v>447</v>
      </c>
      <c r="I110" s="41" t="s">
        <v>448</v>
      </c>
      <c r="J110" s="41" t="s">
        <v>418</v>
      </c>
      <c r="K110" s="41" t="s">
        <v>373</v>
      </c>
      <c r="L110" s="41">
        <f t="shared" si="33"/>
        <v>5</v>
      </c>
      <c r="M110" s="41">
        <f t="shared" si="34"/>
        <v>8</v>
      </c>
      <c r="N110" s="41" t="str">
        <f t="shared" si="35"/>
        <v>NP</v>
      </c>
      <c r="O110" s="41" t="str">
        <f>VLOOKUP(N110,Table1[],2,FALSE)</f>
        <v>1745-2473</v>
      </c>
      <c r="P110" s="41" t="str">
        <f>VLOOKUP(N110,Table1[],3,FALSE)</f>
        <v>R</v>
      </c>
      <c r="Q110" s="41" t="str">
        <f>VLOOKUP(N110,Table1[],4,FALSE)</f>
        <v>S</v>
      </c>
      <c r="R110" s="41">
        <v>2014</v>
      </c>
      <c r="S110" s="41" t="e">
        <v>#REF!</v>
      </c>
      <c r="T110" s="70">
        <v>42906</v>
      </c>
    </row>
    <row r="111" spans="1:23" ht="32">
      <c r="A111" s="41" t="s">
        <v>3303</v>
      </c>
      <c r="B111" s="43" t="s">
        <v>3475</v>
      </c>
      <c r="C111" s="37" t="s">
        <v>3805</v>
      </c>
      <c r="D111" s="41" t="s">
        <v>4132</v>
      </c>
      <c r="E111" s="41" t="s">
        <v>2299</v>
      </c>
      <c r="F111" s="41" t="s">
        <v>2300</v>
      </c>
      <c r="G111" s="41" t="s">
        <v>2302</v>
      </c>
      <c r="H111" s="41" t="s">
        <v>2526</v>
      </c>
      <c r="I111" s="41" t="s">
        <v>2525</v>
      </c>
      <c r="J111" s="41" t="s">
        <v>418</v>
      </c>
      <c r="K111" s="41" t="s">
        <v>2301</v>
      </c>
      <c r="L111" s="41">
        <f t="shared" si="33"/>
        <v>5</v>
      </c>
      <c r="M111" s="41">
        <f t="shared" si="34"/>
        <v>10</v>
      </c>
      <c r="N111" s="41" t="str">
        <f t="shared" si="35"/>
        <v>MMCS</v>
      </c>
      <c r="O111" s="41" t="str">
        <f>VLOOKUP(N111,Table1[],2,FALSE)</f>
        <v>2070-0482</v>
      </c>
      <c r="P111" s="41" t="str">
        <f>VLOOKUP(N111,Table1[],3,FALSE)</f>
        <v>R</v>
      </c>
      <c r="Q111" s="41" t="str">
        <f>VLOOKUP(N111,Table1[],4,FALSE)</f>
        <v>N</v>
      </c>
      <c r="S111" s="41" t="e">
        <v>#REF!</v>
      </c>
      <c r="T111" s="70">
        <v>42906</v>
      </c>
    </row>
    <row r="112" spans="1:23" ht="48">
      <c r="A112" s="41" t="s">
        <v>594</v>
      </c>
      <c r="B112" s="43" t="s">
        <v>3480</v>
      </c>
      <c r="C112" s="37" t="s">
        <v>3817</v>
      </c>
      <c r="D112" s="41" t="s">
        <v>4133</v>
      </c>
      <c r="E112" s="41" t="s">
        <v>2298</v>
      </c>
      <c r="F112" s="41" t="s">
        <v>593</v>
      </c>
      <c r="G112" s="41" t="s">
        <v>596</v>
      </c>
      <c r="H112" s="41" t="s">
        <v>4711</v>
      </c>
      <c r="I112" s="41" t="s">
        <v>4710</v>
      </c>
      <c r="J112" s="41" t="s">
        <v>610</v>
      </c>
      <c r="K112" s="41" t="s">
        <v>595</v>
      </c>
      <c r="L112" s="41">
        <f t="shared" si="33"/>
        <v>5</v>
      </c>
      <c r="M112" s="41">
        <f t="shared" si="34"/>
        <v>7</v>
      </c>
      <c r="N112" s="41" t="str">
        <f t="shared" si="35"/>
        <v>L</v>
      </c>
      <c r="O112" s="41" t="str">
        <f>VLOOKUP(N112,Table1[],2,FALSE)</f>
        <v>0024-4937</v>
      </c>
      <c r="P112" s="41" t="str">
        <f>VLOOKUP(N112,Table1[],3,FALSE)</f>
        <v>R</v>
      </c>
      <c r="Q112" s="41" t="str">
        <f>VLOOKUP(N112,Table1[],4,FALSE)</f>
        <v>S</v>
      </c>
      <c r="R112" s="41">
        <v>2014</v>
      </c>
      <c r="S112" s="41" t="e">
        <v>#REF!</v>
      </c>
      <c r="T112" s="70">
        <v>42906</v>
      </c>
    </row>
    <row r="113" spans="1:20" ht="32">
      <c r="A113" s="41" t="s">
        <v>307</v>
      </c>
      <c r="B113" s="43" t="s">
        <v>3468</v>
      </c>
      <c r="C113" s="37" t="s">
        <v>3752</v>
      </c>
      <c r="D113" s="41" t="s">
        <v>4134</v>
      </c>
      <c r="E113" s="41" t="s">
        <v>308</v>
      </c>
      <c r="F113" s="41" t="s">
        <v>2531</v>
      </c>
      <c r="G113" s="41" t="s">
        <v>409</v>
      </c>
      <c r="H113" s="41" t="s">
        <v>2284</v>
      </c>
      <c r="I113" s="41" t="s">
        <v>309</v>
      </c>
      <c r="J113" s="41" t="s">
        <v>410</v>
      </c>
      <c r="K113" s="41" t="s">
        <v>411</v>
      </c>
      <c r="L113" s="41">
        <f t="shared" si="33"/>
        <v>5</v>
      </c>
      <c r="M113" s="41">
        <f t="shared" si="34"/>
        <v>10</v>
      </c>
      <c r="N113" s="41" t="str">
        <f t="shared" si="35"/>
        <v>JMPS</v>
      </c>
      <c r="O113" s="41" t="str">
        <f>VLOOKUP(N113,Table1[],2,FALSE)</f>
        <v>0022-5096</v>
      </c>
      <c r="P113" s="41" t="str">
        <f>VLOOKUP(N113,Table1[],3,FALSE)</f>
        <v>R</v>
      </c>
      <c r="Q113" s="41" t="str">
        <f>VLOOKUP(N113,Table1[],4,FALSE)</f>
        <v>S</v>
      </c>
      <c r="R113" s="41">
        <v>2014</v>
      </c>
      <c r="S113" s="41" t="e">
        <v>#REF!</v>
      </c>
      <c r="T113" s="70">
        <v>42906</v>
      </c>
    </row>
    <row r="114" spans="1:20" ht="32">
      <c r="A114" s="41" t="s">
        <v>301</v>
      </c>
      <c r="B114" s="43" t="s">
        <v>4716</v>
      </c>
      <c r="C114" s="37" t="s">
        <v>3823</v>
      </c>
      <c r="D114" s="41" t="s">
        <v>4135</v>
      </c>
      <c r="E114" s="41" t="s">
        <v>302</v>
      </c>
      <c r="F114" s="41" t="s">
        <v>2532</v>
      </c>
      <c r="G114" s="41" t="s">
        <v>403</v>
      </c>
      <c r="H114" s="41" t="s">
        <v>2284</v>
      </c>
      <c r="I114" s="41" t="s">
        <v>441</v>
      </c>
      <c r="J114" s="41" t="s">
        <v>404</v>
      </c>
      <c r="K114" s="41" t="s">
        <v>405</v>
      </c>
      <c r="L114" s="41">
        <f t="shared" si="33"/>
        <v>5</v>
      </c>
      <c r="M114" s="41">
        <f t="shared" si="34"/>
        <v>10</v>
      </c>
      <c r="N114" s="41" t="str">
        <f t="shared" si="35"/>
        <v>JMPS</v>
      </c>
      <c r="O114" s="41" t="str">
        <f>VLOOKUP(N114,Table1[],2,FALSE)</f>
        <v>0022-5096</v>
      </c>
      <c r="P114" s="41" t="str">
        <f>VLOOKUP(N114,Table1[],3,FALSE)</f>
        <v>R</v>
      </c>
      <c r="Q114" s="41" t="str">
        <f>VLOOKUP(N114,Table1[],4,FALSE)</f>
        <v>S</v>
      </c>
      <c r="R114" s="41">
        <v>2013</v>
      </c>
      <c r="S114" s="41" t="e">
        <v>#REF!</v>
      </c>
      <c r="T114" s="70">
        <v>42906</v>
      </c>
    </row>
    <row r="115" spans="1:20" ht="32">
      <c r="A115" s="41" t="s">
        <v>285</v>
      </c>
      <c r="B115" s="43" t="s">
        <v>3483</v>
      </c>
      <c r="C115" s="37" t="s">
        <v>3819</v>
      </c>
      <c r="D115" s="41" t="s">
        <v>4136</v>
      </c>
      <c r="E115" s="41" t="s">
        <v>283</v>
      </c>
      <c r="F115" s="41" t="s">
        <v>2533</v>
      </c>
      <c r="G115" s="41" t="s">
        <v>387</v>
      </c>
      <c r="H115" s="41" t="s">
        <v>306</v>
      </c>
      <c r="I115" s="41" t="s">
        <v>282</v>
      </c>
      <c r="J115" s="41" t="s">
        <v>386</v>
      </c>
      <c r="K115" s="41" t="s">
        <v>385</v>
      </c>
      <c r="L115" s="41">
        <f t="shared" si="33"/>
        <v>5</v>
      </c>
      <c r="M115" s="41">
        <f t="shared" si="34"/>
        <v>10</v>
      </c>
      <c r="N115" s="41" t="str">
        <f t="shared" si="35"/>
        <v>JCTC</v>
      </c>
      <c r="O115" s="41" t="str">
        <f>VLOOKUP(N115,Table1[],2,FALSE)</f>
        <v>1549-9618</v>
      </c>
      <c r="P115" s="41" t="str">
        <f>VLOOKUP(N115,Table1[],3,FALSE)</f>
        <v>R</v>
      </c>
      <c r="Q115" s="41" t="str">
        <f>VLOOKUP(N115,Table1[],4,FALSE)</f>
        <v>S</v>
      </c>
      <c r="R115" s="41">
        <v>2014</v>
      </c>
      <c r="S115" s="41" t="e">
        <v>#REF!</v>
      </c>
      <c r="T115" s="70">
        <v>42906</v>
      </c>
    </row>
    <row r="116" spans="1:20" ht="32">
      <c r="A116" s="41" t="s">
        <v>264</v>
      </c>
      <c r="B116" s="43" t="s">
        <v>3470</v>
      </c>
      <c r="C116" s="37" t="s">
        <v>3808</v>
      </c>
      <c r="D116" s="41" t="s">
        <v>4137</v>
      </c>
      <c r="E116" s="41" t="s">
        <v>263</v>
      </c>
      <c r="F116" s="41" t="s">
        <v>377</v>
      </c>
      <c r="G116" s="41" t="s">
        <v>376</v>
      </c>
      <c r="H116" s="41" t="s">
        <v>2284</v>
      </c>
      <c r="I116" s="41" t="s">
        <v>262</v>
      </c>
      <c r="J116" s="41" t="s">
        <v>375</v>
      </c>
      <c r="K116" s="41" t="s">
        <v>374</v>
      </c>
      <c r="L116" s="41">
        <f t="shared" si="33"/>
        <v>5</v>
      </c>
      <c r="M116" s="41">
        <f t="shared" si="34"/>
        <v>9</v>
      </c>
      <c r="N116" s="41" t="str">
        <f t="shared" si="35"/>
        <v>JAP</v>
      </c>
      <c r="O116" s="41" t="str">
        <f>VLOOKUP(N116,Table1[],2,FALSE)</f>
        <v>0021-8979</v>
      </c>
      <c r="P116" s="41" t="str">
        <f>VLOOKUP(N116,Table1[],3,FALSE)</f>
        <v>R</v>
      </c>
      <c r="Q116" s="41" t="str">
        <f>VLOOKUP(N116,Table1[],4,FALSE)</f>
        <v>S</v>
      </c>
      <c r="R116" s="41">
        <v>2014</v>
      </c>
      <c r="S116" s="41" t="e">
        <v>#REF!</v>
      </c>
      <c r="T116" s="70">
        <v>42906</v>
      </c>
    </row>
    <row r="117" spans="1:20" ht="48">
      <c r="A117" s="41" t="s">
        <v>260</v>
      </c>
      <c r="B117" s="43" t="s">
        <v>3488</v>
      </c>
      <c r="C117" s="37" t="s">
        <v>3825</v>
      </c>
      <c r="D117" s="41" t="s">
        <v>4138</v>
      </c>
      <c r="E117" s="41" t="s">
        <v>256</v>
      </c>
      <c r="F117" s="41" t="s">
        <v>2296</v>
      </c>
      <c r="G117" s="41" t="s">
        <v>2295</v>
      </c>
      <c r="H117" s="41" t="s">
        <v>2284</v>
      </c>
      <c r="I117" s="41" t="s">
        <v>257</v>
      </c>
      <c r="J117" s="41" t="s">
        <v>418</v>
      </c>
      <c r="K117" s="41" t="s">
        <v>2297</v>
      </c>
      <c r="L117" s="41">
        <f t="shared" si="33"/>
        <v>5</v>
      </c>
      <c r="M117" s="41">
        <f t="shared" si="34"/>
        <v>11</v>
      </c>
      <c r="N117" s="41" t="str">
        <f t="shared" si="35"/>
        <v>IJWRD</v>
      </c>
      <c r="O117" s="41" t="str">
        <f>VLOOKUP(N117,Table1[],2,FALSE)</f>
        <v>0790-0627</v>
      </c>
      <c r="P117" s="41" t="str">
        <f>VLOOKUP(N117,Table1[],3,FALSE)</f>
        <v>R</v>
      </c>
      <c r="Q117" s="41" t="str">
        <f>VLOOKUP(N117,Table1[],4,FALSE)</f>
        <v>S</v>
      </c>
      <c r="R117" s="41">
        <v>2013</v>
      </c>
      <c r="S117" s="41">
        <v>4</v>
      </c>
      <c r="T117" s="70">
        <v>42906</v>
      </c>
    </row>
    <row r="118" spans="1:20" ht="32">
      <c r="A118" s="41" t="s">
        <v>231</v>
      </c>
      <c r="B118" s="43" t="s">
        <v>3491</v>
      </c>
      <c r="C118" s="37" t="s">
        <v>3820</v>
      </c>
      <c r="D118" s="41" t="s">
        <v>4139</v>
      </c>
      <c r="E118" s="41" t="s">
        <v>232</v>
      </c>
      <c r="F118" s="41" t="s">
        <v>2534</v>
      </c>
      <c r="G118" s="41" t="s">
        <v>2481</v>
      </c>
      <c r="H118" s="41" t="s">
        <v>229</v>
      </c>
      <c r="I118" s="41" t="s">
        <v>230</v>
      </c>
      <c r="J118" s="41" t="s">
        <v>418</v>
      </c>
      <c r="K118" s="41" t="s">
        <v>2486</v>
      </c>
      <c r="L118" s="41">
        <f t="shared" si="33"/>
        <v>5</v>
      </c>
      <c r="M118" s="41">
        <f t="shared" si="34"/>
        <v>11</v>
      </c>
      <c r="N118" s="41" t="str">
        <f t="shared" si="35"/>
        <v>IJNMF</v>
      </c>
      <c r="O118" s="41" t="str">
        <f>VLOOKUP(N118,Table1[],2,FALSE)</f>
        <v>1097-0363</v>
      </c>
      <c r="P118" s="41" t="str">
        <f>VLOOKUP(N118,Table1[],3,FALSE)</f>
        <v>R</v>
      </c>
      <c r="Q118" s="41" t="str">
        <f>VLOOKUP(N118,Table1[],4,FALSE)</f>
        <v>S</v>
      </c>
      <c r="S118" s="41">
        <v>3</v>
      </c>
      <c r="T118" s="70">
        <v>42906</v>
      </c>
    </row>
    <row r="119" spans="1:20" ht="48">
      <c r="A119" s="41" t="s">
        <v>239</v>
      </c>
      <c r="B119" s="43" t="s">
        <v>3467</v>
      </c>
      <c r="C119" s="37" t="s">
        <v>3806</v>
      </c>
      <c r="D119" s="41" t="s">
        <v>4140</v>
      </c>
      <c r="E119" s="41" t="s">
        <v>2450</v>
      </c>
      <c r="F119" s="41" t="s">
        <v>22</v>
      </c>
      <c r="G119" s="41" t="s">
        <v>2451</v>
      </c>
      <c r="H119" s="41" t="s">
        <v>238</v>
      </c>
      <c r="I119" s="41" t="s">
        <v>324</v>
      </c>
      <c r="J119" s="41" t="s">
        <v>418</v>
      </c>
      <c r="K119" s="41" t="s">
        <v>2452</v>
      </c>
      <c r="L119" s="41">
        <f t="shared" si="33"/>
        <v>5</v>
      </c>
      <c r="M119" s="41">
        <f t="shared" si="34"/>
        <v>11</v>
      </c>
      <c r="N119" s="41" t="str">
        <f t="shared" si="35"/>
        <v>IJNAM</v>
      </c>
      <c r="O119" s="41" t="str">
        <f>VLOOKUP(N119,Table1[],2,FALSE)</f>
        <v>1705-5105</v>
      </c>
      <c r="P119" s="41" t="str">
        <f>VLOOKUP(N119,Table1[],3,FALSE)</f>
        <v>R</v>
      </c>
      <c r="Q119" s="41" t="str">
        <f>VLOOKUP(N119,Table1[],4,FALSE)</f>
        <v>S</v>
      </c>
      <c r="R119" s="41">
        <v>2014</v>
      </c>
      <c r="S119" s="41" t="e">
        <v>#REF!</v>
      </c>
      <c r="T119" s="70">
        <v>42906</v>
      </c>
    </row>
    <row r="120" spans="1:20" ht="32">
      <c r="A120" s="41" t="s">
        <v>261</v>
      </c>
      <c r="B120" s="43" t="s">
        <v>3489</v>
      </c>
      <c r="C120" s="37" t="s">
        <v>3826</v>
      </c>
      <c r="D120" s="41" t="s">
        <v>4141</v>
      </c>
      <c r="E120" s="41" t="s">
        <v>258</v>
      </c>
      <c r="F120" s="41" t="s">
        <v>2292</v>
      </c>
      <c r="G120" s="41" t="s">
        <v>2293</v>
      </c>
      <c r="H120" s="41" t="s">
        <v>286</v>
      </c>
      <c r="I120" s="41" t="s">
        <v>259</v>
      </c>
      <c r="J120" s="41" t="s">
        <v>418</v>
      </c>
      <c r="K120" s="41" t="s">
        <v>2294</v>
      </c>
      <c r="L120" s="41">
        <f t="shared" si="33"/>
        <v>5</v>
      </c>
      <c r="M120" s="41">
        <f t="shared" si="34"/>
        <v>9</v>
      </c>
      <c r="N120" s="41" t="str">
        <f t="shared" si="35"/>
        <v>IJC</v>
      </c>
      <c r="O120" s="41" t="str">
        <f>VLOOKUP(N120,Table1[],2,FALSE)</f>
        <v>1097-0088</v>
      </c>
      <c r="P120" s="41" t="str">
        <f>VLOOKUP(N120,Table1[],3,FALSE)</f>
        <v>R</v>
      </c>
      <c r="Q120" s="41" t="str">
        <f>VLOOKUP(N120,Table1[],4,FALSE)</f>
        <v>S</v>
      </c>
      <c r="S120" s="41">
        <v>1</v>
      </c>
      <c r="T120" s="70">
        <v>42906</v>
      </c>
    </row>
    <row r="121" spans="1:20" ht="32">
      <c r="A121" s="41" t="s">
        <v>284</v>
      </c>
      <c r="B121" s="43" t="s">
        <v>3490</v>
      </c>
      <c r="C121" s="37" t="s">
        <v>3827</v>
      </c>
      <c r="D121" s="41" t="s">
        <v>4142</v>
      </c>
      <c r="E121" s="41" t="s">
        <v>281</v>
      </c>
      <c r="F121" s="41" t="s">
        <v>2535</v>
      </c>
      <c r="G121" s="41" t="s">
        <v>384</v>
      </c>
      <c r="H121" s="41" t="s">
        <v>289</v>
      </c>
      <c r="I121" s="41" t="s">
        <v>280</v>
      </c>
      <c r="J121" s="41" t="s">
        <v>418</v>
      </c>
      <c r="K121" s="41" t="s">
        <v>383</v>
      </c>
      <c r="L121" s="41">
        <f t="shared" si="33"/>
        <v>5</v>
      </c>
      <c r="M121" s="41">
        <f t="shared" si="34"/>
        <v>10</v>
      </c>
      <c r="N121" s="41" t="str">
        <f t="shared" si="35"/>
        <v>ESPR</v>
      </c>
      <c r="O121" s="41" t="str">
        <f>VLOOKUP(N121,Table1[],2,FALSE)</f>
        <v>0944-1344</v>
      </c>
      <c r="P121" s="41" t="str">
        <f>VLOOKUP(N121,Table1[],3,FALSE)</f>
        <v>R</v>
      </c>
      <c r="Q121" s="41" t="str">
        <f>VLOOKUP(N121,Table1[],4,FALSE)</f>
        <v>S</v>
      </c>
      <c r="S121" s="41">
        <v>3</v>
      </c>
      <c r="T121" s="70">
        <v>42906</v>
      </c>
    </row>
    <row r="122" spans="1:20" ht="32">
      <c r="A122" s="41" t="s">
        <v>310</v>
      </c>
      <c r="B122" s="43" t="s">
        <v>3493</v>
      </c>
      <c r="C122" s="37" t="s">
        <v>3829</v>
      </c>
      <c r="D122" s="41" t="s">
        <v>4143</v>
      </c>
      <c r="E122" s="41" t="s">
        <v>2290</v>
      </c>
      <c r="F122" s="41" t="s">
        <v>412</v>
      </c>
      <c r="G122" s="41" t="s">
        <v>413</v>
      </c>
      <c r="H122" s="41" t="s">
        <v>446</v>
      </c>
      <c r="I122" s="41" t="s">
        <v>311</v>
      </c>
      <c r="J122" s="41" t="s">
        <v>414</v>
      </c>
      <c r="K122" s="41" t="s">
        <v>415</v>
      </c>
      <c r="L122" s="41">
        <f t="shared" si="33"/>
        <v>5</v>
      </c>
      <c r="M122" s="41">
        <f t="shared" si="34"/>
        <v>9</v>
      </c>
      <c r="N122" s="41" t="str">
        <f t="shared" si="35"/>
        <v>CTR</v>
      </c>
      <c r="O122" s="41" t="str">
        <f>VLOOKUP(N122,Table1[],2,FALSE)</f>
        <v>2044-8430</v>
      </c>
      <c r="P122" s="41" t="str">
        <f>VLOOKUP(N122,Table1[],3,FALSE)</f>
        <v>R</v>
      </c>
      <c r="Q122" s="41" t="str">
        <f>VLOOKUP(N122,Table1[],4,FALSE)</f>
        <v>N</v>
      </c>
      <c r="R122" s="41">
        <v>2014</v>
      </c>
      <c r="S122" s="56" t="s">
        <v>2576</v>
      </c>
      <c r="T122" s="70">
        <v>42906</v>
      </c>
    </row>
    <row r="123" spans="1:20" ht="32">
      <c r="A123" s="41" t="s">
        <v>292</v>
      </c>
      <c r="B123" s="43" t="s">
        <v>3485</v>
      </c>
      <c r="C123" s="37" t="s">
        <v>3821</v>
      </c>
      <c r="D123" s="41" t="s">
        <v>4144</v>
      </c>
      <c r="E123" s="41" t="s">
        <v>293</v>
      </c>
      <c r="F123" s="41" t="s">
        <v>2528</v>
      </c>
      <c r="G123" s="41" t="s">
        <v>391</v>
      </c>
      <c r="H123" s="41" t="s">
        <v>2284</v>
      </c>
      <c r="I123" s="41" t="s">
        <v>344</v>
      </c>
      <c r="J123" s="41" t="s">
        <v>392</v>
      </c>
      <c r="K123" s="41" t="s">
        <v>393</v>
      </c>
      <c r="L123" s="41">
        <f t="shared" si="33"/>
        <v>5</v>
      </c>
      <c r="M123" s="41">
        <f t="shared" si="34"/>
        <v>11</v>
      </c>
      <c r="N123" s="41" t="str">
        <f t="shared" si="35"/>
        <v>CMAME</v>
      </c>
      <c r="O123" s="41" t="str">
        <f>VLOOKUP(N123,Table1[],2,FALSE)</f>
        <v>0045-7825</v>
      </c>
      <c r="P123" s="41" t="str">
        <f>VLOOKUP(N123,Table1[],3,FALSE)</f>
        <v>R</v>
      </c>
      <c r="Q123" s="41" t="str">
        <f>VLOOKUP(N123,Table1[],4,FALSE)</f>
        <v>S</v>
      </c>
      <c r="R123" s="41">
        <v>2013</v>
      </c>
      <c r="S123" s="41" t="e">
        <v>#REF!</v>
      </c>
      <c r="T123" s="70">
        <v>42906</v>
      </c>
    </row>
    <row r="124" spans="1:20" ht="32">
      <c r="A124" s="41" t="s">
        <v>297</v>
      </c>
      <c r="B124" s="43" t="s">
        <v>3486</v>
      </c>
      <c r="C124" s="37" t="s">
        <v>3822</v>
      </c>
      <c r="D124" s="41" t="s">
        <v>4145</v>
      </c>
      <c r="E124" s="41" t="s">
        <v>298</v>
      </c>
      <c r="F124" s="41" t="s">
        <v>2527</v>
      </c>
      <c r="G124" s="41" t="s">
        <v>399</v>
      </c>
      <c r="H124" s="41" t="s">
        <v>2284</v>
      </c>
      <c r="I124" s="41" t="s">
        <v>345</v>
      </c>
      <c r="J124" s="41" t="s">
        <v>398</v>
      </c>
      <c r="K124" s="41" t="s">
        <v>397</v>
      </c>
      <c r="L124" s="41">
        <f t="shared" si="33"/>
        <v>5</v>
      </c>
      <c r="M124" s="41">
        <f t="shared" si="34"/>
        <v>11</v>
      </c>
      <c r="N124" s="41" t="str">
        <f t="shared" si="35"/>
        <v>CMAME</v>
      </c>
      <c r="O124" s="41" t="str">
        <f>VLOOKUP(N124,Table1[],2,FALSE)</f>
        <v>0045-7825</v>
      </c>
      <c r="P124" s="41" t="str">
        <f>VLOOKUP(N124,Table1[],3,FALSE)</f>
        <v>R</v>
      </c>
      <c r="Q124" s="41" t="str">
        <f>VLOOKUP(N124,Table1[],4,FALSE)</f>
        <v>S</v>
      </c>
      <c r="R124" s="41">
        <v>2014</v>
      </c>
      <c r="S124" s="41" t="e">
        <v>#REF!</v>
      </c>
      <c r="T124" s="70">
        <v>42906</v>
      </c>
    </row>
    <row r="125" spans="1:20" ht="32">
      <c r="A125" s="41" t="s">
        <v>295</v>
      </c>
      <c r="B125" s="43" t="s">
        <v>3482</v>
      </c>
      <c r="C125" s="37" t="s">
        <v>3818</v>
      </c>
      <c r="D125" s="41" t="s">
        <v>4146</v>
      </c>
      <c r="E125" s="41" t="s">
        <v>296</v>
      </c>
      <c r="F125" s="41" t="s">
        <v>2529</v>
      </c>
      <c r="G125" s="41" t="s">
        <v>394</v>
      </c>
      <c r="H125" s="41" t="s">
        <v>2284</v>
      </c>
      <c r="I125" s="41" t="s">
        <v>294</v>
      </c>
      <c r="J125" s="41" t="s">
        <v>395</v>
      </c>
      <c r="K125" s="41" t="s">
        <v>396</v>
      </c>
      <c r="L125" s="41">
        <f t="shared" si="33"/>
        <v>5</v>
      </c>
      <c r="M125" s="41">
        <f t="shared" si="34"/>
        <v>9</v>
      </c>
      <c r="N125" s="41" t="str">
        <f t="shared" si="35"/>
        <v>CMA</v>
      </c>
      <c r="O125" s="41" t="str">
        <f>VLOOKUP(N125,Table1[],2,FALSE)</f>
        <v>0898-1221</v>
      </c>
      <c r="P125" s="41" t="str">
        <f>VLOOKUP(N125,Table1[],3,FALSE)</f>
        <v>R</v>
      </c>
      <c r="Q125" s="41" t="str">
        <f>VLOOKUP(N125,Table1[],4,FALSE)</f>
        <v>S</v>
      </c>
      <c r="R125" s="41">
        <v>2013</v>
      </c>
      <c r="S125" s="41" t="e">
        <v>#REF!</v>
      </c>
      <c r="T125" s="70">
        <v>42906</v>
      </c>
    </row>
    <row r="126" spans="1:20" ht="32">
      <c r="A126" s="41" t="s">
        <v>275</v>
      </c>
      <c r="B126" s="43" t="s">
        <v>3476</v>
      </c>
      <c r="C126" s="37" t="s">
        <v>3814</v>
      </c>
      <c r="D126" s="41" t="s">
        <v>4147</v>
      </c>
      <c r="E126" s="41" t="s">
        <v>276</v>
      </c>
      <c r="F126" s="41" t="s">
        <v>2536</v>
      </c>
      <c r="G126" s="41" t="s">
        <v>379</v>
      </c>
      <c r="H126" s="41" t="s">
        <v>450</v>
      </c>
      <c r="I126" s="41" t="s">
        <v>449</v>
      </c>
      <c r="J126" s="41" t="s">
        <v>418</v>
      </c>
      <c r="K126" s="41" t="s">
        <v>378</v>
      </c>
      <c r="L126" s="41">
        <f t="shared" si="33"/>
        <v>5</v>
      </c>
      <c r="M126" s="41">
        <f t="shared" si="34"/>
        <v>8</v>
      </c>
      <c r="N126" s="41" t="str">
        <f t="shared" si="35"/>
        <v>CM</v>
      </c>
      <c r="O126" s="41" t="str">
        <f>VLOOKUP(N126,Table1[],2,FALSE)</f>
        <v>0178-7675</v>
      </c>
      <c r="P126" s="41" t="str">
        <f>VLOOKUP(N126,Table1[],3,FALSE)</f>
        <v>R</v>
      </c>
      <c r="Q126" s="41" t="str">
        <f>VLOOKUP(N126,Table1[],4,FALSE)</f>
        <v>S</v>
      </c>
      <c r="R126" s="41">
        <v>2014</v>
      </c>
      <c r="S126" s="41" t="e">
        <v>#REF!</v>
      </c>
      <c r="T126" s="70">
        <v>42906</v>
      </c>
    </row>
    <row r="127" spans="1:20" ht="32">
      <c r="A127" s="41" t="s">
        <v>237</v>
      </c>
      <c r="B127" s="43" t="s">
        <v>3474</v>
      </c>
      <c r="C127" s="37" t="s">
        <v>3813</v>
      </c>
      <c r="D127" s="41" t="s">
        <v>4148</v>
      </c>
      <c r="E127" s="41" t="s">
        <v>236</v>
      </c>
      <c r="F127" s="41" t="s">
        <v>2537</v>
      </c>
      <c r="G127" s="41" t="s">
        <v>2462</v>
      </c>
      <c r="H127" s="41" t="s">
        <v>322</v>
      </c>
      <c r="I127" s="41" t="s">
        <v>323</v>
      </c>
      <c r="J127" s="41" t="s">
        <v>2489</v>
      </c>
      <c r="K127" s="41" t="s">
        <v>2490</v>
      </c>
      <c r="L127" s="41">
        <f t="shared" si="33"/>
        <v>5</v>
      </c>
      <c r="M127" s="41">
        <f t="shared" si="34"/>
        <v>8</v>
      </c>
      <c r="N127" s="41" t="str">
        <f t="shared" si="35"/>
        <v>CM</v>
      </c>
      <c r="O127" s="41" t="str">
        <f>VLOOKUP(N127,Table1[],2,FALSE)</f>
        <v>0178-7675</v>
      </c>
      <c r="P127" s="41" t="str">
        <f>VLOOKUP(N127,Table1[],3,FALSE)</f>
        <v>R</v>
      </c>
      <c r="Q127" s="41" t="str">
        <f>VLOOKUP(N127,Table1[],4,FALSE)</f>
        <v>S</v>
      </c>
      <c r="R127" s="41">
        <v>2014</v>
      </c>
      <c r="S127" s="41" t="e">
        <v>#REF!</v>
      </c>
      <c r="T127" s="70">
        <v>42906</v>
      </c>
    </row>
    <row r="128" spans="1:20" ht="32">
      <c r="A128" s="41" t="s">
        <v>203</v>
      </c>
      <c r="B128" s="43" t="s">
        <v>3487</v>
      </c>
      <c r="C128" s="37" t="s">
        <v>3824</v>
      </c>
      <c r="D128" s="41" t="s">
        <v>4149</v>
      </c>
      <c r="E128" s="41" t="s">
        <v>204</v>
      </c>
      <c r="F128" s="41" t="s">
        <v>421</v>
      </c>
      <c r="G128" s="41" t="s">
        <v>423</v>
      </c>
      <c r="H128" s="41" t="s">
        <v>443</v>
      </c>
      <c r="I128" s="41" t="s">
        <v>444</v>
      </c>
      <c r="J128" s="41" t="s">
        <v>418</v>
      </c>
      <c r="K128" s="41" t="s">
        <v>422</v>
      </c>
      <c r="L128" s="41">
        <f t="shared" si="33"/>
        <v>5</v>
      </c>
      <c r="M128" s="41">
        <f t="shared" si="34"/>
        <v>8</v>
      </c>
      <c r="N128" s="41" t="str">
        <f t="shared" si="35"/>
        <v>CM</v>
      </c>
      <c r="O128" s="41" t="str">
        <f>VLOOKUP(N128,Table1[],2,FALSE)</f>
        <v>0178-7675</v>
      </c>
      <c r="P128" s="41" t="str">
        <f>VLOOKUP(N128,Table1[],3,FALSE)</f>
        <v>R</v>
      </c>
      <c r="Q128" s="41" t="str">
        <f>VLOOKUP(N128,Table1[],4,FALSE)</f>
        <v>S</v>
      </c>
      <c r="R128" s="41">
        <v>2013</v>
      </c>
      <c r="S128" s="41" t="e">
        <v>#REF!</v>
      </c>
      <c r="T128" s="70">
        <v>42906</v>
      </c>
    </row>
    <row r="129" spans="1:23" ht="32">
      <c r="A129" s="41" t="s">
        <v>277</v>
      </c>
      <c r="B129" s="43" t="s">
        <v>3473</v>
      </c>
      <c r="C129" s="37" t="s">
        <v>3812</v>
      </c>
      <c r="D129" s="41" t="s">
        <v>4150</v>
      </c>
      <c r="E129" s="41" t="s">
        <v>279</v>
      </c>
      <c r="F129" s="41" t="s">
        <v>2538</v>
      </c>
      <c r="G129" s="41" t="s">
        <v>382</v>
      </c>
      <c r="H129" s="41" t="s">
        <v>287</v>
      </c>
      <c r="I129" s="41" t="s">
        <v>288</v>
      </c>
      <c r="J129" s="41" t="s">
        <v>381</v>
      </c>
      <c r="K129" s="41" t="s">
        <v>380</v>
      </c>
      <c r="L129" s="41">
        <f t="shared" si="33"/>
        <v>5</v>
      </c>
      <c r="M129" s="41">
        <f t="shared" si="34"/>
        <v>8</v>
      </c>
      <c r="N129" s="41" t="str">
        <f t="shared" si="35"/>
        <v>CF</v>
      </c>
      <c r="O129" s="41" t="str">
        <f>VLOOKUP(N129,Table1[],2,FALSE)</f>
        <v>0045-7930</v>
      </c>
      <c r="P129" s="41" t="str">
        <f>VLOOKUP(N129,Table1[],3,FALSE)</f>
        <v>R</v>
      </c>
      <c r="Q129" s="41" t="str">
        <f>VLOOKUP(N129,Table1[],4,FALSE)</f>
        <v>S</v>
      </c>
      <c r="R129" s="41" t="s">
        <v>278</v>
      </c>
      <c r="S129" s="41" t="e">
        <v>#REF!</v>
      </c>
      <c r="T129" s="70">
        <v>42906</v>
      </c>
    </row>
    <row r="130" spans="1:23" ht="48">
      <c r="A130" s="41" t="s">
        <v>290</v>
      </c>
      <c r="B130" s="43" t="s">
        <v>4717</v>
      </c>
      <c r="C130" s="37" t="s">
        <v>3809</v>
      </c>
      <c r="D130" s="41" t="s">
        <v>4151</v>
      </c>
      <c r="E130" s="41" t="s">
        <v>291</v>
      </c>
      <c r="F130" s="41" t="s">
        <v>2539</v>
      </c>
      <c r="G130" s="41" t="s">
        <v>390</v>
      </c>
      <c r="H130" s="41" t="s">
        <v>318</v>
      </c>
      <c r="I130" s="41" t="s">
        <v>319</v>
      </c>
      <c r="J130" s="41" t="s">
        <v>389</v>
      </c>
      <c r="K130" s="41" t="s">
        <v>388</v>
      </c>
      <c r="L130" s="41">
        <f t="shared" si="33"/>
        <v>5</v>
      </c>
      <c r="M130" s="41">
        <f t="shared" si="34"/>
        <v>8</v>
      </c>
      <c r="N130" s="41" t="str">
        <f t="shared" si="35"/>
        <v>BJ</v>
      </c>
      <c r="O130" s="41" t="str">
        <f>VLOOKUP(N130,Table1[],2,FALSE)</f>
        <v>0006-3495</v>
      </c>
      <c r="P130" s="41" t="str">
        <f>VLOOKUP(N130,Table1[],3,FALSE)</f>
        <v>R</v>
      </c>
      <c r="Q130" s="41" t="str">
        <f>VLOOKUP(N130,Table1[],4,FALSE)</f>
        <v>S</v>
      </c>
      <c r="R130" s="41">
        <v>2014</v>
      </c>
      <c r="S130" s="41" t="e">
        <v>#REF!</v>
      </c>
      <c r="T130" s="70">
        <v>42906</v>
      </c>
    </row>
    <row r="131" spans="1:23" ht="48">
      <c r="A131" s="41" t="s">
        <v>303</v>
      </c>
      <c r="B131" s="43" t="s">
        <v>3477</v>
      </c>
      <c r="C131" s="37" t="s">
        <v>3791</v>
      </c>
      <c r="D131" s="41" t="s">
        <v>4152</v>
      </c>
      <c r="E131" s="41" t="s">
        <v>305</v>
      </c>
      <c r="F131" s="41" t="s">
        <v>2540</v>
      </c>
      <c r="G131" s="41" t="s">
        <v>406</v>
      </c>
      <c r="H131" s="41" t="s">
        <v>2284</v>
      </c>
      <c r="I131" s="41" t="s">
        <v>304</v>
      </c>
      <c r="J131" s="41" t="s">
        <v>407</v>
      </c>
      <c r="K131" s="41" t="s">
        <v>408</v>
      </c>
      <c r="L131" s="41">
        <f t="shared" si="33"/>
        <v>5</v>
      </c>
      <c r="M131" s="41">
        <f t="shared" si="34"/>
        <v>8</v>
      </c>
      <c r="N131" s="41" t="str">
        <f t="shared" si="35"/>
        <v>AM</v>
      </c>
      <c r="O131" s="41" t="str">
        <f>VLOOKUP(N131,Table1[],2,FALSE)</f>
        <v>1359-6454</v>
      </c>
      <c r="P131" s="41" t="str">
        <f>VLOOKUP(N131,Table1[],3,FALSE)</f>
        <v>R</v>
      </c>
      <c r="Q131" s="41" t="str">
        <f>VLOOKUP(N131,Table1[],4,FALSE)</f>
        <v>S</v>
      </c>
      <c r="R131" s="41">
        <v>2014</v>
      </c>
      <c r="S131" s="41" t="e">
        <v>#REF!</v>
      </c>
      <c r="T131" s="70">
        <v>42906</v>
      </c>
      <c r="W131" s="41">
        <v>4.4649999999999999</v>
      </c>
    </row>
    <row r="132" spans="1:23">
      <c r="A132" s="41" t="s">
        <v>265</v>
      </c>
      <c r="B132" s="43" t="s">
        <v>3481</v>
      </c>
      <c r="C132" s="37" t="s">
        <v>3814</v>
      </c>
      <c r="D132" s="41" t="s">
        <v>4153</v>
      </c>
      <c r="E132" s="41" t="s">
        <v>364</v>
      </c>
      <c r="F132" s="41" t="s">
        <v>365</v>
      </c>
      <c r="G132" s="41" t="s">
        <v>366</v>
      </c>
      <c r="H132" s="41" t="s">
        <v>272</v>
      </c>
      <c r="I132" s="41" t="s">
        <v>363</v>
      </c>
      <c r="J132" s="41" t="s">
        <v>418</v>
      </c>
      <c r="K132" s="41" t="s">
        <v>367</v>
      </c>
      <c r="L132" s="41">
        <f t="shared" si="33"/>
        <v>5</v>
      </c>
      <c r="M132" s="41">
        <f t="shared" si="34"/>
        <v>10</v>
      </c>
      <c r="N132" s="41" t="str">
        <f t="shared" si="35"/>
        <v>ACME</v>
      </c>
      <c r="O132" s="41" t="str">
        <f>VLOOKUP(N132,Table1[],2,FALSE)</f>
        <v>1134-3060</v>
      </c>
      <c r="P132" s="41" t="str">
        <f>VLOOKUP(N132,Table1[],3,FALSE)</f>
        <v>R</v>
      </c>
      <c r="Q132" s="41" t="str">
        <f>VLOOKUP(N132,Table1[],4,FALSE)</f>
        <v>S</v>
      </c>
      <c r="R132" s="41">
        <v>2014</v>
      </c>
      <c r="S132" s="41" t="e">
        <v>#REF!</v>
      </c>
      <c r="T132" s="70">
        <v>42906</v>
      </c>
      <c r="W132" s="64">
        <v>3.68</v>
      </c>
    </row>
    <row r="133" spans="1:23" ht="32">
      <c r="A133" s="41" t="s">
        <v>4539</v>
      </c>
      <c r="B133" s="43" t="s">
        <v>4540</v>
      </c>
      <c r="C133" s="37" t="s">
        <v>4541</v>
      </c>
      <c r="D133" s="41" t="s">
        <v>4547</v>
      </c>
      <c r="E133" s="41" t="s">
        <v>4542</v>
      </c>
      <c r="F133" s="41" t="s">
        <v>4543</v>
      </c>
      <c r="G133" s="41" t="s">
        <v>4544</v>
      </c>
      <c r="H133" s="41" t="s">
        <v>2485</v>
      </c>
      <c r="I133" s="41" t="s">
        <v>2485</v>
      </c>
      <c r="J133" s="41" t="s">
        <v>4545</v>
      </c>
      <c r="K133" s="41" t="s">
        <v>4546</v>
      </c>
      <c r="L133" s="41">
        <f t="shared" si="33"/>
        <v>5</v>
      </c>
      <c r="M133" s="41">
        <f t="shared" si="34"/>
        <v>8</v>
      </c>
      <c r="N133" s="41" t="str">
        <f t="shared" si="35"/>
        <v>CM</v>
      </c>
      <c r="O133" s="41" t="str">
        <f>VLOOKUP(N133,Table1[],2,FALSE)</f>
        <v>0178-7675</v>
      </c>
      <c r="P133" s="41" t="str">
        <f>VLOOKUP(N133,Table1[],3,FALSE)</f>
        <v>R</v>
      </c>
      <c r="Q133" s="41" t="str">
        <f>VLOOKUP(N133,Table1[],4,FALSE)</f>
        <v>S</v>
      </c>
      <c r="R133" s="56" t="s">
        <v>2576</v>
      </c>
      <c r="S133" s="41" t="e">
        <v>#REF!</v>
      </c>
      <c r="T133" s="70">
        <v>42906</v>
      </c>
      <c r="W133" s="65"/>
    </row>
    <row r="134" spans="1:23" ht="32">
      <c r="A134" s="41" t="s">
        <v>4535</v>
      </c>
      <c r="B134" s="43" t="s">
        <v>4530</v>
      </c>
      <c r="C134" s="37" t="s">
        <v>4531</v>
      </c>
      <c r="D134" s="41" t="s">
        <v>4536</v>
      </c>
      <c r="E134" s="41" t="s">
        <v>4537</v>
      </c>
      <c r="F134" s="41" t="s">
        <v>4538</v>
      </c>
      <c r="G134" s="41" t="s">
        <v>4532</v>
      </c>
      <c r="H134" s="41" t="s">
        <v>4666</v>
      </c>
      <c r="I134" s="41" t="s">
        <v>4665</v>
      </c>
      <c r="J134" s="41" t="s">
        <v>4533</v>
      </c>
      <c r="K134" s="41" t="s">
        <v>4534</v>
      </c>
      <c r="L134" s="41">
        <f t="shared" si="33"/>
        <v>5</v>
      </c>
      <c r="M134" s="41">
        <f t="shared" si="34"/>
        <v>10</v>
      </c>
      <c r="N134" s="41" t="str">
        <f t="shared" si="35"/>
        <v>IJSS</v>
      </c>
      <c r="O134" s="41" t="str">
        <f>VLOOKUP(N134,Table1[],2,FALSE)</f>
        <v>0020-7683</v>
      </c>
      <c r="P134" s="41" t="str">
        <f>VLOOKUP(N134,Table1[],3,FALSE)</f>
        <v>R</v>
      </c>
      <c r="Q134" s="41" t="str">
        <f>VLOOKUP(N134,Table1[],4,FALSE)</f>
        <v>S</v>
      </c>
      <c r="R134" s="56" t="s">
        <v>2576</v>
      </c>
      <c r="S134" s="41" t="e">
        <v>#REF!</v>
      </c>
      <c r="T134" s="70">
        <v>42906</v>
      </c>
      <c r="W134" s="65"/>
    </row>
    <row r="135" spans="1:23" ht="32">
      <c r="A135" s="41" t="s">
        <v>509</v>
      </c>
      <c r="B135" s="43" t="s">
        <v>3520</v>
      </c>
      <c r="C135" s="37" t="s">
        <v>3861</v>
      </c>
      <c r="D135" s="41"/>
      <c r="F135" s="41" t="s">
        <v>753</v>
      </c>
      <c r="G135" s="41" t="s">
        <v>2463</v>
      </c>
      <c r="H135" s="41" t="s">
        <v>755</v>
      </c>
      <c r="I135" s="41" t="s">
        <v>754</v>
      </c>
      <c r="J135" s="41" t="s">
        <v>418</v>
      </c>
      <c r="K135" s="41" t="s">
        <v>756</v>
      </c>
      <c r="L135" s="41">
        <f t="shared" si="33"/>
        <v>5</v>
      </c>
      <c r="M135" s="41">
        <f t="shared" si="34"/>
        <v>9</v>
      </c>
      <c r="N135" s="41" t="str">
        <f t="shared" si="35"/>
        <v>WRM</v>
      </c>
      <c r="O135" s="41" t="str">
        <f>VLOOKUP(N135,Table1[],2,FALSE)</f>
        <v>0920-4741</v>
      </c>
      <c r="P135" s="41" t="str">
        <f>VLOOKUP(N135,Table1[],3,FALSE)</f>
        <v>R</v>
      </c>
      <c r="Q135" s="41" t="str">
        <f>VLOOKUP(N135,Table1[],4,FALSE)</f>
        <v>S</v>
      </c>
      <c r="R135" s="41">
        <v>2013</v>
      </c>
      <c r="S135" s="41">
        <v>8</v>
      </c>
      <c r="T135" s="70">
        <v>42906</v>
      </c>
      <c r="W135" s="48"/>
    </row>
    <row r="136" spans="1:23" ht="32">
      <c r="A136" s="41" t="s">
        <v>510</v>
      </c>
      <c r="B136" s="43" t="s">
        <v>3391</v>
      </c>
      <c r="C136" s="37" t="s">
        <v>3869</v>
      </c>
      <c r="D136" s="41" t="s">
        <v>4154</v>
      </c>
      <c r="E136" s="41" t="s">
        <v>758</v>
      </c>
      <c r="F136" s="41" t="s">
        <v>759</v>
      </c>
      <c r="G136" s="41" t="s">
        <v>2464</v>
      </c>
      <c r="H136" s="41" t="s">
        <v>2284</v>
      </c>
      <c r="I136" s="41" t="s">
        <v>760</v>
      </c>
      <c r="J136" s="41" t="s">
        <v>418</v>
      </c>
      <c r="K136" s="41" t="s">
        <v>757</v>
      </c>
      <c r="L136" s="41">
        <f t="shared" si="33"/>
        <v>5</v>
      </c>
      <c r="M136" s="41">
        <f t="shared" si="34"/>
        <v>8</v>
      </c>
      <c r="N136" s="41" t="str">
        <f t="shared" si="35"/>
        <v>WP</v>
      </c>
      <c r="O136" s="41" t="str">
        <f>VLOOKUP(N136,Table1[],2,FALSE)</f>
        <v>1366-7017</v>
      </c>
      <c r="P136" s="41" t="str">
        <f>VLOOKUP(N136,Table1[],3,FALSE)</f>
        <v>R</v>
      </c>
      <c r="Q136" s="41" t="str">
        <f>VLOOKUP(N136,Table1[],4,FALSE)</f>
        <v>S</v>
      </c>
      <c r="R136" s="41">
        <v>2013</v>
      </c>
      <c r="S136" s="56" t="s">
        <v>2576</v>
      </c>
      <c r="T136" s="70">
        <v>42906</v>
      </c>
    </row>
    <row r="137" spans="1:23" ht="24" customHeight="1">
      <c r="A137" s="41" t="s">
        <v>480</v>
      </c>
      <c r="B137" s="43" t="s">
        <v>3516</v>
      </c>
      <c r="C137" s="37" t="s">
        <v>3856</v>
      </c>
      <c r="D137" s="41" t="s">
        <v>4155</v>
      </c>
      <c r="E137" s="41" t="s">
        <v>590</v>
      </c>
      <c r="F137" s="41" t="s">
        <v>589</v>
      </c>
      <c r="G137" s="41" t="s">
        <v>609</v>
      </c>
      <c r="H137" s="41" t="s">
        <v>2485</v>
      </c>
      <c r="I137" s="41" t="s">
        <v>2485</v>
      </c>
      <c r="J137" s="41" t="s">
        <v>592</v>
      </c>
      <c r="K137" s="41" t="s">
        <v>591</v>
      </c>
      <c r="L137" s="41">
        <f t="shared" si="33"/>
        <v>5</v>
      </c>
      <c r="M137" s="41">
        <f t="shared" si="34"/>
        <v>9</v>
      </c>
      <c r="N137" s="41" t="str">
        <f t="shared" si="35"/>
        <v>PRL</v>
      </c>
      <c r="O137" s="41" t="str">
        <f>VLOOKUP(N137,Table1[],2,FALSE)</f>
        <v>1079-7114</v>
      </c>
      <c r="P137" s="41" t="str">
        <f>VLOOKUP(N137,Table1[],3,FALSE)</f>
        <v>R</v>
      </c>
      <c r="Q137" s="41" t="str">
        <f>VLOOKUP(N137,Table1[],4,FALSE)</f>
        <v>S</v>
      </c>
      <c r="R137" s="41">
        <v>2013</v>
      </c>
      <c r="S137" s="41" t="e">
        <v>#REF!</v>
      </c>
      <c r="T137" s="70">
        <v>42906</v>
      </c>
    </row>
    <row r="138" spans="1:23">
      <c r="A138" s="41" t="s">
        <v>500</v>
      </c>
      <c r="B138" s="43" t="s">
        <v>3505</v>
      </c>
      <c r="C138" s="37" t="s">
        <v>3842</v>
      </c>
      <c r="D138" s="41" t="s">
        <v>4156</v>
      </c>
      <c r="E138" s="41" t="s">
        <v>769</v>
      </c>
      <c r="F138" s="41" t="s">
        <v>709</v>
      </c>
      <c r="G138" s="41" t="s">
        <v>2475</v>
      </c>
      <c r="H138" s="41" t="s">
        <v>2485</v>
      </c>
      <c r="I138" s="41" t="s">
        <v>2485</v>
      </c>
      <c r="J138" s="41" t="s">
        <v>771</v>
      </c>
      <c r="K138" s="41" t="s">
        <v>770</v>
      </c>
      <c r="L138" s="41">
        <f t="shared" si="33"/>
        <v>5</v>
      </c>
      <c r="M138" s="41">
        <f t="shared" si="34"/>
        <v>9</v>
      </c>
      <c r="N138" s="41" t="str">
        <f t="shared" si="35"/>
        <v>PRE</v>
      </c>
      <c r="O138" s="41" t="str">
        <f>VLOOKUP(N138,Table1[],2,FALSE)</f>
        <v>1550-2376</v>
      </c>
      <c r="P138" s="41" t="str">
        <f>VLOOKUP(N138,Table1[],3,FALSE)</f>
        <v>R</v>
      </c>
      <c r="Q138" s="41" t="str">
        <f>VLOOKUP(N138,Table1[],4,FALSE)</f>
        <v>S</v>
      </c>
      <c r="R138" s="41">
        <v>2013</v>
      </c>
      <c r="S138" s="41" t="e">
        <v>#REF!</v>
      </c>
      <c r="T138" s="70">
        <v>42906</v>
      </c>
    </row>
    <row r="139" spans="1:23" ht="32">
      <c r="A139" s="41" t="s">
        <v>452</v>
      </c>
      <c r="B139" s="43" t="s">
        <v>3511</v>
      </c>
      <c r="C139" s="37" t="s">
        <v>3849</v>
      </c>
      <c r="D139" s="41" t="s">
        <v>4157</v>
      </c>
      <c r="E139" s="41" t="s">
        <v>458</v>
      </c>
      <c r="F139" s="41" t="s">
        <v>457</v>
      </c>
      <c r="G139" s="41" t="s">
        <v>454</v>
      </c>
      <c r="H139" s="41" t="s">
        <v>451</v>
      </c>
      <c r="I139" s="41" t="s">
        <v>456</v>
      </c>
      <c r="J139" s="41" t="s">
        <v>455</v>
      </c>
      <c r="K139" s="41" t="s">
        <v>453</v>
      </c>
      <c r="L139" s="41">
        <f t="shared" si="33"/>
        <v>5</v>
      </c>
      <c r="M139" s="41">
        <f t="shared" si="34"/>
        <v>9</v>
      </c>
      <c r="N139" s="41" t="str">
        <f t="shared" si="35"/>
        <v>MRC</v>
      </c>
      <c r="O139" s="41" t="str">
        <f>VLOOKUP(N139,Table1[],2,FALSE)</f>
        <v>0093-6413</v>
      </c>
      <c r="P139" s="41" t="str">
        <f>VLOOKUP(N139,Table1[],3,FALSE)</f>
        <v>R</v>
      </c>
      <c r="Q139" s="41" t="str">
        <f>VLOOKUP(N139,Table1[],4,FALSE)</f>
        <v>S</v>
      </c>
      <c r="R139" s="41">
        <v>2013</v>
      </c>
      <c r="S139" s="41" t="e">
        <v>#REF!</v>
      </c>
      <c r="T139" s="70">
        <v>42906</v>
      </c>
    </row>
    <row r="140" spans="1:23" ht="32">
      <c r="A140" s="41" t="s">
        <v>489</v>
      </c>
      <c r="B140" s="43" t="s">
        <v>3513</v>
      </c>
      <c r="C140" s="37" t="s">
        <v>3851</v>
      </c>
      <c r="D140" s="41" t="s">
        <v>4158</v>
      </c>
      <c r="E140" s="41" t="s">
        <v>646</v>
      </c>
      <c r="F140" s="41" t="s">
        <v>645</v>
      </c>
      <c r="G140" s="41" t="s">
        <v>650</v>
      </c>
      <c r="H140" s="41" t="s">
        <v>647</v>
      </c>
      <c r="I140" s="41" t="s">
        <v>644</v>
      </c>
      <c r="J140" s="41" t="s">
        <v>649</v>
      </c>
      <c r="K140" s="41" t="s">
        <v>648</v>
      </c>
      <c r="L140" s="41">
        <f t="shared" si="33"/>
        <v>5</v>
      </c>
      <c r="M140" s="41">
        <f t="shared" si="34"/>
        <v>9</v>
      </c>
      <c r="N140" s="41" t="str">
        <f t="shared" si="35"/>
        <v>JSV</v>
      </c>
      <c r="O140" s="41" t="str">
        <f>VLOOKUP(N140,Table1[],2,FALSE)</f>
        <v>0022-460X</v>
      </c>
      <c r="P140" s="41" t="str">
        <f>VLOOKUP(N140,Table1[],3,FALSE)</f>
        <v>R</v>
      </c>
      <c r="Q140" s="41" t="str">
        <f>VLOOKUP(N140,Table1[],4,FALSE)</f>
        <v>S</v>
      </c>
      <c r="R140" s="41">
        <v>2013</v>
      </c>
      <c r="S140" s="41" t="e">
        <v>#REF!</v>
      </c>
      <c r="T140" s="70">
        <v>42906</v>
      </c>
    </row>
    <row r="141" spans="1:23" ht="32">
      <c r="A141" s="41" t="s">
        <v>496</v>
      </c>
      <c r="B141" s="43" t="s">
        <v>3502</v>
      </c>
      <c r="C141" s="37" t="s">
        <v>3840</v>
      </c>
      <c r="D141" s="41" t="s">
        <v>4159</v>
      </c>
      <c r="E141" s="41" t="s">
        <v>694</v>
      </c>
      <c r="F141" s="41" t="s">
        <v>693</v>
      </c>
      <c r="G141" s="41" t="s">
        <v>696</v>
      </c>
      <c r="H141" s="41" t="s">
        <v>695</v>
      </c>
      <c r="I141" s="41" t="s">
        <v>692</v>
      </c>
      <c r="J141" s="41" t="s">
        <v>418</v>
      </c>
      <c r="K141" s="41" t="s">
        <v>697</v>
      </c>
      <c r="L141" s="41">
        <f t="shared" si="33"/>
        <v>5</v>
      </c>
      <c r="M141" s="41">
        <f t="shared" si="34"/>
        <v>9</v>
      </c>
      <c r="N141" s="41" t="str">
        <f t="shared" si="35"/>
        <v>JSV</v>
      </c>
      <c r="O141" s="41" t="str">
        <f>VLOOKUP(N141,Table1[],2,FALSE)</f>
        <v>0022-460X</v>
      </c>
      <c r="P141" s="41" t="str">
        <f>VLOOKUP(N141,Table1[],3,FALSE)</f>
        <v>R</v>
      </c>
      <c r="Q141" s="41" t="str">
        <f>VLOOKUP(N141,Table1[],4,FALSE)</f>
        <v>S</v>
      </c>
      <c r="R141" s="41">
        <v>2013</v>
      </c>
      <c r="S141" s="41" t="e">
        <v>#REF!</v>
      </c>
      <c r="T141" s="70">
        <v>42906</v>
      </c>
    </row>
    <row r="142" spans="1:23" ht="32">
      <c r="A142" s="41" t="s">
        <v>495</v>
      </c>
      <c r="B142" s="43" t="s">
        <v>3526</v>
      </c>
      <c r="C142" s="37" t="s">
        <v>3867</v>
      </c>
      <c r="D142" s="41" t="s">
        <v>4160</v>
      </c>
      <c r="E142" s="41" t="s">
        <v>688</v>
      </c>
      <c r="F142" s="41" t="s">
        <v>691</v>
      </c>
      <c r="G142" s="41" t="s">
        <v>689</v>
      </c>
      <c r="H142" s="41" t="s">
        <v>781</v>
      </c>
      <c r="I142" s="41" t="s">
        <v>687</v>
      </c>
      <c r="J142" s="41" t="s">
        <v>418</v>
      </c>
      <c r="K142" s="41" t="s">
        <v>690</v>
      </c>
      <c r="L142" s="41">
        <f t="shared" si="33"/>
        <v>5</v>
      </c>
      <c r="M142" s="41">
        <f t="shared" si="34"/>
        <v>9</v>
      </c>
      <c r="N142" s="41" t="str">
        <f t="shared" si="35"/>
        <v>JSC</v>
      </c>
      <c r="O142" s="41" t="str">
        <f>VLOOKUP(N142,Table1[],2,FALSE)</f>
        <v>0885-7474</v>
      </c>
      <c r="P142" s="41" t="str">
        <f>VLOOKUP(N142,Table1[],3,FALSE)</f>
        <v>R</v>
      </c>
      <c r="Q142" s="41" t="str">
        <f>VLOOKUP(N142,Table1[],4,FALSE)</f>
        <v>S</v>
      </c>
      <c r="R142" s="41">
        <v>2013</v>
      </c>
      <c r="S142" s="41" t="e">
        <v>#REF!</v>
      </c>
      <c r="T142" s="70">
        <v>42906</v>
      </c>
    </row>
    <row r="143" spans="1:23" ht="32">
      <c r="A143" s="41" t="s">
        <v>476</v>
      </c>
      <c r="B143" s="43" t="s">
        <v>3518</v>
      </c>
      <c r="C143" s="37" t="s">
        <v>3858</v>
      </c>
      <c r="D143" s="41" t="s">
        <v>4161</v>
      </c>
      <c r="E143" s="41" t="s">
        <v>2454</v>
      </c>
      <c r="F143" s="41" t="s">
        <v>573</v>
      </c>
      <c r="G143" s="41" t="s">
        <v>574</v>
      </c>
      <c r="H143" s="41" t="s">
        <v>2485</v>
      </c>
      <c r="I143" s="41" t="s">
        <v>2485</v>
      </c>
      <c r="J143" s="41" t="s">
        <v>575</v>
      </c>
      <c r="K143" s="41" t="s">
        <v>576</v>
      </c>
      <c r="L143" s="41">
        <f t="shared" si="33"/>
        <v>5</v>
      </c>
      <c r="M143" s="41">
        <f t="shared" si="34"/>
        <v>10</v>
      </c>
      <c r="N143" s="41" t="str">
        <f t="shared" si="35"/>
        <v>JMPS</v>
      </c>
      <c r="O143" s="41" t="str">
        <f>VLOOKUP(N143,Table1[],2,FALSE)</f>
        <v>0022-5096</v>
      </c>
      <c r="P143" s="41" t="str">
        <f>VLOOKUP(N143,Table1[],3,FALSE)</f>
        <v>R</v>
      </c>
      <c r="Q143" s="41" t="str">
        <f>VLOOKUP(N143,Table1[],4,FALSE)</f>
        <v>S</v>
      </c>
      <c r="R143" s="41">
        <v>2013</v>
      </c>
      <c r="S143" s="41" t="e">
        <v>#REF!</v>
      </c>
      <c r="T143" s="70">
        <v>42906</v>
      </c>
    </row>
    <row r="144" spans="1:23">
      <c r="A144" s="41" t="s">
        <v>503</v>
      </c>
      <c r="B144" s="43" t="s">
        <v>3521</v>
      </c>
      <c r="C144" s="37" t="s">
        <v>3862</v>
      </c>
      <c r="D144" s="41" t="s">
        <v>4162</v>
      </c>
      <c r="E144" s="41" t="s">
        <v>718</v>
      </c>
      <c r="F144" s="41" t="s">
        <v>719</v>
      </c>
      <c r="G144" s="41" t="s">
        <v>774</v>
      </c>
      <c r="H144" s="41" t="s">
        <v>2284</v>
      </c>
      <c r="I144" s="41" t="s">
        <v>717</v>
      </c>
      <c r="J144" s="41" t="s">
        <v>418</v>
      </c>
      <c r="K144" s="41" t="s">
        <v>503</v>
      </c>
      <c r="L144" s="41">
        <f t="shared" si="33"/>
        <v>5</v>
      </c>
      <c r="M144" s="41">
        <f t="shared" si="34"/>
        <v>9</v>
      </c>
      <c r="N144" s="41" t="str">
        <f t="shared" si="35"/>
        <v>JHE</v>
      </c>
      <c r="O144" s="41" t="str">
        <f>VLOOKUP(N144,Table1[],2,FALSE)</f>
        <v>1084-0699</v>
      </c>
      <c r="P144" s="41" t="str">
        <f>VLOOKUP(N144,Table1[],3,FALSE)</f>
        <v>R</v>
      </c>
      <c r="Q144" s="41" t="str">
        <f>VLOOKUP(N144,Table1[],4,FALSE)</f>
        <v>S</v>
      </c>
      <c r="R144" s="41">
        <v>2013</v>
      </c>
      <c r="S144" s="56" t="s">
        <v>2576</v>
      </c>
      <c r="T144" s="70">
        <v>42906</v>
      </c>
    </row>
    <row r="145" spans="1:20" ht="48">
      <c r="A145" s="41" t="s">
        <v>482</v>
      </c>
      <c r="B145" s="43" t="s">
        <v>3523</v>
      </c>
      <c r="C145" s="37" t="s">
        <v>3864</v>
      </c>
      <c r="D145" s="41" t="s">
        <v>4163</v>
      </c>
      <c r="E145" s="41" t="s">
        <v>604</v>
      </c>
      <c r="F145" s="41" t="s">
        <v>606</v>
      </c>
      <c r="G145" s="41" t="s">
        <v>607</v>
      </c>
      <c r="H145" s="41" t="s">
        <v>605</v>
      </c>
      <c r="I145" s="41" t="s">
        <v>4</v>
      </c>
      <c r="J145" s="41" t="s">
        <v>418</v>
      </c>
      <c r="K145" s="41" t="s">
        <v>608</v>
      </c>
      <c r="L145" s="41">
        <f t="shared" si="33"/>
        <v>5</v>
      </c>
      <c r="M145" s="41">
        <f t="shared" si="34"/>
        <v>15</v>
      </c>
      <c r="N145" s="41" t="str">
        <f t="shared" si="35"/>
        <v>JEE(ASCE)</v>
      </c>
      <c r="O145" s="41" t="str">
        <f>VLOOKUP(N145,Table1[],2,FALSE)</f>
        <v>0733-9372</v>
      </c>
      <c r="P145" s="41" t="str">
        <f>VLOOKUP(N145,Table1[],3,FALSE)</f>
        <v>R</v>
      </c>
      <c r="Q145" s="41" t="str">
        <f>VLOOKUP(N145,Table1[],4,FALSE)</f>
        <v>S</v>
      </c>
      <c r="R145" s="41">
        <v>2013</v>
      </c>
      <c r="S145" s="41" t="e">
        <v>#REF!</v>
      </c>
      <c r="T145" s="70">
        <v>42906</v>
      </c>
    </row>
    <row r="146" spans="1:20" ht="48">
      <c r="A146" s="41" t="s">
        <v>473</v>
      </c>
      <c r="B146" s="43" t="s">
        <v>4718</v>
      </c>
      <c r="C146" s="37" t="s">
        <v>3835</v>
      </c>
      <c r="D146" s="41" t="s">
        <v>4164</v>
      </c>
      <c r="E146" s="41" t="s">
        <v>559</v>
      </c>
      <c r="F146" s="41" t="s">
        <v>560</v>
      </c>
      <c r="G146" s="41" t="s">
        <v>561</v>
      </c>
      <c r="H146" s="41" t="s">
        <v>2284</v>
      </c>
      <c r="I146" s="41" t="s">
        <v>562</v>
      </c>
      <c r="J146" s="41" t="s">
        <v>558</v>
      </c>
      <c r="K146" s="41" t="s">
        <v>557</v>
      </c>
      <c r="L146" s="41">
        <f t="shared" si="33"/>
        <v>5</v>
      </c>
      <c r="M146" s="41">
        <f t="shared" si="34"/>
        <v>9</v>
      </c>
      <c r="N146" s="41" t="str">
        <f t="shared" si="35"/>
        <v>JCP</v>
      </c>
      <c r="O146" s="41" t="str">
        <f>VLOOKUP(N146,Table1[],2,FALSE)</f>
        <v>0021-9991</v>
      </c>
      <c r="P146" s="41" t="str">
        <f>VLOOKUP(N146,Table1[],3,FALSE)</f>
        <v>R</v>
      </c>
      <c r="Q146" s="41" t="str">
        <f>VLOOKUP(N146,Table1[],4,FALSE)</f>
        <v>S</v>
      </c>
      <c r="R146" s="41">
        <v>2013</v>
      </c>
      <c r="S146" s="41" t="e">
        <v>#REF!</v>
      </c>
      <c r="T146" s="70">
        <v>42906</v>
      </c>
    </row>
    <row r="147" spans="1:20" ht="48">
      <c r="A147" s="41" t="s">
        <v>474</v>
      </c>
      <c r="B147" s="43" t="s">
        <v>3498</v>
      </c>
      <c r="C147" s="37" t="s">
        <v>3836</v>
      </c>
      <c r="D147" s="41" t="s">
        <v>4165</v>
      </c>
      <c r="E147" s="41" t="s">
        <v>563</v>
      </c>
      <c r="F147" s="41" t="s">
        <v>565</v>
      </c>
      <c r="G147" s="41" t="s">
        <v>566</v>
      </c>
      <c r="H147" s="41" t="s">
        <v>2284</v>
      </c>
      <c r="I147" s="41" t="s">
        <v>564</v>
      </c>
      <c r="J147" s="41" t="s">
        <v>568</v>
      </c>
      <c r="K147" s="41" t="s">
        <v>567</v>
      </c>
      <c r="L147" s="41">
        <f t="shared" si="33"/>
        <v>5</v>
      </c>
      <c r="M147" s="41">
        <f t="shared" si="34"/>
        <v>9</v>
      </c>
      <c r="N147" s="41" t="str">
        <f t="shared" si="35"/>
        <v>JCP</v>
      </c>
      <c r="O147" s="41" t="str">
        <f>VLOOKUP(N147,Table1[],2,FALSE)</f>
        <v>0021-9991</v>
      </c>
      <c r="P147" s="41" t="str">
        <f>VLOOKUP(N147,Table1[],3,FALSE)</f>
        <v>R</v>
      </c>
      <c r="Q147" s="41" t="str">
        <f>VLOOKUP(N147,Table1[],4,FALSE)</f>
        <v>S</v>
      </c>
      <c r="S147" s="41" t="e">
        <v>#REF!</v>
      </c>
      <c r="T147" s="70">
        <v>42906</v>
      </c>
    </row>
    <row r="148" spans="1:20" ht="32">
      <c r="A148" s="41" t="s">
        <v>508</v>
      </c>
      <c r="B148" s="43" t="s">
        <v>3527</v>
      </c>
      <c r="C148" s="37" t="s">
        <v>3868</v>
      </c>
      <c r="D148" s="41" t="s">
        <v>4166</v>
      </c>
      <c r="E148" s="41" t="s">
        <v>750</v>
      </c>
      <c r="F148" s="41" t="s">
        <v>751</v>
      </c>
      <c r="G148" s="41" t="s">
        <v>2474</v>
      </c>
      <c r="H148" s="41" t="s">
        <v>821</v>
      </c>
      <c r="I148" s="41" t="s">
        <v>822</v>
      </c>
      <c r="J148" s="41" t="s">
        <v>418</v>
      </c>
      <c r="K148" s="41" t="s">
        <v>752</v>
      </c>
      <c r="L148" s="41">
        <f t="shared" si="33"/>
        <v>5</v>
      </c>
      <c r="M148" s="41">
        <f t="shared" si="34"/>
        <v>9</v>
      </c>
      <c r="N148" s="41" t="str">
        <f t="shared" si="35"/>
        <v>JCO</v>
      </c>
      <c r="O148" s="41" t="str">
        <f>VLOOKUP(N148,Table1[],2,FALSE)</f>
        <v>0363-0129</v>
      </c>
      <c r="P148" s="41" t="str">
        <f>VLOOKUP(N148,Table1[],3,FALSE)</f>
        <v>R</v>
      </c>
      <c r="Q148" s="41" t="str">
        <f>VLOOKUP(N148,Table1[],4,FALSE)</f>
        <v>S</v>
      </c>
      <c r="R148" s="41">
        <v>2013</v>
      </c>
      <c r="S148" s="41" t="e">
        <v>#REF!</v>
      </c>
      <c r="T148" s="70">
        <v>42906</v>
      </c>
    </row>
    <row r="149" spans="1:20" ht="32">
      <c r="A149" s="41" t="s">
        <v>466</v>
      </c>
      <c r="B149" s="43" t="s">
        <v>3503</v>
      </c>
      <c r="C149" s="37" t="s">
        <v>3752</v>
      </c>
      <c r="D149" s="41" t="s">
        <v>4167</v>
      </c>
      <c r="E149" s="41" t="s">
        <v>472</v>
      </c>
      <c r="F149" s="41" t="s">
        <v>471</v>
      </c>
      <c r="G149" s="41" t="s">
        <v>469</v>
      </c>
      <c r="H149" s="41" t="s">
        <v>2284</v>
      </c>
      <c r="I149" s="41" t="s">
        <v>470</v>
      </c>
      <c r="J149" s="41" t="s">
        <v>468</v>
      </c>
      <c r="K149" s="41" t="s">
        <v>467</v>
      </c>
      <c r="L149" s="41">
        <f t="shared" si="33"/>
        <v>5</v>
      </c>
      <c r="M149" s="41">
        <f t="shared" si="34"/>
        <v>9</v>
      </c>
      <c r="N149" s="41" t="str">
        <f t="shared" si="35"/>
        <v>JAP</v>
      </c>
      <c r="O149" s="41" t="str">
        <f>VLOOKUP(N149,Table1[],2,FALSE)</f>
        <v>0021-8979</v>
      </c>
      <c r="P149" s="41" t="str">
        <f>VLOOKUP(N149,Table1[],3,FALSE)</f>
        <v>R</v>
      </c>
      <c r="Q149" s="41" t="str">
        <f>VLOOKUP(N149,Table1[],4,FALSE)</f>
        <v>S</v>
      </c>
      <c r="R149" s="41">
        <v>2013</v>
      </c>
      <c r="S149" s="41" t="e">
        <v>#REF!</v>
      </c>
      <c r="T149" s="70">
        <v>42906</v>
      </c>
    </row>
    <row r="150" spans="1:20" ht="32">
      <c r="A150" s="41" t="s">
        <v>484</v>
      </c>
      <c r="B150" s="43" t="s">
        <v>3501</v>
      </c>
      <c r="C150" s="37" t="s">
        <v>3839</v>
      </c>
      <c r="D150" s="41" t="s">
        <v>4168</v>
      </c>
      <c r="E150" s="41" t="s">
        <v>618</v>
      </c>
      <c r="F150" s="41" t="s">
        <v>617</v>
      </c>
      <c r="G150" s="41" t="s">
        <v>484</v>
      </c>
      <c r="H150" s="41" t="s">
        <v>2284</v>
      </c>
      <c r="I150" s="41" t="s">
        <v>616</v>
      </c>
      <c r="J150" s="41" t="s">
        <v>620</v>
      </c>
      <c r="K150" s="41" t="s">
        <v>619</v>
      </c>
      <c r="L150" s="41">
        <f t="shared" si="33"/>
        <v>5</v>
      </c>
      <c r="M150" s="41">
        <f t="shared" si="34"/>
        <v>11</v>
      </c>
      <c r="N150" s="41" t="str">
        <f t="shared" si="35"/>
        <v>IJNMF</v>
      </c>
      <c r="O150" s="41" t="str">
        <f>VLOOKUP(N150,Table1[],2,FALSE)</f>
        <v>1097-0363</v>
      </c>
      <c r="P150" s="41" t="str">
        <f>VLOOKUP(N150,Table1[],3,FALSE)</f>
        <v>R</v>
      </c>
      <c r="Q150" s="41" t="str">
        <f>VLOOKUP(N150,Table1[],4,FALSE)</f>
        <v>S</v>
      </c>
      <c r="R150" s="41">
        <v>2013</v>
      </c>
      <c r="S150" s="41" t="e">
        <v>#REF!</v>
      </c>
      <c r="T150" s="70">
        <v>42906</v>
      </c>
    </row>
    <row r="151" spans="1:20" ht="32">
      <c r="A151" s="41" t="s">
        <v>485</v>
      </c>
      <c r="B151" s="43" t="s">
        <v>3514</v>
      </c>
      <c r="C151" s="37" t="s">
        <v>3852</v>
      </c>
      <c r="D151" s="41" t="s">
        <v>4169</v>
      </c>
      <c r="E151" s="41" t="s">
        <v>621</v>
      </c>
      <c r="F151" s="41" t="s">
        <v>622</v>
      </c>
      <c r="G151" s="41" t="s">
        <v>485</v>
      </c>
      <c r="H151" s="41" t="s">
        <v>824</v>
      </c>
      <c r="I151" s="41" t="s">
        <v>823</v>
      </c>
      <c r="J151" s="41" t="s">
        <v>623</v>
      </c>
      <c r="K151" s="41" t="s">
        <v>624</v>
      </c>
      <c r="L151" s="41">
        <f t="shared" si="33"/>
        <v>5</v>
      </c>
      <c r="M151" s="41">
        <f t="shared" si="34"/>
        <v>11</v>
      </c>
      <c r="N151" s="41" t="str">
        <f t="shared" si="35"/>
        <v>IJNMF</v>
      </c>
      <c r="O151" s="41" t="str">
        <f>VLOOKUP(N151,Table1[],2,FALSE)</f>
        <v>1097-0363</v>
      </c>
      <c r="P151" s="41" t="str">
        <f>VLOOKUP(N151,Table1[],3,FALSE)</f>
        <v>R</v>
      </c>
      <c r="Q151" s="41" t="str">
        <f>VLOOKUP(N151,Table1[],4,FALSE)</f>
        <v>S</v>
      </c>
      <c r="R151" s="41">
        <v>2013</v>
      </c>
      <c r="S151" s="41" t="e">
        <v>#REF!</v>
      </c>
      <c r="T151" s="70">
        <v>42906</v>
      </c>
    </row>
    <row r="152" spans="1:20" ht="48">
      <c r="A152" s="41" t="s">
        <v>497</v>
      </c>
      <c r="B152" s="43" t="s">
        <v>3524</v>
      </c>
      <c r="C152" s="37" t="s">
        <v>3865</v>
      </c>
      <c r="D152" s="41" t="s">
        <v>4170</v>
      </c>
      <c r="E152" s="41" t="s">
        <v>698</v>
      </c>
      <c r="F152" s="41" t="s">
        <v>700</v>
      </c>
      <c r="G152" s="41" t="s">
        <v>2473</v>
      </c>
      <c r="H152" s="41" t="s">
        <v>793</v>
      </c>
      <c r="I152" s="41" t="s">
        <v>792</v>
      </c>
      <c r="J152" s="41" t="s">
        <v>418</v>
      </c>
      <c r="K152" s="41" t="s">
        <v>699</v>
      </c>
      <c r="L152" s="41">
        <f t="shared" si="33"/>
        <v>5</v>
      </c>
      <c r="M152" s="41">
        <f t="shared" si="34"/>
        <v>11</v>
      </c>
      <c r="N152" s="41" t="str">
        <f t="shared" si="35"/>
        <v>IJNMF</v>
      </c>
      <c r="O152" s="41" t="str">
        <f>VLOOKUP(N152,Table1[],2,FALSE)</f>
        <v>1097-0363</v>
      </c>
      <c r="P152" s="41" t="str">
        <f>VLOOKUP(N152,Table1[],3,FALSE)</f>
        <v>R</v>
      </c>
      <c r="Q152" s="41" t="str">
        <f>VLOOKUP(N152,Table1[],4,FALSE)</f>
        <v>S</v>
      </c>
      <c r="R152" s="41">
        <v>2013</v>
      </c>
      <c r="S152" s="41" t="e">
        <v>#REF!</v>
      </c>
      <c r="T152" s="70">
        <v>42906</v>
      </c>
    </row>
    <row r="153" spans="1:20" ht="32">
      <c r="A153" s="41" t="s">
        <v>498</v>
      </c>
      <c r="B153" s="43" t="s">
        <v>3515</v>
      </c>
      <c r="C153" s="37" t="s">
        <v>3854</v>
      </c>
      <c r="D153" s="41" t="s">
        <v>4171</v>
      </c>
      <c r="E153" s="41" t="s">
        <v>701</v>
      </c>
      <c r="F153" s="41" t="s">
        <v>704</v>
      </c>
      <c r="G153" s="41" t="s">
        <v>702</v>
      </c>
      <c r="H153" s="41" t="s">
        <v>1192</v>
      </c>
      <c r="I153" s="41" t="s">
        <v>1191</v>
      </c>
      <c r="J153" s="41" t="s">
        <v>418</v>
      </c>
      <c r="K153" s="41" t="s">
        <v>703</v>
      </c>
      <c r="L153" s="41">
        <f t="shared" si="33"/>
        <v>5</v>
      </c>
      <c r="M153" s="41">
        <f t="shared" si="34"/>
        <v>11</v>
      </c>
      <c r="N153" s="41" t="str">
        <f t="shared" si="35"/>
        <v>IJNMF</v>
      </c>
      <c r="O153" s="41" t="str">
        <f>VLOOKUP(N153,Table1[],2,FALSE)</f>
        <v>1097-0363</v>
      </c>
      <c r="P153" s="41" t="str">
        <f>VLOOKUP(N153,Table1[],3,FALSE)</f>
        <v>R</v>
      </c>
      <c r="Q153" s="41" t="str">
        <f>VLOOKUP(N153,Table1[],4,FALSE)</f>
        <v>S</v>
      </c>
      <c r="R153" s="41">
        <v>2012</v>
      </c>
      <c r="S153" s="41" t="e">
        <v>#REF!</v>
      </c>
      <c r="T153" s="70">
        <v>42906</v>
      </c>
    </row>
    <row r="154" spans="1:20" ht="32">
      <c r="A154" s="41" t="s">
        <v>488</v>
      </c>
      <c r="B154" s="43" t="s">
        <v>3494</v>
      </c>
      <c r="C154" s="37" t="s">
        <v>3830</v>
      </c>
      <c r="D154" s="41" t="s">
        <v>4172</v>
      </c>
      <c r="E154" s="41" t="s">
        <v>639</v>
      </c>
      <c r="F154" s="41" t="s">
        <v>640</v>
      </c>
      <c r="G154" s="41" t="s">
        <v>643</v>
      </c>
      <c r="H154" s="41" t="s">
        <v>2284</v>
      </c>
      <c r="I154" s="41" t="s">
        <v>638</v>
      </c>
      <c r="J154" s="41" t="s">
        <v>642</v>
      </c>
      <c r="K154" s="41" t="s">
        <v>641</v>
      </c>
      <c r="L154" s="41">
        <f t="shared" si="33"/>
        <v>5</v>
      </c>
      <c r="M154" s="41">
        <f t="shared" si="34"/>
        <v>11</v>
      </c>
      <c r="N154" s="41" t="str">
        <f t="shared" si="35"/>
        <v>IJNME</v>
      </c>
      <c r="O154" s="41" t="str">
        <f>VLOOKUP(N154,Table1[],2,FALSE)</f>
        <v>1097-0207</v>
      </c>
      <c r="P154" s="41" t="str">
        <f>VLOOKUP(N154,Table1[],3,FALSE)</f>
        <v>R</v>
      </c>
      <c r="Q154" s="41" t="str">
        <f>VLOOKUP(N154,Table1[],4,FALSE)</f>
        <v>S</v>
      </c>
      <c r="S154" s="41">
        <v>3</v>
      </c>
      <c r="T154" s="70">
        <v>42906</v>
      </c>
    </row>
    <row r="155" spans="1:20" ht="32">
      <c r="A155" s="41" t="s">
        <v>502</v>
      </c>
      <c r="B155" s="43" t="s">
        <v>4719</v>
      </c>
      <c r="C155" s="37" t="s">
        <v>3846</v>
      </c>
      <c r="D155" s="41" t="s">
        <v>4173</v>
      </c>
      <c r="E155" s="41" t="s">
        <v>714</v>
      </c>
      <c r="F155" s="41" t="s">
        <v>775</v>
      </c>
      <c r="G155" s="41" t="s">
        <v>773</v>
      </c>
      <c r="H155" s="41" t="s">
        <v>2287</v>
      </c>
      <c r="I155" s="41" t="s">
        <v>2286</v>
      </c>
      <c r="J155" s="41" t="s">
        <v>716</v>
      </c>
      <c r="K155" s="41" t="s">
        <v>715</v>
      </c>
      <c r="L155" s="41">
        <f t="shared" si="33"/>
        <v>5</v>
      </c>
      <c r="M155" s="41">
        <f t="shared" si="34"/>
        <v>11</v>
      </c>
      <c r="N155" s="41" t="str">
        <f t="shared" si="35"/>
        <v>IJNME</v>
      </c>
      <c r="O155" s="41" t="str">
        <f>VLOOKUP(N155,Table1[],2,FALSE)</f>
        <v>1097-0207</v>
      </c>
      <c r="P155" s="41" t="str">
        <f>VLOOKUP(N155,Table1[],3,FALSE)</f>
        <v>R</v>
      </c>
      <c r="Q155" s="41" t="str">
        <f>VLOOKUP(N155,Table1[],4,FALSE)</f>
        <v>S</v>
      </c>
      <c r="R155" s="41">
        <v>2013</v>
      </c>
      <c r="S155" s="41" t="e">
        <v>#REF!</v>
      </c>
      <c r="T155" s="70">
        <v>42906</v>
      </c>
    </row>
    <row r="156" spans="1:20" ht="32">
      <c r="A156" s="41" t="s">
        <v>478</v>
      </c>
      <c r="B156" s="43" t="s">
        <v>3517</v>
      </c>
      <c r="C156" s="37" t="s">
        <v>3857</v>
      </c>
      <c r="D156" s="41" t="s">
        <v>4174</v>
      </c>
      <c r="E156" s="41" t="s">
        <v>2445</v>
      </c>
      <c r="F156" s="41" t="s">
        <v>581</v>
      </c>
      <c r="G156" s="41" t="s">
        <v>582</v>
      </c>
      <c r="H156" s="41" t="s">
        <v>625</v>
      </c>
      <c r="I156" s="41" t="s">
        <v>626</v>
      </c>
      <c r="J156" s="41" t="s">
        <v>418</v>
      </c>
      <c r="K156" s="41" t="s">
        <v>478</v>
      </c>
      <c r="L156" s="41">
        <f t="shared" si="33"/>
        <v>5</v>
      </c>
      <c r="M156" s="41">
        <f t="shared" si="34"/>
        <v>11</v>
      </c>
      <c r="N156" s="41" t="str">
        <f t="shared" si="35"/>
        <v>IJNME</v>
      </c>
      <c r="O156" s="41" t="str">
        <f>VLOOKUP(N156,Table1[],2,FALSE)</f>
        <v>1097-0207</v>
      </c>
      <c r="P156" s="41" t="str">
        <f>VLOOKUP(N156,Table1[],3,FALSE)</f>
        <v>R</v>
      </c>
      <c r="Q156" s="41" t="str">
        <f>VLOOKUP(N156,Table1[],4,FALSE)</f>
        <v>S</v>
      </c>
      <c r="R156" s="41">
        <v>2013</v>
      </c>
      <c r="S156" s="41" t="e">
        <v>#REF!</v>
      </c>
      <c r="T156" s="70">
        <v>42906</v>
      </c>
    </row>
    <row r="157" spans="1:20" ht="32">
      <c r="A157" s="41" t="s">
        <v>492</v>
      </c>
      <c r="B157" s="43" t="s">
        <v>4720</v>
      </c>
      <c r="C157" s="37" t="s">
        <v>3859</v>
      </c>
      <c r="D157" s="41" t="s">
        <v>4175</v>
      </c>
      <c r="E157" s="41" t="s">
        <v>680</v>
      </c>
      <c r="F157" s="41" t="s">
        <v>679</v>
      </c>
      <c r="G157" s="41" t="s">
        <v>2472</v>
      </c>
      <c r="H157" s="41" t="s">
        <v>787</v>
      </c>
      <c r="I157" s="41" t="s">
        <v>1193</v>
      </c>
      <c r="J157" s="41" t="s">
        <v>2487</v>
      </c>
      <c r="K157" s="41" t="s">
        <v>681</v>
      </c>
      <c r="L157" s="41">
        <f t="shared" si="33"/>
        <v>5</v>
      </c>
      <c r="M157" s="41">
        <f t="shared" si="34"/>
        <v>11</v>
      </c>
      <c r="N157" s="41" t="str">
        <f t="shared" si="35"/>
        <v>IJNME</v>
      </c>
      <c r="O157" s="41" t="str">
        <f>VLOOKUP(N157,Table1[],2,FALSE)</f>
        <v>1097-0207</v>
      </c>
      <c r="P157" s="41" t="str">
        <f>VLOOKUP(N157,Table1[],3,FALSE)</f>
        <v>R</v>
      </c>
      <c r="Q157" s="41" t="str">
        <f>VLOOKUP(N157,Table1[],4,FALSE)</f>
        <v>S</v>
      </c>
      <c r="R157" s="41">
        <v>2013</v>
      </c>
      <c r="S157" s="41" t="e">
        <v>#REF!</v>
      </c>
      <c r="T157" s="70">
        <v>42906</v>
      </c>
    </row>
    <row r="158" spans="1:20" ht="32">
      <c r="A158" s="41" t="s">
        <v>507</v>
      </c>
      <c r="B158" s="43" t="s">
        <v>3519</v>
      </c>
      <c r="C158" s="37" t="s">
        <v>3860</v>
      </c>
      <c r="D158" s="41" t="s">
        <v>4176</v>
      </c>
      <c r="E158" s="41" t="s">
        <v>747</v>
      </c>
      <c r="F158" s="41" t="s">
        <v>748</v>
      </c>
      <c r="G158" s="41" t="s">
        <v>777</v>
      </c>
      <c r="H158" s="41" t="s">
        <v>791</v>
      </c>
      <c r="I158" s="41" t="s">
        <v>790</v>
      </c>
      <c r="J158" s="41" t="s">
        <v>776</v>
      </c>
      <c r="K158" s="41" t="s">
        <v>749</v>
      </c>
      <c r="L158" s="41">
        <f t="shared" si="33"/>
        <v>5</v>
      </c>
      <c r="M158" s="41">
        <f t="shared" si="34"/>
        <v>11</v>
      </c>
      <c r="N158" s="41" t="str">
        <f t="shared" si="35"/>
        <v>IJNME</v>
      </c>
      <c r="O158" s="41" t="str">
        <f>VLOOKUP(N158,Table1[],2,FALSE)</f>
        <v>1097-0207</v>
      </c>
      <c r="P158" s="41" t="str">
        <f>VLOOKUP(N158,Table1[],3,FALSE)</f>
        <v>R</v>
      </c>
      <c r="Q158" s="41" t="str">
        <f>VLOOKUP(N158,Table1[],4,FALSE)</f>
        <v>S</v>
      </c>
      <c r="R158" s="41">
        <v>2013</v>
      </c>
      <c r="S158" s="41" t="e">
        <v>#REF!</v>
      </c>
      <c r="T158" s="70">
        <v>42906</v>
      </c>
    </row>
    <row r="159" spans="1:20" ht="32">
      <c r="A159" s="41" t="s">
        <v>483</v>
      </c>
      <c r="B159" s="43" t="s">
        <v>3504</v>
      </c>
      <c r="C159" s="37" t="s">
        <v>3841</v>
      </c>
      <c r="D159" s="41" t="s">
        <v>4177</v>
      </c>
      <c r="E159" s="41" t="s">
        <v>612</v>
      </c>
      <c r="F159" s="41" t="s">
        <v>611</v>
      </c>
      <c r="G159" s="41" t="s">
        <v>613</v>
      </c>
      <c r="H159" s="41" t="s">
        <v>2485</v>
      </c>
      <c r="I159" s="41" t="s">
        <v>2485</v>
      </c>
      <c r="J159" s="41" t="s">
        <v>614</v>
      </c>
      <c r="K159" s="41" t="s">
        <v>615</v>
      </c>
      <c r="L159" s="41">
        <f t="shared" si="33"/>
        <v>5</v>
      </c>
      <c r="M159" s="41">
        <f t="shared" si="34"/>
        <v>11</v>
      </c>
      <c r="N159" s="41" t="str">
        <f t="shared" si="35"/>
        <v>IJNME</v>
      </c>
      <c r="O159" s="41" t="str">
        <f>VLOOKUP(N159,Table1[],2,FALSE)</f>
        <v>1097-0207</v>
      </c>
      <c r="P159" s="41" t="str">
        <f>VLOOKUP(N159,Table1[],3,FALSE)</f>
        <v>R</v>
      </c>
      <c r="Q159" s="41" t="str">
        <f>VLOOKUP(N159,Table1[],4,FALSE)</f>
        <v>S</v>
      </c>
      <c r="R159" s="41">
        <v>2013</v>
      </c>
      <c r="S159" s="41" t="e">
        <v>#REF!</v>
      </c>
      <c r="T159" s="70">
        <v>42906</v>
      </c>
    </row>
    <row r="160" spans="1:20" ht="48">
      <c r="A160" s="41" t="s">
        <v>506</v>
      </c>
      <c r="B160" s="43" t="s">
        <v>3506</v>
      </c>
      <c r="C160" s="37" t="s">
        <v>3843</v>
      </c>
      <c r="D160" s="41" t="s">
        <v>4178</v>
      </c>
      <c r="E160" s="41" t="s">
        <v>745</v>
      </c>
      <c r="F160" s="41" t="s">
        <v>746</v>
      </c>
      <c r="G160" s="41" t="s">
        <v>2471</v>
      </c>
      <c r="H160" s="41" t="s">
        <v>744</v>
      </c>
      <c r="I160" s="41" t="s">
        <v>30</v>
      </c>
      <c r="J160" s="41" t="s">
        <v>768</v>
      </c>
      <c r="K160" s="41" t="s">
        <v>767</v>
      </c>
      <c r="L160" s="41">
        <f t="shared" si="33"/>
        <v>5</v>
      </c>
      <c r="M160" s="41">
        <f t="shared" si="34"/>
        <v>11</v>
      </c>
      <c r="N160" s="41" t="str">
        <f t="shared" si="35"/>
        <v>IJNME</v>
      </c>
      <c r="O160" s="41" t="str">
        <f>VLOOKUP(N160,Table1[],2,FALSE)</f>
        <v>1097-0207</v>
      </c>
      <c r="P160" s="41" t="str">
        <f>VLOOKUP(N160,Table1[],3,FALSE)</f>
        <v>R</v>
      </c>
      <c r="Q160" s="41" t="str">
        <f>VLOOKUP(N160,Table1[],4,FALSE)</f>
        <v>S</v>
      </c>
      <c r="S160" s="41">
        <v>0</v>
      </c>
      <c r="T160" s="70">
        <v>42906</v>
      </c>
    </row>
    <row r="161" spans="1:23" ht="48">
      <c r="A161" s="41" t="s">
        <v>437</v>
      </c>
      <c r="B161" s="43" t="s">
        <v>4721</v>
      </c>
      <c r="C161" s="37" t="s">
        <v>3831</v>
      </c>
      <c r="D161" s="41" t="s">
        <v>4179</v>
      </c>
      <c r="E161" s="41" t="s">
        <v>435</v>
      </c>
      <c r="F161" s="41" t="s">
        <v>436</v>
      </c>
      <c r="G161" s="41" t="s">
        <v>440</v>
      </c>
      <c r="H161" s="41" t="s">
        <v>2435</v>
      </c>
      <c r="I161" s="41" t="s">
        <v>445</v>
      </c>
      <c r="J161" s="41" t="s">
        <v>439</v>
      </c>
      <c r="K161" s="41" t="s">
        <v>438</v>
      </c>
      <c r="L161" s="41">
        <f t="shared" si="33"/>
        <v>5</v>
      </c>
      <c r="M161" s="41">
        <f t="shared" si="34"/>
        <v>11</v>
      </c>
      <c r="N161" s="41" t="str">
        <f t="shared" si="35"/>
        <v>IJNME</v>
      </c>
      <c r="O161" s="41" t="str">
        <f>VLOOKUP(N161,Table1[],2,FALSE)</f>
        <v>1097-0207</v>
      </c>
      <c r="P161" s="41" t="str">
        <f>VLOOKUP(N161,Table1[],3,FALSE)</f>
        <v>R</v>
      </c>
      <c r="Q161" s="41" t="str">
        <f>VLOOKUP(N161,Table1[],4,FALSE)</f>
        <v>S</v>
      </c>
      <c r="S161" s="41" t="e">
        <v>#REF!</v>
      </c>
      <c r="T161" s="70">
        <v>42906</v>
      </c>
    </row>
    <row r="162" spans="1:23" ht="32">
      <c r="A162" s="41" t="s">
        <v>505</v>
      </c>
      <c r="B162" s="43" t="s">
        <v>3510</v>
      </c>
      <c r="C162" s="37" t="s">
        <v>3848</v>
      </c>
      <c r="D162" s="41" t="s">
        <v>4180</v>
      </c>
      <c r="E162" s="41" t="s">
        <v>724</v>
      </c>
      <c r="F162" s="41" t="s">
        <v>727</v>
      </c>
      <c r="G162" s="41" t="s">
        <v>725</v>
      </c>
      <c r="H162" s="41" t="s">
        <v>726</v>
      </c>
      <c r="I162" s="41" t="s">
        <v>723</v>
      </c>
      <c r="J162" s="41" t="s">
        <v>766</v>
      </c>
      <c r="K162" s="41" t="s">
        <v>765</v>
      </c>
      <c r="L162" s="41">
        <f t="shared" ref="L162:L225" si="36" xml:space="preserve"> FIND("-",A162)</f>
        <v>5</v>
      </c>
      <c r="M162" s="41">
        <f t="shared" ref="M162:M225" si="37" xml:space="preserve"> FIND("-",A162,L162+1)</f>
        <v>12</v>
      </c>
      <c r="N162" s="41" t="str">
        <f t="shared" ref="N162:N225" si="38">MID(A162,L162+1,M162-L162-1)</f>
        <v>IJNAMG</v>
      </c>
      <c r="O162" s="41" t="str">
        <f>VLOOKUP(N162,Table1[],2,FALSE)</f>
        <v>1096-9853</v>
      </c>
      <c r="P162" s="41" t="str">
        <f>VLOOKUP(N162,Table1[],3,FALSE)</f>
        <v>R</v>
      </c>
      <c r="Q162" s="41" t="str">
        <f>VLOOKUP(N162,Table1[],4,FALSE)</f>
        <v>S</v>
      </c>
      <c r="R162" s="41">
        <v>2012</v>
      </c>
      <c r="S162" s="41" t="e">
        <v>#REF!</v>
      </c>
      <c r="T162" s="70">
        <v>42906</v>
      </c>
    </row>
    <row r="163" spans="1:23" ht="32">
      <c r="A163" s="41" t="s">
        <v>43</v>
      </c>
      <c r="B163" s="43" t="s">
        <v>3507</v>
      </c>
      <c r="C163" s="37" t="s">
        <v>3844</v>
      </c>
      <c r="D163" s="41" t="s">
        <v>4181</v>
      </c>
      <c r="E163" s="41" t="s">
        <v>434</v>
      </c>
      <c r="F163" s="41" t="s">
        <v>430</v>
      </c>
      <c r="G163" s="41" t="s">
        <v>431</v>
      </c>
      <c r="H163" s="41" t="s">
        <v>42</v>
      </c>
      <c r="I163" s="41" t="s">
        <v>41</v>
      </c>
      <c r="J163" s="41" t="s">
        <v>432</v>
      </c>
      <c r="K163" s="41" t="s">
        <v>433</v>
      </c>
      <c r="L163" s="41">
        <f t="shared" si="36"/>
        <v>5</v>
      </c>
      <c r="M163" s="41">
        <f t="shared" si="37"/>
        <v>12</v>
      </c>
      <c r="N163" s="41" t="str">
        <f t="shared" si="38"/>
        <v>IJNAMG</v>
      </c>
      <c r="O163" s="41" t="str">
        <f>VLOOKUP(N163,Table1[],2,FALSE)</f>
        <v>1096-9853</v>
      </c>
      <c r="P163" s="41" t="str">
        <f>VLOOKUP(N163,Table1[],3,FALSE)</f>
        <v>R</v>
      </c>
      <c r="Q163" s="41" t="str">
        <f>VLOOKUP(N163,Table1[],4,FALSE)</f>
        <v>S</v>
      </c>
      <c r="S163" s="41">
        <v>24</v>
      </c>
      <c r="T163" s="70">
        <v>42906</v>
      </c>
    </row>
    <row r="164" spans="1:23" ht="48">
      <c r="A164" s="41" t="s">
        <v>493</v>
      </c>
      <c r="B164" s="43" t="s">
        <v>3529</v>
      </c>
      <c r="C164" s="37" t="s">
        <v>3871</v>
      </c>
      <c r="D164" s="41" t="s">
        <v>4182</v>
      </c>
      <c r="E164" s="41" t="s">
        <v>670</v>
      </c>
      <c r="F164" s="41" t="s">
        <v>671</v>
      </c>
      <c r="G164" s="41" t="s">
        <v>673</v>
      </c>
      <c r="H164" s="41" t="s">
        <v>672</v>
      </c>
      <c r="I164" s="41" t="s">
        <v>669</v>
      </c>
      <c r="J164" s="41" t="s">
        <v>674</v>
      </c>
      <c r="K164" s="41" t="s">
        <v>675</v>
      </c>
      <c r="L164" s="41">
        <f t="shared" si="36"/>
        <v>5</v>
      </c>
      <c r="M164" s="41">
        <f t="shared" si="37"/>
        <v>10</v>
      </c>
      <c r="N164" s="41" t="str">
        <f t="shared" si="38"/>
        <v>IJDM</v>
      </c>
      <c r="O164" s="41" t="str">
        <f>VLOOKUP(N164,Table1[],2,FALSE)</f>
        <v>1056-7895</v>
      </c>
      <c r="P164" s="41" t="str">
        <f>VLOOKUP(N164,Table1[],3,FALSE)</f>
        <v>R</v>
      </c>
      <c r="Q164" s="41" t="str">
        <f>VLOOKUP(N164,Table1[],4,FALSE)</f>
        <v>S</v>
      </c>
      <c r="S164" s="56" t="s">
        <v>2576</v>
      </c>
      <c r="T164" s="70">
        <v>42906</v>
      </c>
    </row>
    <row r="165" spans="1:23" ht="32">
      <c r="A165" s="41" t="s">
        <v>490</v>
      </c>
      <c r="B165" s="43" t="s">
        <v>3497</v>
      </c>
      <c r="C165" s="37" t="s">
        <v>3833</v>
      </c>
      <c r="D165" s="41" t="s">
        <v>4183</v>
      </c>
      <c r="E165" s="41" t="s">
        <v>658</v>
      </c>
      <c r="F165" s="41" t="s">
        <v>659</v>
      </c>
      <c r="G165" s="41" t="s">
        <v>667</v>
      </c>
      <c r="H165" s="41" t="s">
        <v>657</v>
      </c>
      <c r="I165" s="41" t="s">
        <v>660</v>
      </c>
      <c r="J165" s="41" t="s">
        <v>662</v>
      </c>
      <c r="K165" s="41" t="s">
        <v>661</v>
      </c>
      <c r="L165" s="41">
        <f t="shared" si="36"/>
        <v>5</v>
      </c>
      <c r="M165" s="41">
        <f t="shared" si="37"/>
        <v>10</v>
      </c>
      <c r="N165" s="41" t="str">
        <f t="shared" si="38"/>
        <v>IJDM</v>
      </c>
      <c r="O165" s="41" t="str">
        <f>VLOOKUP(N165,Table1[],2,FALSE)</f>
        <v>1056-7895</v>
      </c>
      <c r="P165" s="41" t="str">
        <f>VLOOKUP(N165,Table1[],3,FALSE)</f>
        <v>R</v>
      </c>
      <c r="Q165" s="41" t="str">
        <f>VLOOKUP(N165,Table1[],4,FALSE)</f>
        <v>S</v>
      </c>
      <c r="R165" s="41">
        <v>2013</v>
      </c>
      <c r="S165" s="41" t="e">
        <v>#REF!</v>
      </c>
      <c r="T165" s="70">
        <v>42906</v>
      </c>
    </row>
    <row r="166" spans="1:23" ht="32">
      <c r="A166" s="41" t="s">
        <v>490</v>
      </c>
      <c r="B166" s="43" t="s">
        <v>3512</v>
      </c>
      <c r="C166" s="37" t="s">
        <v>3850</v>
      </c>
      <c r="D166" s="41" t="s">
        <v>4184</v>
      </c>
      <c r="E166" s="41" t="s">
        <v>664</v>
      </c>
      <c r="F166" s="41" t="s">
        <v>2458</v>
      </c>
      <c r="G166" s="41" t="s">
        <v>667</v>
      </c>
      <c r="H166" s="41" t="s">
        <v>665</v>
      </c>
      <c r="I166" s="41" t="s">
        <v>663</v>
      </c>
      <c r="J166" s="41" t="s">
        <v>668</v>
      </c>
      <c r="K166" s="41" t="s">
        <v>666</v>
      </c>
      <c r="L166" s="41">
        <f t="shared" si="36"/>
        <v>5</v>
      </c>
      <c r="M166" s="41">
        <f t="shared" si="37"/>
        <v>10</v>
      </c>
      <c r="N166" s="41" t="str">
        <f t="shared" si="38"/>
        <v>IJDM</v>
      </c>
      <c r="O166" s="41" t="str">
        <f>VLOOKUP(N166,Table1[],2,FALSE)</f>
        <v>1056-7895</v>
      </c>
      <c r="P166" s="41" t="str">
        <f>VLOOKUP(N166,Table1[],3,FALSE)</f>
        <v>R</v>
      </c>
      <c r="Q166" s="41" t="str">
        <f>VLOOKUP(N166,Table1[],4,FALSE)</f>
        <v>S</v>
      </c>
      <c r="R166" s="41">
        <v>2013</v>
      </c>
      <c r="S166" s="41" t="e">
        <v>#REF!</v>
      </c>
      <c r="T166" s="70">
        <v>42906</v>
      </c>
    </row>
    <row r="167" spans="1:23" ht="32">
      <c r="A167" s="41" t="s">
        <v>475</v>
      </c>
      <c r="B167" s="43" t="s">
        <v>3500</v>
      </c>
      <c r="C167" s="37" t="s">
        <v>3838</v>
      </c>
      <c r="D167" s="41" t="s">
        <v>4185</v>
      </c>
      <c r="E167" s="41" t="s">
        <v>569</v>
      </c>
      <c r="F167" s="41" t="s">
        <v>571</v>
      </c>
      <c r="G167" s="41" t="s">
        <v>570</v>
      </c>
      <c r="H167" s="41" t="s">
        <v>785</v>
      </c>
      <c r="I167" s="41" t="s">
        <v>783</v>
      </c>
      <c r="J167" s="41" t="s">
        <v>418</v>
      </c>
      <c r="K167" s="41" t="s">
        <v>572</v>
      </c>
      <c r="L167" s="41">
        <f t="shared" si="36"/>
        <v>5</v>
      </c>
      <c r="M167" s="41">
        <f t="shared" si="37"/>
        <v>10</v>
      </c>
      <c r="N167" s="41" t="str">
        <f t="shared" si="38"/>
        <v>IJCM</v>
      </c>
      <c r="O167" s="41" t="str">
        <f>VLOOKUP(N167,Table1[],2,FALSE)</f>
        <v>0219-8762</v>
      </c>
      <c r="P167" s="41" t="str">
        <f>VLOOKUP(N167,Table1[],3,FALSE)</f>
        <v>R</v>
      </c>
      <c r="Q167" s="41" t="str">
        <f>VLOOKUP(N167,Table1[],4,FALSE)</f>
        <v>S</v>
      </c>
      <c r="S167" s="41" t="e">
        <v>#REF!</v>
      </c>
      <c r="T167" s="70">
        <v>42906</v>
      </c>
    </row>
    <row r="168" spans="1:23" ht="32">
      <c r="A168" s="41" t="s">
        <v>486</v>
      </c>
      <c r="B168" s="43" t="s">
        <v>4722</v>
      </c>
      <c r="C168" s="37" t="s">
        <v>3855</v>
      </c>
      <c r="D168" s="41" t="s">
        <v>4186</v>
      </c>
      <c r="E168" s="41" t="s">
        <v>632</v>
      </c>
      <c r="F168" s="41" t="s">
        <v>631</v>
      </c>
      <c r="G168" s="41" t="s">
        <v>628</v>
      </c>
      <c r="H168" s="41" t="s">
        <v>1930</v>
      </c>
      <c r="I168" s="41" t="s">
        <v>1929</v>
      </c>
      <c r="J168" s="41" t="s">
        <v>629</v>
      </c>
      <c r="K168" s="41" t="s">
        <v>630</v>
      </c>
      <c r="L168" s="41">
        <f t="shared" si="36"/>
        <v>5</v>
      </c>
      <c r="M168" s="41">
        <f t="shared" si="37"/>
        <v>9</v>
      </c>
      <c r="N168" s="41" t="str">
        <f t="shared" si="38"/>
        <v>EWC</v>
      </c>
      <c r="O168" s="41" t="str">
        <f>VLOOKUP(N168,Table1[],2,FALSE)</f>
        <v>0177-0667</v>
      </c>
      <c r="P168" s="41" t="str">
        <f>VLOOKUP(N168,Table1[],3,FALSE)</f>
        <v>R</v>
      </c>
      <c r="Q168" s="41" t="str">
        <f>VLOOKUP(N168,Table1[],4,FALSE)</f>
        <v>S</v>
      </c>
      <c r="R168" s="41">
        <v>2013</v>
      </c>
      <c r="S168" s="41" t="e">
        <v>#REF!</v>
      </c>
      <c r="T168" s="70">
        <v>42906</v>
      </c>
    </row>
    <row r="169" spans="1:23" ht="48">
      <c r="A169" s="41" t="s">
        <v>504</v>
      </c>
      <c r="B169" s="43" t="s">
        <v>3528</v>
      </c>
      <c r="C169" s="37" t="s">
        <v>3870</v>
      </c>
      <c r="D169" s="41" t="s">
        <v>4187</v>
      </c>
      <c r="E169" s="41" t="s">
        <v>720</v>
      </c>
      <c r="F169" s="41" t="s">
        <v>721</v>
      </c>
      <c r="G169" s="41" t="s">
        <v>778</v>
      </c>
      <c r="H169" s="41" t="s">
        <v>779</v>
      </c>
      <c r="I169" s="41" t="s">
        <v>780</v>
      </c>
      <c r="J169" s="41" t="s">
        <v>418</v>
      </c>
      <c r="K169" s="41" t="s">
        <v>722</v>
      </c>
      <c r="L169" s="41">
        <f t="shared" si="36"/>
        <v>5</v>
      </c>
      <c r="M169" s="41">
        <f t="shared" si="37"/>
        <v>9</v>
      </c>
      <c r="N169" s="41" t="str">
        <f t="shared" si="38"/>
        <v>EMA</v>
      </c>
      <c r="O169" s="41" t="str">
        <f>VLOOKUP(N169,Table1[],2,FALSE)</f>
        <v>0167-6369</v>
      </c>
      <c r="P169" s="41" t="str">
        <f>VLOOKUP(N169,Table1[],3,FALSE)</f>
        <v>R</v>
      </c>
      <c r="Q169" s="41" t="str">
        <f>VLOOKUP(N169,Table1[],4,FALSE)</f>
        <v>S</v>
      </c>
      <c r="R169" s="41">
        <v>2013</v>
      </c>
      <c r="S169" s="56" t="s">
        <v>2576</v>
      </c>
      <c r="T169" s="70">
        <v>42906</v>
      </c>
    </row>
    <row r="170" spans="1:23" ht="32">
      <c r="A170" s="41" t="s">
        <v>487</v>
      </c>
      <c r="B170" s="43" t="s">
        <v>3495</v>
      </c>
      <c r="C170" s="37" t="s">
        <v>3832</v>
      </c>
      <c r="D170" s="41" t="s">
        <v>4188</v>
      </c>
      <c r="E170" s="41" t="s">
        <v>634</v>
      </c>
      <c r="F170" s="41" t="s">
        <v>633</v>
      </c>
      <c r="G170" s="41" t="s">
        <v>637</v>
      </c>
      <c r="H170" s="41" t="s">
        <v>2289</v>
      </c>
      <c r="I170" s="41" t="s">
        <v>2288</v>
      </c>
      <c r="J170" s="41" t="s">
        <v>636</v>
      </c>
      <c r="K170" s="41" t="s">
        <v>635</v>
      </c>
      <c r="L170" s="41">
        <f t="shared" si="36"/>
        <v>5</v>
      </c>
      <c r="M170" s="41">
        <f t="shared" si="37"/>
        <v>11</v>
      </c>
      <c r="N170" s="41" t="str">
        <f t="shared" si="38"/>
        <v>EAWBE</v>
      </c>
      <c r="O170" s="41" t="str">
        <f>VLOOKUP(N170,Table1[],2,FALSE)</f>
        <v>0955-7997</v>
      </c>
      <c r="P170" s="41" t="str">
        <f>VLOOKUP(N170,Table1[],3,FALSE)</f>
        <v>R</v>
      </c>
      <c r="Q170" s="41" t="str">
        <f>VLOOKUP(N170,Table1[],4,FALSE)</f>
        <v>S</v>
      </c>
      <c r="S170" s="41" t="e">
        <v>#REF!</v>
      </c>
      <c r="T170" s="70">
        <v>42906</v>
      </c>
    </row>
    <row r="171" spans="1:23" ht="48">
      <c r="A171" s="41" t="s">
        <v>462</v>
      </c>
      <c r="B171" s="43" t="s">
        <v>3522</v>
      </c>
      <c r="C171" s="37" t="s">
        <v>3863</v>
      </c>
      <c r="D171" s="41" t="s">
        <v>4189</v>
      </c>
      <c r="E171" s="41" t="s">
        <v>460</v>
      </c>
      <c r="F171" s="41" t="s">
        <v>463</v>
      </c>
      <c r="G171" s="41" t="s">
        <v>464</v>
      </c>
      <c r="H171" s="41" t="s">
        <v>461</v>
      </c>
      <c r="I171" s="41" t="s">
        <v>459</v>
      </c>
      <c r="J171" s="41" t="s">
        <v>418</v>
      </c>
      <c r="K171" s="41" t="s">
        <v>465</v>
      </c>
      <c r="L171" s="41">
        <f t="shared" si="36"/>
        <v>5</v>
      </c>
      <c r="M171" s="41">
        <f t="shared" si="37"/>
        <v>7</v>
      </c>
      <c r="N171" s="41" t="str">
        <f t="shared" si="38"/>
        <v>E</v>
      </c>
      <c r="O171" s="41" t="str">
        <f>VLOOKUP(N171,Table1[],2,FALSE)</f>
        <v>0360-5442</v>
      </c>
      <c r="P171" s="41" t="str">
        <f>VLOOKUP(N171,Table1[],3,FALSE)</f>
        <v>R</v>
      </c>
      <c r="Q171" s="41" t="str">
        <f>VLOOKUP(N171,Table1[],4,FALSE)</f>
        <v>S</v>
      </c>
      <c r="R171" s="41">
        <v>2013</v>
      </c>
      <c r="S171" s="41">
        <v>4</v>
      </c>
      <c r="T171" s="70">
        <v>42906</v>
      </c>
    </row>
    <row r="172" spans="1:23">
      <c r="A172" s="41" t="s">
        <v>481</v>
      </c>
      <c r="B172" s="43" t="s">
        <v>3509</v>
      </c>
      <c r="C172" s="37" t="s">
        <v>3847</v>
      </c>
      <c r="D172" s="41" t="s">
        <v>4190</v>
      </c>
      <c r="E172" s="41" t="s">
        <v>597</v>
      </c>
      <c r="F172" s="41" t="s">
        <v>598</v>
      </c>
      <c r="G172" s="41" t="s">
        <v>603</v>
      </c>
      <c r="H172" s="41" t="s">
        <v>600</v>
      </c>
      <c r="I172" s="41" t="s">
        <v>599</v>
      </c>
      <c r="J172" s="41" t="s">
        <v>602</v>
      </c>
      <c r="K172" s="41" t="s">
        <v>601</v>
      </c>
      <c r="L172" s="41">
        <f t="shared" si="36"/>
        <v>5</v>
      </c>
      <c r="M172" s="41">
        <f t="shared" si="37"/>
        <v>11</v>
      </c>
      <c r="N172" s="41" t="str">
        <f t="shared" si="38"/>
        <v>CMBBE</v>
      </c>
      <c r="O172" s="41" t="str">
        <f>VLOOKUP(N172,Table1[],2,FALSE)</f>
        <v>1025-5842</v>
      </c>
      <c r="P172" s="41" t="str">
        <f>VLOOKUP(N172,Table1[],3,FALSE)</f>
        <v>R</v>
      </c>
      <c r="Q172" s="41" t="str">
        <f>VLOOKUP(N172,Table1[],4,FALSE)</f>
        <v>S</v>
      </c>
      <c r="R172" s="41">
        <v>2012</v>
      </c>
      <c r="S172" s="41" t="e">
        <v>#REF!</v>
      </c>
      <c r="T172" s="70">
        <v>42906</v>
      </c>
    </row>
    <row r="173" spans="1:23" ht="32">
      <c r="A173" s="41" t="s">
        <v>477</v>
      </c>
      <c r="B173" s="43" t="s">
        <v>3499</v>
      </c>
      <c r="C173" s="37" t="s">
        <v>3837</v>
      </c>
      <c r="D173" s="41" t="s">
        <v>4191</v>
      </c>
      <c r="E173" s="41" t="s">
        <v>2455</v>
      </c>
      <c r="F173" s="41" t="s">
        <v>579</v>
      </c>
      <c r="G173" s="41" t="s">
        <v>580</v>
      </c>
      <c r="H173" s="41" t="s">
        <v>2485</v>
      </c>
      <c r="I173" s="41" t="s">
        <v>2485</v>
      </c>
      <c r="J173" s="41" t="s">
        <v>578</v>
      </c>
      <c r="K173" s="41" t="s">
        <v>577</v>
      </c>
      <c r="L173" s="41">
        <f t="shared" si="36"/>
        <v>5</v>
      </c>
      <c r="M173" s="41">
        <f t="shared" si="37"/>
        <v>11</v>
      </c>
      <c r="N173" s="41" t="str">
        <f t="shared" si="38"/>
        <v>CMAME</v>
      </c>
      <c r="O173" s="41" t="str">
        <f>VLOOKUP(N173,Table1[],2,FALSE)</f>
        <v>0045-7825</v>
      </c>
      <c r="P173" s="41" t="str">
        <f>VLOOKUP(N173,Table1[],3,FALSE)</f>
        <v>R</v>
      </c>
      <c r="Q173" s="41" t="str">
        <f>VLOOKUP(N173,Table1[],4,FALSE)</f>
        <v>S</v>
      </c>
      <c r="R173" s="41">
        <v>2013</v>
      </c>
      <c r="S173" s="41" t="e">
        <v>#REF!</v>
      </c>
      <c r="T173" s="70">
        <v>42906</v>
      </c>
    </row>
    <row r="174" spans="1:23" ht="32">
      <c r="A174" s="41" t="s">
        <v>494</v>
      </c>
      <c r="B174" s="43" t="s">
        <v>3508</v>
      </c>
      <c r="C174" s="37" t="s">
        <v>3845</v>
      </c>
      <c r="D174" s="41" t="s">
        <v>4192</v>
      </c>
      <c r="E174" s="41" t="s">
        <v>682</v>
      </c>
      <c r="F174" s="41" t="s">
        <v>683</v>
      </c>
      <c r="G174" s="41" t="s">
        <v>686</v>
      </c>
      <c r="H174" s="41" t="s">
        <v>787</v>
      </c>
      <c r="I174" s="41" t="s">
        <v>786</v>
      </c>
      <c r="J174" s="41" t="s">
        <v>685</v>
      </c>
      <c r="K174" s="41" t="s">
        <v>684</v>
      </c>
      <c r="L174" s="41">
        <f t="shared" si="36"/>
        <v>5</v>
      </c>
      <c r="M174" s="41">
        <f t="shared" si="37"/>
        <v>11</v>
      </c>
      <c r="N174" s="41" t="str">
        <f t="shared" si="38"/>
        <v>CMAME</v>
      </c>
      <c r="O174" s="41" t="str">
        <f>VLOOKUP(N174,Table1[],2,FALSE)</f>
        <v>0045-7825</v>
      </c>
      <c r="P174" s="41" t="str">
        <f>VLOOKUP(N174,Table1[],3,FALSE)</f>
        <v>R</v>
      </c>
      <c r="Q174" s="41" t="str">
        <f>VLOOKUP(N174,Table1[],4,FALSE)</f>
        <v>S</v>
      </c>
      <c r="R174" s="41">
        <v>2013</v>
      </c>
      <c r="S174" s="41" t="e">
        <v>#REF!</v>
      </c>
      <c r="T174" s="70">
        <v>42906</v>
      </c>
    </row>
    <row r="175" spans="1:23" ht="32">
      <c r="A175" s="66" t="s">
        <v>426</v>
      </c>
      <c r="B175" s="43" t="s">
        <v>4723</v>
      </c>
      <c r="C175" s="37" t="s">
        <v>3834</v>
      </c>
      <c r="D175" s="41" t="s">
        <v>4193</v>
      </c>
      <c r="E175" s="41" t="s">
        <v>425</v>
      </c>
      <c r="F175" s="41" t="s">
        <v>2459</v>
      </c>
      <c r="G175" s="41" t="s">
        <v>427</v>
      </c>
      <c r="H175" s="41" t="s">
        <v>2284</v>
      </c>
      <c r="I175" s="41" t="s">
        <v>784</v>
      </c>
      <c r="J175" s="41" t="s">
        <v>428</v>
      </c>
      <c r="K175" s="41" t="s">
        <v>429</v>
      </c>
      <c r="L175" s="41">
        <f t="shared" si="36"/>
        <v>5</v>
      </c>
      <c r="M175" s="41">
        <f t="shared" si="37"/>
        <v>8</v>
      </c>
      <c r="N175" s="41" t="str">
        <f t="shared" si="38"/>
        <v>CM</v>
      </c>
      <c r="O175" s="41" t="str">
        <f>VLOOKUP(N175,Table1[],2,FALSE)</f>
        <v>0178-7675</v>
      </c>
      <c r="P175" s="41" t="str">
        <f>VLOOKUP(N175,Table1[],3,FALSE)</f>
        <v>R</v>
      </c>
      <c r="Q175" s="41" t="str">
        <f>VLOOKUP(N175,Table1[],4,FALSE)</f>
        <v>S</v>
      </c>
      <c r="R175" s="41">
        <v>2013</v>
      </c>
      <c r="S175" s="41" t="e">
        <v>#REF!</v>
      </c>
      <c r="T175" s="70">
        <v>42906</v>
      </c>
    </row>
    <row r="176" spans="1:23" ht="32">
      <c r="A176" s="41" t="s">
        <v>491</v>
      </c>
      <c r="B176" s="43" t="s">
        <v>3525</v>
      </c>
      <c r="C176" s="37" t="s">
        <v>3866</v>
      </c>
      <c r="D176" s="41" t="s">
        <v>4194</v>
      </c>
      <c r="E176" s="41" t="s">
        <v>678</v>
      </c>
      <c r="F176" s="41" t="s">
        <v>676</v>
      </c>
      <c r="G176" s="41" t="s">
        <v>2470</v>
      </c>
      <c r="H176" s="41" t="s">
        <v>788</v>
      </c>
      <c r="I176" s="41" t="s">
        <v>789</v>
      </c>
      <c r="J176" s="41" t="s">
        <v>2488</v>
      </c>
      <c r="K176" s="41" t="s">
        <v>677</v>
      </c>
      <c r="L176" s="41">
        <f t="shared" si="36"/>
        <v>5</v>
      </c>
      <c r="M176" s="41">
        <f t="shared" si="37"/>
        <v>9</v>
      </c>
      <c r="N176" s="41" t="str">
        <f t="shared" si="38"/>
        <v>ANM</v>
      </c>
      <c r="O176" s="41" t="str">
        <f>VLOOKUP(N176,Table1[],2,FALSE)</f>
        <v>0168-9274</v>
      </c>
      <c r="P176" s="41" t="str">
        <f>VLOOKUP(N176,Table1[],3,FALSE)</f>
        <v>R</v>
      </c>
      <c r="Q176" s="41" t="str">
        <f>VLOOKUP(N176,Table1[],4,FALSE)</f>
        <v>S</v>
      </c>
      <c r="R176" s="41">
        <v>2013</v>
      </c>
      <c r="S176" s="41" t="e">
        <v>#REF!</v>
      </c>
      <c r="T176" s="70">
        <v>42906</v>
      </c>
      <c r="W176" s="41">
        <v>1.036</v>
      </c>
    </row>
    <row r="177" spans="1:23" ht="32">
      <c r="A177" s="41" t="s">
        <v>479</v>
      </c>
      <c r="B177" s="43" t="s">
        <v>3496</v>
      </c>
      <c r="C177" s="37" t="s">
        <v>3791</v>
      </c>
      <c r="D177" s="41" t="s">
        <v>4195</v>
      </c>
      <c r="E177" s="41" t="s">
        <v>583</v>
      </c>
      <c r="F177" s="41" t="s">
        <v>584</v>
      </c>
      <c r="G177" s="41" t="s">
        <v>587</v>
      </c>
      <c r="H177" s="41" t="s">
        <v>2284</v>
      </c>
      <c r="I177" s="41" t="s">
        <v>588</v>
      </c>
      <c r="J177" s="41" t="s">
        <v>585</v>
      </c>
      <c r="K177" s="41" t="s">
        <v>586</v>
      </c>
      <c r="L177" s="41">
        <f t="shared" si="36"/>
        <v>5</v>
      </c>
      <c r="M177" s="41">
        <f t="shared" si="37"/>
        <v>8</v>
      </c>
      <c r="N177" s="41" t="str">
        <f t="shared" si="38"/>
        <v>AM</v>
      </c>
      <c r="O177" s="41" t="str">
        <f>VLOOKUP(N177,Table1[],2,FALSE)</f>
        <v>1359-6454</v>
      </c>
      <c r="P177" s="41" t="str">
        <f>VLOOKUP(N177,Table1[],3,FALSE)</f>
        <v>R</v>
      </c>
      <c r="Q177" s="41" t="str">
        <f>VLOOKUP(N177,Table1[],4,FALSE)</f>
        <v>S</v>
      </c>
      <c r="R177" s="41">
        <v>2013</v>
      </c>
      <c r="S177" s="41" t="e">
        <v>#REF!</v>
      </c>
      <c r="T177" s="70">
        <v>42906</v>
      </c>
      <c r="W177" s="41">
        <v>3.94</v>
      </c>
    </row>
    <row r="178" spans="1:23" ht="32">
      <c r="A178" s="41" t="s">
        <v>501</v>
      </c>
      <c r="B178" s="43" t="s">
        <v>3392</v>
      </c>
      <c r="C178" s="37" t="s">
        <v>3783</v>
      </c>
      <c r="D178" s="41" t="s">
        <v>4196</v>
      </c>
      <c r="E178" s="41" t="s">
        <v>713</v>
      </c>
      <c r="F178" s="41" t="s">
        <v>2542</v>
      </c>
      <c r="G178" s="41" t="s">
        <v>712</v>
      </c>
      <c r="H178" s="41" t="s">
        <v>2284</v>
      </c>
      <c r="I178" s="41" t="s">
        <v>7</v>
      </c>
      <c r="J178" s="41" t="s">
        <v>711</v>
      </c>
      <c r="K178" s="41" t="s">
        <v>710</v>
      </c>
      <c r="L178" s="41">
        <f t="shared" si="36"/>
        <v>5</v>
      </c>
      <c r="M178" s="41">
        <f t="shared" si="37"/>
        <v>9</v>
      </c>
      <c r="N178" s="41" t="str">
        <f t="shared" si="38"/>
        <v>AES</v>
      </c>
      <c r="O178" s="41" t="str">
        <f>VLOOKUP(N178,Table1[],2,FALSE)</f>
        <v>0965-9978</v>
      </c>
      <c r="P178" s="41" t="str">
        <f>VLOOKUP(N178,Table1[],3,FALSE)</f>
        <v>R</v>
      </c>
      <c r="Q178" s="41" t="str">
        <f>VLOOKUP(N178,Table1[],4,FALSE)</f>
        <v>S</v>
      </c>
      <c r="R178" s="41">
        <v>2013</v>
      </c>
      <c r="S178" s="56" t="s">
        <v>2576</v>
      </c>
      <c r="T178" s="70">
        <v>42906</v>
      </c>
      <c r="W178" s="41">
        <v>1.4219999999999999</v>
      </c>
    </row>
    <row r="179" spans="1:23" ht="48">
      <c r="A179" s="41" t="s">
        <v>499</v>
      </c>
      <c r="B179" s="43" t="s">
        <v>4724</v>
      </c>
      <c r="C179" s="37" t="s">
        <v>3853</v>
      </c>
      <c r="D179" s="41" t="s">
        <v>4197</v>
      </c>
      <c r="E179" s="41" t="s">
        <v>4494</v>
      </c>
      <c r="F179" s="41" t="s">
        <v>706</v>
      </c>
      <c r="G179" s="41" t="s">
        <v>708</v>
      </c>
      <c r="H179" s="41" t="s">
        <v>2284</v>
      </c>
      <c r="I179" s="41" t="s">
        <v>705</v>
      </c>
      <c r="J179" s="41" t="s">
        <v>772</v>
      </c>
      <c r="K179" s="41" t="s">
        <v>707</v>
      </c>
      <c r="L179" s="41">
        <f t="shared" si="36"/>
        <v>5</v>
      </c>
      <c r="M179" s="41">
        <f t="shared" si="37"/>
        <v>10</v>
      </c>
      <c r="N179" s="41" t="str">
        <f t="shared" si="38"/>
        <v>ACME</v>
      </c>
      <c r="O179" s="41" t="str">
        <f>VLOOKUP(N179,Table1[],2,FALSE)</f>
        <v>1134-3060</v>
      </c>
      <c r="P179" s="41" t="str">
        <f>VLOOKUP(N179,Table1[],3,FALSE)</f>
        <v>R</v>
      </c>
      <c r="Q179" s="41" t="str">
        <f>VLOOKUP(N179,Table1[],4,FALSE)</f>
        <v>S</v>
      </c>
      <c r="R179" s="41">
        <v>2013</v>
      </c>
      <c r="S179" s="41" t="e">
        <v>#REF!</v>
      </c>
      <c r="T179" s="70">
        <v>42906</v>
      </c>
    </row>
    <row r="180" spans="1:23" ht="32">
      <c r="A180" s="34" t="s">
        <v>4496</v>
      </c>
      <c r="B180" s="43" t="s">
        <v>4488</v>
      </c>
      <c r="C180" s="37" t="s">
        <v>4489</v>
      </c>
      <c r="D180" s="43" t="s">
        <v>4493</v>
      </c>
      <c r="E180" s="41" t="s">
        <v>4491</v>
      </c>
      <c r="F180" s="41" t="s">
        <v>4490</v>
      </c>
      <c r="G180" s="41" t="s">
        <v>4492</v>
      </c>
      <c r="H180" s="41" t="s">
        <v>4655</v>
      </c>
      <c r="I180" s="41" t="s">
        <v>4656</v>
      </c>
      <c r="J180" s="56" t="s">
        <v>2576</v>
      </c>
      <c r="K180" s="41" t="s">
        <v>4497</v>
      </c>
      <c r="L180" s="41">
        <f t="shared" si="36"/>
        <v>5</v>
      </c>
      <c r="M180" s="41">
        <f t="shared" si="37"/>
        <v>10</v>
      </c>
      <c r="N180" s="41" t="str">
        <f t="shared" si="38"/>
        <v>JMBi</v>
      </c>
      <c r="O180" s="41" t="str">
        <f>VLOOKUP(N180,Table1[],2,FALSE)</f>
        <v>0303-6812</v>
      </c>
      <c r="P180" s="41" t="str">
        <f>VLOOKUP(N180,Table1[],3,FALSE)</f>
        <v>R</v>
      </c>
      <c r="Q180" s="41" t="str">
        <f>VLOOKUP(N180,Table1[],4,FALSE)</f>
        <v>S</v>
      </c>
      <c r="R180" s="41">
        <v>2012</v>
      </c>
      <c r="S180" s="41" t="e">
        <v>#REF!</v>
      </c>
      <c r="T180" s="70">
        <v>42906</v>
      </c>
    </row>
    <row r="181" spans="1:23" ht="32">
      <c r="A181" s="41" t="s">
        <v>527</v>
      </c>
      <c r="B181" s="43" t="s">
        <v>3553</v>
      </c>
      <c r="C181" s="37" t="s">
        <v>3891</v>
      </c>
      <c r="D181" s="41" t="s">
        <v>4198</v>
      </c>
      <c r="E181" s="41" t="s">
        <v>911</v>
      </c>
      <c r="F181" s="41" t="s">
        <v>916</v>
      </c>
      <c r="G181" s="41" t="s">
        <v>914</v>
      </c>
      <c r="H181" s="41" t="s">
        <v>913</v>
      </c>
      <c r="I181" s="41" t="s">
        <v>912</v>
      </c>
      <c r="J181" s="41" t="s">
        <v>2101</v>
      </c>
      <c r="K181" s="41" t="s">
        <v>915</v>
      </c>
      <c r="L181" s="41">
        <f t="shared" si="36"/>
        <v>5</v>
      </c>
      <c r="M181" s="41">
        <f t="shared" si="37"/>
        <v>8</v>
      </c>
      <c r="N181" s="41" t="str">
        <f t="shared" si="38"/>
        <v>WP</v>
      </c>
      <c r="O181" s="41" t="str">
        <f>VLOOKUP(N181,Table1[],2,FALSE)</f>
        <v>1366-7017</v>
      </c>
      <c r="P181" s="41" t="str">
        <f>VLOOKUP(N181,Table1[],3,FALSE)</f>
        <v>R</v>
      </c>
      <c r="Q181" s="41" t="str">
        <f>VLOOKUP(N181,Table1[],4,FALSE)</f>
        <v>S</v>
      </c>
      <c r="R181" s="41">
        <v>2012</v>
      </c>
      <c r="S181" s="56" t="s">
        <v>2576</v>
      </c>
      <c r="T181" s="70">
        <v>42906</v>
      </c>
    </row>
    <row r="182" spans="1:23" ht="32">
      <c r="A182" s="41" t="s">
        <v>3306</v>
      </c>
      <c r="B182" s="43" t="s">
        <v>3554</v>
      </c>
      <c r="C182" s="37" t="s">
        <v>3892</v>
      </c>
      <c r="D182" s="41" t="s">
        <v>4202</v>
      </c>
      <c r="E182" s="41" t="s">
        <v>940</v>
      </c>
      <c r="F182" s="41" t="s">
        <v>939</v>
      </c>
      <c r="G182" s="41" t="s">
        <v>942</v>
      </c>
      <c r="H182" s="41" t="s">
        <v>941</v>
      </c>
      <c r="I182" s="41" t="s">
        <v>943</v>
      </c>
      <c r="J182" s="41" t="s">
        <v>2101</v>
      </c>
      <c r="K182" s="41" t="s">
        <v>944</v>
      </c>
      <c r="L182" s="41">
        <f t="shared" si="36"/>
        <v>5</v>
      </c>
      <c r="M182" s="41">
        <f t="shared" si="37"/>
        <v>10</v>
      </c>
      <c r="N182" s="41" t="str">
        <f t="shared" si="38"/>
        <v>TSWJ</v>
      </c>
      <c r="O182" s="41" t="str">
        <f>VLOOKUP(N182,Table1[],2,FALSE)</f>
        <v>2356-6140</v>
      </c>
      <c r="P182" s="41" t="str">
        <f>VLOOKUP(N182,Table1[],3,FALSE)</f>
        <v>R</v>
      </c>
      <c r="Q182" s="41" t="str">
        <f>VLOOKUP(N182,Table1[],4,FALSE)</f>
        <v>N</v>
      </c>
      <c r="R182" s="41">
        <v>2012</v>
      </c>
      <c r="S182" s="56" t="s">
        <v>2576</v>
      </c>
      <c r="T182" s="70">
        <v>42906</v>
      </c>
    </row>
    <row r="183" spans="1:23" ht="32">
      <c r="A183" s="41" t="s">
        <v>518</v>
      </c>
      <c r="B183" s="43" t="s">
        <v>3540</v>
      </c>
      <c r="C183" s="37" t="s">
        <v>3791</v>
      </c>
      <c r="D183" s="41" t="s">
        <v>4201</v>
      </c>
      <c r="E183" s="41" t="s">
        <v>846</v>
      </c>
      <c r="F183" s="41" t="s">
        <v>845</v>
      </c>
      <c r="G183" s="41" t="s">
        <v>870</v>
      </c>
      <c r="H183" s="41" t="s">
        <v>887</v>
      </c>
      <c r="I183" s="41" t="s">
        <v>888</v>
      </c>
      <c r="J183" s="41" t="s">
        <v>869</v>
      </c>
      <c r="K183" s="41" t="s">
        <v>847</v>
      </c>
      <c r="L183" s="41">
        <f t="shared" si="36"/>
        <v>5</v>
      </c>
      <c r="M183" s="41">
        <f t="shared" si="37"/>
        <v>9</v>
      </c>
      <c r="N183" s="41" t="str">
        <f t="shared" si="38"/>
        <v>SMS</v>
      </c>
      <c r="O183" s="41" t="str">
        <f>VLOOKUP(N183,Table1[],2,FALSE)</f>
        <v>0964-1726</v>
      </c>
      <c r="P183" s="41" t="str">
        <f>VLOOKUP(N183,Table1[],3,FALSE)</f>
        <v>R</v>
      </c>
      <c r="Q183" s="41" t="str">
        <f>VLOOKUP(N183,Table1[],4,FALSE)</f>
        <v>S</v>
      </c>
      <c r="R183" s="41">
        <v>2012</v>
      </c>
      <c r="S183" s="41" t="e">
        <v>#REF!</v>
      </c>
      <c r="T183" s="70">
        <v>42906</v>
      </c>
    </row>
    <row r="184" spans="1:23" ht="48">
      <c r="A184" s="41" t="s">
        <v>517</v>
      </c>
      <c r="B184" s="43" t="s">
        <v>4725</v>
      </c>
      <c r="C184" s="37" t="s">
        <v>3815</v>
      </c>
      <c r="D184" s="41" t="s">
        <v>4203</v>
      </c>
      <c r="E184" s="41" t="s">
        <v>844</v>
      </c>
      <c r="F184" s="41" t="s">
        <v>843</v>
      </c>
      <c r="G184" s="41" t="s">
        <v>842</v>
      </c>
      <c r="H184" s="41" t="s">
        <v>840</v>
      </c>
      <c r="I184" s="41" t="s">
        <v>839</v>
      </c>
      <c r="J184" s="41" t="s">
        <v>1450</v>
      </c>
      <c r="K184" s="41" t="s">
        <v>841</v>
      </c>
      <c r="L184" s="41">
        <f t="shared" si="36"/>
        <v>5</v>
      </c>
      <c r="M184" s="41">
        <f t="shared" si="37"/>
        <v>13</v>
      </c>
      <c r="N184" s="41" t="str">
        <f t="shared" si="38"/>
        <v>RIMNCDI</v>
      </c>
      <c r="O184" s="41" t="str">
        <f>VLOOKUP(N184,Table1[],2,FALSE)</f>
        <v>0213-1315</v>
      </c>
      <c r="P184" s="41" t="str">
        <f>VLOOKUP(N184,Table1[],3,FALSE)</f>
        <v>R</v>
      </c>
      <c r="Q184" s="41" t="str">
        <f>VLOOKUP(N184,Table1[],4,FALSE)</f>
        <v>S</v>
      </c>
      <c r="R184" s="41">
        <v>2012</v>
      </c>
      <c r="S184" s="41" t="e">
        <v>#REF!</v>
      </c>
      <c r="T184" s="70">
        <v>42906</v>
      </c>
    </row>
    <row r="185" spans="1:23" ht="32">
      <c r="A185" s="41" t="s">
        <v>532</v>
      </c>
      <c r="B185" s="43" t="s">
        <v>3531</v>
      </c>
      <c r="C185" s="37" t="s">
        <v>3872</v>
      </c>
      <c r="D185" s="41" t="s">
        <v>4204</v>
      </c>
      <c r="E185" s="41" t="s">
        <v>2277</v>
      </c>
      <c r="F185" s="41" t="s">
        <v>946</v>
      </c>
      <c r="G185" s="41" t="s">
        <v>2278</v>
      </c>
      <c r="H185" s="41" t="s">
        <v>3191</v>
      </c>
      <c r="I185" s="41" t="s">
        <v>3190</v>
      </c>
      <c r="J185" s="41" t="s">
        <v>2279</v>
      </c>
      <c r="K185" s="41" t="s">
        <v>945</v>
      </c>
      <c r="L185" s="41">
        <f t="shared" si="36"/>
        <v>5</v>
      </c>
      <c r="M185" s="41">
        <f t="shared" si="37"/>
        <v>13</v>
      </c>
      <c r="N185" s="41" t="str">
        <f t="shared" si="38"/>
        <v>RIMNCDI</v>
      </c>
      <c r="O185" s="41" t="str">
        <f>VLOOKUP(N185,Table1[],2,FALSE)</f>
        <v>0213-1315</v>
      </c>
      <c r="P185" s="41" t="str">
        <f>VLOOKUP(N185,Table1[],3,FALSE)</f>
        <v>R</v>
      </c>
      <c r="Q185" s="41" t="str">
        <f>VLOOKUP(N185,Table1[],4,FALSE)</f>
        <v>S</v>
      </c>
      <c r="S185" s="56" t="s">
        <v>2576</v>
      </c>
      <c r="T185" s="70">
        <v>42906</v>
      </c>
    </row>
    <row r="186" spans="1:23" ht="32">
      <c r="A186" s="41" t="s">
        <v>528</v>
      </c>
      <c r="B186" s="43" t="s">
        <v>4726</v>
      </c>
      <c r="C186" s="37" t="s">
        <v>3882</v>
      </c>
      <c r="D186" s="41" t="s">
        <v>4205</v>
      </c>
      <c r="E186" s="41" t="s">
        <v>923</v>
      </c>
      <c r="F186" s="41" t="s">
        <v>924</v>
      </c>
      <c r="G186" s="41" t="s">
        <v>927</v>
      </c>
      <c r="H186" s="41" t="s">
        <v>2284</v>
      </c>
      <c r="I186" s="41" t="s">
        <v>922</v>
      </c>
      <c r="J186" s="41" t="s">
        <v>926</v>
      </c>
      <c r="K186" s="41" t="s">
        <v>925</v>
      </c>
      <c r="L186" s="41">
        <f t="shared" si="36"/>
        <v>5</v>
      </c>
      <c r="M186" s="41">
        <f t="shared" si="37"/>
        <v>9</v>
      </c>
      <c r="N186" s="41" t="str">
        <f t="shared" si="38"/>
        <v>PRE</v>
      </c>
      <c r="O186" s="41" t="str">
        <f>VLOOKUP(N186,Table1[],2,FALSE)</f>
        <v>1550-2376</v>
      </c>
      <c r="P186" s="41" t="str">
        <f>VLOOKUP(N186,Table1[],3,FALSE)</f>
        <v>R</v>
      </c>
      <c r="Q186" s="41" t="str">
        <f>VLOOKUP(N186,Table1[],4,FALSE)</f>
        <v>S</v>
      </c>
      <c r="R186" s="41">
        <v>2012</v>
      </c>
      <c r="S186" s="41" t="e">
        <v>#REF!</v>
      </c>
      <c r="T186" s="70">
        <v>42906</v>
      </c>
    </row>
    <row r="187" spans="1:23" ht="48">
      <c r="A187" s="41" t="s">
        <v>3307</v>
      </c>
      <c r="B187" s="43" t="s">
        <v>3552</v>
      </c>
      <c r="C187" s="37" t="s">
        <v>3890</v>
      </c>
      <c r="D187" s="41" t="s">
        <v>4206</v>
      </c>
      <c r="E187" s="41" t="s">
        <v>762</v>
      </c>
      <c r="F187" s="41" t="s">
        <v>763</v>
      </c>
      <c r="G187" s="41" t="s">
        <v>2480</v>
      </c>
      <c r="H187" s="41" t="s">
        <v>764</v>
      </c>
      <c r="I187" s="41" t="s">
        <v>761</v>
      </c>
      <c r="J187" s="41" t="s">
        <v>418</v>
      </c>
      <c r="K187" s="41" t="s">
        <v>794</v>
      </c>
      <c r="L187" s="41">
        <f t="shared" si="36"/>
        <v>5</v>
      </c>
      <c r="M187" s="41">
        <f t="shared" si="37"/>
        <v>10</v>
      </c>
      <c r="N187" s="41" t="str">
        <f t="shared" si="38"/>
        <v>PONE</v>
      </c>
      <c r="O187" s="41" t="str">
        <f>VLOOKUP(N187,Table1[],2,FALSE)</f>
        <v>1932-6203</v>
      </c>
      <c r="P187" s="41" t="str">
        <f>VLOOKUP(N187,Table1[],3,FALSE)</f>
        <v>R</v>
      </c>
      <c r="Q187" s="41" t="str">
        <f>VLOOKUP(N187,Table1[],4,FALSE)</f>
        <v>S</v>
      </c>
      <c r="R187" s="41">
        <v>2012</v>
      </c>
      <c r="S187" s="41" t="e">
        <v>#REF!</v>
      </c>
      <c r="T187" s="70">
        <v>42906</v>
      </c>
    </row>
    <row r="188" spans="1:23" ht="32">
      <c r="A188" s="41" t="s">
        <v>3308</v>
      </c>
      <c r="B188" s="43" t="s">
        <v>3537</v>
      </c>
      <c r="C188" s="37" t="s">
        <v>3877</v>
      </c>
      <c r="D188" s="41" t="s">
        <v>4207</v>
      </c>
      <c r="E188" s="41" t="s">
        <v>920</v>
      </c>
      <c r="F188" s="41" t="s">
        <v>921</v>
      </c>
      <c r="G188" s="41" t="s">
        <v>917</v>
      </c>
      <c r="H188" s="41" t="s">
        <v>1489</v>
      </c>
      <c r="I188" s="41" t="s">
        <v>1488</v>
      </c>
      <c r="J188" s="41" t="s">
        <v>918</v>
      </c>
      <c r="K188" s="41" t="s">
        <v>919</v>
      </c>
      <c r="L188" s="41">
        <f t="shared" si="36"/>
        <v>5</v>
      </c>
      <c r="M188" s="41">
        <f t="shared" si="37"/>
        <v>10</v>
      </c>
      <c r="N188" s="41" t="str">
        <f t="shared" si="38"/>
        <v>PNAS</v>
      </c>
      <c r="O188" s="41" t="str">
        <f>VLOOKUP(N188,Table1[],2,FALSE)</f>
        <v>1091-6490</v>
      </c>
      <c r="P188" s="41" t="str">
        <f>VLOOKUP(N188,Table1[],3,FALSE)</f>
        <v>R</v>
      </c>
      <c r="Q188" s="41" t="str">
        <f>VLOOKUP(N188,Table1[],4,FALSE)</f>
        <v>N</v>
      </c>
      <c r="R188" s="41">
        <v>2012</v>
      </c>
      <c r="S188" s="41" t="e">
        <v>#REF!</v>
      </c>
      <c r="T188" s="70">
        <v>42906</v>
      </c>
    </row>
    <row r="189" spans="1:23" ht="32">
      <c r="A189" s="41" t="s">
        <v>515</v>
      </c>
      <c r="B189" s="43" t="s">
        <v>3534</v>
      </c>
      <c r="C189" s="37" t="s">
        <v>3875</v>
      </c>
      <c r="D189" s="41" t="s">
        <v>4208</v>
      </c>
      <c r="E189" s="41" t="s">
        <v>833</v>
      </c>
      <c r="F189" s="41" t="s">
        <v>832</v>
      </c>
      <c r="G189" s="41" t="s">
        <v>831</v>
      </c>
      <c r="H189" s="41" t="s">
        <v>2284</v>
      </c>
      <c r="I189" s="41" t="s">
        <v>830</v>
      </c>
      <c r="J189" s="41" t="s">
        <v>418</v>
      </c>
      <c r="K189" s="41" t="s">
        <v>829</v>
      </c>
      <c r="L189" s="41">
        <f t="shared" si="36"/>
        <v>5</v>
      </c>
      <c r="M189" s="41">
        <f t="shared" si="37"/>
        <v>8</v>
      </c>
      <c r="N189" s="41" t="str">
        <f t="shared" si="38"/>
        <v>OR</v>
      </c>
      <c r="O189" s="41" t="str">
        <f>VLOOKUP(N189,Table1[],2,FALSE)</f>
        <v>1660-8933</v>
      </c>
      <c r="P189" s="41" t="str">
        <f>VLOOKUP(N189,Table1[],3,FALSE)</f>
        <v>R</v>
      </c>
      <c r="Q189" s="41" t="str">
        <f>VLOOKUP(N189,Table1[],4,FALSE)</f>
        <v>N</v>
      </c>
      <c r="R189" s="41">
        <v>2012</v>
      </c>
      <c r="S189" s="56" t="s">
        <v>2576</v>
      </c>
      <c r="T189" s="70">
        <v>42906</v>
      </c>
    </row>
    <row r="190" spans="1:23" ht="32">
      <c r="A190" s="41" t="s">
        <v>519</v>
      </c>
      <c r="B190" s="43" t="s">
        <v>3533</v>
      </c>
      <c r="C190" s="37" t="s">
        <v>3874</v>
      </c>
      <c r="D190" s="41" t="s">
        <v>4209</v>
      </c>
      <c r="E190" s="41" t="s">
        <v>848</v>
      </c>
      <c r="F190" s="41" t="s">
        <v>832</v>
      </c>
      <c r="G190" s="41" t="s">
        <v>519</v>
      </c>
      <c r="H190" s="41" t="s">
        <v>2284</v>
      </c>
      <c r="I190" s="41" t="s">
        <v>849</v>
      </c>
      <c r="J190" s="41" t="s">
        <v>418</v>
      </c>
      <c r="K190" s="41" t="s">
        <v>850</v>
      </c>
      <c r="L190" s="41">
        <f t="shared" si="36"/>
        <v>5</v>
      </c>
      <c r="M190" s="41">
        <f t="shared" si="37"/>
        <v>8</v>
      </c>
      <c r="N190" s="41" t="str">
        <f t="shared" si="38"/>
        <v>OR</v>
      </c>
      <c r="O190" s="41" t="str">
        <f>VLOOKUP(N190,Table1[],2,FALSE)</f>
        <v>1660-8933</v>
      </c>
      <c r="P190" s="41" t="str">
        <f>VLOOKUP(N190,Table1[],3,FALSE)</f>
        <v>R</v>
      </c>
      <c r="Q190" s="41" t="str">
        <f>VLOOKUP(N190,Table1[],4,FALSE)</f>
        <v>N</v>
      </c>
      <c r="R190" s="41">
        <v>2012</v>
      </c>
      <c r="S190" s="56" t="s">
        <v>2576</v>
      </c>
      <c r="T190" s="70">
        <v>42906</v>
      </c>
    </row>
    <row r="191" spans="1:23" ht="32">
      <c r="A191" s="41" t="s">
        <v>3309</v>
      </c>
      <c r="B191" s="43" t="s">
        <v>3547</v>
      </c>
      <c r="C191" s="37" t="s">
        <v>3888</v>
      </c>
      <c r="D191" s="41" t="s">
        <v>4210</v>
      </c>
      <c r="E191" s="41" t="s">
        <v>34</v>
      </c>
      <c r="F191" s="41" t="s">
        <v>2460</v>
      </c>
      <c r="G191" s="41" t="s">
        <v>795</v>
      </c>
      <c r="H191" s="41" t="s">
        <v>39</v>
      </c>
      <c r="I191" s="41" t="s">
        <v>40</v>
      </c>
      <c r="J191" s="41" t="s">
        <v>418</v>
      </c>
      <c r="K191" s="41" t="s">
        <v>796</v>
      </c>
      <c r="L191" s="41">
        <f t="shared" si="36"/>
        <v>5</v>
      </c>
      <c r="M191" s="41">
        <f t="shared" si="37"/>
        <v>10</v>
      </c>
      <c r="N191" s="41" t="str">
        <f t="shared" si="38"/>
        <v>MMNA</v>
      </c>
      <c r="O191" s="41" t="str">
        <f>VLOOKUP(N191,Table1[],2,FALSE)</f>
        <v>0764-583X</v>
      </c>
      <c r="P191" s="41" t="str">
        <f>VLOOKUP(N191,Table1[],3,FALSE)</f>
        <v>R</v>
      </c>
      <c r="Q191" s="41" t="str">
        <f>VLOOKUP(N191,Table1[],4,FALSE)</f>
        <v>S</v>
      </c>
      <c r="S191" s="56" t="s">
        <v>2576</v>
      </c>
      <c r="T191" s="70">
        <v>42906</v>
      </c>
    </row>
    <row r="192" spans="1:23" ht="32">
      <c r="A192" s="41" t="s">
        <v>3304</v>
      </c>
      <c r="B192" s="43" t="s">
        <v>3539</v>
      </c>
      <c r="C192" s="37" t="s">
        <v>3879</v>
      </c>
      <c r="D192" s="41" t="s">
        <v>4199</v>
      </c>
      <c r="E192" s="41" t="s">
        <v>882</v>
      </c>
      <c r="F192" s="41" t="s">
        <v>881</v>
      </c>
      <c r="G192" s="41" t="s">
        <v>879</v>
      </c>
      <c r="H192" s="41" t="s">
        <v>2284</v>
      </c>
      <c r="I192" s="41" t="s">
        <v>880</v>
      </c>
      <c r="J192" s="41" t="s">
        <v>878</v>
      </c>
      <c r="K192" s="41" t="s">
        <v>877</v>
      </c>
      <c r="L192" s="41">
        <f t="shared" si="36"/>
        <v>5</v>
      </c>
      <c r="M192" s="41">
        <f t="shared" si="37"/>
        <v>11</v>
      </c>
      <c r="N192" s="41" t="str">
        <f t="shared" si="38"/>
        <v>JWEIA</v>
      </c>
      <c r="O192" s="41" t="str">
        <f>VLOOKUP(N192,Table1[],2,FALSE)</f>
        <v>0167-6105</v>
      </c>
      <c r="P192" s="41" t="str">
        <f>VLOOKUP(N192,Table1[],3,FALSE)</f>
        <v>R</v>
      </c>
      <c r="Q192" s="41" t="str">
        <f>VLOOKUP(N192,Table1[],4,FALSE)</f>
        <v>S</v>
      </c>
      <c r="R192" s="41">
        <v>2012</v>
      </c>
      <c r="S192" s="41" t="e">
        <v>#REF!</v>
      </c>
      <c r="T192" s="70">
        <v>42906</v>
      </c>
    </row>
    <row r="193" spans="1:20" ht="32">
      <c r="A193" s="41" t="s">
        <v>3305</v>
      </c>
      <c r="B193" s="43" t="s">
        <v>3538</v>
      </c>
      <c r="C193" s="37" t="s">
        <v>3878</v>
      </c>
      <c r="D193" s="41" t="s">
        <v>4200</v>
      </c>
      <c r="E193" s="41" t="s">
        <v>876</v>
      </c>
      <c r="F193" s="41" t="s">
        <v>874</v>
      </c>
      <c r="G193" s="41" t="s">
        <v>871</v>
      </c>
      <c r="H193" s="41" t="s">
        <v>2284</v>
      </c>
      <c r="I193" s="41" t="s">
        <v>875</v>
      </c>
      <c r="J193" s="41" t="s">
        <v>872</v>
      </c>
      <c r="K193" s="41" t="s">
        <v>873</v>
      </c>
      <c r="L193" s="41">
        <f t="shared" si="36"/>
        <v>5</v>
      </c>
      <c r="M193" s="41">
        <f t="shared" si="37"/>
        <v>11</v>
      </c>
      <c r="N193" s="41" t="str">
        <f t="shared" si="38"/>
        <v>JWEIA</v>
      </c>
      <c r="O193" s="41" t="str">
        <f>VLOOKUP(N193,Table1[],2,FALSE)</f>
        <v>0167-6105</v>
      </c>
      <c r="P193" s="41" t="str">
        <f>VLOOKUP(N193,Table1[],3,FALSE)</f>
        <v>R</v>
      </c>
      <c r="Q193" s="41" t="str">
        <f>VLOOKUP(N193,Table1[],4,FALSE)</f>
        <v>S</v>
      </c>
      <c r="R193" s="41">
        <v>2012</v>
      </c>
      <c r="S193" s="56" t="s">
        <v>2576</v>
      </c>
      <c r="T193" s="70">
        <v>42906</v>
      </c>
    </row>
    <row r="194" spans="1:20" ht="32">
      <c r="A194" s="41" t="s">
        <v>529</v>
      </c>
      <c r="B194" s="43" t="s">
        <v>3535</v>
      </c>
      <c r="C194" s="37" t="s">
        <v>3840</v>
      </c>
      <c r="D194" s="41" t="s">
        <v>4211</v>
      </c>
      <c r="E194" s="41" t="s">
        <v>736</v>
      </c>
      <c r="F194" s="41" t="s">
        <v>737</v>
      </c>
      <c r="G194" s="41" t="s">
        <v>2469</v>
      </c>
      <c r="H194" s="41" t="s">
        <v>735</v>
      </c>
      <c r="I194" s="41" t="s">
        <v>734</v>
      </c>
      <c r="J194" s="41" t="s">
        <v>928</v>
      </c>
      <c r="K194" s="41" t="s">
        <v>738</v>
      </c>
      <c r="L194" s="41">
        <f t="shared" si="36"/>
        <v>5</v>
      </c>
      <c r="M194" s="41">
        <f t="shared" si="37"/>
        <v>9</v>
      </c>
      <c r="N194" s="41" t="str">
        <f t="shared" si="38"/>
        <v>JSV</v>
      </c>
      <c r="O194" s="41" t="str">
        <f>VLOOKUP(N194,Table1[],2,FALSE)</f>
        <v>0022-460X</v>
      </c>
      <c r="P194" s="41" t="str">
        <f>VLOOKUP(N194,Table1[],3,FALSE)</f>
        <v>R</v>
      </c>
      <c r="Q194" s="41" t="str">
        <f>VLOOKUP(N194,Table1[],4,FALSE)</f>
        <v>S</v>
      </c>
      <c r="R194" s="41">
        <v>2012</v>
      </c>
      <c r="S194" s="41" t="e">
        <v>#REF!</v>
      </c>
      <c r="T194" s="70">
        <v>42906</v>
      </c>
    </row>
    <row r="195" spans="1:20" ht="48">
      <c r="A195" s="41" t="s">
        <v>525</v>
      </c>
      <c r="B195" s="43" t="s">
        <v>3530</v>
      </c>
      <c r="C195" s="37" t="s">
        <v>3791</v>
      </c>
      <c r="D195" s="41" t="s">
        <v>4212</v>
      </c>
      <c r="E195" s="41" t="s">
        <v>902</v>
      </c>
      <c r="F195" s="41" t="s">
        <v>903</v>
      </c>
      <c r="G195" s="41" t="s">
        <v>901</v>
      </c>
      <c r="H195" s="41" t="s">
        <v>2283</v>
      </c>
      <c r="I195" s="41" t="s">
        <v>2282</v>
      </c>
      <c r="J195" s="41" t="s">
        <v>905</v>
      </c>
      <c r="K195" s="41" t="s">
        <v>904</v>
      </c>
      <c r="L195" s="41">
        <f t="shared" si="36"/>
        <v>5</v>
      </c>
      <c r="M195" s="41">
        <f t="shared" si="37"/>
        <v>10</v>
      </c>
      <c r="N195" s="41" t="str">
        <f t="shared" si="38"/>
        <v>JMPS</v>
      </c>
      <c r="O195" s="41" t="str">
        <f>VLOOKUP(N195,Table1[],2,FALSE)</f>
        <v>0022-5096</v>
      </c>
      <c r="P195" s="41" t="str">
        <f>VLOOKUP(N195,Table1[],3,FALSE)</f>
        <v>R</v>
      </c>
      <c r="Q195" s="41" t="str">
        <f>VLOOKUP(N195,Table1[],4,FALSE)</f>
        <v>S</v>
      </c>
      <c r="R195" s="41">
        <v>2012</v>
      </c>
      <c r="S195" s="41" t="e">
        <v>#REF!</v>
      </c>
      <c r="T195" s="70">
        <v>42906</v>
      </c>
    </row>
    <row r="196" spans="1:20" ht="32">
      <c r="A196" s="41" t="s">
        <v>522</v>
      </c>
      <c r="B196" s="43" t="s">
        <v>3536</v>
      </c>
      <c r="C196" s="37" t="s">
        <v>3876</v>
      </c>
      <c r="D196" s="41" t="s">
        <v>4213</v>
      </c>
      <c r="E196" s="41" t="s">
        <v>883</v>
      </c>
      <c r="F196" s="41" t="s">
        <v>885</v>
      </c>
      <c r="G196" s="41" t="s">
        <v>890</v>
      </c>
      <c r="H196" s="41" t="s">
        <v>889</v>
      </c>
      <c r="I196" s="41" t="s">
        <v>884</v>
      </c>
      <c r="J196" s="41" t="s">
        <v>418</v>
      </c>
      <c r="K196" s="41" t="s">
        <v>886</v>
      </c>
      <c r="L196" s="41">
        <f t="shared" si="36"/>
        <v>5</v>
      </c>
      <c r="M196" s="41">
        <f t="shared" si="37"/>
        <v>11</v>
      </c>
      <c r="N196" s="41" t="str">
        <f t="shared" si="38"/>
        <v>IJNMF</v>
      </c>
      <c r="O196" s="41" t="str">
        <f>VLOOKUP(N196,Table1[],2,FALSE)</f>
        <v>1097-0363</v>
      </c>
      <c r="P196" s="41" t="str">
        <f>VLOOKUP(N196,Table1[],3,FALSE)</f>
        <v>R</v>
      </c>
      <c r="Q196" s="41" t="str">
        <f>VLOOKUP(N196,Table1[],4,FALSE)</f>
        <v>S</v>
      </c>
      <c r="S196" s="41" t="e">
        <v>#REF!</v>
      </c>
      <c r="T196" s="70">
        <v>42906</v>
      </c>
    </row>
    <row r="197" spans="1:20" ht="32">
      <c r="A197" s="41" t="s">
        <v>513</v>
      </c>
      <c r="B197" s="43" t="s">
        <v>3542</v>
      </c>
      <c r="C197" s="37" t="s">
        <v>3881</v>
      </c>
      <c r="D197" s="41" t="s">
        <v>4214</v>
      </c>
      <c r="E197" s="41" t="s">
        <v>809</v>
      </c>
      <c r="F197" s="41" t="s">
        <v>810</v>
      </c>
      <c r="G197" s="41" t="s">
        <v>807</v>
      </c>
      <c r="H197" s="41" t="s">
        <v>1200</v>
      </c>
      <c r="I197" s="41" t="s">
        <v>1199</v>
      </c>
      <c r="J197" s="41" t="s">
        <v>808</v>
      </c>
      <c r="K197" s="41" t="s">
        <v>806</v>
      </c>
      <c r="L197" s="41">
        <f t="shared" si="36"/>
        <v>5</v>
      </c>
      <c r="M197" s="41">
        <f t="shared" si="37"/>
        <v>11</v>
      </c>
      <c r="N197" s="41" t="str">
        <f t="shared" si="38"/>
        <v>IJNMF</v>
      </c>
      <c r="O197" s="41" t="str">
        <f>VLOOKUP(N197,Table1[],2,FALSE)</f>
        <v>1097-0363</v>
      </c>
      <c r="P197" s="41" t="str">
        <f>VLOOKUP(N197,Table1[],3,FALSE)</f>
        <v>R</v>
      </c>
      <c r="Q197" s="41" t="str">
        <f>VLOOKUP(N197,Table1[],4,FALSE)</f>
        <v>S</v>
      </c>
      <c r="S197" s="41" t="e">
        <v>#REF!</v>
      </c>
      <c r="T197" s="70">
        <v>42906</v>
      </c>
    </row>
    <row r="198" spans="1:20" ht="48">
      <c r="A198" s="41" t="s">
        <v>523</v>
      </c>
      <c r="B198" s="43" t="s">
        <v>3546</v>
      </c>
      <c r="C198" s="37" t="s">
        <v>3886</v>
      </c>
      <c r="D198" s="41" t="s">
        <v>4215</v>
      </c>
      <c r="E198" s="41" t="s">
        <v>894</v>
      </c>
      <c r="F198" s="41" t="s">
        <v>893</v>
      </c>
      <c r="G198" s="41" t="s">
        <v>892</v>
      </c>
      <c r="H198" s="41" t="s">
        <v>1039</v>
      </c>
      <c r="I198" s="41" t="s">
        <v>1038</v>
      </c>
      <c r="J198" s="41" t="s">
        <v>418</v>
      </c>
      <c r="K198" s="41" t="s">
        <v>891</v>
      </c>
      <c r="L198" s="41">
        <f t="shared" si="36"/>
        <v>5</v>
      </c>
      <c r="M198" s="41">
        <f t="shared" si="37"/>
        <v>11</v>
      </c>
      <c r="N198" s="41" t="str">
        <f t="shared" si="38"/>
        <v>IJNME</v>
      </c>
      <c r="O198" s="41" t="str">
        <f>VLOOKUP(N198,Table1[],2,FALSE)</f>
        <v>1097-0207</v>
      </c>
      <c r="P198" s="41" t="str">
        <f>VLOOKUP(N198,Table1[],3,FALSE)</f>
        <v>R</v>
      </c>
      <c r="Q198" s="41" t="str">
        <f>VLOOKUP(N198,Table1[],4,FALSE)</f>
        <v>S</v>
      </c>
      <c r="S198" s="41" t="e">
        <v>#REF!</v>
      </c>
      <c r="T198" s="70">
        <v>42906</v>
      </c>
    </row>
    <row r="199" spans="1:20" ht="32">
      <c r="A199" s="41" t="s">
        <v>512</v>
      </c>
      <c r="B199" s="43" t="s">
        <v>3541</v>
      </c>
      <c r="C199" s="37" t="s">
        <v>3880</v>
      </c>
      <c r="D199" s="41" t="s">
        <v>4216</v>
      </c>
      <c r="E199" s="41" t="s">
        <v>801</v>
      </c>
      <c r="F199" s="41" t="s">
        <v>802</v>
      </c>
      <c r="G199" s="41" t="s">
        <v>803</v>
      </c>
      <c r="H199" s="41" t="s">
        <v>2284</v>
      </c>
      <c r="I199" s="41" t="s">
        <v>804</v>
      </c>
      <c r="J199" s="41" t="s">
        <v>418</v>
      </c>
      <c r="K199" s="41" t="s">
        <v>805</v>
      </c>
      <c r="L199" s="41">
        <f t="shared" si="36"/>
        <v>5</v>
      </c>
      <c r="M199" s="41">
        <f t="shared" si="37"/>
        <v>11</v>
      </c>
      <c r="N199" s="41" t="str">
        <f t="shared" si="38"/>
        <v>IJNME</v>
      </c>
      <c r="O199" s="41" t="str">
        <f>VLOOKUP(N199,Table1[],2,FALSE)</f>
        <v>1097-0207</v>
      </c>
      <c r="P199" s="41" t="str">
        <f>VLOOKUP(N199,Table1[],3,FALSE)</f>
        <v>R</v>
      </c>
      <c r="Q199" s="41" t="str">
        <f>VLOOKUP(N199,Table1[],4,FALSE)</f>
        <v>S</v>
      </c>
      <c r="R199" s="41">
        <v>2012</v>
      </c>
      <c r="S199" s="41" t="e">
        <v>#REF!</v>
      </c>
      <c r="T199" s="70">
        <v>42906</v>
      </c>
    </row>
    <row r="200" spans="1:20" ht="32">
      <c r="A200" s="41" t="s">
        <v>511</v>
      </c>
      <c r="B200" s="43" t="s">
        <v>3550</v>
      </c>
      <c r="C200" s="37" t="s">
        <v>3860</v>
      </c>
      <c r="D200" s="41" t="s">
        <v>4217</v>
      </c>
      <c r="E200" s="41" t="s">
        <v>799</v>
      </c>
      <c r="F200" s="41" t="s">
        <v>800</v>
      </c>
      <c r="G200" s="41" t="s">
        <v>798</v>
      </c>
      <c r="H200" s="41" t="s">
        <v>1198</v>
      </c>
      <c r="I200" s="41" t="s">
        <v>1197</v>
      </c>
      <c r="J200" s="41" t="s">
        <v>418</v>
      </c>
      <c r="K200" s="41" t="s">
        <v>797</v>
      </c>
      <c r="L200" s="41">
        <f t="shared" si="36"/>
        <v>5</v>
      </c>
      <c r="M200" s="41">
        <f t="shared" si="37"/>
        <v>11</v>
      </c>
      <c r="N200" s="41" t="str">
        <f t="shared" si="38"/>
        <v>IJNME</v>
      </c>
      <c r="O200" s="41" t="str">
        <f>VLOOKUP(N200,Table1[],2,FALSE)</f>
        <v>1097-0207</v>
      </c>
      <c r="P200" s="41" t="str">
        <f>VLOOKUP(N200,Table1[],3,FALSE)</f>
        <v>R</v>
      </c>
      <c r="Q200" s="41" t="str">
        <f>VLOOKUP(N200,Table1[],4,FALSE)</f>
        <v>S</v>
      </c>
      <c r="R200" s="41">
        <v>2012</v>
      </c>
      <c r="S200" s="41" t="e">
        <v>#REF!</v>
      </c>
      <c r="T200" s="70">
        <v>42906</v>
      </c>
    </row>
    <row r="201" spans="1:20" ht="32">
      <c r="A201" s="41" t="s">
        <v>520</v>
      </c>
      <c r="B201" s="43" t="s">
        <v>3532</v>
      </c>
      <c r="C201" s="37" t="s">
        <v>3873</v>
      </c>
      <c r="D201" s="41" t="s">
        <v>4218</v>
      </c>
      <c r="E201" s="41" t="s">
        <v>851</v>
      </c>
      <c r="F201" s="41" t="s">
        <v>852</v>
      </c>
      <c r="G201" s="41" t="s">
        <v>853</v>
      </c>
      <c r="H201" s="41" t="s">
        <v>2285</v>
      </c>
      <c r="I201" s="41" t="s">
        <v>1194</v>
      </c>
      <c r="J201" s="41" t="s">
        <v>854</v>
      </c>
      <c r="K201" s="41" t="s">
        <v>855</v>
      </c>
      <c r="L201" s="41">
        <f t="shared" si="36"/>
        <v>5</v>
      </c>
      <c r="M201" s="41">
        <f t="shared" si="37"/>
        <v>12</v>
      </c>
      <c r="N201" s="41" t="str">
        <f t="shared" si="38"/>
        <v>IJNAMG</v>
      </c>
      <c r="O201" s="41" t="str">
        <f>VLOOKUP(N201,Table1[],2,FALSE)</f>
        <v>1096-9853</v>
      </c>
      <c r="P201" s="41" t="str">
        <f>VLOOKUP(N201,Table1[],3,FALSE)</f>
        <v>R</v>
      </c>
      <c r="Q201" s="41" t="str">
        <f>VLOOKUP(N201,Table1[],4,FALSE)</f>
        <v>S</v>
      </c>
      <c r="S201" s="41" t="e">
        <v>#REF!</v>
      </c>
      <c r="T201" s="70">
        <v>42906</v>
      </c>
    </row>
    <row r="202" spans="1:20" ht="32">
      <c r="A202" s="41" t="s">
        <v>524</v>
      </c>
      <c r="B202" s="43" t="s">
        <v>3551</v>
      </c>
      <c r="C202" s="37" t="s">
        <v>3791</v>
      </c>
      <c r="D202" s="41" t="s">
        <v>4219</v>
      </c>
      <c r="E202" s="41" t="s">
        <v>900</v>
      </c>
      <c r="F202" s="41" t="s">
        <v>899</v>
      </c>
      <c r="G202" s="41" t="s">
        <v>898</v>
      </c>
      <c r="H202" s="41" t="s">
        <v>2284</v>
      </c>
      <c r="I202" s="41" t="s">
        <v>897</v>
      </c>
      <c r="J202" s="41" t="s">
        <v>896</v>
      </c>
      <c r="K202" s="41" t="s">
        <v>895</v>
      </c>
      <c r="L202" s="41">
        <f t="shared" si="36"/>
        <v>5</v>
      </c>
      <c r="M202" s="41">
        <f t="shared" si="37"/>
        <v>9</v>
      </c>
      <c r="N202" s="41" t="str">
        <f t="shared" si="38"/>
        <v>IJF</v>
      </c>
      <c r="O202" s="41" t="str">
        <f>VLOOKUP(N202,Table1[],2,FALSE)</f>
        <v>0142-1123</v>
      </c>
      <c r="P202" s="41" t="str">
        <f>VLOOKUP(N202,Table1[],3,FALSE)</f>
        <v>R</v>
      </c>
      <c r="Q202" s="41" t="str">
        <f>VLOOKUP(N202,Table1[],4,FALSE)</f>
        <v>S</v>
      </c>
      <c r="S202" s="41" t="e">
        <v>#REF!</v>
      </c>
      <c r="T202" s="70">
        <v>42906</v>
      </c>
    </row>
    <row r="203" spans="1:20" ht="32">
      <c r="A203" s="41" t="s">
        <v>530</v>
      </c>
      <c r="B203" s="43" t="s">
        <v>3549</v>
      </c>
      <c r="C203" s="37" t="s">
        <v>3783</v>
      </c>
      <c r="D203" s="41" t="s">
        <v>4220</v>
      </c>
      <c r="E203" s="41" t="s">
        <v>929</v>
      </c>
      <c r="F203" s="41" t="s">
        <v>930</v>
      </c>
      <c r="G203" s="41" t="s">
        <v>931</v>
      </c>
      <c r="H203" s="41" t="s">
        <v>2080</v>
      </c>
      <c r="I203" s="41" t="s">
        <v>2079</v>
      </c>
      <c r="J203" s="41" t="s">
        <v>932</v>
      </c>
      <c r="K203" s="41" t="s">
        <v>933</v>
      </c>
      <c r="L203" s="41">
        <f t="shared" si="36"/>
        <v>5</v>
      </c>
      <c r="M203" s="41">
        <f t="shared" si="37"/>
        <v>9</v>
      </c>
      <c r="N203" s="41" t="str">
        <f t="shared" si="38"/>
        <v>EWC</v>
      </c>
      <c r="O203" s="41" t="str">
        <f>VLOOKUP(N203,Table1[],2,FALSE)</f>
        <v>0177-0667</v>
      </c>
      <c r="P203" s="41" t="str">
        <f>VLOOKUP(N203,Table1[],3,FALSE)</f>
        <v>R</v>
      </c>
      <c r="Q203" s="41" t="str">
        <f>VLOOKUP(N203,Table1[],4,FALSE)</f>
        <v>S</v>
      </c>
      <c r="S203" s="41" t="e">
        <v>#REF!</v>
      </c>
      <c r="T203" s="70">
        <v>42906</v>
      </c>
    </row>
    <row r="204" spans="1:20" ht="32">
      <c r="A204" s="41" t="s">
        <v>531</v>
      </c>
      <c r="B204" s="43" t="s">
        <v>3548</v>
      </c>
      <c r="C204" s="37" t="s">
        <v>3889</v>
      </c>
      <c r="D204" s="41" t="s">
        <v>4221</v>
      </c>
      <c r="E204" s="41" t="s">
        <v>938</v>
      </c>
      <c r="F204" s="41" t="s">
        <v>937</v>
      </c>
      <c r="G204" s="41" t="s">
        <v>936</v>
      </c>
      <c r="H204" s="41" t="s">
        <v>1196</v>
      </c>
      <c r="I204" s="41" t="s">
        <v>1195</v>
      </c>
      <c r="J204" s="41" t="s">
        <v>935</v>
      </c>
      <c r="K204" s="41" t="s">
        <v>934</v>
      </c>
      <c r="L204" s="41">
        <f t="shared" si="36"/>
        <v>5</v>
      </c>
      <c r="M204" s="41">
        <f t="shared" si="37"/>
        <v>9</v>
      </c>
      <c r="N204" s="41" t="str">
        <f t="shared" si="38"/>
        <v>CMS</v>
      </c>
      <c r="O204" s="41" t="str">
        <f>VLOOKUP(N204,Table1[],2,FALSE)</f>
        <v>0927-0256</v>
      </c>
      <c r="P204" s="41" t="str">
        <f>VLOOKUP(N204,Table1[],3,FALSE)</f>
        <v>R</v>
      </c>
      <c r="Q204" s="41" t="str">
        <f>VLOOKUP(N204,Table1[],4,FALSE)</f>
        <v>S</v>
      </c>
      <c r="S204" s="41" t="e">
        <v>#REF!</v>
      </c>
      <c r="T204" s="70">
        <v>42906</v>
      </c>
    </row>
    <row r="205" spans="1:20" ht="32">
      <c r="A205" s="41" t="s">
        <v>516</v>
      </c>
      <c r="B205" s="43" t="s">
        <v>3543</v>
      </c>
      <c r="C205" s="37" t="s">
        <v>3883</v>
      </c>
      <c r="D205" s="41" t="s">
        <v>4222</v>
      </c>
      <c r="E205" s="41" t="s">
        <v>2456</v>
      </c>
      <c r="F205" s="41" t="s">
        <v>834</v>
      </c>
      <c r="G205" s="41" t="s">
        <v>837</v>
      </c>
      <c r="H205" s="41" t="s">
        <v>836</v>
      </c>
      <c r="I205" s="41" t="s">
        <v>835</v>
      </c>
      <c r="J205" s="41" t="s">
        <v>418</v>
      </c>
      <c r="K205" s="41" t="s">
        <v>838</v>
      </c>
      <c r="L205" s="41">
        <f t="shared" si="36"/>
        <v>5</v>
      </c>
      <c r="M205" s="41">
        <f t="shared" si="37"/>
        <v>11</v>
      </c>
      <c r="N205" s="41" t="str">
        <f t="shared" si="38"/>
        <v>CMAME</v>
      </c>
      <c r="O205" s="41" t="str">
        <f>VLOOKUP(N205,Table1[],2,FALSE)</f>
        <v>0045-7825</v>
      </c>
      <c r="P205" s="41" t="str">
        <f>VLOOKUP(N205,Table1[],3,FALSE)</f>
        <v>R</v>
      </c>
      <c r="Q205" s="41" t="str">
        <f>VLOOKUP(N205,Table1[],4,FALSE)</f>
        <v>S</v>
      </c>
      <c r="R205" s="41">
        <v>2012</v>
      </c>
      <c r="S205" s="41" t="e">
        <v>#REF!</v>
      </c>
      <c r="T205" s="70">
        <v>42906</v>
      </c>
    </row>
    <row r="206" spans="1:20" ht="32">
      <c r="A206" s="41" t="s">
        <v>526</v>
      </c>
      <c r="B206" s="43" t="s">
        <v>4727</v>
      </c>
      <c r="C206" s="37" t="s">
        <v>3887</v>
      </c>
      <c r="D206" s="41" t="s">
        <v>4223</v>
      </c>
      <c r="E206" s="41" t="s">
        <v>908</v>
      </c>
      <c r="F206" s="41" t="s">
        <v>906</v>
      </c>
      <c r="G206" s="41" t="s">
        <v>910</v>
      </c>
      <c r="H206" s="41" t="s">
        <v>2281</v>
      </c>
      <c r="I206" s="41" t="s">
        <v>2280</v>
      </c>
      <c r="J206" s="41" t="s">
        <v>909</v>
      </c>
      <c r="K206" s="41" t="s">
        <v>907</v>
      </c>
      <c r="L206" s="41">
        <f t="shared" si="36"/>
        <v>5</v>
      </c>
      <c r="M206" s="41">
        <f t="shared" si="37"/>
        <v>11</v>
      </c>
      <c r="N206" s="41" t="str">
        <f t="shared" si="38"/>
        <v>CMAME</v>
      </c>
      <c r="O206" s="41" t="str">
        <f>VLOOKUP(N206,Table1[],2,FALSE)</f>
        <v>0045-7825</v>
      </c>
      <c r="P206" s="41" t="str">
        <f>VLOOKUP(N206,Table1[],3,FALSE)</f>
        <v>R</v>
      </c>
      <c r="Q206" s="41" t="str">
        <f>VLOOKUP(N206,Table1[],4,FALSE)</f>
        <v>S</v>
      </c>
      <c r="R206" s="41">
        <v>2012</v>
      </c>
      <c r="S206" s="41" t="e">
        <v>#REF!</v>
      </c>
      <c r="T206" s="70">
        <v>42906</v>
      </c>
    </row>
    <row r="207" spans="1:20" ht="32">
      <c r="A207" s="41" t="s">
        <v>514</v>
      </c>
      <c r="B207" s="43" t="s">
        <v>3544</v>
      </c>
      <c r="C207" s="37" t="s">
        <v>3884</v>
      </c>
      <c r="D207" s="41" t="s">
        <v>4224</v>
      </c>
      <c r="E207" s="41" t="s">
        <v>815</v>
      </c>
      <c r="F207" s="41" t="s">
        <v>814</v>
      </c>
      <c r="G207" s="41" t="s">
        <v>813</v>
      </c>
      <c r="H207" s="41" t="s">
        <v>2485</v>
      </c>
      <c r="I207" s="41" t="s">
        <v>2485</v>
      </c>
      <c r="J207" s="41" t="s">
        <v>812</v>
      </c>
      <c r="K207" s="41" t="s">
        <v>811</v>
      </c>
      <c r="L207" s="41">
        <f t="shared" si="36"/>
        <v>5</v>
      </c>
      <c r="M207" s="41">
        <f t="shared" si="37"/>
        <v>11</v>
      </c>
      <c r="N207" s="41" t="str">
        <f t="shared" si="38"/>
        <v>CMAME</v>
      </c>
      <c r="O207" s="41" t="str">
        <f>VLOOKUP(N207,Table1[],2,FALSE)</f>
        <v>0045-7825</v>
      </c>
      <c r="P207" s="41" t="str">
        <f>VLOOKUP(N207,Table1[],3,FALSE)</f>
        <v>R</v>
      </c>
      <c r="Q207" s="41" t="str">
        <f>VLOOKUP(N207,Table1[],4,FALSE)</f>
        <v>S</v>
      </c>
      <c r="R207" s="41">
        <v>2012</v>
      </c>
      <c r="S207" s="41" t="e">
        <v>#REF!</v>
      </c>
      <c r="T207" s="70">
        <v>42906</v>
      </c>
    </row>
    <row r="208" spans="1:20" ht="48">
      <c r="A208" s="41" t="s">
        <v>521</v>
      </c>
      <c r="B208" s="43" t="s">
        <v>3545</v>
      </c>
      <c r="C208" s="37" t="s">
        <v>3885</v>
      </c>
      <c r="D208" s="41" t="s">
        <v>4225</v>
      </c>
      <c r="E208" s="41" t="s">
        <v>861</v>
      </c>
      <c r="F208" s="41" t="s">
        <v>860</v>
      </c>
      <c r="G208" s="41" t="s">
        <v>859</v>
      </c>
      <c r="H208" s="41" t="s">
        <v>856</v>
      </c>
      <c r="I208" s="41" t="s">
        <v>857</v>
      </c>
      <c r="J208" s="41" t="s">
        <v>418</v>
      </c>
      <c r="K208" s="41" t="s">
        <v>858</v>
      </c>
      <c r="L208" s="41">
        <f t="shared" si="36"/>
        <v>5</v>
      </c>
      <c r="M208" s="41">
        <f t="shared" si="37"/>
        <v>9</v>
      </c>
      <c r="N208" s="41" t="str">
        <f t="shared" si="38"/>
        <v>ASR</v>
      </c>
      <c r="O208" s="41" t="str">
        <f>VLOOKUP(N208,Table1[],2,FALSE)</f>
        <v>No Existeix</v>
      </c>
      <c r="P208" s="41" t="str">
        <f>VLOOKUP(N208,Table1[],3,FALSE)</f>
        <v>R</v>
      </c>
      <c r="Q208" s="41" t="str">
        <f>VLOOKUP(N208,Table1[],4,FALSE)</f>
        <v>N</v>
      </c>
      <c r="R208" s="41">
        <v>2012</v>
      </c>
      <c r="S208" s="56" t="s">
        <v>2576</v>
      </c>
      <c r="T208" s="70">
        <v>42906</v>
      </c>
    </row>
    <row r="209" spans="1:21" ht="43" customHeight="1">
      <c r="A209" s="41" t="s">
        <v>4521</v>
      </c>
      <c r="B209" s="43" t="s">
        <v>4522</v>
      </c>
      <c r="C209" s="37" t="s">
        <v>4489</v>
      </c>
      <c r="D209" s="41" t="s">
        <v>4523</v>
      </c>
      <c r="E209" s="41" t="s">
        <v>4528</v>
      </c>
      <c r="F209" s="41" t="s">
        <v>4529</v>
      </c>
      <c r="G209" s="41" t="s">
        <v>4525</v>
      </c>
      <c r="H209" s="41" t="s">
        <v>4657</v>
      </c>
      <c r="I209" s="41" t="s">
        <v>4658</v>
      </c>
      <c r="J209" s="41" t="s">
        <v>4526</v>
      </c>
      <c r="K209" s="41" t="s">
        <v>4527</v>
      </c>
      <c r="L209" s="41">
        <f t="shared" si="36"/>
        <v>5</v>
      </c>
      <c r="M209" s="41">
        <f t="shared" si="37"/>
        <v>9</v>
      </c>
      <c r="N209" s="41" t="str">
        <f t="shared" si="38"/>
        <v>BMM</v>
      </c>
      <c r="O209" s="41" t="str">
        <f>VLOOKUP(N209,Table1[],2,FALSE)</f>
        <v>1617-7959</v>
      </c>
      <c r="P209" s="41" t="str">
        <f>VLOOKUP(N209,Table1[],3,FALSE)</f>
        <v>R</v>
      </c>
      <c r="Q209" s="41" t="str">
        <f>VLOOKUP(N209,Table1[],4,FALSE)</f>
        <v>S</v>
      </c>
      <c r="R209" s="56" t="s">
        <v>2576</v>
      </c>
      <c r="S209" s="41" t="e">
        <v>#REF!</v>
      </c>
      <c r="T209" s="70">
        <v>42906</v>
      </c>
    </row>
    <row r="210" spans="1:21" ht="64">
      <c r="A210" s="41" t="s">
        <v>4518</v>
      </c>
      <c r="B210" s="43" t="s">
        <v>4514</v>
      </c>
      <c r="C210" s="37" t="s">
        <v>4519</v>
      </c>
      <c r="D210" s="43" t="s">
        <v>4520</v>
      </c>
      <c r="E210" s="41" t="s">
        <v>4524</v>
      </c>
      <c r="F210" s="41" t="s">
        <v>4515</v>
      </c>
      <c r="G210" s="41" t="s">
        <v>4516</v>
      </c>
      <c r="H210" s="41" t="s">
        <v>4664</v>
      </c>
      <c r="I210" s="41" t="s">
        <v>4663</v>
      </c>
      <c r="J210" s="41" t="s">
        <v>418</v>
      </c>
      <c r="K210" s="41" t="s">
        <v>4517</v>
      </c>
      <c r="L210" s="41">
        <f t="shared" si="36"/>
        <v>5</v>
      </c>
      <c r="M210" s="41">
        <f t="shared" si="37"/>
        <v>10</v>
      </c>
      <c r="N210" s="41" t="str">
        <f t="shared" si="38"/>
        <v>ITBE</v>
      </c>
      <c r="O210" s="41" t="str">
        <f>VLOOKUP(N210,Table1[],2,FALSE)</f>
        <v>0018-9294</v>
      </c>
      <c r="P210" s="41" t="str">
        <f>VLOOKUP(N210,Table1[],3,FALSE)</f>
        <v>R</v>
      </c>
      <c r="Q210" s="41" t="str">
        <f>VLOOKUP(N210,Table1[],4,FALSE)</f>
        <v>S</v>
      </c>
      <c r="R210" s="56" t="s">
        <v>2576</v>
      </c>
      <c r="S210" s="41" t="e">
        <v>#REF!</v>
      </c>
      <c r="T210" s="70">
        <v>42906</v>
      </c>
    </row>
    <row r="211" spans="1:21" ht="32">
      <c r="A211" s="41" t="s">
        <v>552</v>
      </c>
      <c r="B211" s="43" t="s">
        <v>3572</v>
      </c>
      <c r="C211" s="37" t="s">
        <v>3891</v>
      </c>
      <c r="D211" s="41" t="s">
        <v>4226</v>
      </c>
      <c r="E211" s="41" t="s">
        <v>1058</v>
      </c>
      <c r="F211" s="41" t="s">
        <v>2543</v>
      </c>
      <c r="G211" s="41" t="s">
        <v>1060</v>
      </c>
      <c r="H211" s="41" t="s">
        <v>1057</v>
      </c>
      <c r="I211" s="41" t="s">
        <v>1056</v>
      </c>
      <c r="J211" s="41" t="s">
        <v>418</v>
      </c>
      <c r="K211" s="41" t="s">
        <v>1059</v>
      </c>
      <c r="L211" s="41">
        <f t="shared" si="36"/>
        <v>5</v>
      </c>
      <c r="M211" s="41">
        <f t="shared" si="37"/>
        <v>9</v>
      </c>
      <c r="N211" s="41" t="str">
        <f t="shared" si="38"/>
        <v>WST</v>
      </c>
      <c r="O211" s="41" t="str">
        <f>VLOOKUP(N211,Table1[],2,FALSE)</f>
        <v>0273-1223</v>
      </c>
      <c r="P211" s="41" t="str">
        <f>VLOOKUP(N211,Table1[],3,FALSE)</f>
        <v>R</v>
      </c>
      <c r="Q211" s="41" t="str">
        <f>VLOOKUP(N211,Table1[],4,FALSE)</f>
        <v>S</v>
      </c>
      <c r="S211" s="56" t="s">
        <v>2576</v>
      </c>
      <c r="T211" s="70">
        <v>42906</v>
      </c>
    </row>
    <row r="212" spans="1:21" ht="32">
      <c r="A212" s="41" t="s">
        <v>537</v>
      </c>
      <c r="B212" s="43" t="s">
        <v>3577</v>
      </c>
      <c r="C212" s="37" t="s">
        <v>3911</v>
      </c>
      <c r="D212" s="41" t="s">
        <v>4227</v>
      </c>
      <c r="E212" s="41" t="s">
        <v>960</v>
      </c>
      <c r="F212" s="41" t="s">
        <v>966</v>
      </c>
      <c r="G212" s="41" t="s">
        <v>2479</v>
      </c>
      <c r="H212" s="41" t="s">
        <v>967</v>
      </c>
      <c r="I212" s="41" t="s">
        <v>968</v>
      </c>
      <c r="J212" s="41" t="s">
        <v>418</v>
      </c>
      <c r="K212" s="41" t="s">
        <v>965</v>
      </c>
      <c r="L212" s="41">
        <f t="shared" si="36"/>
        <v>5</v>
      </c>
      <c r="M212" s="41">
        <f t="shared" si="37"/>
        <v>9</v>
      </c>
      <c r="N212" s="41" t="str">
        <f t="shared" si="38"/>
        <v>WST</v>
      </c>
      <c r="O212" s="41" t="str">
        <f>VLOOKUP(N212,Table1[],2,FALSE)</f>
        <v>0273-1223</v>
      </c>
      <c r="P212" s="41" t="str">
        <f>VLOOKUP(N212,Table1[],3,FALSE)</f>
        <v>R</v>
      </c>
      <c r="Q212" s="41" t="str">
        <f>VLOOKUP(N212,Table1[],4,FALSE)</f>
        <v>S</v>
      </c>
      <c r="S212" s="56" t="s">
        <v>2576</v>
      </c>
      <c r="T212" s="70">
        <v>42906</v>
      </c>
    </row>
    <row r="213" spans="1:21">
      <c r="A213" s="41" t="s">
        <v>536</v>
      </c>
      <c r="B213" s="43" t="s">
        <v>3561</v>
      </c>
      <c r="C213" s="37" t="s">
        <v>3900</v>
      </c>
      <c r="D213" s="41" t="s">
        <v>4228</v>
      </c>
      <c r="E213" s="41" t="s">
        <v>960</v>
      </c>
      <c r="F213" s="41" t="s">
        <v>961</v>
      </c>
      <c r="G213" s="41" t="s">
        <v>962</v>
      </c>
      <c r="H213" s="41" t="s">
        <v>963</v>
      </c>
      <c r="I213" s="41" t="s">
        <v>964</v>
      </c>
      <c r="J213" s="41" t="s">
        <v>418</v>
      </c>
      <c r="K213" s="41" t="s">
        <v>962</v>
      </c>
      <c r="L213" s="41">
        <f t="shared" si="36"/>
        <v>5</v>
      </c>
      <c r="M213" s="41">
        <f t="shared" si="37"/>
        <v>9</v>
      </c>
      <c r="N213" s="41" t="str">
        <f t="shared" si="38"/>
        <v>WRM</v>
      </c>
      <c r="O213" s="41" t="str">
        <f>VLOOKUP(N213,Table1[],2,FALSE)</f>
        <v>0920-4741</v>
      </c>
      <c r="P213" s="41" t="str">
        <f>VLOOKUP(N213,Table1[],3,FALSE)</f>
        <v>R</v>
      </c>
      <c r="Q213" s="41" t="str">
        <f>VLOOKUP(N213,Table1[],4,FALSE)</f>
        <v>S</v>
      </c>
      <c r="S213" s="56" t="s">
        <v>2576</v>
      </c>
      <c r="T213" s="70">
        <v>42906</v>
      </c>
    </row>
    <row r="214" spans="1:21" ht="48">
      <c r="A214" s="41" t="s">
        <v>541</v>
      </c>
      <c r="B214" s="43" t="s">
        <v>3578</v>
      </c>
      <c r="C214" s="37" t="s">
        <v>3896</v>
      </c>
      <c r="D214" s="41" t="s">
        <v>4229</v>
      </c>
      <c r="E214" s="41" t="s">
        <v>987</v>
      </c>
      <c r="F214" s="41" t="s">
        <v>2276</v>
      </c>
      <c r="G214" s="41" t="s">
        <v>990</v>
      </c>
      <c r="H214" s="41" t="s">
        <v>988</v>
      </c>
      <c r="I214" s="41" t="s">
        <v>986</v>
      </c>
      <c r="J214" s="41" t="s">
        <v>418</v>
      </c>
      <c r="K214" s="41" t="s">
        <v>989</v>
      </c>
      <c r="L214" s="41">
        <f t="shared" si="36"/>
        <v>5</v>
      </c>
      <c r="M214" s="41">
        <f t="shared" si="37"/>
        <v>8</v>
      </c>
      <c r="N214" s="41" t="str">
        <f t="shared" si="38"/>
        <v>SS</v>
      </c>
      <c r="O214" s="41" t="str">
        <f>VLOOKUP(N214,Table1[],2,FALSE)</f>
        <v>1862-4065</v>
      </c>
      <c r="P214" s="41" t="str">
        <f>VLOOKUP(N214,Table1[],3,FALSE)</f>
        <v>R</v>
      </c>
      <c r="Q214" s="41" t="str">
        <f>VLOOKUP(N214,Table1[],4,FALSE)</f>
        <v>S</v>
      </c>
      <c r="S214" s="56" t="s">
        <v>2576</v>
      </c>
      <c r="T214" s="70">
        <v>42906</v>
      </c>
    </row>
    <row r="215" spans="1:21" ht="48">
      <c r="A215" s="41" t="s">
        <v>542</v>
      </c>
      <c r="B215" s="43" t="s">
        <v>4728</v>
      </c>
      <c r="C215" s="37" t="s">
        <v>3907</v>
      </c>
      <c r="D215" s="41" t="s">
        <v>4230</v>
      </c>
      <c r="E215" s="41" t="s">
        <v>1793</v>
      </c>
      <c r="F215" s="41" t="s">
        <v>2246</v>
      </c>
      <c r="G215" s="41" t="s">
        <v>2247</v>
      </c>
      <c r="H215" s="41" t="s">
        <v>992</v>
      </c>
      <c r="I215" s="41" t="s">
        <v>991</v>
      </c>
      <c r="J215" s="41" t="s">
        <v>2274</v>
      </c>
      <c r="K215" s="41" t="s">
        <v>2273</v>
      </c>
      <c r="L215" s="41">
        <f t="shared" si="36"/>
        <v>5</v>
      </c>
      <c r="M215" s="41">
        <f t="shared" si="37"/>
        <v>13</v>
      </c>
      <c r="N215" s="41" t="str">
        <f t="shared" si="38"/>
        <v>RIMNCDI</v>
      </c>
      <c r="O215" s="41" t="str">
        <f>VLOOKUP(N215,Table1[],2,FALSE)</f>
        <v>0213-1315</v>
      </c>
      <c r="P215" s="41" t="str">
        <f>VLOOKUP(N215,Table1[],3,FALSE)</f>
        <v>R</v>
      </c>
      <c r="Q215" s="41" t="str">
        <f>VLOOKUP(N215,Table1[],4,FALSE)</f>
        <v>S</v>
      </c>
      <c r="S215" s="41" t="e">
        <v>#REF!</v>
      </c>
      <c r="T215" s="70">
        <v>42906</v>
      </c>
    </row>
    <row r="216" spans="1:21" ht="41" customHeight="1">
      <c r="A216" s="41" t="s">
        <v>544</v>
      </c>
      <c r="B216" s="43" t="s">
        <v>3562</v>
      </c>
      <c r="C216" s="37" t="s">
        <v>3901</v>
      </c>
      <c r="D216" s="41" t="s">
        <v>4231</v>
      </c>
      <c r="E216" s="41" t="s">
        <v>998</v>
      </c>
      <c r="F216" s="41" t="s">
        <v>996</v>
      </c>
      <c r="G216" s="41" t="s">
        <v>2249</v>
      </c>
      <c r="H216" s="41" t="s">
        <v>1107</v>
      </c>
      <c r="I216" s="41" t="s">
        <v>1106</v>
      </c>
      <c r="J216" s="41" t="s">
        <v>544</v>
      </c>
      <c r="K216" s="41" t="s">
        <v>997</v>
      </c>
      <c r="L216" s="41">
        <f t="shared" si="36"/>
        <v>5</v>
      </c>
      <c r="M216" s="41">
        <f t="shared" si="37"/>
        <v>8</v>
      </c>
      <c r="N216" s="41" t="str">
        <f t="shared" si="38"/>
        <v>NM</v>
      </c>
      <c r="O216" s="41" t="str">
        <f>VLOOKUP(N216,Table1[],2,FALSE)</f>
        <v>0029-599X</v>
      </c>
      <c r="P216" s="41" t="str">
        <f>VLOOKUP(N216,Table1[],3,FALSE)</f>
        <v>R</v>
      </c>
      <c r="Q216" s="41" t="str">
        <f>VLOOKUP(N216,Table1[],4,FALSE)</f>
        <v>S</v>
      </c>
      <c r="S216" s="56" t="s">
        <v>2576</v>
      </c>
      <c r="T216" s="70">
        <v>42906</v>
      </c>
    </row>
    <row r="217" spans="1:21" ht="32">
      <c r="A217" s="41" t="s">
        <v>550</v>
      </c>
      <c r="B217" s="43" t="s">
        <v>3555</v>
      </c>
      <c r="C217" s="37" t="s">
        <v>3893</v>
      </c>
      <c r="D217" s="41" t="s">
        <v>4232</v>
      </c>
      <c r="E217" s="41" t="s">
        <v>1031</v>
      </c>
      <c r="F217" s="41" t="s">
        <v>1027</v>
      </c>
      <c r="G217" s="41" t="s">
        <v>1030</v>
      </c>
      <c r="H217" s="41" t="s">
        <v>2284</v>
      </c>
      <c r="I217" s="41" t="s">
        <v>1026</v>
      </c>
      <c r="J217" s="41" t="s">
        <v>1029</v>
      </c>
      <c r="K217" s="41" t="s">
        <v>1028</v>
      </c>
      <c r="L217" s="41">
        <f t="shared" si="36"/>
        <v>5</v>
      </c>
      <c r="M217" s="41">
        <f t="shared" si="37"/>
        <v>7</v>
      </c>
      <c r="N217" s="41" t="str">
        <f t="shared" si="38"/>
        <v>N</v>
      </c>
      <c r="O217" s="41" t="str">
        <f>VLOOKUP(N217,Table1[],2,FALSE)</f>
        <v>0028-0836</v>
      </c>
      <c r="P217" s="41" t="str">
        <f>VLOOKUP(N217,Table1[],3,FALSE)</f>
        <v>R</v>
      </c>
      <c r="Q217" s="41" t="str">
        <f>VLOOKUP(N217,Table1[],4,FALSE)</f>
        <v>S</v>
      </c>
      <c r="S217" s="41" t="e">
        <v>#REF!</v>
      </c>
      <c r="T217" s="70">
        <v>42906</v>
      </c>
    </row>
    <row r="218" spans="1:21" ht="51" customHeight="1">
      <c r="A218" s="41" t="s">
        <v>549</v>
      </c>
      <c r="B218" s="43" t="s">
        <v>3558</v>
      </c>
      <c r="C218" s="37" t="s">
        <v>3897</v>
      </c>
      <c r="D218" s="41" t="s">
        <v>4233</v>
      </c>
      <c r="E218" s="41" t="s">
        <v>1024</v>
      </c>
      <c r="F218" s="41" t="s">
        <v>1025</v>
      </c>
      <c r="G218" s="41" t="s">
        <v>1460</v>
      </c>
      <c r="H218" s="41" t="s">
        <v>1493</v>
      </c>
      <c r="I218" s="41" t="s">
        <v>1492</v>
      </c>
      <c r="J218" s="41" t="s">
        <v>1461</v>
      </c>
      <c r="K218" s="41" t="s">
        <v>1521</v>
      </c>
      <c r="L218" s="41">
        <f t="shared" si="36"/>
        <v>5</v>
      </c>
      <c r="M218" s="41">
        <f t="shared" si="37"/>
        <v>11</v>
      </c>
      <c r="N218" s="41" t="str">
        <f t="shared" si="38"/>
        <v>MSMSE</v>
      </c>
      <c r="O218" s="41" t="str">
        <f>VLOOKUP(N218,Table1[],2,FALSE)</f>
        <v>0965-0393</v>
      </c>
      <c r="P218" s="41" t="str">
        <f>VLOOKUP(N218,Table1[],3,FALSE)</f>
        <v>R</v>
      </c>
      <c r="Q218" s="41" t="str">
        <f>VLOOKUP(N218,Table1[],4,FALSE)</f>
        <v>S</v>
      </c>
      <c r="S218" s="41" t="e">
        <v>#REF!</v>
      </c>
      <c r="T218" s="70">
        <v>42906</v>
      </c>
    </row>
    <row r="219" spans="1:21" ht="32">
      <c r="A219" s="41" t="s">
        <v>555</v>
      </c>
      <c r="B219" s="43" t="s">
        <v>3557</v>
      </c>
      <c r="C219" s="37" t="s">
        <v>3896</v>
      </c>
      <c r="D219" s="41" t="s">
        <v>4234</v>
      </c>
      <c r="E219" s="41" t="s">
        <v>2448</v>
      </c>
      <c r="F219" s="41" t="s">
        <v>1051</v>
      </c>
      <c r="G219" s="41" t="s">
        <v>1052</v>
      </c>
      <c r="H219" s="41" t="s">
        <v>1054</v>
      </c>
      <c r="I219" s="41" t="s">
        <v>1053</v>
      </c>
      <c r="J219" s="41" t="s">
        <v>418</v>
      </c>
      <c r="K219" s="41" t="s">
        <v>1055</v>
      </c>
      <c r="L219" s="41">
        <f t="shared" si="36"/>
        <v>5</v>
      </c>
      <c r="M219" s="41">
        <f t="shared" si="37"/>
        <v>17</v>
      </c>
      <c r="N219" s="41" t="str">
        <f t="shared" si="38"/>
        <v>JWRPM(ASCE)</v>
      </c>
      <c r="O219" s="41" t="str">
        <f>VLOOKUP(N219,Table1[],2,FALSE)</f>
        <v>0733-9496</v>
      </c>
      <c r="P219" s="41" t="str">
        <f>VLOOKUP(N219,Table1[],3,FALSE)</f>
        <v>R</v>
      </c>
      <c r="Q219" s="41" t="str">
        <f>VLOOKUP(N219,Table1[],4,FALSE)</f>
        <v>S</v>
      </c>
      <c r="S219" s="56" t="s">
        <v>2576</v>
      </c>
      <c r="T219" s="70">
        <v>42906</v>
      </c>
      <c r="U219" s="41">
        <v>9496</v>
      </c>
    </row>
    <row r="220" spans="1:21" ht="48">
      <c r="A220" s="41" t="s">
        <v>534</v>
      </c>
      <c r="B220" s="43" t="s">
        <v>3566</v>
      </c>
      <c r="C220" s="37" t="s">
        <v>3905</v>
      </c>
      <c r="D220" s="41" t="s">
        <v>4235</v>
      </c>
      <c r="E220" s="41" t="s">
        <v>740</v>
      </c>
      <c r="F220" s="41" t="s">
        <v>741</v>
      </c>
      <c r="G220" s="41" t="s">
        <v>742</v>
      </c>
      <c r="H220" s="41" t="s">
        <v>743</v>
      </c>
      <c r="I220" s="41" t="s">
        <v>739</v>
      </c>
      <c r="J220" s="41" t="s">
        <v>418</v>
      </c>
      <c r="K220" s="41" t="s">
        <v>952</v>
      </c>
      <c r="L220" s="41">
        <f t="shared" si="36"/>
        <v>5</v>
      </c>
      <c r="M220" s="41">
        <f t="shared" si="37"/>
        <v>9</v>
      </c>
      <c r="N220" s="41" t="str">
        <f t="shared" si="38"/>
        <v>JSV</v>
      </c>
      <c r="O220" s="41" t="str">
        <f>VLOOKUP(N220,Table1[],2,FALSE)</f>
        <v>0022-460X</v>
      </c>
      <c r="P220" s="41" t="str">
        <f>VLOOKUP(N220,Table1[],3,FALSE)</f>
        <v>R</v>
      </c>
      <c r="Q220" s="41" t="str">
        <f>VLOOKUP(N220,Table1[],4,FALSE)</f>
        <v>S</v>
      </c>
      <c r="S220" s="41" t="e">
        <v>#REF!</v>
      </c>
      <c r="T220" s="70">
        <v>42906</v>
      </c>
    </row>
    <row r="221" spans="1:21" ht="32">
      <c r="A221" s="41" t="s">
        <v>551</v>
      </c>
      <c r="B221" s="43" t="s">
        <v>3573</v>
      </c>
      <c r="C221" s="37" t="s">
        <v>3851</v>
      </c>
      <c r="D221" s="41" t="s">
        <v>4236</v>
      </c>
      <c r="E221" s="41" t="s">
        <v>1033</v>
      </c>
      <c r="F221" s="41" t="s">
        <v>1037</v>
      </c>
      <c r="G221" s="41" t="s">
        <v>1036</v>
      </c>
      <c r="H221" s="41" t="s">
        <v>1034</v>
      </c>
      <c r="I221" s="41" t="s">
        <v>1032</v>
      </c>
      <c r="J221" s="41" t="s">
        <v>418</v>
      </c>
      <c r="K221" s="41" t="s">
        <v>1035</v>
      </c>
      <c r="L221" s="41">
        <f t="shared" si="36"/>
        <v>5</v>
      </c>
      <c r="M221" s="41">
        <f t="shared" si="37"/>
        <v>9</v>
      </c>
      <c r="N221" s="41" t="str">
        <f t="shared" si="38"/>
        <v>JCA</v>
      </c>
      <c r="O221" s="41" t="str">
        <f>VLOOKUP(N221,Table1[],2,FALSE)</f>
        <v>0218-396X</v>
      </c>
      <c r="P221" s="41" t="str">
        <f>VLOOKUP(N221,Table1[],3,FALSE)</f>
        <v>R</v>
      </c>
      <c r="Q221" s="41" t="str">
        <f>VLOOKUP(N221,Table1[],4,FALSE)</f>
        <v>S</v>
      </c>
      <c r="S221" s="41" t="e">
        <v>#REF!</v>
      </c>
      <c r="T221" s="70">
        <v>42906</v>
      </c>
    </row>
    <row r="222" spans="1:21" ht="32">
      <c r="A222" s="41" t="s">
        <v>535</v>
      </c>
      <c r="B222" s="43" t="s">
        <v>3567</v>
      </c>
      <c r="C222" s="37" t="s">
        <v>3906</v>
      </c>
      <c r="D222" s="41" t="s">
        <v>4237</v>
      </c>
      <c r="E222" s="41" t="s">
        <v>954</v>
      </c>
      <c r="F222" s="41" t="s">
        <v>957</v>
      </c>
      <c r="G222" s="41" t="s">
        <v>956</v>
      </c>
      <c r="H222" s="41" t="s">
        <v>955</v>
      </c>
      <c r="I222" s="41" t="s">
        <v>953</v>
      </c>
      <c r="J222" s="41" t="s">
        <v>959</v>
      </c>
      <c r="K222" s="41" t="s">
        <v>958</v>
      </c>
      <c r="L222" s="41">
        <f t="shared" si="36"/>
        <v>5</v>
      </c>
      <c r="M222" s="41">
        <f t="shared" si="37"/>
        <v>10</v>
      </c>
      <c r="N222" s="41" t="str">
        <f t="shared" si="38"/>
        <v>IJSS</v>
      </c>
      <c r="O222" s="41" t="str">
        <f>VLOOKUP(N222,Table1[],2,FALSE)</f>
        <v>0020-7683</v>
      </c>
      <c r="P222" s="41" t="str">
        <f>VLOOKUP(N222,Table1[],3,FALSE)</f>
        <v>R</v>
      </c>
      <c r="Q222" s="41" t="str">
        <f>VLOOKUP(N222,Table1[],4,FALSE)</f>
        <v>S</v>
      </c>
      <c r="S222" s="41" t="e">
        <v>#REF!</v>
      </c>
      <c r="T222" s="70">
        <v>42906</v>
      </c>
    </row>
    <row r="223" spans="1:21" ht="32">
      <c r="A223" s="41" t="s">
        <v>546</v>
      </c>
      <c r="B223" s="43" t="s">
        <v>3569</v>
      </c>
      <c r="C223" s="37" t="s">
        <v>3886</v>
      </c>
      <c r="D223" s="41" t="s">
        <v>4238</v>
      </c>
      <c r="E223" s="41" t="s">
        <v>1005</v>
      </c>
      <c r="F223" s="41" t="s">
        <v>1017</v>
      </c>
      <c r="G223" s="41" t="s">
        <v>1008</v>
      </c>
      <c r="H223" s="41" t="s">
        <v>1006</v>
      </c>
      <c r="I223" s="41" t="s">
        <v>1004</v>
      </c>
      <c r="J223" s="41" t="s">
        <v>1009</v>
      </c>
      <c r="K223" s="41" t="s">
        <v>1007</v>
      </c>
      <c r="L223" s="41">
        <f t="shared" si="36"/>
        <v>5</v>
      </c>
      <c r="M223" s="41">
        <f t="shared" si="37"/>
        <v>10</v>
      </c>
      <c r="N223" s="41" t="str">
        <f t="shared" si="38"/>
        <v>IJSS</v>
      </c>
      <c r="O223" s="41" t="str">
        <f>VLOOKUP(N223,Table1[],2,FALSE)</f>
        <v>0020-7683</v>
      </c>
      <c r="P223" s="41" t="str">
        <f>VLOOKUP(N223,Table1[],3,FALSE)</f>
        <v>R</v>
      </c>
      <c r="Q223" s="41" t="str">
        <f>VLOOKUP(N223,Table1[],4,FALSE)</f>
        <v>S</v>
      </c>
      <c r="S223" s="41" t="e">
        <v>#REF!</v>
      </c>
      <c r="T223" s="70">
        <v>42906</v>
      </c>
    </row>
    <row r="224" spans="1:21" ht="48">
      <c r="A224" s="41" t="s">
        <v>539</v>
      </c>
      <c r="B224" s="43" t="s">
        <v>3565</v>
      </c>
      <c r="C224" s="37" t="s">
        <v>3904</v>
      </c>
      <c r="D224" s="41" t="s">
        <v>4239</v>
      </c>
      <c r="E224" s="41" t="s">
        <v>977</v>
      </c>
      <c r="F224" s="41" t="s">
        <v>976</v>
      </c>
      <c r="G224" s="41" t="s">
        <v>980</v>
      </c>
      <c r="H224" s="41" t="s">
        <v>2485</v>
      </c>
      <c r="I224" s="41" t="s">
        <v>2485</v>
      </c>
      <c r="J224" s="41" t="s">
        <v>979</v>
      </c>
      <c r="K224" s="41" t="s">
        <v>978</v>
      </c>
      <c r="L224" s="41">
        <f t="shared" si="36"/>
        <v>5</v>
      </c>
      <c r="M224" s="41">
        <f t="shared" si="37"/>
        <v>11</v>
      </c>
      <c r="N224" s="41" t="str">
        <f t="shared" si="38"/>
        <v>IJNME</v>
      </c>
      <c r="O224" s="41" t="str">
        <f>VLOOKUP(N224,Table1[],2,FALSE)</f>
        <v>1097-0207</v>
      </c>
      <c r="P224" s="41" t="str">
        <f>VLOOKUP(N224,Table1[],3,FALSE)</f>
        <v>R</v>
      </c>
      <c r="Q224" s="41" t="str">
        <f>VLOOKUP(N224,Table1[],4,FALSE)</f>
        <v>S</v>
      </c>
      <c r="S224" s="41" t="e">
        <v>#REF!</v>
      </c>
      <c r="T224" s="70">
        <v>42906</v>
      </c>
    </row>
    <row r="225" spans="1:23" ht="32">
      <c r="A225" s="41" t="s">
        <v>533</v>
      </c>
      <c r="B225" s="43" t="s">
        <v>3556</v>
      </c>
      <c r="C225" s="37" t="s">
        <v>3894</v>
      </c>
      <c r="D225" s="41" t="s">
        <v>4240</v>
      </c>
      <c r="E225" s="41" t="s">
        <v>947</v>
      </c>
      <c r="F225" s="41" t="s">
        <v>948</v>
      </c>
      <c r="G225" s="41" t="s">
        <v>949</v>
      </c>
      <c r="H225" s="41" t="s">
        <v>26</v>
      </c>
      <c r="I225" s="41" t="s">
        <v>10</v>
      </c>
      <c r="J225" s="41" t="s">
        <v>951</v>
      </c>
      <c r="K225" s="41" t="s">
        <v>950</v>
      </c>
      <c r="L225" s="41">
        <f t="shared" si="36"/>
        <v>5</v>
      </c>
      <c r="M225" s="41">
        <f t="shared" si="37"/>
        <v>11</v>
      </c>
      <c r="N225" s="41" t="str">
        <f t="shared" si="38"/>
        <v>IJNME</v>
      </c>
      <c r="O225" s="41" t="str">
        <f>VLOOKUP(N225,Table1[],2,FALSE)</f>
        <v>1097-0207</v>
      </c>
      <c r="P225" s="41" t="str">
        <f>VLOOKUP(N225,Table1[],3,FALSE)</f>
        <v>R</v>
      </c>
      <c r="Q225" s="41" t="str">
        <f>VLOOKUP(N225,Table1[],4,FALSE)</f>
        <v>S</v>
      </c>
      <c r="S225" s="41" t="e">
        <v>#REF!</v>
      </c>
      <c r="T225" s="70">
        <v>42906</v>
      </c>
    </row>
    <row r="226" spans="1:23" ht="32">
      <c r="A226" s="41" t="s">
        <v>533</v>
      </c>
      <c r="B226" s="43" t="s">
        <v>3559</v>
      </c>
      <c r="C226" s="37" t="s">
        <v>3898</v>
      </c>
      <c r="D226" s="41" t="s">
        <v>4241</v>
      </c>
      <c r="E226" s="41" t="s">
        <v>969</v>
      </c>
      <c r="F226" s="41" t="s">
        <v>970</v>
      </c>
      <c r="G226" s="41" t="s">
        <v>949</v>
      </c>
      <c r="H226" s="41" t="s">
        <v>2284</v>
      </c>
      <c r="I226" s="41" t="s">
        <v>971</v>
      </c>
      <c r="J226" s="41" t="s">
        <v>951</v>
      </c>
      <c r="K226" s="41" t="s">
        <v>950</v>
      </c>
      <c r="L226" s="41">
        <f t="shared" ref="L226:L289" si="39" xml:space="preserve"> FIND("-",A226)</f>
        <v>5</v>
      </c>
      <c r="M226" s="41">
        <f t="shared" ref="M226:M289" si="40" xml:space="preserve"> FIND("-",A226,L226+1)</f>
        <v>11</v>
      </c>
      <c r="N226" s="41" t="str">
        <f t="shared" ref="N226:N289" si="41">MID(A226,L226+1,M226-L226-1)</f>
        <v>IJNME</v>
      </c>
      <c r="O226" s="41" t="str">
        <f>VLOOKUP(N226,Table1[],2,FALSE)</f>
        <v>1097-0207</v>
      </c>
      <c r="P226" s="41" t="str">
        <f>VLOOKUP(N226,Table1[],3,FALSE)</f>
        <v>R</v>
      </c>
      <c r="Q226" s="41" t="str">
        <f>VLOOKUP(N226,Table1[],4,FALSE)</f>
        <v>S</v>
      </c>
      <c r="S226" s="41" t="e">
        <v>#REF!</v>
      </c>
      <c r="T226" s="70">
        <v>42906</v>
      </c>
    </row>
    <row r="227" spans="1:23" ht="32">
      <c r="A227" s="41" t="s">
        <v>554</v>
      </c>
      <c r="B227" s="43" t="s">
        <v>3570</v>
      </c>
      <c r="C227" s="37" t="s">
        <v>3859</v>
      </c>
      <c r="D227" s="41" t="s">
        <v>4242</v>
      </c>
      <c r="E227" s="41" t="s">
        <v>1046</v>
      </c>
      <c r="F227" s="41" t="s">
        <v>1047</v>
      </c>
      <c r="G227" s="41" t="s">
        <v>1050</v>
      </c>
      <c r="H227" s="41" t="s">
        <v>1487</v>
      </c>
      <c r="I227" s="41" t="s">
        <v>1486</v>
      </c>
      <c r="J227" s="41" t="s">
        <v>1049</v>
      </c>
      <c r="K227" s="41" t="s">
        <v>1048</v>
      </c>
      <c r="L227" s="41">
        <f t="shared" si="39"/>
        <v>5</v>
      </c>
      <c r="M227" s="41">
        <f t="shared" si="40"/>
        <v>11</v>
      </c>
      <c r="N227" s="41" t="str">
        <f t="shared" si="41"/>
        <v>IJNME</v>
      </c>
      <c r="O227" s="41" t="str">
        <f>VLOOKUP(N227,Table1[],2,FALSE)</f>
        <v>1097-0207</v>
      </c>
      <c r="P227" s="41" t="str">
        <f>VLOOKUP(N227,Table1[],3,FALSE)</f>
        <v>R</v>
      </c>
      <c r="Q227" s="41" t="str">
        <f>VLOOKUP(N227,Table1[],4,FALSE)</f>
        <v>S</v>
      </c>
      <c r="S227" s="41" t="e">
        <v>#REF!</v>
      </c>
      <c r="T227" s="70">
        <v>42906</v>
      </c>
    </row>
    <row r="228" spans="1:23" ht="32">
      <c r="A228" s="41" t="s">
        <v>543</v>
      </c>
      <c r="B228" s="43" t="s">
        <v>3574</v>
      </c>
      <c r="C228" s="37" t="s">
        <v>3908</v>
      </c>
      <c r="D228" s="41" t="s">
        <v>4243</v>
      </c>
      <c r="E228" s="41" t="s">
        <v>994</v>
      </c>
      <c r="F228" s="41" t="s">
        <v>993</v>
      </c>
      <c r="G228" s="41" t="s">
        <v>2272</v>
      </c>
      <c r="H228" s="41" t="s">
        <v>3213</v>
      </c>
      <c r="I228" s="41" t="s">
        <v>3212</v>
      </c>
      <c r="J228" s="41" t="s">
        <v>418</v>
      </c>
      <c r="K228" s="41" t="s">
        <v>995</v>
      </c>
      <c r="L228" s="41">
        <f t="shared" si="39"/>
        <v>5</v>
      </c>
      <c r="M228" s="41">
        <f t="shared" si="40"/>
        <v>7</v>
      </c>
      <c r="N228" s="41" t="str">
        <f t="shared" si="41"/>
        <v>G</v>
      </c>
      <c r="O228" s="41" t="str">
        <f>VLOOKUP(N228,Table1[],2,FALSE)</f>
        <v>0091-7613</v>
      </c>
      <c r="P228" s="41" t="str">
        <f>VLOOKUP(N228,Table1[],3,FALSE)</f>
        <v>R</v>
      </c>
      <c r="Q228" s="41" t="str">
        <f>VLOOKUP(N228,Table1[],4,FALSE)</f>
        <v>S</v>
      </c>
      <c r="S228" s="41" t="e">
        <v>#REF!</v>
      </c>
      <c r="T228" s="70">
        <v>42906</v>
      </c>
    </row>
    <row r="229" spans="1:23" ht="32">
      <c r="A229" s="41" t="s">
        <v>553</v>
      </c>
      <c r="B229" s="43" t="s">
        <v>3575</v>
      </c>
      <c r="C229" s="37" t="s">
        <v>3909</v>
      </c>
      <c r="D229" s="41" t="s">
        <v>4244</v>
      </c>
      <c r="E229" s="41" t="s">
        <v>1063</v>
      </c>
      <c r="F229" s="41" t="s">
        <v>1064</v>
      </c>
      <c r="G229" s="41" t="s">
        <v>1065</v>
      </c>
      <c r="H229" s="41" t="s">
        <v>2485</v>
      </c>
      <c r="I229" s="41" t="s">
        <v>2485</v>
      </c>
      <c r="J229" s="41" t="s">
        <v>1062</v>
      </c>
      <c r="K229" s="41" t="s">
        <v>1061</v>
      </c>
      <c r="L229" s="41">
        <f t="shared" si="39"/>
        <v>5</v>
      </c>
      <c r="M229" s="41">
        <f t="shared" si="40"/>
        <v>9</v>
      </c>
      <c r="N229" s="41" t="str">
        <f t="shared" si="41"/>
        <v>FES</v>
      </c>
      <c r="O229" s="41" t="str">
        <f>VLOOKUP(N229,Table1[],2,FALSE)</f>
        <v>2095-0195</v>
      </c>
      <c r="P229" s="41" t="str">
        <f>VLOOKUP(N229,Table1[],3,FALSE)</f>
        <v>R</v>
      </c>
      <c r="Q229" s="41" t="str">
        <f>VLOOKUP(N229,Table1[],4,FALSE)</f>
        <v>S</v>
      </c>
      <c r="S229" s="41" t="e">
        <v>#REF!</v>
      </c>
      <c r="T229" s="70">
        <v>42906</v>
      </c>
    </row>
    <row r="230" spans="1:23" ht="32">
      <c r="A230" s="41" t="s">
        <v>545</v>
      </c>
      <c r="B230" s="43" t="s">
        <v>3563</v>
      </c>
      <c r="C230" s="37" t="s">
        <v>3902</v>
      </c>
      <c r="D230" s="41" t="s">
        <v>4245</v>
      </c>
      <c r="E230" s="41" t="s">
        <v>2275</v>
      </c>
      <c r="F230" s="41" t="s">
        <v>1010</v>
      </c>
      <c r="G230" s="41" t="s">
        <v>2248</v>
      </c>
      <c r="H230" s="41" t="s">
        <v>2485</v>
      </c>
      <c r="I230" s="41" t="s">
        <v>2485</v>
      </c>
      <c r="J230" s="41" t="s">
        <v>418</v>
      </c>
      <c r="K230" s="41" t="s">
        <v>2271</v>
      </c>
      <c r="L230" s="41">
        <f t="shared" si="39"/>
        <v>5</v>
      </c>
      <c r="M230" s="41">
        <f t="shared" si="40"/>
        <v>10</v>
      </c>
      <c r="N230" s="41" t="str">
        <f t="shared" si="41"/>
        <v>FEAD</v>
      </c>
      <c r="O230" s="41" t="str">
        <f>VLOOKUP(N230,Table1[],2,FALSE)</f>
        <v>0168-874X</v>
      </c>
      <c r="P230" s="41" t="str">
        <f>VLOOKUP(N230,Table1[],3,FALSE)</f>
        <v>R</v>
      </c>
      <c r="Q230" s="41" t="str">
        <f>VLOOKUP(N230,Table1[],4,FALSE)</f>
        <v>S</v>
      </c>
      <c r="S230" s="41" t="e">
        <v>#REF!</v>
      </c>
      <c r="T230" s="70">
        <v>42906</v>
      </c>
    </row>
    <row r="231" spans="1:23" ht="32">
      <c r="A231" s="41" t="s">
        <v>538</v>
      </c>
      <c r="B231" s="43" t="s">
        <v>3560</v>
      </c>
      <c r="C231" s="37" t="s">
        <v>3899</v>
      </c>
      <c r="D231" s="41" t="s">
        <v>4246</v>
      </c>
      <c r="E231" s="41" t="s">
        <v>975</v>
      </c>
      <c r="F231" s="41" t="s">
        <v>974</v>
      </c>
      <c r="G231" s="41" t="s">
        <v>973</v>
      </c>
      <c r="H231" s="41" t="s">
        <v>1202</v>
      </c>
      <c r="I231" s="41" t="s">
        <v>1201</v>
      </c>
      <c r="J231" s="41" t="s">
        <v>972</v>
      </c>
      <c r="K231" s="41" t="s">
        <v>538</v>
      </c>
      <c r="L231" s="41">
        <f t="shared" si="39"/>
        <v>5</v>
      </c>
      <c r="M231" s="41">
        <f t="shared" si="40"/>
        <v>11</v>
      </c>
      <c r="N231" s="41" t="str">
        <f t="shared" si="41"/>
        <v>EJMAS</v>
      </c>
      <c r="O231" s="41" t="str">
        <f>VLOOKUP(N231,Table1[],2,FALSE)</f>
        <v>0997-7538</v>
      </c>
      <c r="P231" s="41" t="str">
        <f>VLOOKUP(N231,Table1[],3,FALSE)</f>
        <v>R</v>
      </c>
      <c r="Q231" s="41" t="str">
        <f>VLOOKUP(N231,Table1[],4,FALSE)</f>
        <v>S</v>
      </c>
      <c r="R231" s="41">
        <v>2012</v>
      </c>
      <c r="S231" s="41" t="e">
        <v>#REF!</v>
      </c>
      <c r="T231" s="70">
        <v>42906</v>
      </c>
    </row>
    <row r="232" spans="1:23" ht="32">
      <c r="A232" s="41" t="s">
        <v>3310</v>
      </c>
      <c r="B232" s="43" t="s">
        <v>3576</v>
      </c>
      <c r="C232" s="37" t="s">
        <v>3910</v>
      </c>
      <c r="D232" s="41" t="s">
        <v>4247</v>
      </c>
      <c r="E232" s="41" t="s">
        <v>1002</v>
      </c>
      <c r="F232" s="41" t="s">
        <v>1003</v>
      </c>
      <c r="G232" s="41" t="s">
        <v>1001</v>
      </c>
      <c r="H232" s="41" t="s">
        <v>4846</v>
      </c>
      <c r="I232" s="41" t="s">
        <v>4845</v>
      </c>
      <c r="J232" s="41" t="s">
        <v>1000</v>
      </c>
      <c r="K232" s="41" t="s">
        <v>999</v>
      </c>
      <c r="L232" s="41">
        <f t="shared" si="39"/>
        <v>5</v>
      </c>
      <c r="M232" s="41">
        <f t="shared" si="40"/>
        <v>11</v>
      </c>
      <c r="N232" s="41" t="str">
        <f t="shared" si="41"/>
        <v>EJECE</v>
      </c>
      <c r="O232" s="41" t="str">
        <f>VLOOKUP(N232,Table1[],2,FALSE)</f>
        <v>1964-8189</v>
      </c>
      <c r="P232" s="41" t="str">
        <f>VLOOKUP(N232,Table1[],3,FALSE)</f>
        <v>R</v>
      </c>
      <c r="Q232" s="41" t="str">
        <f>VLOOKUP(N232,Table1[],4,FALSE)</f>
        <v>S</v>
      </c>
      <c r="S232" s="41" t="e">
        <v>#REF!</v>
      </c>
      <c r="T232" s="70">
        <v>42906</v>
      </c>
    </row>
    <row r="233" spans="1:23" ht="32">
      <c r="A233" s="41" t="s">
        <v>540</v>
      </c>
      <c r="B233" s="43" t="s">
        <v>3571</v>
      </c>
      <c r="C233" s="37" t="s">
        <v>3904</v>
      </c>
      <c r="D233" s="41" t="s">
        <v>4248</v>
      </c>
      <c r="E233" s="41" t="s">
        <v>981</v>
      </c>
      <c r="F233" s="41" t="s">
        <v>982</v>
      </c>
      <c r="G233" s="41" t="s">
        <v>985</v>
      </c>
      <c r="H233" s="41" t="s">
        <v>2485</v>
      </c>
      <c r="I233" s="41" t="s">
        <v>2485</v>
      </c>
      <c r="J233" s="41" t="s">
        <v>984</v>
      </c>
      <c r="K233" s="41" t="s">
        <v>983</v>
      </c>
      <c r="L233" s="41">
        <f t="shared" si="39"/>
        <v>5</v>
      </c>
      <c r="M233" s="41">
        <f t="shared" si="40"/>
        <v>8</v>
      </c>
      <c r="N233" s="41" t="str">
        <f t="shared" si="41"/>
        <v>CM</v>
      </c>
      <c r="O233" s="41" t="str">
        <f>VLOOKUP(N233,Table1[],2,FALSE)</f>
        <v>0178-7675</v>
      </c>
      <c r="P233" s="41" t="str">
        <f>VLOOKUP(N233,Table1[],3,FALSE)</f>
        <v>R</v>
      </c>
      <c r="Q233" s="41" t="str">
        <f>VLOOKUP(N233,Table1[],4,FALSE)</f>
        <v>S</v>
      </c>
      <c r="S233" s="41" t="e">
        <v>#REF!</v>
      </c>
      <c r="T233" s="70">
        <v>42906</v>
      </c>
    </row>
    <row r="234" spans="1:23" ht="32">
      <c r="A234" s="41" t="s">
        <v>548</v>
      </c>
      <c r="B234" s="43" t="s">
        <v>3568</v>
      </c>
      <c r="C234" s="37" t="s">
        <v>3791</v>
      </c>
      <c r="D234" s="41" t="s">
        <v>4249</v>
      </c>
      <c r="E234" s="41" t="s">
        <v>1019</v>
      </c>
      <c r="F234" s="41" t="s">
        <v>1020</v>
      </c>
      <c r="G234" s="41" t="s">
        <v>1023</v>
      </c>
      <c r="H234" s="41" t="s">
        <v>2284</v>
      </c>
      <c r="I234" s="41" t="s">
        <v>1018</v>
      </c>
      <c r="J234" s="41" t="s">
        <v>1022</v>
      </c>
      <c r="K234" s="41" t="s">
        <v>1021</v>
      </c>
      <c r="L234" s="41">
        <f t="shared" si="39"/>
        <v>5</v>
      </c>
      <c r="M234" s="41">
        <f t="shared" si="40"/>
        <v>8</v>
      </c>
      <c r="N234" s="41" t="str">
        <f t="shared" si="41"/>
        <v>AM</v>
      </c>
      <c r="O234" s="41" t="str">
        <f>VLOOKUP(N234,Table1[],2,FALSE)</f>
        <v>1359-6454</v>
      </c>
      <c r="P234" s="41" t="str">
        <f>VLOOKUP(N234,Table1[],3,FALSE)</f>
        <v>R</v>
      </c>
      <c r="Q234" s="41" t="str">
        <f>VLOOKUP(N234,Table1[],4,FALSE)</f>
        <v>S</v>
      </c>
      <c r="S234" s="41" t="e">
        <v>#REF!</v>
      </c>
      <c r="T234" s="70">
        <v>42906</v>
      </c>
      <c r="W234" s="41">
        <v>3.7549999999999999</v>
      </c>
    </row>
    <row r="235" spans="1:23" ht="32">
      <c r="A235" s="41" t="s">
        <v>556</v>
      </c>
      <c r="B235" s="43" t="s">
        <v>3564</v>
      </c>
      <c r="C235" s="37" t="s">
        <v>3903</v>
      </c>
      <c r="D235" s="41" t="s">
        <v>4250</v>
      </c>
      <c r="E235" s="41" t="s">
        <v>1041</v>
      </c>
      <c r="F235" s="41" t="s">
        <v>1042</v>
      </c>
      <c r="G235" s="41" t="s">
        <v>1043</v>
      </c>
      <c r="H235" s="41" t="s">
        <v>1040</v>
      </c>
      <c r="I235" s="41" t="s">
        <v>8</v>
      </c>
      <c r="J235" s="41" t="s">
        <v>1044</v>
      </c>
      <c r="K235" s="41" t="s">
        <v>1045</v>
      </c>
      <c r="L235" s="41">
        <f t="shared" si="39"/>
        <v>5</v>
      </c>
      <c r="M235" s="41">
        <f t="shared" si="40"/>
        <v>9</v>
      </c>
      <c r="N235" s="41" t="str">
        <f t="shared" si="41"/>
        <v>AES</v>
      </c>
      <c r="O235" s="41" t="str">
        <f>VLOOKUP(N235,Table1[],2,FALSE)</f>
        <v>0965-9978</v>
      </c>
      <c r="P235" s="41" t="str">
        <f>VLOOKUP(N235,Table1[],3,FALSE)</f>
        <v>R</v>
      </c>
      <c r="Q235" s="41" t="str">
        <f>VLOOKUP(N235,Table1[],4,FALSE)</f>
        <v>S</v>
      </c>
      <c r="S235" s="41" t="e">
        <v>#REF!</v>
      </c>
      <c r="T235" s="70">
        <v>42906</v>
      </c>
      <c r="W235" s="41">
        <v>1.0920000000000001</v>
      </c>
    </row>
    <row r="236" spans="1:23" ht="32">
      <c r="A236" s="41" t="s">
        <v>547</v>
      </c>
      <c r="B236" s="43" t="s">
        <v>3618</v>
      </c>
      <c r="C236" s="37" t="s">
        <v>3895</v>
      </c>
      <c r="D236" s="41" t="s">
        <v>4251</v>
      </c>
      <c r="E236" s="41" t="s">
        <v>1014</v>
      </c>
      <c r="F236" s="41" t="s">
        <v>1016</v>
      </c>
      <c r="G236" s="41" t="s">
        <v>1015</v>
      </c>
      <c r="H236" s="41" t="s">
        <v>1012</v>
      </c>
      <c r="I236" s="41" t="s">
        <v>1011</v>
      </c>
      <c r="J236" s="41" t="s">
        <v>2270</v>
      </c>
      <c r="K236" s="41" t="s">
        <v>1013</v>
      </c>
      <c r="L236" s="41">
        <f t="shared" si="39"/>
        <v>5</v>
      </c>
      <c r="M236" s="41">
        <f t="shared" si="40"/>
        <v>10</v>
      </c>
      <c r="N236" s="41" t="str">
        <f t="shared" si="41"/>
        <v>ACME</v>
      </c>
      <c r="O236" s="41" t="str">
        <f>VLOOKUP(N236,Table1[],2,FALSE)</f>
        <v>1134-3060</v>
      </c>
      <c r="P236" s="41" t="str">
        <f>VLOOKUP(N236,Table1[],3,FALSE)</f>
        <v>R</v>
      </c>
      <c r="Q236" s="41" t="str">
        <f>VLOOKUP(N236,Table1[],4,FALSE)</f>
        <v>S</v>
      </c>
      <c r="S236" s="41" t="e">
        <v>#REF!</v>
      </c>
      <c r="T236" s="70">
        <v>42906</v>
      </c>
    </row>
    <row r="237" spans="1:23" ht="32">
      <c r="A237" s="53" t="s">
        <v>4506</v>
      </c>
      <c r="B237" s="43" t="s">
        <v>4505</v>
      </c>
      <c r="C237" s="33" t="s">
        <v>4507</v>
      </c>
      <c r="D237" s="41" t="s">
        <v>4513</v>
      </c>
      <c r="E237" s="41" t="s">
        <v>4509</v>
      </c>
      <c r="F237" s="41" t="s">
        <v>4508</v>
      </c>
      <c r="G237" s="41" t="s">
        <v>4512</v>
      </c>
      <c r="H237" s="41" t="s">
        <v>4662</v>
      </c>
      <c r="I237" s="41" t="s">
        <v>4661</v>
      </c>
      <c r="J237" s="41" t="s">
        <v>4511</v>
      </c>
      <c r="K237" s="41" t="s">
        <v>4510</v>
      </c>
      <c r="L237" s="41">
        <f t="shared" si="39"/>
        <v>5</v>
      </c>
      <c r="M237" s="41">
        <f t="shared" si="40"/>
        <v>9</v>
      </c>
      <c r="N237" s="41" t="str">
        <f t="shared" si="41"/>
        <v>MRC</v>
      </c>
      <c r="O237" s="41" t="str">
        <f>VLOOKUP(N237,Table1[],2,FALSE)</f>
        <v>0093-6413</v>
      </c>
      <c r="P237" s="41" t="str">
        <f>VLOOKUP(N237,Table1[],3,FALSE)</f>
        <v>R</v>
      </c>
      <c r="Q237" s="41" t="str">
        <f>VLOOKUP(N237,Table1[],4,FALSE)</f>
        <v>S</v>
      </c>
      <c r="S237" s="41" t="e">
        <v>#REF!</v>
      </c>
      <c r="T237" s="70">
        <v>42906</v>
      </c>
    </row>
    <row r="238" spans="1:23" ht="80">
      <c r="A238" s="41" t="s">
        <v>1088</v>
      </c>
      <c r="B238" s="43" t="s">
        <v>4729</v>
      </c>
      <c r="C238" s="37" t="s">
        <v>3918</v>
      </c>
      <c r="D238" s="41" t="s">
        <v>4252</v>
      </c>
      <c r="E238" s="41" t="s">
        <v>1793</v>
      </c>
      <c r="F238" s="41" t="s">
        <v>2268</v>
      </c>
      <c r="G238" s="41" t="s">
        <v>1512</v>
      </c>
      <c r="H238" s="41" t="s">
        <v>1218</v>
      </c>
      <c r="I238" s="41" t="s">
        <v>1217</v>
      </c>
      <c r="J238" s="41" t="s">
        <v>418</v>
      </c>
      <c r="K238" s="41" t="s">
        <v>1513</v>
      </c>
      <c r="L238" s="41">
        <f t="shared" si="39"/>
        <v>5</v>
      </c>
      <c r="M238" s="41">
        <f t="shared" si="40"/>
        <v>13</v>
      </c>
      <c r="N238" s="41" t="str">
        <f t="shared" si="41"/>
        <v>RIMNCDI</v>
      </c>
      <c r="O238" s="41" t="str">
        <f>VLOOKUP(N238,Table1[],2,FALSE)</f>
        <v>0213-1315</v>
      </c>
      <c r="P238" s="41" t="str">
        <f>VLOOKUP(N238,Table1[],3,FALSE)</f>
        <v>R</v>
      </c>
      <c r="Q238" s="41" t="str">
        <f>VLOOKUP(N238,Table1[],4,FALSE)</f>
        <v>S</v>
      </c>
      <c r="S238" s="41" t="e">
        <v>#REF!</v>
      </c>
      <c r="T238" s="70">
        <v>42906</v>
      </c>
    </row>
    <row r="239" spans="1:23" ht="32">
      <c r="A239" s="41" t="s">
        <v>1073</v>
      </c>
      <c r="B239" s="43" t="s">
        <v>3594</v>
      </c>
      <c r="C239" s="37" t="s">
        <v>3926</v>
      </c>
      <c r="D239" s="41" t="s">
        <v>4253</v>
      </c>
      <c r="E239" s="41" t="s">
        <v>2457</v>
      </c>
      <c r="F239" s="41" t="s">
        <v>1128</v>
      </c>
      <c r="G239" s="41" t="s">
        <v>1129</v>
      </c>
      <c r="H239" s="41" t="s">
        <v>1479</v>
      </c>
      <c r="I239" s="41" t="s">
        <v>1478</v>
      </c>
      <c r="J239" s="41" t="s">
        <v>418</v>
      </c>
      <c r="K239" s="41" t="s">
        <v>1130</v>
      </c>
      <c r="L239" s="41">
        <f t="shared" si="39"/>
        <v>5</v>
      </c>
      <c r="M239" s="41">
        <f t="shared" si="40"/>
        <v>10</v>
      </c>
      <c r="N239" s="41" t="str">
        <f t="shared" si="41"/>
        <v>PRSA</v>
      </c>
      <c r="O239" s="41" t="str">
        <f>VLOOKUP(N239,Table1[],2,FALSE)</f>
        <v>0962-8452</v>
      </c>
      <c r="P239" s="41" t="str">
        <f>VLOOKUP(N239,Table1[],3,FALSE)</f>
        <v>R</v>
      </c>
      <c r="Q239" s="41" t="str">
        <f>VLOOKUP(N239,Table1[],4,FALSE)</f>
        <v>S</v>
      </c>
      <c r="S239" s="41" t="e">
        <v>#REF!</v>
      </c>
      <c r="T239" s="70">
        <v>42906</v>
      </c>
    </row>
    <row r="240" spans="1:23" ht="32">
      <c r="A240" s="41" t="s">
        <v>1078</v>
      </c>
      <c r="B240" s="43" t="s">
        <v>3586</v>
      </c>
      <c r="C240" s="37" t="s">
        <v>3919</v>
      </c>
      <c r="D240" s="41" t="s">
        <v>4254</v>
      </c>
      <c r="E240" s="41" t="s">
        <v>1131</v>
      </c>
      <c r="F240" s="41" t="s">
        <v>1132</v>
      </c>
      <c r="G240" s="41" t="s">
        <v>1133</v>
      </c>
      <c r="H240" s="41" t="s">
        <v>1465</v>
      </c>
      <c r="I240" s="41" t="s">
        <v>9</v>
      </c>
      <c r="J240" s="41" t="s">
        <v>1135</v>
      </c>
      <c r="K240" s="41" t="s">
        <v>1134</v>
      </c>
      <c r="L240" s="41">
        <f t="shared" si="39"/>
        <v>5</v>
      </c>
      <c r="M240" s="41">
        <f t="shared" si="40"/>
        <v>9</v>
      </c>
      <c r="N240" s="41" t="str">
        <f t="shared" si="41"/>
        <v>PRB</v>
      </c>
      <c r="O240" s="41" t="str">
        <f>VLOOKUP(N240,Table1[],2,FALSE)</f>
        <v>1098-0121</v>
      </c>
      <c r="P240" s="41" t="str">
        <f>VLOOKUP(N240,Table1[],3,FALSE)</f>
        <v>R</v>
      </c>
      <c r="Q240" s="41" t="str">
        <f>VLOOKUP(N240,Table1[],4,FALSE)</f>
        <v>S</v>
      </c>
      <c r="S240" s="41" t="e">
        <v>#REF!</v>
      </c>
      <c r="T240" s="70">
        <v>42906</v>
      </c>
    </row>
    <row r="241" spans="1:20" ht="32">
      <c r="A241" s="41" t="s">
        <v>1074</v>
      </c>
      <c r="B241" s="43" t="s">
        <v>3590</v>
      </c>
      <c r="C241" s="37" t="s">
        <v>3891</v>
      </c>
      <c r="D241" s="41" t="s">
        <v>4255</v>
      </c>
      <c r="E241" s="41" t="s">
        <v>1138</v>
      </c>
      <c r="F241" s="41" t="s">
        <v>1139</v>
      </c>
      <c r="G241" s="41" t="s">
        <v>1140</v>
      </c>
      <c r="H241" s="41" t="s">
        <v>1137</v>
      </c>
      <c r="I241" s="41" t="s">
        <v>1136</v>
      </c>
      <c r="J241" s="41" t="s">
        <v>1141</v>
      </c>
      <c r="K241" s="41" t="s">
        <v>1074</v>
      </c>
      <c r="L241" s="41">
        <f t="shared" si="39"/>
        <v>5</v>
      </c>
      <c r="M241" s="41">
        <f t="shared" si="40"/>
        <v>9</v>
      </c>
      <c r="N241" s="41" t="str">
        <f t="shared" si="41"/>
        <v>NRF</v>
      </c>
      <c r="O241" s="41" t="str">
        <f>VLOOKUP(N241,Table1[],2,FALSE)</f>
        <v>0165-0203</v>
      </c>
      <c r="P241" s="41" t="str">
        <f>VLOOKUP(N241,Table1[],3,FALSE)</f>
        <v>R</v>
      </c>
      <c r="Q241" s="41" t="str">
        <f>VLOOKUP(N241,Table1[],4,FALSE)</f>
        <v>S</v>
      </c>
      <c r="S241" s="56" t="s">
        <v>2576</v>
      </c>
      <c r="T241" s="70">
        <v>42906</v>
      </c>
    </row>
    <row r="242" spans="1:20" ht="32">
      <c r="A242" s="41" t="s">
        <v>1209</v>
      </c>
      <c r="B242" s="43" t="s">
        <v>3579</v>
      </c>
      <c r="C242" s="37" t="s">
        <v>3912</v>
      </c>
      <c r="D242" s="41" t="s">
        <v>4256</v>
      </c>
      <c r="E242" s="41" t="s">
        <v>1207</v>
      </c>
      <c r="F242" s="41" t="s">
        <v>1208</v>
      </c>
      <c r="G242" s="41" t="s">
        <v>1210</v>
      </c>
      <c r="H242" s="41" t="s">
        <v>1544</v>
      </c>
      <c r="I242" s="41" t="s">
        <v>1206</v>
      </c>
      <c r="J242" s="41" t="s">
        <v>418</v>
      </c>
      <c r="K242" s="41" t="s">
        <v>1507</v>
      </c>
      <c r="L242" s="41">
        <f t="shared" si="39"/>
        <v>5</v>
      </c>
      <c r="M242" s="41">
        <f t="shared" si="40"/>
        <v>11</v>
      </c>
      <c r="N242" s="41" t="str">
        <f t="shared" si="41"/>
        <v>MandI</v>
      </c>
      <c r="O242" s="41" t="str">
        <f>VLOOKUP(N242,Table1[],2,FALSE)</f>
        <v>2257-7777</v>
      </c>
      <c r="P242" s="41" t="str">
        <f>VLOOKUP(N242,Table1[],3,FALSE)</f>
        <v>R</v>
      </c>
      <c r="Q242" s="41" t="str">
        <f>VLOOKUP(N242,Table1[],4,FALSE)</f>
        <v>S</v>
      </c>
      <c r="S242" s="41" t="e">
        <v>#REF!</v>
      </c>
      <c r="T242" s="70">
        <v>42906</v>
      </c>
    </row>
    <row r="243" spans="1:20" ht="32">
      <c r="A243" s="41" t="s">
        <v>1082</v>
      </c>
      <c r="B243" s="43" t="s">
        <v>3583</v>
      </c>
      <c r="C243" s="37" t="s">
        <v>3916</v>
      </c>
      <c r="D243" s="41" t="s">
        <v>4257</v>
      </c>
      <c r="E243" s="41" t="s">
        <v>1178</v>
      </c>
      <c r="F243" s="41" t="s">
        <v>1179</v>
      </c>
      <c r="G243" s="41" t="s">
        <v>1182</v>
      </c>
      <c r="H243" s="41" t="s">
        <v>1181</v>
      </c>
      <c r="I243" s="41" t="s">
        <v>1177</v>
      </c>
      <c r="K243" s="41" t="s">
        <v>1180</v>
      </c>
      <c r="L243" s="41">
        <f t="shared" si="39"/>
        <v>5</v>
      </c>
      <c r="M243" s="41">
        <f t="shared" si="40"/>
        <v>15</v>
      </c>
      <c r="N243" s="41" t="str">
        <f t="shared" si="41"/>
        <v>JEE(ASCE)</v>
      </c>
      <c r="O243" s="41" t="str">
        <f>VLOOKUP(N243,Table1[],2,FALSE)</f>
        <v>0733-9372</v>
      </c>
      <c r="P243" s="41" t="str">
        <f>VLOOKUP(N243,Table1[],3,FALSE)</f>
        <v>R</v>
      </c>
      <c r="Q243" s="41" t="str">
        <f>VLOOKUP(N243,Table1[],4,FALSE)</f>
        <v>S</v>
      </c>
      <c r="S243" s="56" t="s">
        <v>2576</v>
      </c>
      <c r="T243" s="70">
        <v>42906</v>
      </c>
    </row>
    <row r="244" spans="1:20" ht="32">
      <c r="A244" s="41" t="s">
        <v>1087</v>
      </c>
      <c r="B244" s="43" t="s">
        <v>3598</v>
      </c>
      <c r="C244" s="37" t="s">
        <v>3930</v>
      </c>
      <c r="D244" s="41" t="s">
        <v>4258</v>
      </c>
      <c r="E244" s="41" t="s">
        <v>1214</v>
      </c>
      <c r="F244" s="41" t="s">
        <v>1215</v>
      </c>
      <c r="G244" s="41" t="s">
        <v>1216</v>
      </c>
      <c r="H244" s="41" t="s">
        <v>1543</v>
      </c>
      <c r="I244" s="41" t="s">
        <v>1213</v>
      </c>
      <c r="J244" s="41" t="s">
        <v>1511</v>
      </c>
      <c r="K244" s="41" t="s">
        <v>1510</v>
      </c>
      <c r="L244" s="41">
        <f t="shared" si="39"/>
        <v>5</v>
      </c>
      <c r="M244" s="41">
        <f t="shared" si="40"/>
        <v>9</v>
      </c>
      <c r="N244" s="41" t="str">
        <f t="shared" si="41"/>
        <v>JCA</v>
      </c>
      <c r="O244" s="41" t="str">
        <f>VLOOKUP(N244,Table1[],2,FALSE)</f>
        <v>0218-396X</v>
      </c>
      <c r="P244" s="41" t="str">
        <f>VLOOKUP(N244,Table1[],3,FALSE)</f>
        <v>R</v>
      </c>
      <c r="Q244" s="41" t="str">
        <f>VLOOKUP(N244,Table1[],4,FALSE)</f>
        <v>S</v>
      </c>
      <c r="S244" s="41" t="e">
        <v>#REF!</v>
      </c>
      <c r="T244" s="70">
        <v>42906</v>
      </c>
    </row>
    <row r="245" spans="1:20" ht="32">
      <c r="A245" s="41" t="s">
        <v>1075</v>
      </c>
      <c r="B245" s="43" t="s">
        <v>3591</v>
      </c>
      <c r="C245" s="37" t="s">
        <v>3891</v>
      </c>
      <c r="D245" s="41" t="s">
        <v>4259</v>
      </c>
      <c r="E245" s="41" t="s">
        <v>1143</v>
      </c>
      <c r="F245" s="41" t="s">
        <v>1145</v>
      </c>
      <c r="G245" s="41" t="s">
        <v>1146</v>
      </c>
      <c r="H245" s="41" t="s">
        <v>1144</v>
      </c>
      <c r="I245" s="41" t="s">
        <v>1142</v>
      </c>
      <c r="K245" s="41" t="s">
        <v>1147</v>
      </c>
      <c r="L245" s="41">
        <f t="shared" si="39"/>
        <v>5</v>
      </c>
      <c r="M245" s="41">
        <f t="shared" si="40"/>
        <v>11</v>
      </c>
      <c r="N245" s="41" t="str">
        <f t="shared" si="41"/>
        <v>IJWRD</v>
      </c>
      <c r="O245" s="41" t="str">
        <f>VLOOKUP(N245,Table1[],2,FALSE)</f>
        <v>0790-0627</v>
      </c>
      <c r="P245" s="41" t="str">
        <f>VLOOKUP(N245,Table1[],3,FALSE)</f>
        <v>R</v>
      </c>
      <c r="Q245" s="41" t="str">
        <f>VLOOKUP(N245,Table1[],4,FALSE)</f>
        <v>S</v>
      </c>
      <c r="S245" s="56" t="s">
        <v>2576</v>
      </c>
      <c r="T245" s="70">
        <v>42906</v>
      </c>
    </row>
    <row r="246" spans="1:20" ht="32">
      <c r="A246" s="41" t="s">
        <v>1077</v>
      </c>
      <c r="B246" s="43" t="s">
        <v>3582</v>
      </c>
      <c r="C246" s="37" t="s">
        <v>3915</v>
      </c>
      <c r="D246" s="41" t="s">
        <v>4260</v>
      </c>
      <c r="E246" s="41" t="s">
        <v>1155</v>
      </c>
      <c r="F246" s="41" t="s">
        <v>1153</v>
      </c>
      <c r="G246" s="41" t="s">
        <v>1077</v>
      </c>
      <c r="H246" s="41" t="s">
        <v>1156</v>
      </c>
      <c r="I246" s="41" t="s">
        <v>1154</v>
      </c>
      <c r="K246" s="41" t="s">
        <v>1077</v>
      </c>
      <c r="L246" s="41">
        <f t="shared" si="39"/>
        <v>5</v>
      </c>
      <c r="M246" s="41">
        <f t="shared" si="40"/>
        <v>11</v>
      </c>
      <c r="N246" s="41" t="str">
        <f t="shared" si="41"/>
        <v>IJNMF</v>
      </c>
      <c r="O246" s="41" t="str">
        <f>VLOOKUP(N246,Table1[],2,FALSE)</f>
        <v>1097-0363</v>
      </c>
      <c r="P246" s="41" t="str">
        <f>VLOOKUP(N246,Table1[],3,FALSE)</f>
        <v>R</v>
      </c>
      <c r="Q246" s="41" t="str">
        <f>VLOOKUP(N246,Table1[],4,FALSE)</f>
        <v>S</v>
      </c>
      <c r="S246" s="41" t="e">
        <v>#REF!</v>
      </c>
      <c r="T246" s="70">
        <v>42906</v>
      </c>
    </row>
    <row r="247" spans="1:20" ht="32">
      <c r="A247" s="41" t="s">
        <v>1083</v>
      </c>
      <c r="B247" s="43" t="s">
        <v>3585</v>
      </c>
      <c r="C247" s="37" t="s">
        <v>3855</v>
      </c>
      <c r="D247" s="41" t="s">
        <v>4261</v>
      </c>
      <c r="E247" s="41" t="s">
        <v>1184</v>
      </c>
      <c r="F247" s="41" t="s">
        <v>1185</v>
      </c>
      <c r="G247" s="41" t="s">
        <v>1188</v>
      </c>
      <c r="H247" s="41" t="s">
        <v>1542</v>
      </c>
      <c r="I247" s="41" t="s">
        <v>1183</v>
      </c>
      <c r="J247" s="41" t="s">
        <v>1187</v>
      </c>
      <c r="K247" s="41" t="s">
        <v>1186</v>
      </c>
      <c r="L247" s="41">
        <f t="shared" si="39"/>
        <v>5</v>
      </c>
      <c r="M247" s="41">
        <f t="shared" si="40"/>
        <v>11</v>
      </c>
      <c r="N247" s="41" t="str">
        <f t="shared" si="41"/>
        <v>IJNME</v>
      </c>
      <c r="O247" s="41" t="str">
        <f>VLOOKUP(N247,Table1[],2,FALSE)</f>
        <v>1097-0207</v>
      </c>
      <c r="P247" s="41" t="str">
        <f>VLOOKUP(N247,Table1[],3,FALSE)</f>
        <v>R</v>
      </c>
      <c r="Q247" s="41" t="str">
        <f>VLOOKUP(N247,Table1[],4,FALSE)</f>
        <v>S</v>
      </c>
      <c r="S247" s="41" t="e">
        <v>#REF!</v>
      </c>
      <c r="T247" s="70">
        <v>42906</v>
      </c>
    </row>
    <row r="248" spans="1:20" ht="48">
      <c r="A248" s="41" t="s">
        <v>1085</v>
      </c>
      <c r="B248" s="43" t="s">
        <v>4730</v>
      </c>
      <c r="C248" s="37" t="s">
        <v>3925</v>
      </c>
      <c r="D248" s="41" t="s">
        <v>4262</v>
      </c>
      <c r="E248" s="41" t="s">
        <v>1204</v>
      </c>
      <c r="F248" s="41" t="s">
        <v>1205</v>
      </c>
      <c r="G248" s="41" t="s">
        <v>1500</v>
      </c>
      <c r="H248" s="41" t="s">
        <v>1501</v>
      </c>
      <c r="I248" s="41" t="s">
        <v>1203</v>
      </c>
      <c r="J248" s="41" t="s">
        <v>1498</v>
      </c>
      <c r="K248" s="41" t="s">
        <v>1499</v>
      </c>
      <c r="L248" s="41">
        <f t="shared" si="39"/>
        <v>5</v>
      </c>
      <c r="M248" s="41">
        <f t="shared" si="40"/>
        <v>11</v>
      </c>
      <c r="N248" s="41" t="str">
        <f t="shared" si="41"/>
        <v>IJNME</v>
      </c>
      <c r="O248" s="41" t="str">
        <f>VLOOKUP(N248,Table1[],2,FALSE)</f>
        <v>1097-0207</v>
      </c>
      <c r="P248" s="41" t="str">
        <f>VLOOKUP(N248,Table1[],3,FALSE)</f>
        <v>R</v>
      </c>
      <c r="Q248" s="41" t="str">
        <f>VLOOKUP(N248,Table1[],4,FALSE)</f>
        <v>S</v>
      </c>
      <c r="S248" s="41" t="e">
        <v>#REF!</v>
      </c>
      <c r="T248" s="70">
        <v>42906</v>
      </c>
    </row>
    <row r="249" spans="1:20" ht="32">
      <c r="A249" s="41" t="s">
        <v>240</v>
      </c>
      <c r="B249" s="43" t="s">
        <v>3596</v>
      </c>
      <c r="C249" s="37" t="s">
        <v>3928</v>
      </c>
      <c r="D249" s="41" t="s">
        <v>4263</v>
      </c>
      <c r="E249" s="41" t="s">
        <v>29</v>
      </c>
      <c r="F249" s="41" t="s">
        <v>1211</v>
      </c>
      <c r="G249" s="41" t="s">
        <v>1212</v>
      </c>
      <c r="H249" s="41" t="s">
        <v>1544</v>
      </c>
      <c r="I249" s="41" t="s">
        <v>30</v>
      </c>
      <c r="J249" s="41" t="s">
        <v>1508</v>
      </c>
      <c r="K249" s="41" t="s">
        <v>1509</v>
      </c>
      <c r="L249" s="41">
        <f t="shared" si="39"/>
        <v>5</v>
      </c>
      <c r="M249" s="41">
        <f t="shared" si="40"/>
        <v>10</v>
      </c>
      <c r="N249" s="41" t="str">
        <f t="shared" si="41"/>
        <v>IJMF</v>
      </c>
      <c r="O249" s="41" t="str">
        <f>VLOOKUP(N249,Table1[],2,FALSE)</f>
        <v>1960-6206</v>
      </c>
      <c r="P249" s="41" t="str">
        <f>VLOOKUP(N249,Table1[],3,FALSE)</f>
        <v>R</v>
      </c>
      <c r="Q249" s="41" t="str">
        <f>VLOOKUP(N249,Table1[],4,FALSE)</f>
        <v>S</v>
      </c>
      <c r="S249" s="41" t="e">
        <v>#REF!</v>
      </c>
      <c r="T249" s="70">
        <v>42906</v>
      </c>
    </row>
    <row r="250" spans="1:20" ht="32">
      <c r="A250" s="41" t="s">
        <v>1076</v>
      </c>
      <c r="B250" s="43" t="s">
        <v>3589</v>
      </c>
      <c r="C250" s="37" t="s">
        <v>3921</v>
      </c>
      <c r="D250" s="41" t="s">
        <v>4264</v>
      </c>
      <c r="E250" s="41" t="s">
        <v>1149</v>
      </c>
      <c r="F250" s="41" t="s">
        <v>1150</v>
      </c>
      <c r="G250" s="41" t="s">
        <v>1152</v>
      </c>
      <c r="H250" s="41" t="s">
        <v>1483</v>
      </c>
      <c r="I250" s="41" t="s">
        <v>1482</v>
      </c>
      <c r="J250" s="41" t="s">
        <v>1151</v>
      </c>
      <c r="K250" s="41" t="s">
        <v>1148</v>
      </c>
      <c r="L250" s="41">
        <f t="shared" si="39"/>
        <v>5</v>
      </c>
      <c r="M250" s="41">
        <f t="shared" si="40"/>
        <v>9</v>
      </c>
      <c r="N250" s="41" t="str">
        <f t="shared" si="41"/>
        <v>GRL</v>
      </c>
      <c r="O250" s="41" t="str">
        <f>VLOOKUP(N250,Table1[],2,FALSE)</f>
        <v>1944-8007</v>
      </c>
      <c r="P250" s="41" t="str">
        <f>VLOOKUP(N250,Table1[],3,FALSE)</f>
        <v>R</v>
      </c>
      <c r="Q250" s="41" t="str">
        <f>VLOOKUP(N250,Table1[],4,FALSE)</f>
        <v>S</v>
      </c>
      <c r="S250" s="41" t="e">
        <v>#REF!</v>
      </c>
      <c r="T250" s="70">
        <v>42906</v>
      </c>
    </row>
    <row r="251" spans="1:20" ht="32">
      <c r="A251" s="41" t="s">
        <v>1080</v>
      </c>
      <c r="B251" s="43" t="s">
        <v>3584</v>
      </c>
      <c r="C251" s="37" t="s">
        <v>3917</v>
      </c>
      <c r="D251" s="41" t="s">
        <v>4265</v>
      </c>
      <c r="E251" s="41" t="s">
        <v>1165</v>
      </c>
      <c r="F251" s="41" t="s">
        <v>1166</v>
      </c>
      <c r="G251" s="41" t="s">
        <v>1170</v>
      </c>
      <c r="H251" s="41" t="s">
        <v>1167</v>
      </c>
      <c r="I251" s="41" t="s">
        <v>1164</v>
      </c>
      <c r="J251" s="41" t="s">
        <v>1169</v>
      </c>
      <c r="K251" s="41" t="s">
        <v>1168</v>
      </c>
      <c r="L251" s="41">
        <f t="shared" si="39"/>
        <v>5</v>
      </c>
      <c r="M251" s="41">
        <f t="shared" si="40"/>
        <v>10</v>
      </c>
      <c r="N251" s="41" t="str">
        <f t="shared" si="41"/>
        <v>FEAD</v>
      </c>
      <c r="O251" s="41" t="str">
        <f>VLOOKUP(N251,Table1[],2,FALSE)</f>
        <v>0168-874X</v>
      </c>
      <c r="P251" s="41" t="str">
        <f>VLOOKUP(N251,Table1[],3,FALSE)</f>
        <v>R</v>
      </c>
      <c r="Q251" s="41" t="str">
        <f>VLOOKUP(N251,Table1[],4,FALSE)</f>
        <v>S</v>
      </c>
      <c r="S251" s="41" t="e">
        <v>#REF!</v>
      </c>
      <c r="T251" s="70">
        <v>42906</v>
      </c>
    </row>
    <row r="252" spans="1:20" ht="32">
      <c r="A252" s="41" t="s">
        <v>1068</v>
      </c>
      <c r="B252" s="43" t="s">
        <v>3592</v>
      </c>
      <c r="C252" s="37" t="s">
        <v>3923</v>
      </c>
      <c r="D252" s="41" t="s">
        <v>4266</v>
      </c>
      <c r="E252" s="41" t="s">
        <v>1101</v>
      </c>
      <c r="F252" s="41" t="s">
        <v>1102</v>
      </c>
      <c r="G252" s="41" t="s">
        <v>1105</v>
      </c>
      <c r="H252" s="41" t="s">
        <v>1485</v>
      </c>
      <c r="I252" s="41" t="s">
        <v>1484</v>
      </c>
      <c r="J252" s="41" t="s">
        <v>1104</v>
      </c>
      <c r="K252" s="41" t="s">
        <v>1103</v>
      </c>
      <c r="L252" s="41">
        <f t="shared" si="39"/>
        <v>5</v>
      </c>
      <c r="M252" s="41">
        <f t="shared" si="40"/>
        <v>9</v>
      </c>
      <c r="N252" s="41" t="str">
        <f t="shared" si="41"/>
        <v>EwC</v>
      </c>
      <c r="O252" s="41" t="str">
        <f>VLOOKUP(N252,Table1[],2,FALSE)</f>
        <v>0177-0667</v>
      </c>
      <c r="P252" s="41" t="str">
        <f>VLOOKUP(N252,Table1[],3,FALSE)</f>
        <v>R</v>
      </c>
      <c r="Q252" s="41" t="str">
        <f>VLOOKUP(N252,Table1[],4,FALSE)</f>
        <v>S</v>
      </c>
      <c r="S252" s="41" t="e">
        <v>#REF!</v>
      </c>
      <c r="T252" s="70">
        <v>42906</v>
      </c>
    </row>
    <row r="253" spans="1:20" ht="32">
      <c r="A253" s="41" t="s">
        <v>1070</v>
      </c>
      <c r="B253" s="43" t="s">
        <v>3588</v>
      </c>
      <c r="C253" s="37" t="s">
        <v>3855</v>
      </c>
      <c r="D253" s="41" t="s">
        <v>4267</v>
      </c>
      <c r="E253" s="41" t="s">
        <v>1114</v>
      </c>
      <c r="F253" s="41" t="s">
        <v>1115</v>
      </c>
      <c r="G253" s="41" t="s">
        <v>1070</v>
      </c>
      <c r="H253" s="41" t="s">
        <v>627</v>
      </c>
      <c r="I253" s="41" t="s">
        <v>782</v>
      </c>
      <c r="J253" s="41" t="s">
        <v>1117</v>
      </c>
      <c r="K253" s="41" t="s">
        <v>1116</v>
      </c>
      <c r="L253" s="41">
        <f t="shared" si="39"/>
        <v>5</v>
      </c>
      <c r="M253" s="41">
        <f t="shared" si="40"/>
        <v>9</v>
      </c>
      <c r="N253" s="41" t="str">
        <f t="shared" si="41"/>
        <v>EwC</v>
      </c>
      <c r="O253" s="41" t="str">
        <f>VLOOKUP(N253,Table1[],2,FALSE)</f>
        <v>0177-0667</v>
      </c>
      <c r="P253" s="41" t="str">
        <f>VLOOKUP(N253,Table1[],3,FALSE)</f>
        <v>R</v>
      </c>
      <c r="Q253" s="41" t="str">
        <f>VLOOKUP(N253,Table1[],4,FALSE)</f>
        <v>S</v>
      </c>
      <c r="S253" s="41" t="e">
        <v>#REF!</v>
      </c>
      <c r="T253" s="70">
        <v>42906</v>
      </c>
    </row>
    <row r="254" spans="1:20">
      <c r="A254" s="41" t="s">
        <v>3311</v>
      </c>
      <c r="B254" s="43" t="s">
        <v>3580</v>
      </c>
      <c r="C254" s="37" t="s">
        <v>3913</v>
      </c>
      <c r="D254" s="41" t="s">
        <v>4268</v>
      </c>
      <c r="E254" s="41" t="s">
        <v>1161</v>
      </c>
      <c r="F254" s="41" t="s">
        <v>1163</v>
      </c>
      <c r="G254" s="41" t="s">
        <v>1462</v>
      </c>
      <c r="H254" s="41" t="s">
        <v>2485</v>
      </c>
      <c r="I254" s="41" t="s">
        <v>2485</v>
      </c>
      <c r="J254" s="41" t="s">
        <v>418</v>
      </c>
      <c r="K254" s="41" t="s">
        <v>1162</v>
      </c>
      <c r="L254" s="41">
        <f t="shared" si="39"/>
        <v>5</v>
      </c>
      <c r="M254" s="41">
        <f t="shared" si="40"/>
        <v>10</v>
      </c>
      <c r="N254" s="41" t="str">
        <f t="shared" si="41"/>
        <v>EAEW</v>
      </c>
      <c r="O254" s="41" t="str">
        <f>VLOOKUP(N254,Table1[],2,FALSE)</f>
        <v>9780470686652</v>
      </c>
      <c r="P254" s="41" t="str">
        <f>VLOOKUP(N254,Table1[],3,FALSE)</f>
        <v>L</v>
      </c>
      <c r="Q254" s="41" t="str">
        <f>VLOOKUP(N254,Table1[],4,FALSE)</f>
        <v>N</v>
      </c>
      <c r="S254" s="56" t="s">
        <v>2576</v>
      </c>
      <c r="T254" s="70">
        <v>42906</v>
      </c>
    </row>
    <row r="255" spans="1:20">
      <c r="A255" s="41" t="s">
        <v>1072</v>
      </c>
      <c r="B255" s="43" t="s">
        <v>3601</v>
      </c>
      <c r="C255" s="37" t="s">
        <v>3932</v>
      </c>
      <c r="D255" s="41" t="s">
        <v>4269</v>
      </c>
      <c r="E255" s="41" t="s">
        <v>1124</v>
      </c>
      <c r="F255" s="41" t="s">
        <v>1123</v>
      </c>
      <c r="G255" s="41" t="s">
        <v>1127</v>
      </c>
      <c r="H255" s="41" t="s">
        <v>2284</v>
      </c>
      <c r="I255" s="41" t="s">
        <v>1123</v>
      </c>
      <c r="J255" s="41" t="s">
        <v>1126</v>
      </c>
      <c r="K255" s="41" t="s">
        <v>1125</v>
      </c>
      <c r="L255" s="41">
        <f t="shared" si="39"/>
        <v>5</v>
      </c>
      <c r="M255" s="41">
        <f t="shared" si="40"/>
        <v>10</v>
      </c>
      <c r="N255" s="41" t="str">
        <f t="shared" si="41"/>
        <v>CNME</v>
      </c>
      <c r="O255" s="41" t="str">
        <f>VLOOKUP(N255,Table1[],2,FALSE)</f>
        <v>2040-7947</v>
      </c>
      <c r="P255" s="41" t="str">
        <f>VLOOKUP(N255,Table1[],3,FALSE)</f>
        <v>R</v>
      </c>
      <c r="Q255" s="41" t="str">
        <f>VLOOKUP(N255,Table1[],4,FALSE)</f>
        <v>N</v>
      </c>
      <c r="S255" s="41" t="e">
        <v>#REF!</v>
      </c>
      <c r="T255" s="70">
        <v>42906</v>
      </c>
    </row>
    <row r="256" spans="1:20" ht="32">
      <c r="A256" s="41" t="s">
        <v>1067</v>
      </c>
      <c r="B256" s="43" t="s">
        <v>3581</v>
      </c>
      <c r="C256" s="37" t="s">
        <v>3914</v>
      </c>
      <c r="D256" s="41" t="s">
        <v>4270</v>
      </c>
      <c r="E256" s="41" t="s">
        <v>1096</v>
      </c>
      <c r="F256" s="41" t="s">
        <v>1097</v>
      </c>
      <c r="G256" s="41" t="s">
        <v>1098</v>
      </c>
      <c r="H256" s="41" t="s">
        <v>1109</v>
      </c>
      <c r="I256" s="41" t="s">
        <v>1095</v>
      </c>
      <c r="J256" s="41" t="s">
        <v>1100</v>
      </c>
      <c r="K256" s="41" t="s">
        <v>1099</v>
      </c>
      <c r="L256" s="41">
        <f t="shared" si="39"/>
        <v>5</v>
      </c>
      <c r="M256" s="41">
        <f t="shared" si="40"/>
        <v>10</v>
      </c>
      <c r="N256" s="41" t="str">
        <f t="shared" si="41"/>
        <v>CNME</v>
      </c>
      <c r="O256" s="41" t="str">
        <f>VLOOKUP(N256,Table1[],2,FALSE)</f>
        <v>2040-7947</v>
      </c>
      <c r="P256" s="41" t="str">
        <f>VLOOKUP(N256,Table1[],3,FALSE)</f>
        <v>R</v>
      </c>
      <c r="Q256" s="41" t="str">
        <f>VLOOKUP(N256,Table1[],4,FALSE)</f>
        <v>N</v>
      </c>
      <c r="S256" s="41" t="e">
        <v>#REF!</v>
      </c>
      <c r="T256" s="70">
        <v>42906</v>
      </c>
    </row>
    <row r="257" spans="1:23" ht="32">
      <c r="A257" s="41" t="s">
        <v>1069</v>
      </c>
      <c r="B257" s="43" t="s">
        <v>3595</v>
      </c>
      <c r="C257" s="37" t="s">
        <v>3927</v>
      </c>
      <c r="D257" s="41" t="s">
        <v>4271</v>
      </c>
      <c r="E257" s="41" t="s">
        <v>2453</v>
      </c>
      <c r="F257" s="41" t="s">
        <v>1111</v>
      </c>
      <c r="G257" s="41" t="s">
        <v>1069</v>
      </c>
      <c r="H257" s="41" t="s">
        <v>1464</v>
      </c>
      <c r="I257" s="41" t="s">
        <v>1110</v>
      </c>
      <c r="J257" s="41" t="s">
        <v>1113</v>
      </c>
      <c r="K257" s="41" t="s">
        <v>1112</v>
      </c>
      <c r="L257" s="41">
        <f t="shared" si="39"/>
        <v>5</v>
      </c>
      <c r="M257" s="41">
        <f t="shared" si="40"/>
        <v>11</v>
      </c>
      <c r="N257" s="41" t="str">
        <f t="shared" si="41"/>
        <v>CMAME</v>
      </c>
      <c r="O257" s="41" t="str">
        <f>VLOOKUP(N257,Table1[],2,FALSE)</f>
        <v>0045-7825</v>
      </c>
      <c r="P257" s="41" t="str">
        <f>VLOOKUP(N257,Table1[],3,FALSE)</f>
        <v>R</v>
      </c>
      <c r="Q257" s="41" t="str">
        <f>VLOOKUP(N257,Table1[],4,FALSE)</f>
        <v>S</v>
      </c>
      <c r="S257" s="41" t="e">
        <v>#REF!</v>
      </c>
      <c r="T257" s="70">
        <v>42906</v>
      </c>
    </row>
    <row r="258" spans="1:23" ht="32">
      <c r="A258" s="41" t="s">
        <v>1079</v>
      </c>
      <c r="B258" s="43" t="s">
        <v>3597</v>
      </c>
      <c r="C258" s="37" t="s">
        <v>3929</v>
      </c>
      <c r="D258" s="41" t="s">
        <v>4272</v>
      </c>
      <c r="E258" s="41" t="s">
        <v>1515</v>
      </c>
      <c r="F258" s="41" t="s">
        <v>1160</v>
      </c>
      <c r="G258" s="41" t="s">
        <v>1159</v>
      </c>
      <c r="H258" s="41" t="s">
        <v>1481</v>
      </c>
      <c r="I258" s="41" t="s">
        <v>1480</v>
      </c>
      <c r="J258" s="41" t="s">
        <v>1158</v>
      </c>
      <c r="K258" s="41" t="s">
        <v>1157</v>
      </c>
      <c r="L258" s="41">
        <f t="shared" si="39"/>
        <v>5</v>
      </c>
      <c r="M258" s="41">
        <f t="shared" si="40"/>
        <v>11</v>
      </c>
      <c r="N258" s="41" t="str">
        <f t="shared" si="41"/>
        <v>CMAME</v>
      </c>
      <c r="O258" s="41" t="str">
        <f>VLOOKUP(N258,Table1[],2,FALSE)</f>
        <v>0045-7825</v>
      </c>
      <c r="P258" s="41" t="str">
        <f>VLOOKUP(N258,Table1[],3,FALSE)</f>
        <v>R</v>
      </c>
      <c r="Q258" s="41" t="str">
        <f>VLOOKUP(N258,Table1[],4,FALSE)</f>
        <v>S</v>
      </c>
      <c r="S258" s="41" t="e">
        <v>#REF!</v>
      </c>
      <c r="T258" s="70">
        <v>42906</v>
      </c>
    </row>
    <row r="259" spans="1:23" ht="32">
      <c r="A259" s="41" t="s">
        <v>1066</v>
      </c>
      <c r="B259" s="43" t="s">
        <v>3587</v>
      </c>
      <c r="C259" s="37" t="s">
        <v>3920</v>
      </c>
      <c r="D259" s="41" t="s">
        <v>4273</v>
      </c>
      <c r="E259" s="41" t="s">
        <v>1091</v>
      </c>
      <c r="F259" s="41" t="s">
        <v>1090</v>
      </c>
      <c r="G259" s="41" t="s">
        <v>1092</v>
      </c>
      <c r="H259" s="41" t="s">
        <v>1108</v>
      </c>
      <c r="I259" s="41" t="s">
        <v>1089</v>
      </c>
      <c r="J259" s="41" t="s">
        <v>1093</v>
      </c>
      <c r="K259" s="41" t="s">
        <v>1094</v>
      </c>
      <c r="L259" s="41">
        <f t="shared" si="39"/>
        <v>5</v>
      </c>
      <c r="M259" s="41">
        <f t="shared" si="40"/>
        <v>11</v>
      </c>
      <c r="N259" s="41" t="str">
        <f t="shared" si="41"/>
        <v>CMAME</v>
      </c>
      <c r="O259" s="41" t="str">
        <f>VLOOKUP(N259,Table1[],2,FALSE)</f>
        <v>0045-7825</v>
      </c>
      <c r="P259" s="41" t="str">
        <f>VLOOKUP(N259,Table1[],3,FALSE)</f>
        <v>R</v>
      </c>
      <c r="Q259" s="41" t="str">
        <f>VLOOKUP(N259,Table1[],4,FALSE)</f>
        <v>S</v>
      </c>
      <c r="S259" s="41" t="e">
        <v>#REF!</v>
      </c>
      <c r="T259" s="70">
        <v>42906</v>
      </c>
    </row>
    <row r="260" spans="1:23" ht="32">
      <c r="A260" s="41" t="s">
        <v>1071</v>
      </c>
      <c r="B260" s="43" t="s">
        <v>3593</v>
      </c>
      <c r="C260" s="37" t="s">
        <v>3924</v>
      </c>
      <c r="D260" s="41" t="s">
        <v>4274</v>
      </c>
      <c r="E260" s="41" t="s">
        <v>1119</v>
      </c>
      <c r="F260" s="41" t="s">
        <v>1118</v>
      </c>
      <c r="G260" s="41" t="s">
        <v>1122</v>
      </c>
      <c r="H260" s="41" t="s">
        <v>2524</v>
      </c>
      <c r="I260" s="41" t="s">
        <v>2523</v>
      </c>
      <c r="J260" s="41" t="s">
        <v>1121</v>
      </c>
      <c r="K260" s="41" t="s">
        <v>1120</v>
      </c>
      <c r="L260" s="41">
        <f t="shared" si="39"/>
        <v>5</v>
      </c>
      <c r="M260" s="41">
        <f t="shared" si="40"/>
        <v>11</v>
      </c>
      <c r="N260" s="41" t="str">
        <f t="shared" si="41"/>
        <v>CMAME</v>
      </c>
      <c r="O260" s="41" t="str">
        <f>VLOOKUP(N260,Table1[],2,FALSE)</f>
        <v>0045-7825</v>
      </c>
      <c r="P260" s="41" t="str">
        <f>VLOOKUP(N260,Table1[],3,FALSE)</f>
        <v>R</v>
      </c>
      <c r="Q260" s="41" t="str">
        <f>VLOOKUP(N260,Table1[],4,FALSE)</f>
        <v>S</v>
      </c>
      <c r="S260" s="41" t="e">
        <v>#REF!</v>
      </c>
      <c r="T260" s="70">
        <v>42906</v>
      </c>
    </row>
    <row r="261" spans="1:23" ht="48">
      <c r="A261" s="41" t="s">
        <v>1084</v>
      </c>
      <c r="B261" s="43" t="s">
        <v>4731</v>
      </c>
      <c r="C261" s="37" t="s">
        <v>3922</v>
      </c>
      <c r="D261" s="41" t="s">
        <v>4275</v>
      </c>
      <c r="E261" s="41" t="s">
        <v>1189</v>
      </c>
      <c r="F261" s="41" t="s">
        <v>1190</v>
      </c>
      <c r="G261" s="41" t="s">
        <v>1084</v>
      </c>
      <c r="H261" s="41" t="s">
        <v>1491</v>
      </c>
      <c r="I261" s="41" t="s">
        <v>1490</v>
      </c>
      <c r="J261" s="41" t="s">
        <v>1084</v>
      </c>
      <c r="K261" s="41" t="s">
        <v>1084</v>
      </c>
      <c r="L261" s="41">
        <f t="shared" si="39"/>
        <v>5</v>
      </c>
      <c r="M261" s="41">
        <f t="shared" si="40"/>
        <v>8</v>
      </c>
      <c r="N261" s="41" t="str">
        <f t="shared" si="41"/>
        <v>CM</v>
      </c>
      <c r="O261" s="41" t="str">
        <f>VLOOKUP(N261,Table1[],2,FALSE)</f>
        <v>0178-7675</v>
      </c>
      <c r="P261" s="41" t="str">
        <f>VLOOKUP(N261,Table1[],3,FALSE)</f>
        <v>R</v>
      </c>
      <c r="Q261" s="41" t="str">
        <f>VLOOKUP(N261,Table1[],4,FALSE)</f>
        <v>S</v>
      </c>
      <c r="S261" s="41" t="e">
        <v>#REF!</v>
      </c>
      <c r="T261" s="70">
        <v>42906</v>
      </c>
    </row>
    <row r="262" spans="1:23" ht="32">
      <c r="A262" s="41" t="s">
        <v>1086</v>
      </c>
      <c r="B262" s="43" t="s">
        <v>3600</v>
      </c>
      <c r="C262" s="37" t="s">
        <v>3931</v>
      </c>
      <c r="D262" s="41" t="s">
        <v>4276</v>
      </c>
      <c r="E262" s="41" t="s">
        <v>1504</v>
      </c>
      <c r="F262" s="41" t="s">
        <v>1505</v>
      </c>
      <c r="G262" s="41" t="s">
        <v>1506</v>
      </c>
      <c r="H262" s="41" t="s">
        <v>1545</v>
      </c>
      <c r="I262" s="41" t="s">
        <v>1502</v>
      </c>
      <c r="J262" s="41" t="s">
        <v>418</v>
      </c>
      <c r="K262" s="41" t="s">
        <v>1503</v>
      </c>
      <c r="L262" s="41">
        <f t="shared" si="39"/>
        <v>5</v>
      </c>
      <c r="M262" s="41">
        <f t="shared" si="40"/>
        <v>9</v>
      </c>
      <c r="N262" s="41" t="str">
        <f t="shared" si="41"/>
        <v>BMM</v>
      </c>
      <c r="O262" s="41" t="str">
        <f>VLOOKUP(N262,Table1[],2,FALSE)</f>
        <v>1617-7959</v>
      </c>
      <c r="P262" s="41" t="str">
        <f>VLOOKUP(N262,Table1[],3,FALSE)</f>
        <v>R</v>
      </c>
      <c r="Q262" s="41" t="str">
        <f>VLOOKUP(N262,Table1[],4,FALSE)</f>
        <v>S</v>
      </c>
      <c r="S262" s="41" t="e">
        <v>#REF!</v>
      </c>
      <c r="T262" s="70">
        <v>42906</v>
      </c>
    </row>
    <row r="263" spans="1:23" ht="32">
      <c r="A263" s="41" t="s">
        <v>1081</v>
      </c>
      <c r="B263" s="43" t="s">
        <v>3599</v>
      </c>
      <c r="C263" s="37" t="s">
        <v>3917</v>
      </c>
      <c r="D263" s="41" t="s">
        <v>4277</v>
      </c>
      <c r="E263" s="41" t="s">
        <v>1172</v>
      </c>
      <c r="F263" s="41" t="s">
        <v>1173</v>
      </c>
      <c r="G263" s="41" t="s">
        <v>1176</v>
      </c>
      <c r="H263" s="41" t="s">
        <v>1466</v>
      </c>
      <c r="I263" s="41" t="s">
        <v>1171</v>
      </c>
      <c r="J263" s="41" t="s">
        <v>1175</v>
      </c>
      <c r="K263" s="41" t="s">
        <v>1174</v>
      </c>
      <c r="L263" s="41">
        <f t="shared" si="39"/>
        <v>5</v>
      </c>
      <c r="M263" s="41">
        <f t="shared" si="40"/>
        <v>9</v>
      </c>
      <c r="N263" s="41" t="str">
        <f t="shared" si="41"/>
        <v>AES</v>
      </c>
      <c r="O263" s="41" t="str">
        <f>VLOOKUP(N263,Table1[],2,FALSE)</f>
        <v>0965-9978</v>
      </c>
      <c r="P263" s="41" t="str">
        <f>VLOOKUP(N263,Table1[],3,FALSE)</f>
        <v>R</v>
      </c>
      <c r="Q263" s="41" t="str">
        <f>VLOOKUP(N263,Table1[],4,FALSE)</f>
        <v>S</v>
      </c>
      <c r="S263" s="41" t="e">
        <v>#REF!</v>
      </c>
      <c r="T263" s="70">
        <v>42906</v>
      </c>
      <c r="W263" s="41">
        <v>1.004</v>
      </c>
    </row>
    <row r="264" spans="1:23" ht="64">
      <c r="A264" s="41" t="s">
        <v>1237</v>
      </c>
      <c r="B264" s="43" t="s">
        <v>4732</v>
      </c>
      <c r="C264" s="37" t="s">
        <v>3774</v>
      </c>
      <c r="D264" s="41" t="s">
        <v>4278</v>
      </c>
      <c r="E264" s="41" t="s">
        <v>1793</v>
      </c>
      <c r="F264" s="41" t="s">
        <v>2267</v>
      </c>
      <c r="G264" s="41" t="s">
        <v>1238</v>
      </c>
      <c r="H264" s="41" t="s">
        <v>1239</v>
      </c>
      <c r="I264" s="41" t="s">
        <v>1236</v>
      </c>
      <c r="J264" s="41" t="s">
        <v>1526</v>
      </c>
      <c r="K264" s="41" t="s">
        <v>1525</v>
      </c>
      <c r="L264" s="41">
        <f t="shared" si="39"/>
        <v>5</v>
      </c>
      <c r="M264" s="41">
        <f t="shared" si="40"/>
        <v>13</v>
      </c>
      <c r="N264" s="41" t="str">
        <f t="shared" si="41"/>
        <v>RIMNCDI</v>
      </c>
      <c r="O264" s="41" t="str">
        <f>VLOOKUP(N264,Table1[],2,FALSE)</f>
        <v>0213-1315</v>
      </c>
      <c r="P264" s="41" t="str">
        <f>VLOOKUP(N264,Table1[],3,FALSE)</f>
        <v>R</v>
      </c>
      <c r="Q264" s="41" t="str">
        <f>VLOOKUP(N264,Table1[],4,FALSE)</f>
        <v>S</v>
      </c>
      <c r="S264" s="41" t="e">
        <v>#REF!</v>
      </c>
      <c r="T264" s="70">
        <v>42906</v>
      </c>
    </row>
    <row r="265" spans="1:23" ht="18">
      <c r="A265" s="41" t="s">
        <v>1267</v>
      </c>
      <c r="B265" s="43" t="s">
        <v>3609</v>
      </c>
      <c r="C265" s="37" t="s">
        <v>3823</v>
      </c>
      <c r="D265" s="41" t="s">
        <v>4279</v>
      </c>
      <c r="E265" s="67" t="s">
        <v>1547</v>
      </c>
      <c r="F265" s="67" t="s">
        <v>1546</v>
      </c>
      <c r="G265" s="41" t="s">
        <v>1268</v>
      </c>
      <c r="H265" s="41" t="s">
        <v>1561</v>
      </c>
      <c r="I265" s="41" t="s">
        <v>1266</v>
      </c>
      <c r="J265" s="41" t="s">
        <v>418</v>
      </c>
      <c r="K265" s="41" t="s">
        <v>1549</v>
      </c>
      <c r="L265" s="41">
        <f t="shared" si="39"/>
        <v>5</v>
      </c>
      <c r="M265" s="41">
        <f t="shared" si="40"/>
        <v>9</v>
      </c>
      <c r="N265" s="41" t="str">
        <f t="shared" si="41"/>
        <v>PRE</v>
      </c>
      <c r="O265" s="41" t="str">
        <f>VLOOKUP(N265,Table1[],2,FALSE)</f>
        <v>1550-2376</v>
      </c>
      <c r="P265" s="41" t="str">
        <f>VLOOKUP(N265,Table1[],3,FALSE)</f>
        <v>R</v>
      </c>
      <c r="Q265" s="41" t="str">
        <f>VLOOKUP(N265,Table1[],4,FALSE)</f>
        <v>S</v>
      </c>
      <c r="S265" s="41" t="e">
        <v>#REF!</v>
      </c>
      <c r="T265" s="70">
        <v>42906</v>
      </c>
    </row>
    <row r="266" spans="1:23" ht="32">
      <c r="A266" s="41" t="s">
        <v>1272</v>
      </c>
      <c r="B266" s="43" t="s">
        <v>3608</v>
      </c>
      <c r="C266" s="37" t="s">
        <v>3940</v>
      </c>
      <c r="D266" s="41" t="s">
        <v>4280</v>
      </c>
      <c r="E266" s="41" t="s">
        <v>1270</v>
      </c>
      <c r="F266" s="41" t="s">
        <v>1271</v>
      </c>
      <c r="G266" s="41" t="s">
        <v>1273</v>
      </c>
      <c r="H266" s="41" t="s">
        <v>1562</v>
      </c>
      <c r="I266" s="41" t="s">
        <v>1269</v>
      </c>
      <c r="J266" s="41" t="s">
        <v>1550</v>
      </c>
      <c r="K266" s="41" t="s">
        <v>1551</v>
      </c>
      <c r="L266" s="41">
        <f t="shared" si="39"/>
        <v>5</v>
      </c>
      <c r="M266" s="41">
        <f t="shared" si="40"/>
        <v>8</v>
      </c>
      <c r="N266" s="41" t="str">
        <f t="shared" si="41"/>
        <v>PB</v>
      </c>
      <c r="O266" s="41" t="str">
        <f>VLOOKUP(N266,Table1[],2,FALSE)</f>
        <v>1478-3975</v>
      </c>
      <c r="P266" s="41" t="str">
        <f>VLOOKUP(N266,Table1[],3,FALSE)</f>
        <v>R</v>
      </c>
      <c r="Q266" s="41" t="str">
        <f>VLOOKUP(N266,Table1[],4,FALSE)</f>
        <v>S</v>
      </c>
      <c r="S266" s="41" t="e">
        <v>#REF!</v>
      </c>
      <c r="T266" s="70">
        <v>42906</v>
      </c>
    </row>
    <row r="267" spans="1:23" ht="32">
      <c r="A267" s="41" t="s">
        <v>1243</v>
      </c>
      <c r="B267" s="43" t="s">
        <v>4733</v>
      </c>
      <c r="C267" s="37" t="s">
        <v>3934</v>
      </c>
      <c r="D267" s="41" t="s">
        <v>4281</v>
      </c>
      <c r="E267" s="41" t="s">
        <v>1241</v>
      </c>
      <c r="F267" s="41" t="s">
        <v>1242</v>
      </c>
      <c r="G267" s="41" t="s">
        <v>1244</v>
      </c>
      <c r="H267" s="41" t="s">
        <v>1567</v>
      </c>
      <c r="I267" s="41" t="s">
        <v>1240</v>
      </c>
      <c r="J267" s="41" t="s">
        <v>1528</v>
      </c>
      <c r="K267" s="41" t="s">
        <v>1527</v>
      </c>
      <c r="L267" s="41">
        <f t="shared" si="39"/>
        <v>5</v>
      </c>
      <c r="M267" s="41">
        <f t="shared" si="40"/>
        <v>9</v>
      </c>
      <c r="N267" s="41" t="str">
        <f t="shared" si="41"/>
        <v>JSC</v>
      </c>
      <c r="O267" s="41" t="str">
        <f>VLOOKUP(N267,Table1[],2,FALSE)</f>
        <v>0885-7474</v>
      </c>
      <c r="P267" s="41" t="str">
        <f>VLOOKUP(N267,Table1[],3,FALSE)</f>
        <v>R</v>
      </c>
      <c r="Q267" s="41" t="str">
        <f>VLOOKUP(N267,Table1[],4,FALSE)</f>
        <v>S</v>
      </c>
      <c r="S267" s="41" t="e">
        <v>#REF!</v>
      </c>
      <c r="T267" s="70">
        <v>42906</v>
      </c>
    </row>
    <row r="268" spans="1:23">
      <c r="A268" s="41" t="s">
        <v>1233</v>
      </c>
      <c r="B268" s="43" t="s">
        <v>3605</v>
      </c>
      <c r="C268" s="37" t="s">
        <v>3937</v>
      </c>
      <c r="D268" s="41" t="s">
        <v>4282</v>
      </c>
      <c r="E268" s="41" t="s">
        <v>1231</v>
      </c>
      <c r="F268" s="41" t="s">
        <v>1232</v>
      </c>
      <c r="G268" s="41" t="s">
        <v>1235</v>
      </c>
      <c r="H268" s="41" t="s">
        <v>1234</v>
      </c>
      <c r="I268" s="41" t="s">
        <v>1230</v>
      </c>
      <c r="J268" s="41" t="s">
        <v>418</v>
      </c>
      <c r="K268" s="41" t="s">
        <v>1524</v>
      </c>
      <c r="L268" s="41">
        <f t="shared" si="39"/>
        <v>5</v>
      </c>
      <c r="M268" s="41">
        <f t="shared" si="40"/>
        <v>11</v>
      </c>
      <c r="N268" s="41" t="str">
        <f t="shared" si="41"/>
        <v>JPDAP</v>
      </c>
      <c r="O268" s="41" t="str">
        <f>VLOOKUP(N268,Table1[],2,FALSE)</f>
        <v>0022-3727</v>
      </c>
      <c r="P268" s="41" t="str">
        <f>VLOOKUP(N268,Table1[],3,FALSE)</f>
        <v>R</v>
      </c>
      <c r="Q268" s="41" t="str">
        <f>VLOOKUP(N268,Table1[],4,FALSE)</f>
        <v>S</v>
      </c>
      <c r="S268" s="41" t="e">
        <v>#REF!</v>
      </c>
      <c r="T268" s="70">
        <v>42906</v>
      </c>
    </row>
    <row r="269" spans="1:23" ht="32">
      <c r="A269" s="41" t="s">
        <v>1227</v>
      </c>
      <c r="B269" s="43" t="s">
        <v>3611</v>
      </c>
      <c r="C269" s="37" t="s">
        <v>3942</v>
      </c>
      <c r="D269" s="41" t="s">
        <v>4283</v>
      </c>
      <c r="E269" s="41" t="s">
        <v>1225</v>
      </c>
      <c r="F269" s="41" t="s">
        <v>1226</v>
      </c>
      <c r="G269" s="41" t="s">
        <v>1228</v>
      </c>
      <c r="H269" s="41" t="s">
        <v>1229</v>
      </c>
      <c r="I269" s="41" t="s">
        <v>1224</v>
      </c>
      <c r="J269" s="41" t="s">
        <v>1523</v>
      </c>
      <c r="K269" s="41" t="s">
        <v>1522</v>
      </c>
      <c r="L269" s="41">
        <f t="shared" si="39"/>
        <v>5</v>
      </c>
      <c r="M269" s="41">
        <f t="shared" si="40"/>
        <v>9</v>
      </c>
      <c r="N269" s="41" t="str">
        <f t="shared" si="41"/>
        <v>JAP</v>
      </c>
      <c r="O269" s="41" t="str">
        <f>VLOOKUP(N269,Table1[],2,FALSE)</f>
        <v>0021-8979</v>
      </c>
      <c r="P269" s="41" t="str">
        <f>VLOOKUP(N269,Table1[],3,FALSE)</f>
        <v>R</v>
      </c>
      <c r="Q269" s="41" t="str">
        <f>VLOOKUP(N269,Table1[],4,FALSE)</f>
        <v>S</v>
      </c>
      <c r="S269" s="41" t="e">
        <v>#REF!</v>
      </c>
      <c r="T269" s="70">
        <v>42906</v>
      </c>
    </row>
    <row r="270" spans="1:23">
      <c r="A270" s="41" t="s">
        <v>1260</v>
      </c>
      <c r="B270" s="43" t="s">
        <v>3614</v>
      </c>
      <c r="C270" s="37" t="s">
        <v>3891</v>
      </c>
      <c r="D270" s="41" t="s">
        <v>4284</v>
      </c>
      <c r="E270" s="68" t="s">
        <v>1537</v>
      </c>
      <c r="F270" s="41" t="s">
        <v>1538</v>
      </c>
      <c r="G270" s="41" t="s">
        <v>1539</v>
      </c>
      <c r="H270" s="41" t="s">
        <v>1258</v>
      </c>
      <c r="I270" s="41" t="s">
        <v>1259</v>
      </c>
      <c r="J270" s="41" t="s">
        <v>418</v>
      </c>
      <c r="K270" s="41" t="s">
        <v>1540</v>
      </c>
      <c r="L270" s="41">
        <f t="shared" si="39"/>
        <v>5</v>
      </c>
      <c r="M270" s="41">
        <f t="shared" si="40"/>
        <v>11</v>
      </c>
      <c r="N270" s="41" t="str">
        <f t="shared" si="41"/>
        <v>IJWRD</v>
      </c>
      <c r="O270" s="41" t="str">
        <f>VLOOKUP(N270,Table1[],2,FALSE)</f>
        <v>0790-0627</v>
      </c>
      <c r="P270" s="41" t="str">
        <f>VLOOKUP(N270,Table1[],3,FALSE)</f>
        <v>R</v>
      </c>
      <c r="Q270" s="41" t="str">
        <f>VLOOKUP(N270,Table1[],4,FALSE)</f>
        <v>S</v>
      </c>
      <c r="S270" s="56" t="s">
        <v>2576</v>
      </c>
      <c r="T270" s="70">
        <v>42906</v>
      </c>
    </row>
    <row r="271" spans="1:23" ht="48">
      <c r="A271" s="41" t="s">
        <v>1251</v>
      </c>
      <c r="B271" s="43" t="s">
        <v>3602</v>
      </c>
      <c r="C271" s="37" t="s">
        <v>3933</v>
      </c>
      <c r="D271" s="41" t="s">
        <v>4285</v>
      </c>
      <c r="E271" s="41" t="s">
        <v>1249</v>
      </c>
      <c r="F271" s="41" t="s">
        <v>1250</v>
      </c>
      <c r="G271" s="41" t="s">
        <v>1252</v>
      </c>
      <c r="H271" s="41" t="s">
        <v>1541</v>
      </c>
      <c r="I271" s="41" t="s">
        <v>1248</v>
      </c>
      <c r="J271" s="41" t="s">
        <v>1533</v>
      </c>
      <c r="K271" s="41" t="s">
        <v>1534</v>
      </c>
      <c r="L271" s="41">
        <f t="shared" si="39"/>
        <v>5</v>
      </c>
      <c r="M271" s="41">
        <f t="shared" si="40"/>
        <v>11</v>
      </c>
      <c r="N271" s="41" t="str">
        <f t="shared" si="41"/>
        <v>IJNME</v>
      </c>
      <c r="O271" s="41" t="str">
        <f>VLOOKUP(N271,Table1[],2,FALSE)</f>
        <v>1097-0207</v>
      </c>
      <c r="P271" s="41" t="str">
        <f>VLOOKUP(N271,Table1[],3,FALSE)</f>
        <v>R</v>
      </c>
      <c r="Q271" s="41" t="str">
        <f>VLOOKUP(N271,Table1[],4,FALSE)</f>
        <v>S</v>
      </c>
      <c r="S271" s="41" t="e">
        <v>#REF!</v>
      </c>
      <c r="T271" s="70">
        <v>42906</v>
      </c>
    </row>
    <row r="272" spans="1:23" ht="32">
      <c r="A272" s="41" t="s">
        <v>1290</v>
      </c>
      <c r="B272" s="43" t="s">
        <v>3613</v>
      </c>
      <c r="C272" s="37" t="s">
        <v>3943</v>
      </c>
      <c r="D272" s="41" t="s">
        <v>4286</v>
      </c>
      <c r="E272" s="41" t="s">
        <v>1288</v>
      </c>
      <c r="F272" s="41" t="s">
        <v>1289</v>
      </c>
      <c r="G272" s="41" t="s">
        <v>1291</v>
      </c>
      <c r="H272" s="41" t="s">
        <v>1566</v>
      </c>
      <c r="I272" s="41" t="s">
        <v>1287</v>
      </c>
      <c r="J272" s="41" t="s">
        <v>1557</v>
      </c>
      <c r="K272" s="41" t="s">
        <v>1558</v>
      </c>
      <c r="L272" s="41">
        <f t="shared" si="39"/>
        <v>5</v>
      </c>
      <c r="M272" s="41">
        <f t="shared" si="40"/>
        <v>11</v>
      </c>
      <c r="N272" s="41" t="str">
        <f t="shared" si="41"/>
        <v>IJNME</v>
      </c>
      <c r="O272" s="41" t="str">
        <f>VLOOKUP(N272,Table1[],2,FALSE)</f>
        <v>1097-0207</v>
      </c>
      <c r="P272" s="41" t="str">
        <f>VLOOKUP(N272,Table1[],3,FALSE)</f>
        <v>R</v>
      </c>
      <c r="Q272" s="41" t="str">
        <f>VLOOKUP(N272,Table1[],4,FALSE)</f>
        <v>S</v>
      </c>
      <c r="S272" s="41" t="e">
        <v>#REF!</v>
      </c>
      <c r="T272" s="70">
        <v>42906</v>
      </c>
    </row>
    <row r="273" spans="1:23" ht="32">
      <c r="A273" s="41" t="s">
        <v>1277</v>
      </c>
      <c r="B273" s="43" t="s">
        <v>3393</v>
      </c>
      <c r="C273" s="37" t="s">
        <v>3938</v>
      </c>
      <c r="D273" s="41" t="s">
        <v>4287</v>
      </c>
      <c r="E273" s="41" t="s">
        <v>1275</v>
      </c>
      <c r="F273" s="41" t="s">
        <v>1276</v>
      </c>
      <c r="G273" s="41" t="s">
        <v>1278</v>
      </c>
      <c r="H273" s="41" t="s">
        <v>1563</v>
      </c>
      <c r="I273" s="41" t="s">
        <v>1274</v>
      </c>
      <c r="J273" s="41" t="s">
        <v>1552</v>
      </c>
      <c r="K273" s="41" t="s">
        <v>1553</v>
      </c>
      <c r="L273" s="41">
        <f t="shared" si="39"/>
        <v>5</v>
      </c>
      <c r="M273" s="41">
        <f t="shared" si="40"/>
        <v>11</v>
      </c>
      <c r="N273" s="41" t="str">
        <f t="shared" si="41"/>
        <v>IJNME</v>
      </c>
      <c r="O273" s="41" t="str">
        <f>VLOOKUP(N273,Table1[],2,FALSE)</f>
        <v>1097-0207</v>
      </c>
      <c r="P273" s="41" t="str">
        <f>VLOOKUP(N273,Table1[],3,FALSE)</f>
        <v>R</v>
      </c>
      <c r="Q273" s="41" t="str">
        <f>VLOOKUP(N273,Table1[],4,FALSE)</f>
        <v>S</v>
      </c>
      <c r="S273" s="41" t="e">
        <v>#REF!</v>
      </c>
      <c r="T273" s="70">
        <v>42906</v>
      </c>
    </row>
    <row r="274" spans="1:23" ht="32">
      <c r="A274" s="41" t="s">
        <v>1529</v>
      </c>
      <c r="B274" s="43" t="s">
        <v>3603</v>
      </c>
      <c r="C274" s="37" t="s">
        <v>3935</v>
      </c>
      <c r="D274" s="41" t="s">
        <v>4288</v>
      </c>
      <c r="E274" s="41" t="s">
        <v>1246</v>
      </c>
      <c r="F274" s="41" t="s">
        <v>1247</v>
      </c>
      <c r="G274" s="41" t="s">
        <v>1530</v>
      </c>
      <c r="H274" s="41" t="s">
        <v>1541</v>
      </c>
      <c r="I274" s="41" t="s">
        <v>1245</v>
      </c>
      <c r="J274" s="41" t="s">
        <v>1531</v>
      </c>
      <c r="K274" s="41" t="s">
        <v>1532</v>
      </c>
      <c r="L274" s="41">
        <f t="shared" si="39"/>
        <v>5</v>
      </c>
      <c r="M274" s="41">
        <f t="shared" si="40"/>
        <v>10</v>
      </c>
      <c r="N274" s="41" t="str">
        <f t="shared" si="41"/>
        <v>IJIE</v>
      </c>
      <c r="O274" s="41" t="str">
        <f>VLOOKUP(N274,Table1[],2,FALSE)</f>
        <v>0734-743X</v>
      </c>
      <c r="P274" s="41" t="str">
        <f>VLOOKUP(N274,Table1[],3,FALSE)</f>
        <v>R</v>
      </c>
      <c r="Q274" s="41" t="str">
        <f>VLOOKUP(N274,Table1[],4,FALSE)</f>
        <v>S</v>
      </c>
      <c r="S274" s="41" t="e">
        <v>#REF!</v>
      </c>
      <c r="T274" s="70">
        <v>42906</v>
      </c>
    </row>
    <row r="275" spans="1:23">
      <c r="A275" s="41" t="s">
        <v>1256</v>
      </c>
      <c r="B275" s="43" t="s">
        <v>3604</v>
      </c>
      <c r="C275" s="37" t="s">
        <v>3936</v>
      </c>
      <c r="D275" s="41" t="s">
        <v>4289</v>
      </c>
      <c r="E275" s="41" t="s">
        <v>1254</v>
      </c>
      <c r="F275" s="41" t="s">
        <v>1255</v>
      </c>
      <c r="G275" s="41" t="s">
        <v>1257</v>
      </c>
      <c r="H275" s="41" t="s">
        <v>1559</v>
      </c>
      <c r="I275" s="41" t="s">
        <v>1253</v>
      </c>
      <c r="J275" s="41" t="s">
        <v>1535</v>
      </c>
      <c r="K275" s="41" t="s">
        <v>1536</v>
      </c>
      <c r="L275" s="41">
        <f t="shared" si="39"/>
        <v>5</v>
      </c>
      <c r="M275" s="41">
        <f t="shared" si="40"/>
        <v>11</v>
      </c>
      <c r="N275" s="41" t="str">
        <f t="shared" si="41"/>
        <v>CMAME</v>
      </c>
      <c r="O275" s="41" t="str">
        <f>VLOOKUP(N275,Table1[],2,FALSE)</f>
        <v>0045-7825</v>
      </c>
      <c r="P275" s="41" t="str">
        <f>VLOOKUP(N275,Table1[],3,FALSE)</f>
        <v>R</v>
      </c>
      <c r="Q275" s="41" t="str">
        <f>VLOOKUP(N275,Table1[],4,FALSE)</f>
        <v>S</v>
      </c>
      <c r="S275" s="41" t="e">
        <v>#REF!</v>
      </c>
      <c r="T275" s="70">
        <v>42906</v>
      </c>
    </row>
    <row r="276" spans="1:23" ht="48">
      <c r="A276" s="41" t="s">
        <v>1222</v>
      </c>
      <c r="B276" s="43" t="s">
        <v>3610</v>
      </c>
      <c r="C276" s="37" t="s">
        <v>3941</v>
      </c>
      <c r="D276" s="41" t="s">
        <v>4290</v>
      </c>
      <c r="E276" s="41" t="s">
        <v>1220</v>
      </c>
      <c r="F276" s="41" t="s">
        <v>1221</v>
      </c>
      <c r="G276" s="41" t="s">
        <v>1223</v>
      </c>
      <c r="H276" s="41" t="s">
        <v>1542</v>
      </c>
      <c r="I276" s="41" t="s">
        <v>1219</v>
      </c>
      <c r="J276" s="41" t="s">
        <v>1519</v>
      </c>
      <c r="K276" s="41" t="s">
        <v>1520</v>
      </c>
      <c r="L276" s="41">
        <f t="shared" si="39"/>
        <v>5</v>
      </c>
      <c r="M276" s="41">
        <f t="shared" si="40"/>
        <v>11</v>
      </c>
      <c r="N276" s="41" t="str">
        <f t="shared" si="41"/>
        <v>CMAME</v>
      </c>
      <c r="O276" s="41" t="str">
        <f>VLOOKUP(N276,Table1[],2,FALSE)</f>
        <v>0045-7825</v>
      </c>
      <c r="P276" s="41" t="str">
        <f>VLOOKUP(N276,Table1[],3,FALSE)</f>
        <v>R</v>
      </c>
      <c r="Q276" s="41" t="str">
        <f>VLOOKUP(N276,Table1[],4,FALSE)</f>
        <v>S</v>
      </c>
      <c r="S276" s="41" t="e">
        <v>#REF!</v>
      </c>
      <c r="T276" s="70">
        <v>42906</v>
      </c>
    </row>
    <row r="277" spans="1:23" ht="32">
      <c r="A277" s="41" t="s">
        <v>1282</v>
      </c>
      <c r="B277" s="43" t="s">
        <v>3607</v>
      </c>
      <c r="C277" s="37" t="s">
        <v>3922</v>
      </c>
      <c r="D277" s="41" t="s">
        <v>4291</v>
      </c>
      <c r="E277" s="41" t="s">
        <v>1280</v>
      </c>
      <c r="F277" s="41" t="s">
        <v>1281</v>
      </c>
      <c r="G277" s="41" t="s">
        <v>1283</v>
      </c>
      <c r="H277" s="41" t="s">
        <v>1564</v>
      </c>
      <c r="I277" s="41" t="s">
        <v>1279</v>
      </c>
      <c r="J277" s="41" t="s">
        <v>1554</v>
      </c>
      <c r="K277" s="41" t="s">
        <v>1555</v>
      </c>
      <c r="L277" s="41">
        <f t="shared" si="39"/>
        <v>5</v>
      </c>
      <c r="M277" s="41">
        <f t="shared" si="40"/>
        <v>8</v>
      </c>
      <c r="N277" s="41" t="str">
        <f t="shared" si="41"/>
        <v>CM</v>
      </c>
      <c r="O277" s="41" t="str">
        <f>VLOOKUP(N277,Table1[],2,FALSE)</f>
        <v>0178-7675</v>
      </c>
      <c r="P277" s="41" t="str">
        <f>VLOOKUP(N277,Table1[],3,FALSE)</f>
        <v>R</v>
      </c>
      <c r="Q277" s="41" t="str">
        <f>VLOOKUP(N277,Table1[],4,FALSE)</f>
        <v>S</v>
      </c>
      <c r="S277" s="41" t="e">
        <v>#REF!</v>
      </c>
      <c r="T277" s="70">
        <v>42906</v>
      </c>
    </row>
    <row r="278" spans="1:23" ht="32">
      <c r="A278" s="41" t="s">
        <v>4449</v>
      </c>
      <c r="B278" s="43" t="s">
        <v>3606</v>
      </c>
      <c r="C278" s="37" t="s">
        <v>3939</v>
      </c>
      <c r="D278" s="41" t="s">
        <v>4293</v>
      </c>
      <c r="E278" s="41" t="s">
        <v>1285</v>
      </c>
      <c r="F278" s="41" t="s">
        <v>1286</v>
      </c>
      <c r="G278" s="41" t="s">
        <v>1265</v>
      </c>
      <c r="H278" s="41" t="s">
        <v>1565</v>
      </c>
      <c r="I278" s="41" t="s">
        <v>1284</v>
      </c>
      <c r="J278" s="41" t="s">
        <v>1556</v>
      </c>
      <c r="K278" s="41" t="s">
        <v>1548</v>
      </c>
      <c r="L278" s="41">
        <f t="shared" si="39"/>
        <v>5</v>
      </c>
      <c r="M278" s="41">
        <f t="shared" si="40"/>
        <v>10</v>
      </c>
      <c r="N278" s="41" t="str">
        <f t="shared" si="41"/>
        <v>AAUA</v>
      </c>
      <c r="O278" s="41" t="str">
        <f>VLOOKUP(N278,Table1[],2,FALSE)</f>
        <v>1610-1928</v>
      </c>
      <c r="P278" s="41" t="str">
        <f>VLOOKUP(N278,Table1[],3,FALSE)</f>
        <v>R</v>
      </c>
      <c r="Q278" s="41" t="str">
        <f>VLOOKUP(N278,Table1[],4,FALSE)</f>
        <v>S</v>
      </c>
      <c r="S278" s="41" t="e">
        <v>#REF!</v>
      </c>
      <c r="T278" s="70">
        <v>42906</v>
      </c>
      <c r="W278" s="41">
        <v>0.63700000000000001</v>
      </c>
    </row>
    <row r="279" spans="1:23" ht="32">
      <c r="A279" s="41" t="s">
        <v>1264</v>
      </c>
      <c r="B279" s="43" t="s">
        <v>3612</v>
      </c>
      <c r="C279" s="37" t="s">
        <v>3939</v>
      </c>
      <c r="D279" s="41" t="s">
        <v>4292</v>
      </c>
      <c r="E279" s="41" t="s">
        <v>1262</v>
      </c>
      <c r="F279" s="41" t="s">
        <v>1263</v>
      </c>
      <c r="G279" s="41" t="s">
        <v>1265</v>
      </c>
      <c r="H279" s="41" t="s">
        <v>1560</v>
      </c>
      <c r="I279" s="41" t="s">
        <v>1261</v>
      </c>
      <c r="J279" s="41" t="s">
        <v>418</v>
      </c>
      <c r="K279" s="41" t="s">
        <v>1548</v>
      </c>
      <c r="L279" s="41">
        <f t="shared" si="39"/>
        <v>5</v>
      </c>
      <c r="M279" s="41">
        <f t="shared" si="40"/>
        <v>8</v>
      </c>
      <c r="N279" s="41" t="str">
        <f t="shared" si="41"/>
        <v>AA</v>
      </c>
      <c r="O279" s="41" t="str">
        <f>VLOOKUP(N279,Table1[],2,FALSE)</f>
        <v>0003-682X</v>
      </c>
      <c r="P279" s="41" t="str">
        <f>VLOOKUP(N279,Table1[],3,FALSE)</f>
        <v>R</v>
      </c>
      <c r="Q279" s="41" t="str">
        <f>VLOOKUP(N279,Table1[],4,FALSE)</f>
        <v>S</v>
      </c>
      <c r="S279" s="41" t="e">
        <v>#REF!</v>
      </c>
      <c r="T279" s="70">
        <v>42906</v>
      </c>
      <c r="W279" s="41">
        <v>0.78400000000000003</v>
      </c>
    </row>
    <row r="280" spans="1:23" ht="32">
      <c r="A280" s="41" t="s">
        <v>1308</v>
      </c>
      <c r="B280" s="43" t="s">
        <v>3615</v>
      </c>
      <c r="C280" s="37" t="s">
        <v>3891</v>
      </c>
      <c r="D280" s="41" t="s">
        <v>4294</v>
      </c>
      <c r="E280" s="41" t="s">
        <v>1602</v>
      </c>
      <c r="F280" s="41" t="s">
        <v>1601</v>
      </c>
      <c r="G280" s="41" t="s">
        <v>2245</v>
      </c>
      <c r="H280" s="41" t="s">
        <v>2284</v>
      </c>
      <c r="I280" s="41" t="s">
        <v>1600</v>
      </c>
      <c r="J280" s="41" t="s">
        <v>418</v>
      </c>
      <c r="K280" s="41" t="s">
        <v>1603</v>
      </c>
      <c r="L280" s="41">
        <f t="shared" si="39"/>
        <v>5</v>
      </c>
      <c r="M280" s="41">
        <f t="shared" si="40"/>
        <v>11</v>
      </c>
      <c r="N280" s="41" t="str">
        <f t="shared" si="41"/>
        <v>WSTWS</v>
      </c>
      <c r="O280" s="41" t="str">
        <f>VLOOKUP(N280,Table1[],2,FALSE)</f>
        <v>1606-9749</v>
      </c>
      <c r="P280" s="41" t="str">
        <f>VLOOKUP(N280,Table1[],3,FALSE)</f>
        <v>R</v>
      </c>
      <c r="Q280" s="41" t="str">
        <f>VLOOKUP(N280,Table1[],4,FALSE)</f>
        <v>S</v>
      </c>
      <c r="S280" s="56" t="s">
        <v>2576</v>
      </c>
      <c r="T280" s="70">
        <v>42906</v>
      </c>
    </row>
    <row r="281" spans="1:23" ht="32">
      <c r="A281" s="41" t="s">
        <v>1306</v>
      </c>
      <c r="B281" s="43" t="s">
        <v>3620</v>
      </c>
      <c r="C281" s="37" t="s">
        <v>3949</v>
      </c>
      <c r="D281" s="41" t="s">
        <v>4440</v>
      </c>
      <c r="E281" s="41" t="s">
        <v>1793</v>
      </c>
      <c r="F281" s="41" t="s">
        <v>2250</v>
      </c>
      <c r="G281" s="41" t="s">
        <v>1589</v>
      </c>
      <c r="H281" s="41" t="s">
        <v>1762</v>
      </c>
      <c r="I281" s="41" t="s">
        <v>1761</v>
      </c>
      <c r="J281" s="41" t="s">
        <v>1590</v>
      </c>
      <c r="K281" s="41" t="s">
        <v>1763</v>
      </c>
      <c r="L281" s="41">
        <f t="shared" si="39"/>
        <v>5</v>
      </c>
      <c r="M281" s="41">
        <f t="shared" si="40"/>
        <v>13</v>
      </c>
      <c r="N281" s="41" t="str">
        <f t="shared" si="41"/>
        <v>RIMNCDI</v>
      </c>
      <c r="O281" s="41" t="str">
        <f>VLOOKUP(N281,Table1[],2,FALSE)</f>
        <v>0213-1315</v>
      </c>
      <c r="P281" s="41" t="str">
        <f>VLOOKUP(N281,Table1[],3,FALSE)</f>
        <v>R</v>
      </c>
      <c r="Q281" s="41" t="str">
        <f>VLOOKUP(N281,Table1[],4,FALSE)</f>
        <v>S</v>
      </c>
      <c r="S281" s="56" t="s">
        <v>2576</v>
      </c>
      <c r="T281" s="70">
        <v>42906</v>
      </c>
    </row>
    <row r="282" spans="1:23" ht="32">
      <c r="A282" s="41" t="s">
        <v>3312</v>
      </c>
      <c r="B282" s="43" t="s">
        <v>4734</v>
      </c>
      <c r="C282" s="37" t="s">
        <v>3959</v>
      </c>
      <c r="D282" s="41" t="s">
        <v>4439</v>
      </c>
      <c r="E282" s="41" t="s">
        <v>1646</v>
      </c>
      <c r="F282" s="41" t="s">
        <v>1647</v>
      </c>
      <c r="G282" s="41" t="s">
        <v>1664</v>
      </c>
      <c r="H282" s="41" t="s">
        <v>1648</v>
      </c>
      <c r="I282" s="41" t="s">
        <v>1649</v>
      </c>
      <c r="J282" s="41" t="s">
        <v>1672</v>
      </c>
      <c r="K282" s="41" t="s">
        <v>1677</v>
      </c>
      <c r="L282" s="41">
        <f t="shared" si="39"/>
        <v>5</v>
      </c>
      <c r="M282" s="41">
        <f t="shared" si="40"/>
        <v>9</v>
      </c>
      <c r="N282" s="41" t="str">
        <f t="shared" si="41"/>
        <v>PRL</v>
      </c>
      <c r="O282" s="41" t="str">
        <f>VLOOKUP(N282,Table1[],2,FALSE)</f>
        <v>1079-7114</v>
      </c>
      <c r="P282" s="41" t="str">
        <f>VLOOKUP(N282,Table1[],3,FALSE)</f>
        <v>R</v>
      </c>
      <c r="Q282" s="41" t="str">
        <f>VLOOKUP(N282,Table1[],4,FALSE)</f>
        <v>S</v>
      </c>
      <c r="S282" s="41" t="e">
        <v>#REF!</v>
      </c>
      <c r="T282" s="70">
        <v>42906</v>
      </c>
    </row>
    <row r="283" spans="1:23" ht="48">
      <c r="A283" s="41" t="s">
        <v>1317</v>
      </c>
      <c r="B283" s="43" t="s">
        <v>3619</v>
      </c>
      <c r="C283" s="37" t="s">
        <v>3948</v>
      </c>
      <c r="D283" s="41" t="s">
        <v>4295</v>
      </c>
      <c r="E283" s="41" t="s">
        <v>1650</v>
      </c>
      <c r="F283" s="41" t="s">
        <v>1651</v>
      </c>
      <c r="G283" s="41" t="s">
        <v>1663</v>
      </c>
      <c r="H283" s="41" t="s">
        <v>1652</v>
      </c>
      <c r="I283" s="41" t="s">
        <v>1653</v>
      </c>
      <c r="J283" s="41" t="s">
        <v>1673</v>
      </c>
      <c r="K283" s="41" t="s">
        <v>1678</v>
      </c>
      <c r="L283" s="41">
        <f t="shared" si="39"/>
        <v>5</v>
      </c>
      <c r="M283" s="41">
        <f t="shared" si="40"/>
        <v>8</v>
      </c>
      <c r="N283" s="41" t="str">
        <f t="shared" si="41"/>
        <v>PM</v>
      </c>
      <c r="O283" s="41" t="str">
        <f>VLOOKUP(N283,Table1[],2,FALSE)</f>
        <v>1478-6435</v>
      </c>
      <c r="P283" s="41" t="str">
        <f>VLOOKUP(N283,Table1[],3,FALSE)</f>
        <v>R</v>
      </c>
      <c r="Q283" s="41" t="str">
        <f>VLOOKUP(N283,Table1[],4,FALSE)</f>
        <v>S</v>
      </c>
      <c r="S283" s="41" t="e">
        <v>#REF!</v>
      </c>
      <c r="T283" s="70">
        <v>42906</v>
      </c>
    </row>
    <row r="284" spans="1:23" ht="32">
      <c r="A284" s="41" t="s">
        <v>1311</v>
      </c>
      <c r="B284" s="43" t="s">
        <v>3621</v>
      </c>
      <c r="C284" s="37" t="s">
        <v>3950</v>
      </c>
      <c r="D284" s="41" t="s">
        <v>4296</v>
      </c>
      <c r="E284" s="41" t="s">
        <v>1615</v>
      </c>
      <c r="F284" s="41" t="s">
        <v>1616</v>
      </c>
      <c r="G284" s="41" t="s">
        <v>1632</v>
      </c>
      <c r="H284" s="41" t="s">
        <v>1766</v>
      </c>
      <c r="I284" s="41" t="s">
        <v>1617</v>
      </c>
      <c r="J284" s="41" t="s">
        <v>1633</v>
      </c>
      <c r="K284" s="41" t="s">
        <v>1618</v>
      </c>
      <c r="L284" s="41">
        <f t="shared" si="39"/>
        <v>5</v>
      </c>
      <c r="M284" s="41">
        <f t="shared" si="40"/>
        <v>9</v>
      </c>
      <c r="N284" s="41" t="str">
        <f t="shared" si="41"/>
        <v>PAG</v>
      </c>
      <c r="O284" s="41" t="str">
        <f>VLOOKUP(N284,Table1[],2,FALSE)</f>
        <v>0033-4553</v>
      </c>
      <c r="P284" s="41" t="str">
        <f>VLOOKUP(N284,Table1[],3,FALSE)</f>
        <v>R</v>
      </c>
      <c r="Q284" s="41" t="str">
        <f>VLOOKUP(N284,Table1[],4,FALSE)</f>
        <v>S</v>
      </c>
      <c r="S284" s="41" t="e">
        <v>#REF!</v>
      </c>
      <c r="T284" s="70">
        <v>42906</v>
      </c>
    </row>
    <row r="285" spans="1:23" ht="32">
      <c r="A285" s="41" t="s">
        <v>1319</v>
      </c>
      <c r="B285" s="43" t="s">
        <v>3622</v>
      </c>
      <c r="C285" s="37" t="s">
        <v>3916</v>
      </c>
      <c r="D285" s="41" t="s">
        <v>4297</v>
      </c>
      <c r="E285" s="41" t="s">
        <v>1657</v>
      </c>
      <c r="F285" s="41" t="s">
        <v>1658</v>
      </c>
      <c r="G285" s="41" t="s">
        <v>1668</v>
      </c>
      <c r="H285" s="41" t="s">
        <v>1659</v>
      </c>
      <c r="I285" s="41" t="s">
        <v>1660</v>
      </c>
      <c r="J285" s="41" t="s">
        <v>418</v>
      </c>
      <c r="K285" s="41" t="s">
        <v>1680</v>
      </c>
      <c r="L285" s="41">
        <f t="shared" si="39"/>
        <v>5</v>
      </c>
      <c r="M285" s="41">
        <f t="shared" si="40"/>
        <v>9</v>
      </c>
      <c r="N285" s="41" t="str">
        <f t="shared" si="41"/>
        <v>NRF</v>
      </c>
      <c r="O285" s="41" t="str">
        <f>VLOOKUP(N285,Table1[],2,FALSE)</f>
        <v>0165-0203</v>
      </c>
      <c r="P285" s="41" t="str">
        <f>VLOOKUP(N285,Table1[],3,FALSE)</f>
        <v>R</v>
      </c>
      <c r="Q285" s="41" t="str">
        <f>VLOOKUP(N285,Table1[],4,FALSE)</f>
        <v>S</v>
      </c>
      <c r="S285" s="56" t="s">
        <v>2576</v>
      </c>
      <c r="T285" s="70">
        <v>42906</v>
      </c>
    </row>
    <row r="286" spans="1:23" ht="32">
      <c r="A286" s="41" t="s">
        <v>1300</v>
      </c>
      <c r="B286" s="43" t="s">
        <v>3627</v>
      </c>
      <c r="C286" s="37" t="s">
        <v>3954</v>
      </c>
      <c r="D286" s="41" t="s">
        <v>4298</v>
      </c>
      <c r="E286" s="41" t="s">
        <v>1298</v>
      </c>
      <c r="F286" s="41" t="s">
        <v>1299</v>
      </c>
      <c r="G286" s="41" t="s">
        <v>1301</v>
      </c>
      <c r="H286" s="41" t="s">
        <v>1597</v>
      </c>
      <c r="I286" s="41" t="s">
        <v>1297</v>
      </c>
      <c r="J286" s="41" t="s">
        <v>418</v>
      </c>
      <c r="K286" s="41" t="s">
        <v>1569</v>
      </c>
      <c r="L286" s="41">
        <f t="shared" si="39"/>
        <v>5</v>
      </c>
      <c r="M286" s="41">
        <f t="shared" si="40"/>
        <v>9</v>
      </c>
      <c r="N286" s="41" t="str">
        <f t="shared" si="41"/>
        <v>MRC</v>
      </c>
      <c r="O286" s="41" t="str">
        <f>VLOOKUP(N286,Table1[],2,FALSE)</f>
        <v>0093-6413</v>
      </c>
      <c r="P286" s="41" t="str">
        <f>VLOOKUP(N286,Table1[],3,FALSE)</f>
        <v>R</v>
      </c>
      <c r="Q286" s="41" t="str">
        <f>VLOOKUP(N286,Table1[],4,FALSE)</f>
        <v>S</v>
      </c>
      <c r="S286" s="56" t="s">
        <v>2576</v>
      </c>
      <c r="T286" s="70">
        <v>42906</v>
      </c>
    </row>
    <row r="287" spans="1:23" ht="32">
      <c r="A287" s="41" t="s">
        <v>1310</v>
      </c>
      <c r="B287" s="43" t="s">
        <v>3628</v>
      </c>
      <c r="C287" s="37" t="s">
        <v>3955</v>
      </c>
      <c r="D287" s="41" t="s">
        <v>4299</v>
      </c>
      <c r="E287" s="41" t="s">
        <v>1610</v>
      </c>
      <c r="F287" s="41" t="s">
        <v>1611</v>
      </c>
      <c r="G287" s="41" t="s">
        <v>1612</v>
      </c>
      <c r="H287" s="41" t="s">
        <v>1765</v>
      </c>
      <c r="I287" s="41" t="s">
        <v>1609</v>
      </c>
      <c r="J287" s="41" t="s">
        <v>1613</v>
      </c>
      <c r="K287" s="41" t="s">
        <v>1614</v>
      </c>
      <c r="L287" s="41">
        <f t="shared" si="39"/>
        <v>5</v>
      </c>
      <c r="M287" s="41">
        <f t="shared" si="40"/>
        <v>8</v>
      </c>
      <c r="N287" s="41" t="str">
        <f t="shared" si="41"/>
        <v>ME</v>
      </c>
      <c r="O287" s="41" t="str">
        <f>VLOOKUP(N287,Table1[],2,FALSE)</f>
        <v>0167-9317</v>
      </c>
      <c r="P287" s="41" t="str">
        <f>VLOOKUP(N287,Table1[],3,FALSE)</f>
        <v>R</v>
      </c>
      <c r="Q287" s="41" t="str">
        <f>VLOOKUP(N287,Table1[],4,FALSE)</f>
        <v>S</v>
      </c>
      <c r="S287" s="41" t="e">
        <v>#REF!</v>
      </c>
      <c r="T287" s="70">
        <v>42906</v>
      </c>
    </row>
    <row r="288" spans="1:23" ht="32">
      <c r="A288" s="41" t="s">
        <v>1316</v>
      </c>
      <c r="B288" s="43" t="s">
        <v>3630</v>
      </c>
      <c r="C288" s="37" t="s">
        <v>3957</v>
      </c>
      <c r="D288" s="41" t="s">
        <v>4300</v>
      </c>
      <c r="E288" s="41" t="s">
        <v>1643</v>
      </c>
      <c r="F288" s="41" t="s">
        <v>1644</v>
      </c>
      <c r="G288" s="41" t="s">
        <v>1662</v>
      </c>
      <c r="H288" s="41" t="s">
        <v>1770</v>
      </c>
      <c r="I288" s="41" t="s">
        <v>1645</v>
      </c>
      <c r="J288" s="41" t="s">
        <v>1671</v>
      </c>
      <c r="K288" s="41" t="s">
        <v>1676</v>
      </c>
      <c r="L288" s="41">
        <f t="shared" si="39"/>
        <v>5</v>
      </c>
      <c r="M288" s="41">
        <f t="shared" si="40"/>
        <v>10</v>
      </c>
      <c r="N288" s="41" t="str">
        <f t="shared" si="41"/>
        <v>JMPS</v>
      </c>
      <c r="O288" s="41" t="str">
        <f>VLOOKUP(N288,Table1[],2,FALSE)</f>
        <v>0022-5096</v>
      </c>
      <c r="P288" s="41" t="str">
        <f>VLOOKUP(N288,Table1[],3,FALSE)</f>
        <v>R</v>
      </c>
      <c r="Q288" s="41" t="str">
        <f>VLOOKUP(N288,Table1[],4,FALSE)</f>
        <v>S</v>
      </c>
      <c r="S288" s="41" t="e">
        <v>#REF!</v>
      </c>
      <c r="T288" s="70">
        <v>42906</v>
      </c>
    </row>
    <row r="289" spans="1:20" ht="32">
      <c r="A289" s="41" t="s">
        <v>1295</v>
      </c>
      <c r="B289" s="43" t="s">
        <v>3625</v>
      </c>
      <c r="C289" s="37" t="s">
        <v>3952</v>
      </c>
      <c r="D289" s="41" t="s">
        <v>4301</v>
      </c>
      <c r="E289" s="41" t="s">
        <v>1293</v>
      </c>
      <c r="F289" s="41" t="s">
        <v>1294</v>
      </c>
      <c r="G289" s="41" t="s">
        <v>1296</v>
      </c>
      <c r="H289" s="41" t="s">
        <v>1596</v>
      </c>
      <c r="I289" s="41" t="s">
        <v>1292</v>
      </c>
      <c r="J289" s="41" t="s">
        <v>418</v>
      </c>
      <c r="K289" s="41" t="s">
        <v>1568</v>
      </c>
      <c r="L289" s="41">
        <f t="shared" si="39"/>
        <v>5</v>
      </c>
      <c r="M289" s="41">
        <f t="shared" si="40"/>
        <v>11</v>
      </c>
      <c r="N289" s="41" t="str">
        <f t="shared" si="41"/>
        <v>JMBBM</v>
      </c>
      <c r="O289" s="41" t="str">
        <f>VLOOKUP(N289,Table1[],2,FALSE)</f>
        <v>1751-6161</v>
      </c>
      <c r="P289" s="41" t="str">
        <f>VLOOKUP(N289,Table1[],3,FALSE)</f>
        <v>R</v>
      </c>
      <c r="Q289" s="41" t="str">
        <f>VLOOKUP(N289,Table1[],4,FALSE)</f>
        <v>S</v>
      </c>
      <c r="S289" s="41" t="e">
        <v>#REF!</v>
      </c>
      <c r="T289" s="70">
        <v>42906</v>
      </c>
    </row>
    <row r="290" spans="1:20" ht="32">
      <c r="A290" s="41" t="s">
        <v>1314</v>
      </c>
      <c r="B290" s="43" t="s">
        <v>3623</v>
      </c>
      <c r="C290" s="37" t="s">
        <v>3947</v>
      </c>
      <c r="D290" s="41" t="s">
        <v>4302</v>
      </c>
      <c r="E290" s="41" t="s">
        <v>1635</v>
      </c>
      <c r="F290" s="41" t="s">
        <v>1636</v>
      </c>
      <c r="G290" s="41" t="s">
        <v>1637</v>
      </c>
      <c r="H290" s="41" t="s">
        <v>1768</v>
      </c>
      <c r="I290" s="41" t="s">
        <v>1634</v>
      </c>
      <c r="J290" s="41" t="s">
        <v>1639</v>
      </c>
      <c r="K290" s="41" t="s">
        <v>1638</v>
      </c>
      <c r="L290" s="41">
        <f t="shared" ref="L290:L353" si="42" xml:space="preserve"> FIND("-",A290)</f>
        <v>5</v>
      </c>
      <c r="M290" s="41">
        <f t="shared" ref="M290:M353" si="43" xml:space="preserve"> FIND("-",A290,L290+1)</f>
        <v>11</v>
      </c>
      <c r="N290" s="41" t="str">
        <f t="shared" ref="N290:N353" si="44">MID(A290,L290+1,M290-L290-1)</f>
        <v>IJNMF</v>
      </c>
      <c r="O290" s="41" t="str">
        <f>VLOOKUP(N290,Table1[],2,FALSE)</f>
        <v>1097-0363</v>
      </c>
      <c r="P290" s="41" t="str">
        <f>VLOOKUP(N290,Table1[],3,FALSE)</f>
        <v>R</v>
      </c>
      <c r="Q290" s="41" t="str">
        <f>VLOOKUP(N290,Table1[],4,FALSE)</f>
        <v>S</v>
      </c>
      <c r="S290" s="41" t="e">
        <v>#REF!</v>
      </c>
      <c r="T290" s="70">
        <v>42906</v>
      </c>
    </row>
    <row r="291" spans="1:20" ht="32">
      <c r="A291" s="41" t="s">
        <v>1302</v>
      </c>
      <c r="B291" s="43" t="s">
        <v>4735</v>
      </c>
      <c r="C291" s="37" t="s">
        <v>3944</v>
      </c>
      <c r="D291" s="41" t="s">
        <v>4303</v>
      </c>
      <c r="E291" s="41" t="s">
        <v>1571</v>
      </c>
      <c r="F291" s="41" t="s">
        <v>1572</v>
      </c>
      <c r="G291" s="41" t="s">
        <v>1573</v>
      </c>
      <c r="H291" s="41" t="s">
        <v>1599</v>
      </c>
      <c r="I291" s="41" t="s">
        <v>1570</v>
      </c>
      <c r="J291" s="41" t="s">
        <v>1574</v>
      </c>
      <c r="K291" s="41" t="s">
        <v>1575</v>
      </c>
      <c r="L291" s="41">
        <f t="shared" si="42"/>
        <v>5</v>
      </c>
      <c r="M291" s="41">
        <f t="shared" si="43"/>
        <v>11</v>
      </c>
      <c r="N291" s="41" t="str">
        <f t="shared" si="44"/>
        <v>IJNME</v>
      </c>
      <c r="O291" s="41" t="str">
        <f>VLOOKUP(N291,Table1[],2,FALSE)</f>
        <v>1097-0207</v>
      </c>
      <c r="P291" s="41" t="str">
        <f>VLOOKUP(N291,Table1[],3,FALSE)</f>
        <v>R</v>
      </c>
      <c r="Q291" s="41" t="str">
        <f>VLOOKUP(N291,Table1[],4,FALSE)</f>
        <v>S</v>
      </c>
      <c r="S291" s="41" t="e">
        <v>#REF!</v>
      </c>
      <c r="T291" s="70">
        <v>42906</v>
      </c>
    </row>
    <row r="292" spans="1:20" ht="32">
      <c r="A292" s="41" t="s">
        <v>1313</v>
      </c>
      <c r="B292" s="43" t="s">
        <v>3618</v>
      </c>
      <c r="C292" s="37" t="s">
        <v>3947</v>
      </c>
      <c r="D292" s="41" t="s">
        <v>4304</v>
      </c>
      <c r="E292" s="41" t="s">
        <v>1624</v>
      </c>
      <c r="F292" s="41" t="s">
        <v>1625</v>
      </c>
      <c r="G292" s="41" t="s">
        <v>1628</v>
      </c>
      <c r="H292" s="41" t="s">
        <v>1767</v>
      </c>
      <c r="I292" s="41" t="s">
        <v>1623</v>
      </c>
      <c r="J292" s="41" t="s">
        <v>1626</v>
      </c>
      <c r="K292" s="41" t="s">
        <v>1627</v>
      </c>
      <c r="L292" s="41">
        <f t="shared" si="42"/>
        <v>5</v>
      </c>
      <c r="M292" s="41">
        <f t="shared" si="43"/>
        <v>11</v>
      </c>
      <c r="N292" s="41" t="str">
        <f t="shared" si="44"/>
        <v>IJNME</v>
      </c>
      <c r="O292" s="41" t="str">
        <f>VLOOKUP(N292,Table1[],2,FALSE)</f>
        <v>1097-0207</v>
      </c>
      <c r="P292" s="41" t="str">
        <f>VLOOKUP(N292,Table1[],3,FALSE)</f>
        <v>R</v>
      </c>
      <c r="Q292" s="41" t="str">
        <f>VLOOKUP(N292,Table1[],4,FALSE)</f>
        <v>S</v>
      </c>
      <c r="S292" s="41" t="e">
        <v>#REF!</v>
      </c>
      <c r="T292" s="70">
        <v>42906</v>
      </c>
    </row>
    <row r="293" spans="1:20" ht="32">
      <c r="A293" s="41" t="s">
        <v>1305</v>
      </c>
      <c r="B293" s="43" t="s">
        <v>3582</v>
      </c>
      <c r="C293" s="37" t="s">
        <v>3951</v>
      </c>
      <c r="D293" s="41" t="s">
        <v>4305</v>
      </c>
      <c r="E293" s="41" t="s">
        <v>1155</v>
      </c>
      <c r="F293" s="41" t="s">
        <v>1153</v>
      </c>
      <c r="G293" s="41" t="s">
        <v>2259</v>
      </c>
      <c r="H293" s="41" t="s">
        <v>1760</v>
      </c>
      <c r="I293" s="41" t="s">
        <v>1154</v>
      </c>
      <c r="J293" s="41" t="s">
        <v>1586</v>
      </c>
      <c r="K293" s="41" t="s">
        <v>1587</v>
      </c>
      <c r="L293" s="41">
        <f t="shared" si="42"/>
        <v>5</v>
      </c>
      <c r="M293" s="41">
        <f t="shared" si="43"/>
        <v>11</v>
      </c>
      <c r="N293" s="41" t="str">
        <f t="shared" si="44"/>
        <v>IJNME</v>
      </c>
      <c r="O293" s="41" t="str">
        <f>VLOOKUP(N293,Table1[],2,FALSE)</f>
        <v>1097-0207</v>
      </c>
      <c r="P293" s="41" t="str">
        <f>VLOOKUP(N293,Table1[],3,FALSE)</f>
        <v>R</v>
      </c>
      <c r="Q293" s="41" t="str">
        <f>VLOOKUP(N293,Table1[],4,FALSE)</f>
        <v>S</v>
      </c>
      <c r="S293" s="41" t="e">
        <v>#REF!</v>
      </c>
      <c r="T293" s="70">
        <v>42906</v>
      </c>
    </row>
    <row r="294" spans="1:20" ht="32">
      <c r="A294" s="41" t="s">
        <v>1315</v>
      </c>
      <c r="B294" s="43" t="s">
        <v>3624</v>
      </c>
      <c r="C294" s="37" t="s">
        <v>3764</v>
      </c>
      <c r="D294" s="41" t="s">
        <v>4306</v>
      </c>
      <c r="E294" s="41" t="s">
        <v>1640</v>
      </c>
      <c r="F294" s="41" t="s">
        <v>1641</v>
      </c>
      <c r="G294" s="41" t="s">
        <v>1661</v>
      </c>
      <c r="H294" s="41" t="s">
        <v>1769</v>
      </c>
      <c r="I294" s="41" t="s">
        <v>1642</v>
      </c>
      <c r="J294" s="41" t="s">
        <v>1670</v>
      </c>
      <c r="K294" s="41" t="s">
        <v>1675</v>
      </c>
      <c r="L294" s="41">
        <f t="shared" si="42"/>
        <v>5</v>
      </c>
      <c r="M294" s="41">
        <f t="shared" si="43"/>
        <v>11</v>
      </c>
      <c r="N294" s="41" t="str">
        <f t="shared" si="44"/>
        <v>IJNME</v>
      </c>
      <c r="O294" s="41" t="str">
        <f>VLOOKUP(N294,Table1[],2,FALSE)</f>
        <v>1097-0207</v>
      </c>
      <c r="P294" s="41" t="str">
        <f>VLOOKUP(N294,Table1[],3,FALSE)</f>
        <v>R</v>
      </c>
      <c r="Q294" s="41" t="str">
        <f>VLOOKUP(N294,Table1[],4,FALSE)</f>
        <v>S</v>
      </c>
      <c r="S294" s="41" t="e">
        <v>#REF!</v>
      </c>
      <c r="T294" s="70">
        <v>42906</v>
      </c>
    </row>
    <row r="295" spans="1:20" ht="48">
      <c r="A295" s="41" t="s">
        <v>1320</v>
      </c>
      <c r="B295" s="43" t="s">
        <v>3617</v>
      </c>
      <c r="C295" s="37" t="s">
        <v>3946</v>
      </c>
      <c r="D295" s="41" t="s">
        <v>4307</v>
      </c>
      <c r="E295" s="41" t="s">
        <v>1665</v>
      </c>
      <c r="F295" s="41" t="s">
        <v>1666</v>
      </c>
      <c r="G295" s="41" t="s">
        <v>1667</v>
      </c>
      <c r="H295" s="41" t="s">
        <v>2485</v>
      </c>
      <c r="I295" s="41" t="s">
        <v>2485</v>
      </c>
      <c r="J295" s="41" t="s">
        <v>418</v>
      </c>
      <c r="K295" s="41" t="s">
        <v>1681</v>
      </c>
      <c r="L295" s="41">
        <f t="shared" si="42"/>
        <v>5</v>
      </c>
      <c r="M295" s="41">
        <f t="shared" si="43"/>
        <v>9</v>
      </c>
      <c r="N295" s="41" t="str">
        <f t="shared" si="44"/>
        <v>GRL</v>
      </c>
      <c r="O295" s="41" t="str">
        <f>VLOOKUP(N295,Table1[],2,FALSE)</f>
        <v>1944-8007</v>
      </c>
      <c r="P295" s="41" t="str">
        <f>VLOOKUP(N295,Table1[],3,FALSE)</f>
        <v>R</v>
      </c>
      <c r="Q295" s="41" t="str">
        <f>VLOOKUP(N295,Table1[],4,FALSE)</f>
        <v>S</v>
      </c>
      <c r="S295" s="41" t="e">
        <v>#REF!</v>
      </c>
      <c r="T295" s="70">
        <v>42906</v>
      </c>
    </row>
    <row r="296" spans="1:20" ht="32">
      <c r="A296" s="41" t="s">
        <v>1309</v>
      </c>
      <c r="B296" s="43" t="s">
        <v>3626</v>
      </c>
      <c r="C296" s="37" t="s">
        <v>3953</v>
      </c>
      <c r="D296" s="41" t="s">
        <v>4308</v>
      </c>
      <c r="E296" s="41" t="s">
        <v>1606</v>
      </c>
      <c r="F296" s="41" t="s">
        <v>1608</v>
      </c>
      <c r="G296" s="41" t="s">
        <v>1607</v>
      </c>
      <c r="H296" s="41" t="s">
        <v>1605</v>
      </c>
      <c r="I296" s="41" t="s">
        <v>1604</v>
      </c>
      <c r="J296" s="41" t="s">
        <v>418</v>
      </c>
      <c r="K296" s="41" t="s">
        <v>2492</v>
      </c>
      <c r="L296" s="41">
        <f t="shared" si="42"/>
        <v>5</v>
      </c>
      <c r="M296" s="41">
        <f t="shared" si="43"/>
        <v>10</v>
      </c>
      <c r="N296" s="41" t="str">
        <f t="shared" si="44"/>
        <v>EJEE</v>
      </c>
      <c r="O296" s="41" t="str">
        <f>VLOOKUP(N296,Table1[],2,FALSE)</f>
        <v>0304-3797</v>
      </c>
      <c r="P296" s="41" t="str">
        <f>VLOOKUP(N296,Table1[],3,FALSE)</f>
        <v>R</v>
      </c>
      <c r="Q296" s="41" t="str">
        <f>VLOOKUP(N296,Table1[],4,FALSE)</f>
        <v>N</v>
      </c>
      <c r="S296" s="56" t="s">
        <v>2576</v>
      </c>
      <c r="T296" s="70">
        <v>42906</v>
      </c>
    </row>
    <row r="297" spans="1:20" ht="32">
      <c r="A297" s="41" t="s">
        <v>1304</v>
      </c>
      <c r="B297" s="43" t="s">
        <v>3632</v>
      </c>
      <c r="C297" s="37" t="s">
        <v>3958</v>
      </c>
      <c r="D297" s="41" t="s">
        <v>4309</v>
      </c>
      <c r="E297" s="41" t="s">
        <v>1584</v>
      </c>
      <c r="F297" s="41" t="s">
        <v>1585</v>
      </c>
      <c r="G297" s="41" t="s">
        <v>1582</v>
      </c>
      <c r="H297" s="41" t="s">
        <v>1759</v>
      </c>
      <c r="I297" s="41" t="s">
        <v>1581</v>
      </c>
      <c r="J297" s="41" t="s">
        <v>1588</v>
      </c>
      <c r="K297" s="41" t="s">
        <v>1579</v>
      </c>
      <c r="L297" s="41">
        <f t="shared" si="42"/>
        <v>5</v>
      </c>
      <c r="M297" s="41">
        <f t="shared" si="43"/>
        <v>11</v>
      </c>
      <c r="N297" s="41" t="str">
        <f t="shared" si="44"/>
        <v>CMAME</v>
      </c>
      <c r="O297" s="41" t="str">
        <f>VLOOKUP(N297,Table1[],2,FALSE)</f>
        <v>0045-7825</v>
      </c>
      <c r="P297" s="41" t="str">
        <f>VLOOKUP(N297,Table1[],3,FALSE)</f>
        <v>R</v>
      </c>
      <c r="Q297" s="41" t="str">
        <f>VLOOKUP(N297,Table1[],4,FALSE)</f>
        <v>S</v>
      </c>
      <c r="S297" s="41" t="e">
        <v>#REF!</v>
      </c>
      <c r="T297" s="70">
        <v>42906</v>
      </c>
    </row>
    <row r="298" spans="1:20" ht="48">
      <c r="A298" s="41" t="s">
        <v>1303</v>
      </c>
      <c r="B298" s="43" t="s">
        <v>3631</v>
      </c>
      <c r="C298" s="37" t="s">
        <v>3958</v>
      </c>
      <c r="D298" s="41" t="s">
        <v>4310</v>
      </c>
      <c r="E298" s="41" t="s">
        <v>1577</v>
      </c>
      <c r="F298" s="41" t="s">
        <v>1578</v>
      </c>
      <c r="G298" s="41" t="s">
        <v>1583</v>
      </c>
      <c r="H298" s="41" t="s">
        <v>1598</v>
      </c>
      <c r="I298" s="41" t="s">
        <v>1576</v>
      </c>
      <c r="J298" s="41" t="s">
        <v>1580</v>
      </c>
      <c r="K298" s="41" t="s">
        <v>1579</v>
      </c>
      <c r="L298" s="41">
        <f t="shared" si="42"/>
        <v>5</v>
      </c>
      <c r="M298" s="41">
        <f t="shared" si="43"/>
        <v>11</v>
      </c>
      <c r="N298" s="41" t="str">
        <f t="shared" si="44"/>
        <v>CMAME</v>
      </c>
      <c r="O298" s="41" t="str">
        <f>VLOOKUP(N298,Table1[],2,FALSE)</f>
        <v>0045-7825</v>
      </c>
      <c r="P298" s="41" t="str">
        <f>VLOOKUP(N298,Table1[],3,FALSE)</f>
        <v>R</v>
      </c>
      <c r="Q298" s="41" t="str">
        <f>VLOOKUP(N298,Table1[],4,FALSE)</f>
        <v>S</v>
      </c>
      <c r="R298" s="43"/>
      <c r="S298" s="41" t="e">
        <v>#REF!</v>
      </c>
      <c r="T298" s="70">
        <v>42906</v>
      </c>
    </row>
    <row r="299" spans="1:20" ht="32">
      <c r="A299" s="41" t="s">
        <v>1312</v>
      </c>
      <c r="B299" s="43" t="s">
        <v>3633</v>
      </c>
      <c r="C299" s="37" t="s">
        <v>3764</v>
      </c>
      <c r="D299" s="41" t="s">
        <v>4311</v>
      </c>
      <c r="E299" s="41" t="s">
        <v>1619</v>
      </c>
      <c r="F299" s="41" t="s">
        <v>1620</v>
      </c>
      <c r="G299" s="41" t="s">
        <v>1629</v>
      </c>
      <c r="H299" s="41" t="s">
        <v>1622</v>
      </c>
      <c r="I299" s="41" t="s">
        <v>1621</v>
      </c>
      <c r="J299" s="41" t="s">
        <v>1631</v>
      </c>
      <c r="K299" s="41" t="s">
        <v>1630</v>
      </c>
      <c r="L299" s="41">
        <f t="shared" si="42"/>
        <v>5</v>
      </c>
      <c r="M299" s="41">
        <f t="shared" si="43"/>
        <v>11</v>
      </c>
      <c r="N299" s="41" t="str">
        <f t="shared" si="44"/>
        <v>CMAME</v>
      </c>
      <c r="O299" s="41" t="str">
        <f>VLOOKUP(N299,Table1[],2,FALSE)</f>
        <v>0045-7825</v>
      </c>
      <c r="P299" s="41" t="str">
        <f>VLOOKUP(N299,Table1[],3,FALSE)</f>
        <v>R</v>
      </c>
      <c r="Q299" s="41" t="str">
        <f>VLOOKUP(N299,Table1[],4,FALSE)</f>
        <v>S</v>
      </c>
      <c r="S299" s="41" t="e">
        <v>#REF!</v>
      </c>
      <c r="T299" s="70">
        <v>42906</v>
      </c>
    </row>
    <row r="300" spans="1:20">
      <c r="A300" s="41" t="s">
        <v>1318</v>
      </c>
      <c r="B300" s="43" t="s">
        <v>3629</v>
      </c>
      <c r="C300" s="37" t="s">
        <v>3956</v>
      </c>
      <c r="D300" s="41" t="s">
        <v>4312</v>
      </c>
      <c r="E300" s="41" t="s">
        <v>1654</v>
      </c>
      <c r="F300" s="41" t="s">
        <v>1655</v>
      </c>
      <c r="G300" s="41" t="s">
        <v>1669</v>
      </c>
      <c r="H300" s="41" t="s">
        <v>1771</v>
      </c>
      <c r="I300" s="41" t="s">
        <v>1656</v>
      </c>
      <c r="J300" s="41" t="s">
        <v>1674</v>
      </c>
      <c r="K300" s="41" t="s">
        <v>1679</v>
      </c>
      <c r="L300" s="41">
        <f t="shared" si="42"/>
        <v>5</v>
      </c>
      <c r="M300" s="41">
        <f t="shared" si="43"/>
        <v>11</v>
      </c>
      <c r="N300" s="41" t="str">
        <f t="shared" si="44"/>
        <v>CMAME</v>
      </c>
      <c r="O300" s="41" t="str">
        <f>VLOOKUP(N300,Table1[],2,FALSE)</f>
        <v>0045-7825</v>
      </c>
      <c r="P300" s="41" t="str">
        <f>VLOOKUP(N300,Table1[],3,FALSE)</f>
        <v>R</v>
      </c>
      <c r="Q300" s="41" t="str">
        <f>VLOOKUP(N300,Table1[],4,FALSE)</f>
        <v>S</v>
      </c>
      <c r="S300" s="41" t="e">
        <v>#REF!</v>
      </c>
      <c r="T300" s="70">
        <v>42906</v>
      </c>
    </row>
    <row r="301" spans="1:20" ht="32">
      <c r="A301" s="41" t="s">
        <v>1307</v>
      </c>
      <c r="B301" s="43" t="s">
        <v>3616</v>
      </c>
      <c r="C301" s="37" t="s">
        <v>3945</v>
      </c>
      <c r="D301" s="41" t="s">
        <v>4313</v>
      </c>
      <c r="E301" s="69" t="s">
        <v>1592</v>
      </c>
      <c r="F301" s="41" t="s">
        <v>1593</v>
      </c>
      <c r="G301" s="41" t="s">
        <v>1764</v>
      </c>
      <c r="H301" s="41" t="s">
        <v>2284</v>
      </c>
      <c r="I301" s="41" t="s">
        <v>1594</v>
      </c>
      <c r="J301" s="41" t="s">
        <v>418</v>
      </c>
      <c r="K301" s="41" t="s">
        <v>1595</v>
      </c>
      <c r="L301" s="41">
        <f t="shared" si="42"/>
        <v>5</v>
      </c>
      <c r="M301" s="41">
        <f t="shared" si="43"/>
        <v>8</v>
      </c>
      <c r="N301" s="41" t="str">
        <f t="shared" si="44"/>
        <v>CC</v>
      </c>
      <c r="O301" s="41" t="str">
        <f>VLOOKUP(N301,Table1[],2,FALSE)</f>
        <v>1598-8198</v>
      </c>
      <c r="P301" s="41" t="str">
        <f>VLOOKUP(N301,Table1[],3,FALSE)</f>
        <v>R</v>
      </c>
      <c r="Q301" s="41" t="str">
        <f>VLOOKUP(N301,Table1[],4,FALSE)</f>
        <v>S</v>
      </c>
      <c r="R301" s="41" t="s">
        <v>1591</v>
      </c>
      <c r="S301" s="41" t="e">
        <v>#REF!</v>
      </c>
      <c r="T301" s="70">
        <v>42906</v>
      </c>
    </row>
    <row r="302" spans="1:20" ht="32">
      <c r="A302" s="41" t="s">
        <v>1331</v>
      </c>
      <c r="B302" s="43" t="s">
        <v>3638</v>
      </c>
      <c r="C302" s="37" t="s">
        <v>3964</v>
      </c>
      <c r="D302" s="41" t="s">
        <v>4314</v>
      </c>
      <c r="E302" s="41" t="s">
        <v>1722</v>
      </c>
      <c r="F302" s="41" t="s">
        <v>1723</v>
      </c>
      <c r="G302" s="41" t="s">
        <v>1721</v>
      </c>
      <c r="H302" s="41" t="s">
        <v>1778</v>
      </c>
      <c r="I302" s="41" t="s">
        <v>1724</v>
      </c>
      <c r="J302" s="41" t="s">
        <v>418</v>
      </c>
      <c r="K302" s="41" t="s">
        <v>1754</v>
      </c>
      <c r="L302" s="41">
        <f t="shared" si="42"/>
        <v>5</v>
      </c>
      <c r="M302" s="41">
        <f t="shared" si="43"/>
        <v>10</v>
      </c>
      <c r="N302" s="41" t="str">
        <f t="shared" si="44"/>
        <v>ZAMP</v>
      </c>
      <c r="O302" s="41" t="str">
        <f>VLOOKUP(N302,Table1[],2,FALSE)</f>
        <v>0044-2267</v>
      </c>
      <c r="P302" s="41" t="str">
        <f>VLOOKUP(N302,Table1[],3,FALSE)</f>
        <v>R</v>
      </c>
      <c r="Q302" s="41" t="str">
        <f>VLOOKUP(N302,Table1[],4,FALSE)</f>
        <v>S</v>
      </c>
      <c r="S302" s="41" t="e">
        <v>#REF!</v>
      </c>
      <c r="T302" s="70">
        <v>42906</v>
      </c>
    </row>
    <row r="303" spans="1:20" ht="48">
      <c r="A303" s="41" t="s">
        <v>1323</v>
      </c>
      <c r="B303" s="43" t="s">
        <v>4736</v>
      </c>
      <c r="C303" s="37" t="s">
        <v>4737</v>
      </c>
      <c r="D303" s="41" t="s">
        <v>4315</v>
      </c>
      <c r="E303" s="41" t="s">
        <v>1733</v>
      </c>
      <c r="F303" s="41" t="s">
        <v>1734</v>
      </c>
      <c r="G303" s="41" t="s">
        <v>1690</v>
      </c>
      <c r="H303" s="41" t="s">
        <v>1692</v>
      </c>
      <c r="I303" s="41" t="s">
        <v>1691</v>
      </c>
      <c r="J303" s="41" t="s">
        <v>1739</v>
      </c>
      <c r="K303" s="41" t="s">
        <v>1740</v>
      </c>
      <c r="L303" s="41">
        <f t="shared" si="42"/>
        <v>5</v>
      </c>
      <c r="M303" s="41">
        <f t="shared" si="43"/>
        <v>9</v>
      </c>
      <c r="N303" s="41" t="str">
        <f t="shared" si="44"/>
        <v>TWS</v>
      </c>
      <c r="O303" s="41" t="str">
        <f>VLOOKUP(N303,Table1[],2,FALSE)</f>
        <v>0263-8231</v>
      </c>
      <c r="P303" s="41" t="str">
        <f>VLOOKUP(N303,Table1[],3,FALSE)</f>
        <v>R</v>
      </c>
      <c r="Q303" s="41" t="str">
        <f>VLOOKUP(N303,Table1[],4,FALSE)</f>
        <v>S</v>
      </c>
      <c r="S303" s="41" t="e">
        <v>#REF!</v>
      </c>
      <c r="T303" s="70">
        <v>42906</v>
      </c>
    </row>
    <row r="304" spans="1:20" ht="32">
      <c r="A304" s="41" t="s">
        <v>1327</v>
      </c>
      <c r="B304" s="43" t="s">
        <v>3642</v>
      </c>
      <c r="C304" s="37" t="s">
        <v>3968</v>
      </c>
      <c r="D304" s="41" t="s">
        <v>4316</v>
      </c>
      <c r="E304" s="41" t="s">
        <v>1793</v>
      </c>
      <c r="F304" s="41" t="s">
        <v>2251</v>
      </c>
      <c r="G304" s="41" t="s">
        <v>1705</v>
      </c>
      <c r="H304" s="41" t="s">
        <v>1707</v>
      </c>
      <c r="I304" s="41" t="s">
        <v>1706</v>
      </c>
      <c r="J304" s="41" t="s">
        <v>1746</v>
      </c>
      <c r="K304" s="41" t="s">
        <v>1747</v>
      </c>
      <c r="L304" s="41">
        <f t="shared" si="42"/>
        <v>5</v>
      </c>
      <c r="M304" s="41">
        <f t="shared" si="43"/>
        <v>13</v>
      </c>
      <c r="N304" s="41" t="str">
        <f t="shared" si="44"/>
        <v>RIMNCDI</v>
      </c>
      <c r="O304" s="41" t="str">
        <f>VLOOKUP(N304,Table1[],2,FALSE)</f>
        <v>0213-1315</v>
      </c>
      <c r="P304" s="41" t="str">
        <f>VLOOKUP(N304,Table1[],3,FALSE)</f>
        <v>R</v>
      </c>
      <c r="Q304" s="41" t="str">
        <f>VLOOKUP(N304,Table1[],4,FALSE)</f>
        <v>S</v>
      </c>
      <c r="S304" s="56" t="s">
        <v>2576</v>
      </c>
      <c r="T304" s="70">
        <v>42906</v>
      </c>
    </row>
    <row r="305" spans="1:23" ht="32">
      <c r="A305" s="41" t="s">
        <v>1326</v>
      </c>
      <c r="B305" s="43" t="s">
        <v>3640</v>
      </c>
      <c r="C305" s="37" t="s">
        <v>3966</v>
      </c>
      <c r="D305" s="41" t="s">
        <v>4317</v>
      </c>
      <c r="E305" s="41" t="s">
        <v>1701</v>
      </c>
      <c r="F305" s="41" t="s">
        <v>1703</v>
      </c>
      <c r="G305" s="41" t="s">
        <v>1702</v>
      </c>
      <c r="H305" s="41" t="s">
        <v>1775</v>
      </c>
      <c r="I305" s="41" t="s">
        <v>1704</v>
      </c>
      <c r="J305" s="41" t="s">
        <v>418</v>
      </c>
      <c r="K305" s="41" t="s">
        <v>1745</v>
      </c>
      <c r="L305" s="41">
        <f t="shared" si="42"/>
        <v>5</v>
      </c>
      <c r="M305" s="41">
        <f t="shared" si="43"/>
        <v>9</v>
      </c>
      <c r="N305" s="41" t="str">
        <f t="shared" si="44"/>
        <v>NED</v>
      </c>
      <c r="O305" s="41" t="str">
        <f>VLOOKUP(N305,Table1[],2,FALSE)</f>
        <v>0029-5493</v>
      </c>
      <c r="P305" s="41" t="str">
        <f>VLOOKUP(N305,Table1[],3,FALSE)</f>
        <v>R</v>
      </c>
      <c r="Q305" s="41" t="str">
        <f>VLOOKUP(N305,Table1[],4,FALSE)</f>
        <v>S</v>
      </c>
      <c r="S305" s="41" t="e">
        <v>#REF!</v>
      </c>
      <c r="T305" s="70">
        <v>42906</v>
      </c>
    </row>
    <row r="306" spans="1:23" ht="32">
      <c r="A306" s="41" t="s">
        <v>1324</v>
      </c>
      <c r="B306" s="43" t="s">
        <v>3637</v>
      </c>
      <c r="C306" s="37" t="s">
        <v>3963</v>
      </c>
      <c r="D306" s="41" t="s">
        <v>4318</v>
      </c>
      <c r="E306" s="41" t="s">
        <v>1693</v>
      </c>
      <c r="F306" s="41" t="s">
        <v>1694</v>
      </c>
      <c r="G306" s="41" t="s">
        <v>1695</v>
      </c>
      <c r="H306" s="41" t="s">
        <v>1772</v>
      </c>
      <c r="I306" s="41" t="s">
        <v>1696</v>
      </c>
      <c r="J306" s="41" t="s">
        <v>1741</v>
      </c>
      <c r="K306" s="41" t="s">
        <v>1742</v>
      </c>
      <c r="L306" s="41">
        <f t="shared" si="42"/>
        <v>5</v>
      </c>
      <c r="M306" s="41">
        <f t="shared" si="43"/>
        <v>11</v>
      </c>
      <c r="N306" s="41" t="str">
        <f t="shared" si="44"/>
        <v>LNCSE</v>
      </c>
      <c r="O306" s="41" t="str">
        <f>VLOOKUP(N306,Table1[],2,FALSE)</f>
        <v>1439-7358</v>
      </c>
      <c r="P306" s="41" t="str">
        <f>VLOOKUP(N306,Table1[],3,FALSE)</f>
        <v>R</v>
      </c>
      <c r="Q306" s="41" t="str">
        <f>VLOOKUP(N306,Table1[],4,FALSE)</f>
        <v>N</v>
      </c>
      <c r="S306" s="41" t="e">
        <v>#REF!</v>
      </c>
      <c r="T306" s="70">
        <v>42906</v>
      </c>
    </row>
    <row r="307" spans="1:23" ht="32">
      <c r="A307" s="41" t="s">
        <v>1321</v>
      </c>
      <c r="B307" s="43" t="s">
        <v>3636</v>
      </c>
      <c r="C307" s="37" t="s">
        <v>3962</v>
      </c>
      <c r="D307" s="41" t="s">
        <v>4319</v>
      </c>
      <c r="E307" s="41" t="s">
        <v>1682</v>
      </c>
      <c r="F307" s="41" t="s">
        <v>1683</v>
      </c>
      <c r="G307" s="41" t="s">
        <v>1685</v>
      </c>
      <c r="H307" s="41" t="s">
        <v>1858</v>
      </c>
      <c r="I307" s="41" t="s">
        <v>1684</v>
      </c>
      <c r="J307" s="41" t="s">
        <v>1735</v>
      </c>
      <c r="K307" s="41" t="s">
        <v>1736</v>
      </c>
      <c r="L307" s="41">
        <f t="shared" si="42"/>
        <v>5</v>
      </c>
      <c r="M307" s="41">
        <f t="shared" si="43"/>
        <v>8</v>
      </c>
      <c r="N307" s="41" t="str">
        <f t="shared" si="44"/>
        <v>JB</v>
      </c>
      <c r="O307" s="41" t="str">
        <f>VLOOKUP(N307,Table1[],2,FALSE)</f>
        <v>0021-9290</v>
      </c>
      <c r="P307" s="41" t="str">
        <f>VLOOKUP(N307,Table1[],3,FALSE)</f>
        <v>R</v>
      </c>
      <c r="Q307" s="41" t="str">
        <f>VLOOKUP(N307,Table1[],4,FALSE)</f>
        <v>S</v>
      </c>
      <c r="S307" s="41" t="e">
        <v>#REF!</v>
      </c>
      <c r="T307" s="70">
        <v>42906</v>
      </c>
    </row>
    <row r="308" spans="1:23" ht="32">
      <c r="A308" s="41" t="s">
        <v>1333</v>
      </c>
      <c r="B308" s="43" t="s">
        <v>3635</v>
      </c>
      <c r="C308" s="37" t="s">
        <v>3961</v>
      </c>
      <c r="D308" s="41" t="s">
        <v>4320</v>
      </c>
      <c r="E308" s="41" t="s">
        <v>1730</v>
      </c>
      <c r="F308" s="41" t="s">
        <v>1731</v>
      </c>
      <c r="G308" s="41" t="s">
        <v>1729</v>
      </c>
      <c r="H308" s="41" t="s">
        <v>1780</v>
      </c>
      <c r="I308" s="41" t="s">
        <v>1732</v>
      </c>
      <c r="J308" s="41" t="s">
        <v>1757</v>
      </c>
      <c r="K308" s="41" t="s">
        <v>1758</v>
      </c>
      <c r="L308" s="41">
        <f t="shared" si="42"/>
        <v>5</v>
      </c>
      <c r="M308" s="41">
        <f t="shared" si="43"/>
        <v>11</v>
      </c>
      <c r="N308" s="41" t="str">
        <f t="shared" si="44"/>
        <v>IJNME</v>
      </c>
      <c r="O308" s="41" t="str">
        <f>VLOOKUP(N308,Table1[],2,FALSE)</f>
        <v>1097-0207</v>
      </c>
      <c r="P308" s="41" t="str">
        <f>VLOOKUP(N308,Table1[],3,FALSE)</f>
        <v>R</v>
      </c>
      <c r="Q308" s="41" t="str">
        <f>VLOOKUP(N308,Table1[],4,FALSE)</f>
        <v>S</v>
      </c>
      <c r="S308" s="41" t="e">
        <v>#REF!</v>
      </c>
      <c r="T308" s="70">
        <v>42906</v>
      </c>
    </row>
    <row r="309" spans="1:23" ht="32">
      <c r="A309" s="41" t="s">
        <v>1322</v>
      </c>
      <c r="B309" s="43" t="s">
        <v>3643</v>
      </c>
      <c r="C309" s="37" t="s">
        <v>3969</v>
      </c>
      <c r="D309" s="41" t="s">
        <v>4321</v>
      </c>
      <c r="E309" s="41" t="s">
        <v>1687</v>
      </c>
      <c r="F309" s="41" t="s">
        <v>1688</v>
      </c>
      <c r="G309" s="41" t="s">
        <v>1686</v>
      </c>
      <c r="H309" s="41" t="s">
        <v>1773</v>
      </c>
      <c r="I309" s="41" t="s">
        <v>1689</v>
      </c>
      <c r="J309" s="41" t="s">
        <v>1737</v>
      </c>
      <c r="K309" s="41" t="s">
        <v>1738</v>
      </c>
      <c r="L309" s="41">
        <f t="shared" si="42"/>
        <v>5</v>
      </c>
      <c r="M309" s="41">
        <f t="shared" si="43"/>
        <v>11</v>
      </c>
      <c r="N309" s="41" t="str">
        <f t="shared" si="44"/>
        <v>IJNME</v>
      </c>
      <c r="O309" s="41" t="str">
        <f>VLOOKUP(N309,Table1[],2,FALSE)</f>
        <v>1097-0207</v>
      </c>
      <c r="P309" s="41" t="str">
        <f>VLOOKUP(N309,Table1[],3,FALSE)</f>
        <v>R</v>
      </c>
      <c r="Q309" s="41" t="str">
        <f>VLOOKUP(N309,Table1[],4,FALSE)</f>
        <v>S</v>
      </c>
      <c r="S309" s="56" t="s">
        <v>2576</v>
      </c>
      <c r="T309" s="70">
        <v>42906</v>
      </c>
    </row>
    <row r="310" spans="1:23" ht="32">
      <c r="A310" s="41" t="s">
        <v>1329</v>
      </c>
      <c r="B310" s="43" t="s">
        <v>3634</v>
      </c>
      <c r="C310" s="37" t="s">
        <v>3960</v>
      </c>
      <c r="D310" s="41" t="s">
        <v>4322</v>
      </c>
      <c r="E310" s="41" t="s">
        <v>1713</v>
      </c>
      <c r="F310" s="41" t="s">
        <v>1714</v>
      </c>
      <c r="G310" s="41" t="s">
        <v>1712</v>
      </c>
      <c r="H310" s="41" t="s">
        <v>1777</v>
      </c>
      <c r="I310" s="41" t="s">
        <v>1715</v>
      </c>
      <c r="J310" s="41" t="s">
        <v>1751</v>
      </c>
      <c r="K310" s="41" t="s">
        <v>1750</v>
      </c>
      <c r="L310" s="41">
        <f t="shared" si="42"/>
        <v>5</v>
      </c>
      <c r="M310" s="41">
        <f t="shared" si="43"/>
        <v>11</v>
      </c>
      <c r="N310" s="41" t="str">
        <f t="shared" si="44"/>
        <v>CMAME</v>
      </c>
      <c r="O310" s="41" t="str">
        <f>VLOOKUP(N310,Table1[],2,FALSE)</f>
        <v>0045-7825</v>
      </c>
      <c r="P310" s="41" t="str">
        <f>VLOOKUP(N310,Table1[],3,FALSE)</f>
        <v>R</v>
      </c>
      <c r="Q310" s="41" t="str">
        <f>VLOOKUP(N310,Table1[],4,FALSE)</f>
        <v>S</v>
      </c>
      <c r="S310" s="41" t="e">
        <v>#REF!</v>
      </c>
      <c r="T310" s="70">
        <v>42906</v>
      </c>
    </row>
    <row r="311" spans="1:23" ht="32">
      <c r="A311" s="41" t="s">
        <v>1332</v>
      </c>
      <c r="B311" s="43" t="s">
        <v>3645</v>
      </c>
      <c r="C311" s="37" t="s">
        <v>3971</v>
      </c>
      <c r="D311" s="41" t="s">
        <v>4323</v>
      </c>
      <c r="E311" s="41" t="s">
        <v>1726</v>
      </c>
      <c r="F311" s="41" t="s">
        <v>1727</v>
      </c>
      <c r="G311" s="41" t="s">
        <v>1725</v>
      </c>
      <c r="H311" s="41" t="s">
        <v>1779</v>
      </c>
      <c r="I311" s="41" t="s">
        <v>1728</v>
      </c>
      <c r="J311" s="41" t="s">
        <v>1755</v>
      </c>
      <c r="K311" s="41" t="s">
        <v>1756</v>
      </c>
      <c r="L311" s="41">
        <f t="shared" si="42"/>
        <v>5</v>
      </c>
      <c r="M311" s="41">
        <f t="shared" si="43"/>
        <v>11</v>
      </c>
      <c r="N311" s="41" t="str">
        <f t="shared" si="44"/>
        <v>CMAME</v>
      </c>
      <c r="O311" s="41" t="str">
        <f>VLOOKUP(N311,Table1[],2,FALSE)</f>
        <v>0045-7825</v>
      </c>
      <c r="P311" s="41" t="str">
        <f>VLOOKUP(N311,Table1[],3,FALSE)</f>
        <v>R</v>
      </c>
      <c r="Q311" s="41" t="str">
        <f>VLOOKUP(N311,Table1[],4,FALSE)</f>
        <v>S</v>
      </c>
      <c r="S311" s="41" t="e">
        <v>#REF!</v>
      </c>
      <c r="T311" s="70">
        <v>42906</v>
      </c>
    </row>
    <row r="312" spans="1:23" ht="32">
      <c r="A312" s="41" t="s">
        <v>1328</v>
      </c>
      <c r="B312" s="43" t="s">
        <v>3639</v>
      </c>
      <c r="C312" s="37" t="s">
        <v>3965</v>
      </c>
      <c r="D312" s="41" t="s">
        <v>4324</v>
      </c>
      <c r="E312" s="41" t="s">
        <v>1709</v>
      </c>
      <c r="F312" s="41" t="s">
        <v>1710</v>
      </c>
      <c r="G312" s="41" t="s">
        <v>1708</v>
      </c>
      <c r="H312" s="41" t="s">
        <v>1776</v>
      </c>
      <c r="I312" s="41" t="s">
        <v>1711</v>
      </c>
      <c r="J312" s="41" t="s">
        <v>1749</v>
      </c>
      <c r="K312" s="41" t="s">
        <v>1748</v>
      </c>
      <c r="L312" s="41">
        <f t="shared" si="42"/>
        <v>5</v>
      </c>
      <c r="M312" s="41">
        <f t="shared" si="43"/>
        <v>11</v>
      </c>
      <c r="N312" s="41" t="str">
        <f t="shared" si="44"/>
        <v>CMAME</v>
      </c>
      <c r="O312" s="41" t="str">
        <f>VLOOKUP(N312,Table1[],2,FALSE)</f>
        <v>0045-7825</v>
      </c>
      <c r="P312" s="41" t="str">
        <f>VLOOKUP(N312,Table1[],3,FALSE)</f>
        <v>R</v>
      </c>
      <c r="Q312" s="41" t="str">
        <f>VLOOKUP(N312,Table1[],4,FALSE)</f>
        <v>S</v>
      </c>
      <c r="S312" s="41" t="e">
        <v>#REF!</v>
      </c>
      <c r="T312" s="70">
        <v>42906</v>
      </c>
    </row>
    <row r="313" spans="1:23" ht="32">
      <c r="A313" s="41" t="s">
        <v>1325</v>
      </c>
      <c r="B313" s="43" t="s">
        <v>3644</v>
      </c>
      <c r="C313" s="37" t="s">
        <v>3970</v>
      </c>
      <c r="D313" s="41" t="s">
        <v>4325</v>
      </c>
      <c r="E313" s="41" t="s">
        <v>1698</v>
      </c>
      <c r="F313" s="41" t="s">
        <v>1699</v>
      </c>
      <c r="G313" s="41" t="s">
        <v>1697</v>
      </c>
      <c r="H313" s="41" t="s">
        <v>1774</v>
      </c>
      <c r="I313" s="41" t="s">
        <v>1700</v>
      </c>
      <c r="J313" s="41" t="s">
        <v>1744</v>
      </c>
      <c r="K313" s="41" t="s">
        <v>1743</v>
      </c>
      <c r="L313" s="41">
        <f t="shared" si="42"/>
        <v>5</v>
      </c>
      <c r="M313" s="41">
        <f t="shared" si="43"/>
        <v>8</v>
      </c>
      <c r="N313" s="41" t="str">
        <f t="shared" si="44"/>
        <v>CM</v>
      </c>
      <c r="O313" s="41" t="str">
        <f>VLOOKUP(N313,Table1[],2,FALSE)</f>
        <v>0178-7675</v>
      </c>
      <c r="P313" s="41" t="str">
        <f>VLOOKUP(N313,Table1[],3,FALSE)</f>
        <v>R</v>
      </c>
      <c r="Q313" s="41" t="str">
        <f>VLOOKUP(N313,Table1[],4,FALSE)</f>
        <v>S</v>
      </c>
      <c r="S313" s="41" t="e">
        <v>#REF!</v>
      </c>
      <c r="T313" s="70">
        <v>42906</v>
      </c>
    </row>
    <row r="314" spans="1:23" ht="32">
      <c r="A314" s="41" t="s">
        <v>1330</v>
      </c>
      <c r="B314" s="43" t="s">
        <v>3641</v>
      </c>
      <c r="C314" s="37" t="s">
        <v>3967</v>
      </c>
      <c r="D314" s="41" t="s">
        <v>4326</v>
      </c>
      <c r="E314" s="41" t="s">
        <v>1717</v>
      </c>
      <c r="F314" s="41" t="s">
        <v>1718</v>
      </c>
      <c r="G314" s="41" t="s">
        <v>1716</v>
      </c>
      <c r="H314" s="41" t="s">
        <v>1719</v>
      </c>
      <c r="I314" s="41" t="s">
        <v>1720</v>
      </c>
      <c r="J314" s="41" t="s">
        <v>1753</v>
      </c>
      <c r="K314" s="41" t="s">
        <v>1752</v>
      </c>
      <c r="L314" s="41">
        <f t="shared" si="42"/>
        <v>5</v>
      </c>
      <c r="M314" s="41">
        <f t="shared" si="43"/>
        <v>9</v>
      </c>
      <c r="N314" s="41" t="str">
        <f t="shared" si="44"/>
        <v>AES</v>
      </c>
      <c r="O314" s="41" t="str">
        <f>VLOOKUP(N314,Table1[],2,FALSE)</f>
        <v>0965-9978</v>
      </c>
      <c r="P314" s="41" t="str">
        <f>VLOOKUP(N314,Table1[],3,FALSE)</f>
        <v>R</v>
      </c>
      <c r="Q314" s="41" t="str">
        <f>VLOOKUP(N314,Table1[],4,FALSE)</f>
        <v>S</v>
      </c>
      <c r="S314" s="41" t="e">
        <v>#REF!</v>
      </c>
      <c r="T314" s="70">
        <v>42906</v>
      </c>
      <c r="W314" s="41">
        <v>0.52900000000000003</v>
      </c>
    </row>
    <row r="315" spans="1:23" ht="32">
      <c r="A315" s="41" t="s">
        <v>1339</v>
      </c>
      <c r="B315" s="43" t="s">
        <v>3650</v>
      </c>
      <c r="C315" s="37" t="s">
        <v>3977</v>
      </c>
      <c r="D315" s="41" t="s">
        <v>4327</v>
      </c>
      <c r="E315" s="41" t="s">
        <v>1802</v>
      </c>
      <c r="F315" s="41" t="s">
        <v>1803</v>
      </c>
      <c r="G315" s="41" t="s">
        <v>1847</v>
      </c>
      <c r="H315" s="41" t="s">
        <v>1805</v>
      </c>
      <c r="I315" s="41" t="s">
        <v>1804</v>
      </c>
      <c r="J315" s="41" t="s">
        <v>418</v>
      </c>
      <c r="K315" s="41" t="s">
        <v>1848</v>
      </c>
      <c r="L315" s="41">
        <f t="shared" si="42"/>
        <v>5</v>
      </c>
      <c r="M315" s="41">
        <f t="shared" si="43"/>
        <v>9</v>
      </c>
      <c r="N315" s="41" t="str">
        <f t="shared" si="44"/>
        <v>TWS</v>
      </c>
      <c r="O315" s="41" t="str">
        <f>VLOOKUP(N315,Table1[],2,FALSE)</f>
        <v>0263-8231</v>
      </c>
      <c r="P315" s="41" t="str">
        <f>VLOOKUP(N315,Table1[],3,FALSE)</f>
        <v>R</v>
      </c>
      <c r="Q315" s="41" t="str">
        <f>VLOOKUP(N315,Table1[],4,FALSE)</f>
        <v>S</v>
      </c>
      <c r="S315" s="41" t="e">
        <v>#REF!</v>
      </c>
      <c r="T315" s="70">
        <v>42906</v>
      </c>
    </row>
    <row r="316" spans="1:23" ht="32">
      <c r="A316" s="41" t="s">
        <v>1338</v>
      </c>
      <c r="B316" s="43" t="s">
        <v>4738</v>
      </c>
      <c r="C316" s="37" t="s">
        <v>3979</v>
      </c>
      <c r="D316" s="41" t="s">
        <v>4328</v>
      </c>
      <c r="E316" s="41" t="s">
        <v>1798</v>
      </c>
      <c r="F316" s="41" t="s">
        <v>1799</v>
      </c>
      <c r="G316" s="41" t="s">
        <v>1844</v>
      </c>
      <c r="H316" s="41" t="s">
        <v>1801</v>
      </c>
      <c r="I316" s="41" t="s">
        <v>1800</v>
      </c>
      <c r="J316" s="41" t="s">
        <v>418</v>
      </c>
      <c r="K316" s="41" t="s">
        <v>1846</v>
      </c>
      <c r="L316" s="41">
        <f t="shared" si="42"/>
        <v>5</v>
      </c>
      <c r="M316" s="41">
        <f t="shared" si="43"/>
        <v>9</v>
      </c>
      <c r="N316" s="41" t="str">
        <f t="shared" si="44"/>
        <v>TWS</v>
      </c>
      <c r="O316" s="41" t="str">
        <f>VLOOKUP(N316,Table1[],2,FALSE)</f>
        <v>0263-8231</v>
      </c>
      <c r="P316" s="41" t="str">
        <f>VLOOKUP(N316,Table1[],3,FALSE)</f>
        <v>R</v>
      </c>
      <c r="Q316" s="41" t="str">
        <f>VLOOKUP(N316,Table1[],4,FALSE)</f>
        <v>S</v>
      </c>
      <c r="S316" s="41" t="e">
        <v>#REF!</v>
      </c>
      <c r="T316" s="70">
        <v>42906</v>
      </c>
    </row>
    <row r="317" spans="1:23" ht="32">
      <c r="A317" s="41" t="s">
        <v>1336</v>
      </c>
      <c r="B317" s="43" t="s">
        <v>3649</v>
      </c>
      <c r="C317" s="37" t="s">
        <v>3975</v>
      </c>
      <c r="D317" s="41" t="s">
        <v>4329</v>
      </c>
      <c r="E317" s="41" t="s">
        <v>1793</v>
      </c>
      <c r="F317" s="41" t="s">
        <v>2241</v>
      </c>
      <c r="G317" s="41" t="s">
        <v>1862</v>
      </c>
      <c r="H317" s="41" t="s">
        <v>1792</v>
      </c>
      <c r="I317" s="41" t="s">
        <v>1791</v>
      </c>
      <c r="J317" s="41" t="s">
        <v>1840</v>
      </c>
      <c r="K317" s="41" t="s">
        <v>1841</v>
      </c>
      <c r="L317" s="41">
        <f t="shared" si="42"/>
        <v>5</v>
      </c>
      <c r="M317" s="41">
        <f t="shared" si="43"/>
        <v>13</v>
      </c>
      <c r="N317" s="41" t="str">
        <f t="shared" si="44"/>
        <v>RIMNCDI</v>
      </c>
      <c r="O317" s="41" t="str">
        <f>VLOOKUP(N317,Table1[],2,FALSE)</f>
        <v>0213-1315</v>
      </c>
      <c r="P317" s="41" t="str">
        <f>VLOOKUP(N317,Table1[],3,FALSE)</f>
        <v>R</v>
      </c>
      <c r="Q317" s="41" t="str">
        <f>VLOOKUP(N317,Table1[],4,FALSE)</f>
        <v>S</v>
      </c>
      <c r="S317" s="56" t="s">
        <v>2576</v>
      </c>
      <c r="T317" s="70">
        <v>42906</v>
      </c>
    </row>
    <row r="318" spans="1:23" ht="32">
      <c r="A318" s="41" t="s">
        <v>3313</v>
      </c>
      <c r="B318" s="43" t="s">
        <v>3652</v>
      </c>
      <c r="C318" s="37" t="s">
        <v>3980</v>
      </c>
      <c r="D318" s="41" t="s">
        <v>4334</v>
      </c>
      <c r="E318" s="41" t="s">
        <v>1781</v>
      </c>
      <c r="F318" s="41" t="s">
        <v>1782</v>
      </c>
      <c r="G318" s="41" t="s">
        <v>1835</v>
      </c>
      <c r="H318" s="41" t="s">
        <v>2260</v>
      </c>
      <c r="I318" s="41" t="s">
        <v>1783</v>
      </c>
      <c r="J318" s="41" t="s">
        <v>418</v>
      </c>
      <c r="K318" s="41" t="s">
        <v>1836</v>
      </c>
      <c r="L318" s="41">
        <f t="shared" si="42"/>
        <v>5</v>
      </c>
      <c r="M318" s="41">
        <f t="shared" si="43"/>
        <v>10</v>
      </c>
      <c r="N318" s="41" t="str">
        <f t="shared" si="44"/>
        <v>REMN</v>
      </c>
      <c r="O318" s="41" t="str">
        <f>VLOOKUP(N318,Table1[],2,FALSE)</f>
        <v>1779-7179</v>
      </c>
      <c r="P318" s="41" t="str">
        <f>VLOOKUP(N318,Table1[],3,FALSE)</f>
        <v>R</v>
      </c>
      <c r="Q318" s="41" t="str">
        <f>VLOOKUP(N318,Table1[],4,FALSE)</f>
        <v>N</v>
      </c>
      <c r="S318" s="56" t="s">
        <v>2576</v>
      </c>
      <c r="T318" s="70">
        <v>42906</v>
      </c>
    </row>
    <row r="319" spans="1:23" ht="32">
      <c r="A319" s="41" t="s">
        <v>1344</v>
      </c>
      <c r="B319" s="43" t="s">
        <v>3647</v>
      </c>
      <c r="C319" s="37" t="s">
        <v>3973</v>
      </c>
      <c r="D319" s="41" t="s">
        <v>4330</v>
      </c>
      <c r="E319" s="41" t="s">
        <v>1874</v>
      </c>
      <c r="F319" s="41" t="s">
        <v>1873</v>
      </c>
      <c r="G319" s="41" t="s">
        <v>1875</v>
      </c>
      <c r="H319" s="41" t="s">
        <v>2485</v>
      </c>
      <c r="I319" s="41" t="s">
        <v>2485</v>
      </c>
      <c r="J319" s="41" t="s">
        <v>418</v>
      </c>
      <c r="K319" s="41" t="s">
        <v>1876</v>
      </c>
      <c r="L319" s="41">
        <f t="shared" si="42"/>
        <v>5</v>
      </c>
      <c r="M319" s="41">
        <f t="shared" si="43"/>
        <v>9</v>
      </c>
      <c r="N319" s="41" t="str">
        <f t="shared" si="44"/>
        <v>MSD</v>
      </c>
      <c r="O319" s="41" t="str">
        <f>VLOOKUP(N319,Table1[],2,FALSE)</f>
        <v>1384-5640</v>
      </c>
      <c r="P319" s="41" t="str">
        <f>VLOOKUP(N319,Table1[],3,FALSE)</f>
        <v>R</v>
      </c>
      <c r="Q319" s="41" t="str">
        <f>VLOOKUP(N319,Table1[],4,FALSE)</f>
        <v>S</v>
      </c>
      <c r="S319" s="41" t="e">
        <v>#REF!</v>
      </c>
      <c r="T319" s="70">
        <v>42906</v>
      </c>
    </row>
    <row r="320" spans="1:23" ht="32">
      <c r="A320" s="41" t="s">
        <v>1340</v>
      </c>
      <c r="B320" s="43" t="s">
        <v>3654</v>
      </c>
      <c r="C320" s="37" t="s">
        <v>3982</v>
      </c>
      <c r="D320" s="41" t="s">
        <v>4331</v>
      </c>
      <c r="E320" s="41" t="s">
        <v>1850</v>
      </c>
      <c r="F320" s="41" t="s">
        <v>1849</v>
      </c>
      <c r="G320" s="41" t="s">
        <v>1851</v>
      </c>
      <c r="H320" s="41" t="s">
        <v>1860</v>
      </c>
      <c r="I320" s="41" t="s">
        <v>1806</v>
      </c>
      <c r="J320" s="41" t="s">
        <v>1852</v>
      </c>
      <c r="K320" s="41" t="s">
        <v>1853</v>
      </c>
      <c r="L320" s="41">
        <f t="shared" si="42"/>
        <v>5</v>
      </c>
      <c r="M320" s="41">
        <f t="shared" si="43"/>
        <v>11</v>
      </c>
      <c r="N320" s="41" t="str">
        <f t="shared" si="44"/>
        <v>IJNME</v>
      </c>
      <c r="O320" s="41" t="str">
        <f>VLOOKUP(N320,Table1[],2,FALSE)</f>
        <v>1097-0207</v>
      </c>
      <c r="P320" s="41" t="str">
        <f>VLOOKUP(N320,Table1[],3,FALSE)</f>
        <v>R</v>
      </c>
      <c r="Q320" s="41" t="str">
        <f>VLOOKUP(N320,Table1[],4,FALSE)</f>
        <v>S</v>
      </c>
      <c r="S320" s="41" t="e">
        <v>#REF!</v>
      </c>
      <c r="T320" s="70">
        <v>42906</v>
      </c>
    </row>
    <row r="321" spans="1:23" ht="32">
      <c r="A321" s="41" t="s">
        <v>1342</v>
      </c>
      <c r="B321" s="43" t="s">
        <v>3648</v>
      </c>
      <c r="C321" s="37" t="s">
        <v>3974</v>
      </c>
      <c r="D321" s="41" t="s">
        <v>4332</v>
      </c>
      <c r="E321" s="41" t="s">
        <v>1863</v>
      </c>
      <c r="F321" s="41" t="s">
        <v>1864</v>
      </c>
      <c r="G321" s="41" t="s">
        <v>1865</v>
      </c>
      <c r="H321" s="41" t="s">
        <v>2485</v>
      </c>
      <c r="I321" s="41" t="s">
        <v>2485</v>
      </c>
      <c r="J321" s="41" t="s">
        <v>418</v>
      </c>
      <c r="K321" s="41" t="s">
        <v>1866</v>
      </c>
      <c r="L321" s="41">
        <f t="shared" si="42"/>
        <v>5</v>
      </c>
      <c r="M321" s="41">
        <f t="shared" si="43"/>
        <v>9</v>
      </c>
      <c r="N321" s="41" t="str">
        <f t="shared" si="44"/>
        <v>IJF</v>
      </c>
      <c r="O321" s="41" t="str">
        <f>VLOOKUP(N321,Table1[],2,FALSE)</f>
        <v>0142-1123</v>
      </c>
      <c r="P321" s="41" t="str">
        <f>VLOOKUP(N321,Table1[],3,FALSE)</f>
        <v>R</v>
      </c>
      <c r="Q321" s="41" t="str">
        <f>VLOOKUP(N321,Table1[],4,FALSE)</f>
        <v>S</v>
      </c>
      <c r="S321" s="41" t="e">
        <v>#REF!</v>
      </c>
      <c r="T321" s="70">
        <v>42906</v>
      </c>
    </row>
    <row r="322" spans="1:23" ht="32">
      <c r="A322" s="41" t="s">
        <v>1347</v>
      </c>
      <c r="B322" s="43" t="s">
        <v>3646</v>
      </c>
      <c r="C322" s="37" t="s">
        <v>3972</v>
      </c>
      <c r="D322" s="41" t="s">
        <v>4333</v>
      </c>
      <c r="E322" s="41" t="s">
        <v>1816</v>
      </c>
      <c r="F322" s="41" t="s">
        <v>1817</v>
      </c>
      <c r="G322" s="41" t="s">
        <v>1882</v>
      </c>
      <c r="H322" s="41" t="s">
        <v>1939</v>
      </c>
      <c r="I322" s="41" t="s">
        <v>1818</v>
      </c>
      <c r="J322" s="41" t="s">
        <v>1883</v>
      </c>
      <c r="K322" s="41" t="s">
        <v>1884</v>
      </c>
      <c r="L322" s="41">
        <f t="shared" si="42"/>
        <v>5</v>
      </c>
      <c r="M322" s="41">
        <f t="shared" si="43"/>
        <v>10</v>
      </c>
      <c r="N322" s="41" t="str">
        <f t="shared" si="44"/>
        <v>IJCM</v>
      </c>
      <c r="O322" s="41" t="str">
        <f>VLOOKUP(N322,Table1[],2,FALSE)</f>
        <v>0219-8762</v>
      </c>
      <c r="P322" s="41" t="str">
        <f>VLOOKUP(N322,Table1[],3,FALSE)</f>
        <v>R</v>
      </c>
      <c r="Q322" s="41" t="str">
        <f>VLOOKUP(N322,Table1[],4,FALSE)</f>
        <v>S</v>
      </c>
      <c r="S322" s="41" t="e">
        <v>#REF!</v>
      </c>
      <c r="T322" s="70">
        <v>42906</v>
      </c>
    </row>
    <row r="323" spans="1:23">
      <c r="A323" s="41" t="s">
        <v>1341</v>
      </c>
      <c r="B323" s="43" t="s">
        <v>3651</v>
      </c>
      <c r="C323" s="37" t="s">
        <v>3978</v>
      </c>
      <c r="D323" s="41" t="s">
        <v>4335</v>
      </c>
      <c r="E323" s="41" t="s">
        <v>1807</v>
      </c>
      <c r="F323" s="41" t="s">
        <v>1808</v>
      </c>
      <c r="G323" s="41" t="s">
        <v>1854</v>
      </c>
      <c r="H323" s="41" t="s">
        <v>1861</v>
      </c>
      <c r="I323" s="41" t="s">
        <v>1809</v>
      </c>
      <c r="J323" s="41" t="s">
        <v>1855</v>
      </c>
      <c r="K323" s="41" t="s">
        <v>1856</v>
      </c>
      <c r="L323" s="41">
        <f t="shared" si="42"/>
        <v>5</v>
      </c>
      <c r="M323" s="41">
        <f t="shared" si="43"/>
        <v>10</v>
      </c>
      <c r="N323" s="41" t="str">
        <f t="shared" si="44"/>
        <v>CNME</v>
      </c>
      <c r="O323" s="41" t="str">
        <f>VLOOKUP(N323,Table1[],2,FALSE)</f>
        <v>2040-7947</v>
      </c>
      <c r="P323" s="41" t="str">
        <f>VLOOKUP(N323,Table1[],3,FALSE)</f>
        <v>R</v>
      </c>
      <c r="Q323" s="41" t="str">
        <f>VLOOKUP(N323,Table1[],4,FALSE)</f>
        <v>N</v>
      </c>
      <c r="S323" s="41" t="e">
        <v>#REF!</v>
      </c>
      <c r="T323" s="70">
        <v>42906</v>
      </c>
    </row>
    <row r="324" spans="1:23" ht="32">
      <c r="A324" s="41" t="s">
        <v>1337</v>
      </c>
      <c r="B324" s="43" t="s">
        <v>3656</v>
      </c>
      <c r="C324" s="37" t="s">
        <v>3984</v>
      </c>
      <c r="D324" s="41" t="s">
        <v>4336</v>
      </c>
      <c r="E324" s="41" t="s">
        <v>1794</v>
      </c>
      <c r="F324" s="41" t="s">
        <v>1795</v>
      </c>
      <c r="G324" s="41" t="s">
        <v>1845</v>
      </c>
      <c r="H324" s="41" t="s">
        <v>1797</v>
      </c>
      <c r="I324" s="41" t="s">
        <v>1796</v>
      </c>
      <c r="J324" s="41" t="s">
        <v>1842</v>
      </c>
      <c r="K324" s="41" t="s">
        <v>1843</v>
      </c>
      <c r="L324" s="41">
        <f t="shared" si="42"/>
        <v>5</v>
      </c>
      <c r="M324" s="41">
        <f t="shared" si="43"/>
        <v>11</v>
      </c>
      <c r="N324" s="41" t="str">
        <f t="shared" si="44"/>
        <v>CMAME</v>
      </c>
      <c r="O324" s="41" t="str">
        <f>VLOOKUP(N324,Table1[],2,FALSE)</f>
        <v>0045-7825</v>
      </c>
      <c r="P324" s="41" t="str">
        <f>VLOOKUP(N324,Table1[],3,FALSE)</f>
        <v>R</v>
      </c>
      <c r="Q324" s="41" t="str">
        <f>VLOOKUP(N324,Table1[],4,FALSE)</f>
        <v>S</v>
      </c>
      <c r="S324" s="41" t="e">
        <v>#REF!</v>
      </c>
      <c r="T324" s="70">
        <v>42906</v>
      </c>
    </row>
    <row r="325" spans="1:23">
      <c r="A325" s="41" t="s">
        <v>1343</v>
      </c>
      <c r="B325" s="43" t="s">
        <v>3655</v>
      </c>
      <c r="C325" s="37" t="s">
        <v>3983</v>
      </c>
      <c r="D325" s="41" t="s">
        <v>4337</v>
      </c>
      <c r="E325" s="41" t="s">
        <v>1867</v>
      </c>
      <c r="F325" s="41" t="s">
        <v>1868</v>
      </c>
      <c r="G325" s="41" t="s">
        <v>1871</v>
      </c>
      <c r="H325" s="41" t="s">
        <v>1870</v>
      </c>
      <c r="I325" s="41" t="s">
        <v>1869</v>
      </c>
      <c r="J325" s="41" t="s">
        <v>418</v>
      </c>
      <c r="K325" s="41" t="s">
        <v>1872</v>
      </c>
      <c r="L325" s="41">
        <f t="shared" si="42"/>
        <v>5</v>
      </c>
      <c r="M325" s="41">
        <f t="shared" si="43"/>
        <v>11</v>
      </c>
      <c r="N325" s="41" t="str">
        <f t="shared" si="44"/>
        <v>CMAME</v>
      </c>
      <c r="O325" s="41" t="str">
        <f>VLOOKUP(N325,Table1[],2,FALSE)</f>
        <v>0045-7825</v>
      </c>
      <c r="P325" s="41" t="str">
        <f>VLOOKUP(N325,Table1[],3,FALSE)</f>
        <v>R</v>
      </c>
      <c r="Q325" s="41" t="str">
        <f>VLOOKUP(N325,Table1[],4,FALSE)</f>
        <v>S</v>
      </c>
      <c r="S325" s="56" t="s">
        <v>2576</v>
      </c>
      <c r="T325" s="70">
        <v>42906</v>
      </c>
    </row>
    <row r="326" spans="1:23" ht="32">
      <c r="A326" s="41" t="s">
        <v>1345</v>
      </c>
      <c r="B326" s="43" t="s">
        <v>3658</v>
      </c>
      <c r="C326" s="37" t="s">
        <v>3986</v>
      </c>
      <c r="D326" s="41" t="s">
        <v>4338</v>
      </c>
      <c r="E326" s="41" t="s">
        <v>1810</v>
      </c>
      <c r="F326" s="41" t="s">
        <v>1811</v>
      </c>
      <c r="G326" s="41" t="s">
        <v>1878</v>
      </c>
      <c r="H326" s="41" t="s">
        <v>1941</v>
      </c>
      <c r="I326" s="41" t="s">
        <v>1812</v>
      </c>
      <c r="J326" s="41" t="s">
        <v>1878</v>
      </c>
      <c r="K326" s="41" t="s">
        <v>1877</v>
      </c>
      <c r="L326" s="41">
        <f t="shared" si="42"/>
        <v>5</v>
      </c>
      <c r="M326" s="41">
        <f t="shared" si="43"/>
        <v>11</v>
      </c>
      <c r="N326" s="41" t="str">
        <f t="shared" si="44"/>
        <v>CMAME</v>
      </c>
      <c r="O326" s="41" t="str">
        <f>VLOOKUP(N326,Table1[],2,FALSE)</f>
        <v>0045-7825</v>
      </c>
      <c r="P326" s="41" t="str">
        <f>VLOOKUP(N326,Table1[],3,FALSE)</f>
        <v>R</v>
      </c>
      <c r="Q326" s="41" t="str">
        <f>VLOOKUP(N326,Table1[],4,FALSE)</f>
        <v>S</v>
      </c>
      <c r="S326" s="41" t="e">
        <v>#REF!</v>
      </c>
      <c r="T326" s="70">
        <v>42906</v>
      </c>
    </row>
    <row r="327" spans="1:23" ht="32">
      <c r="A327" s="41" t="s">
        <v>1346</v>
      </c>
      <c r="B327" s="43" t="s">
        <v>3657</v>
      </c>
      <c r="C327" s="37" t="s">
        <v>3985</v>
      </c>
      <c r="D327" s="41" t="s">
        <v>4339</v>
      </c>
      <c r="E327" s="41" t="s">
        <v>1813</v>
      </c>
      <c r="F327" s="41" t="s">
        <v>1814</v>
      </c>
      <c r="G327" s="41" t="s">
        <v>1879</v>
      </c>
      <c r="H327" s="41" t="s">
        <v>1940</v>
      </c>
      <c r="I327" s="41" t="s">
        <v>1815</v>
      </c>
      <c r="J327" s="41" t="s">
        <v>1881</v>
      </c>
      <c r="K327" s="41" t="s">
        <v>1880</v>
      </c>
      <c r="L327" s="41">
        <f t="shared" si="42"/>
        <v>5</v>
      </c>
      <c r="M327" s="41">
        <f t="shared" si="43"/>
        <v>11</v>
      </c>
      <c r="N327" s="41" t="str">
        <f t="shared" si="44"/>
        <v>CMAME</v>
      </c>
      <c r="O327" s="41" t="str">
        <f>VLOOKUP(N327,Table1[],2,FALSE)</f>
        <v>0045-7825</v>
      </c>
      <c r="P327" s="41" t="str">
        <f>VLOOKUP(N327,Table1[],3,FALSE)</f>
        <v>R</v>
      </c>
      <c r="Q327" s="41" t="str">
        <f>VLOOKUP(N327,Table1[],4,FALSE)</f>
        <v>S</v>
      </c>
      <c r="S327" s="41" t="e">
        <v>#REF!</v>
      </c>
      <c r="T327" s="70">
        <v>42906</v>
      </c>
    </row>
    <row r="328" spans="1:23" ht="48">
      <c r="A328" s="41" t="s">
        <v>1335</v>
      </c>
      <c r="B328" s="43" t="s">
        <v>4739</v>
      </c>
      <c r="C328" s="37" t="s">
        <v>3976</v>
      </c>
      <c r="D328" s="41" t="s">
        <v>4340</v>
      </c>
      <c r="E328" s="41" t="s">
        <v>1788</v>
      </c>
      <c r="F328" s="41" t="s">
        <v>1789</v>
      </c>
      <c r="G328" s="41" t="s">
        <v>2468</v>
      </c>
      <c r="H328" s="41" t="s">
        <v>1859</v>
      </c>
      <c r="I328" s="41" t="s">
        <v>1790</v>
      </c>
      <c r="J328" s="41" t="s">
        <v>418</v>
      </c>
      <c r="K328" s="41" t="s">
        <v>1839</v>
      </c>
      <c r="L328" s="41">
        <f t="shared" si="42"/>
        <v>5</v>
      </c>
      <c r="M328" s="41">
        <f t="shared" si="43"/>
        <v>11</v>
      </c>
      <c r="N328" s="41" t="str">
        <f t="shared" si="44"/>
        <v>CMAME</v>
      </c>
      <c r="O328" s="41" t="str">
        <f>VLOOKUP(N328,Table1[],2,FALSE)</f>
        <v>0045-7825</v>
      </c>
      <c r="P328" s="41" t="str">
        <f>VLOOKUP(N328,Table1[],3,FALSE)</f>
        <v>R</v>
      </c>
      <c r="Q328" s="41" t="str">
        <f>VLOOKUP(N328,Table1[],4,FALSE)</f>
        <v>S</v>
      </c>
      <c r="S328" s="41" t="e">
        <v>#REF!</v>
      </c>
      <c r="T328" s="70">
        <v>42906</v>
      </c>
    </row>
    <row r="329" spans="1:23">
      <c r="A329" s="41" t="s">
        <v>1334</v>
      </c>
      <c r="B329" s="43" t="s">
        <v>3653</v>
      </c>
      <c r="C329" s="37" t="s">
        <v>3981</v>
      </c>
      <c r="D329" s="41" t="s">
        <v>4341</v>
      </c>
      <c r="E329" s="41" t="s">
        <v>1785</v>
      </c>
      <c r="F329" s="41" t="s">
        <v>1784</v>
      </c>
      <c r="G329" s="41" t="s">
        <v>1837</v>
      </c>
      <c r="H329" s="41" t="s">
        <v>1787</v>
      </c>
      <c r="I329" s="41" t="s">
        <v>1786</v>
      </c>
      <c r="J329" s="41" t="s">
        <v>418</v>
      </c>
      <c r="K329" s="41" t="s">
        <v>1838</v>
      </c>
      <c r="L329" s="41">
        <f t="shared" si="42"/>
        <v>5</v>
      </c>
      <c r="M329" s="41">
        <f t="shared" si="43"/>
        <v>8</v>
      </c>
      <c r="N329" s="41" t="str">
        <f t="shared" si="44"/>
        <v>AM</v>
      </c>
      <c r="O329" s="41" t="str">
        <f>VLOOKUP(N329,Table1[],2,FALSE)</f>
        <v>1359-6454</v>
      </c>
      <c r="P329" s="41" t="str">
        <f>VLOOKUP(N329,Table1[],3,FALSE)</f>
        <v>R</v>
      </c>
      <c r="Q329" s="41" t="str">
        <f>VLOOKUP(N329,Table1[],4,FALSE)</f>
        <v>S</v>
      </c>
      <c r="S329" s="41" t="e">
        <v>#REF!</v>
      </c>
      <c r="T329" s="70">
        <v>42906</v>
      </c>
      <c r="W329" s="41">
        <v>3.5489999999999999</v>
      </c>
    </row>
    <row r="330" spans="1:23">
      <c r="A330" s="41" t="s">
        <v>1351</v>
      </c>
      <c r="B330" s="43" t="s">
        <v>3660</v>
      </c>
      <c r="C330" s="37" t="s">
        <v>3988</v>
      </c>
      <c r="D330" s="41" t="s">
        <v>4342</v>
      </c>
      <c r="E330" s="41" t="s">
        <v>1832</v>
      </c>
      <c r="F330" s="41" t="s">
        <v>1833</v>
      </c>
      <c r="G330" s="41" t="s">
        <v>1893</v>
      </c>
      <c r="H330" s="41" t="s">
        <v>1935</v>
      </c>
      <c r="I330" s="41" t="s">
        <v>1834</v>
      </c>
      <c r="J330" s="41" t="s">
        <v>1894</v>
      </c>
      <c r="K330" s="41" t="s">
        <v>1895</v>
      </c>
      <c r="L330" s="41">
        <f t="shared" si="42"/>
        <v>5</v>
      </c>
      <c r="M330" s="41">
        <f t="shared" si="43"/>
        <v>9</v>
      </c>
      <c r="N330" s="41" t="str">
        <f t="shared" si="44"/>
        <v>TWS</v>
      </c>
      <c r="O330" s="41" t="str">
        <f>VLOOKUP(N330,Table1[],2,FALSE)</f>
        <v>0263-8231</v>
      </c>
      <c r="P330" s="41" t="str">
        <f>VLOOKUP(N330,Table1[],3,FALSE)</f>
        <v>R</v>
      </c>
      <c r="Q330" s="41" t="str">
        <f>VLOOKUP(N330,Table1[],4,FALSE)</f>
        <v>S</v>
      </c>
      <c r="S330" s="41" t="e">
        <v>#REF!</v>
      </c>
      <c r="T330" s="70">
        <v>42906</v>
      </c>
    </row>
    <row r="331" spans="1:23" ht="32">
      <c r="A331" s="41" t="s">
        <v>1349</v>
      </c>
      <c r="B331" s="43" t="s">
        <v>3659</v>
      </c>
      <c r="C331" s="37" t="s">
        <v>3987</v>
      </c>
      <c r="D331" s="41" t="s">
        <v>4343</v>
      </c>
      <c r="E331" s="41" t="s">
        <v>1825</v>
      </c>
      <c r="F331" s="41" t="s">
        <v>1826</v>
      </c>
      <c r="G331" s="41" t="s">
        <v>1896</v>
      </c>
      <c r="H331" s="41" t="s">
        <v>1936</v>
      </c>
      <c r="I331" s="41" t="s">
        <v>1827</v>
      </c>
      <c r="J331" s="41" t="s">
        <v>1897</v>
      </c>
      <c r="K331" s="41" t="s">
        <v>1898</v>
      </c>
      <c r="L331" s="41">
        <f t="shared" si="42"/>
        <v>5</v>
      </c>
      <c r="M331" s="41">
        <f t="shared" si="43"/>
        <v>7</v>
      </c>
      <c r="N331" s="41" t="str">
        <f t="shared" si="44"/>
        <v>M</v>
      </c>
      <c r="O331" s="41" t="str">
        <f>VLOOKUP(N331,Table1[],2,FALSE)</f>
        <v>0025-6455</v>
      </c>
      <c r="P331" s="41" t="str">
        <f>VLOOKUP(N331,Table1[],3,FALSE)</f>
        <v>R</v>
      </c>
      <c r="Q331" s="41" t="str">
        <f>VLOOKUP(N331,Table1[],4,FALSE)</f>
        <v>S</v>
      </c>
      <c r="S331" s="41" t="e">
        <v>#REF!</v>
      </c>
      <c r="T331" s="70">
        <v>42906</v>
      </c>
    </row>
    <row r="332" spans="1:23" ht="48">
      <c r="A332" s="41" t="s">
        <v>1350</v>
      </c>
      <c r="B332" s="43" t="s">
        <v>3661</v>
      </c>
      <c r="C332" s="37" t="s">
        <v>3989</v>
      </c>
      <c r="D332" s="41" t="s">
        <v>4344</v>
      </c>
      <c r="E332" s="41" t="s">
        <v>1828</v>
      </c>
      <c r="F332" s="41" t="s">
        <v>1829</v>
      </c>
      <c r="G332" s="41" t="s">
        <v>1903</v>
      </c>
      <c r="H332" s="41" t="s">
        <v>1830</v>
      </c>
      <c r="I332" s="41" t="s">
        <v>1831</v>
      </c>
      <c r="J332" s="41" t="s">
        <v>418</v>
      </c>
      <c r="K332" s="41" t="s">
        <v>1904</v>
      </c>
      <c r="L332" s="41">
        <f t="shared" si="42"/>
        <v>5</v>
      </c>
      <c r="M332" s="41">
        <f t="shared" si="43"/>
        <v>11</v>
      </c>
      <c r="N332" s="41" t="str">
        <f t="shared" si="44"/>
        <v>IJSHE</v>
      </c>
      <c r="O332" s="41" t="str">
        <f>VLOOKUP(N332,Table1[],2,FALSE)</f>
        <v>1467-6370</v>
      </c>
      <c r="P332" s="41" t="str">
        <f>VLOOKUP(N332,Table1[],3,FALSE)</f>
        <v>R</v>
      </c>
      <c r="Q332" s="41" t="str">
        <f>VLOOKUP(N332,Table1[],4,FALSE)</f>
        <v>S</v>
      </c>
      <c r="S332" s="56" t="s">
        <v>2576</v>
      </c>
      <c r="T332" s="70">
        <v>42906</v>
      </c>
    </row>
    <row r="333" spans="1:23" ht="32">
      <c r="A333" s="41" t="s">
        <v>1348</v>
      </c>
      <c r="B333" s="43" t="s">
        <v>4740</v>
      </c>
      <c r="C333" s="37" t="s">
        <v>3991</v>
      </c>
      <c r="D333" s="41" t="s">
        <v>4345</v>
      </c>
      <c r="E333" s="41" t="s">
        <v>1819</v>
      </c>
      <c r="F333" s="41" t="s">
        <v>1820</v>
      </c>
      <c r="G333" s="41" t="s">
        <v>1899</v>
      </c>
      <c r="H333" s="41" t="s">
        <v>1938</v>
      </c>
      <c r="I333" s="41" t="s">
        <v>1821</v>
      </c>
      <c r="J333" s="41" t="s">
        <v>418</v>
      </c>
      <c r="K333" s="41" t="s">
        <v>1900</v>
      </c>
      <c r="L333" s="41">
        <f t="shared" si="42"/>
        <v>5</v>
      </c>
      <c r="M333" s="41">
        <f t="shared" si="43"/>
        <v>12</v>
      </c>
      <c r="N333" s="41" t="str">
        <f t="shared" si="44"/>
        <v>IJNAMG</v>
      </c>
      <c r="O333" s="41" t="str">
        <f>VLOOKUP(N333,Table1[],2,FALSE)</f>
        <v>1096-9853</v>
      </c>
      <c r="P333" s="41" t="str">
        <f>VLOOKUP(N333,Table1[],3,FALSE)</f>
        <v>R</v>
      </c>
      <c r="Q333" s="41" t="str">
        <f>VLOOKUP(N333,Table1[],4,FALSE)</f>
        <v>S</v>
      </c>
      <c r="S333" s="41" t="e">
        <v>#REF!</v>
      </c>
      <c r="T333" s="70">
        <v>42906</v>
      </c>
    </row>
    <row r="334" spans="1:23" ht="32">
      <c r="A334" s="41" t="s">
        <v>3292</v>
      </c>
      <c r="B334" s="43" t="s">
        <v>3662</v>
      </c>
      <c r="C334" s="37" t="s">
        <v>3990</v>
      </c>
      <c r="D334" s="41" t="s">
        <v>4346</v>
      </c>
      <c r="E334" s="41" t="s">
        <v>1822</v>
      </c>
      <c r="F334" s="41" t="s">
        <v>1823</v>
      </c>
      <c r="G334" s="41" t="s">
        <v>3291</v>
      </c>
      <c r="H334" s="41" t="s">
        <v>1937</v>
      </c>
      <c r="I334" s="41" t="s">
        <v>1824</v>
      </c>
      <c r="J334" s="41" t="s">
        <v>1901</v>
      </c>
      <c r="K334" s="41" t="s">
        <v>1902</v>
      </c>
      <c r="L334" s="41">
        <f t="shared" si="42"/>
        <v>5</v>
      </c>
      <c r="M334" s="41">
        <f t="shared" si="43"/>
        <v>11</v>
      </c>
      <c r="N334" s="41" t="str">
        <f t="shared" si="44"/>
        <v>CandS</v>
      </c>
      <c r="O334" s="41" t="str">
        <f>VLOOKUP(N334,Table1[],2,FALSE)</f>
        <v>0045-7949</v>
      </c>
      <c r="P334" s="41" t="str">
        <f>VLOOKUP(N334,Table1[],3,FALSE)</f>
        <v>R</v>
      </c>
      <c r="Q334" s="41" t="str">
        <f>VLOOKUP(N334,Table1[],4,FALSE)</f>
        <v>S</v>
      </c>
      <c r="S334" s="41" t="e">
        <v>#REF!</v>
      </c>
      <c r="T334" s="70">
        <v>42906</v>
      </c>
    </row>
    <row r="335" spans="1:23" ht="48">
      <c r="A335" s="41" t="s">
        <v>1905</v>
      </c>
      <c r="B335" s="43" t="s">
        <v>3670</v>
      </c>
      <c r="C335" s="37" t="s">
        <v>3998</v>
      </c>
      <c r="D335" s="41" t="s">
        <v>4347</v>
      </c>
      <c r="E335" s="41" t="s">
        <v>2007</v>
      </c>
      <c r="F335" s="41" t="s">
        <v>2008</v>
      </c>
      <c r="G335" s="41" t="s">
        <v>2010</v>
      </c>
      <c r="H335" s="41" t="s">
        <v>2009</v>
      </c>
      <c r="I335" s="41" t="s">
        <v>2011</v>
      </c>
      <c r="J335" s="41" t="s">
        <v>418</v>
      </c>
      <c r="K335" s="41" t="s">
        <v>2012</v>
      </c>
      <c r="L335" s="41">
        <f t="shared" si="42"/>
        <v>5</v>
      </c>
      <c r="M335" s="41">
        <f t="shared" si="43"/>
        <v>8</v>
      </c>
      <c r="N335" s="41" t="str">
        <f t="shared" si="44"/>
        <v>WM</v>
      </c>
      <c r="O335" s="41" t="str">
        <f>VLOOKUP(N335,Table1[],2,FALSE)</f>
        <v>0165-2125</v>
      </c>
      <c r="P335" s="41" t="str">
        <f>VLOOKUP(N335,Table1[],3,FALSE)</f>
        <v>R</v>
      </c>
      <c r="Q335" s="41" t="str">
        <f>VLOOKUP(N335,Table1[],4,FALSE)</f>
        <v>S</v>
      </c>
      <c r="S335" s="41" t="e">
        <v>#REF!</v>
      </c>
      <c r="T335" s="70">
        <v>42906</v>
      </c>
    </row>
    <row r="336" spans="1:23" ht="32">
      <c r="A336" s="41" t="s">
        <v>1353</v>
      </c>
      <c r="B336" s="43" t="s">
        <v>3678</v>
      </c>
      <c r="C336" s="37" t="s">
        <v>4005</v>
      </c>
      <c r="D336" s="41" t="s">
        <v>4348</v>
      </c>
      <c r="E336" s="41" t="s">
        <v>1910</v>
      </c>
      <c r="F336" s="41" t="s">
        <v>1911</v>
      </c>
      <c r="G336" s="41" t="s">
        <v>1972</v>
      </c>
      <c r="H336" s="41" t="s">
        <v>2066</v>
      </c>
      <c r="I336" s="41" t="s">
        <v>1909</v>
      </c>
      <c r="J336" s="41" t="s">
        <v>418</v>
      </c>
      <c r="K336" s="41" t="s">
        <v>1970</v>
      </c>
      <c r="L336" s="41">
        <f t="shared" si="42"/>
        <v>5</v>
      </c>
      <c r="M336" s="41">
        <f t="shared" si="43"/>
        <v>8</v>
      </c>
      <c r="N336" s="41" t="str">
        <f t="shared" si="44"/>
        <v>WM</v>
      </c>
      <c r="O336" s="41" t="str">
        <f>VLOOKUP(N336,Table1[],2,FALSE)</f>
        <v>0165-2125</v>
      </c>
      <c r="P336" s="41" t="str">
        <f>VLOOKUP(N336,Table1[],3,FALSE)</f>
        <v>R</v>
      </c>
      <c r="Q336" s="41" t="str">
        <f>VLOOKUP(N336,Table1[],4,FALSE)</f>
        <v>S</v>
      </c>
      <c r="S336" s="41" t="e">
        <v>#REF!</v>
      </c>
      <c r="T336" s="70">
        <v>42906</v>
      </c>
    </row>
    <row r="337" spans="1:20" ht="32">
      <c r="A337" s="41" t="s">
        <v>1362</v>
      </c>
      <c r="B337" s="43" t="s">
        <v>3665</v>
      </c>
      <c r="C337" s="37" t="s">
        <v>3994</v>
      </c>
      <c r="D337" s="41" t="s">
        <v>4349</v>
      </c>
      <c r="E337" s="41" t="s">
        <v>1955</v>
      </c>
      <c r="F337" s="41" t="s">
        <v>1956</v>
      </c>
      <c r="G337" s="41" t="s">
        <v>1967</v>
      </c>
      <c r="H337" s="41" t="s">
        <v>2485</v>
      </c>
      <c r="I337" s="41" t="s">
        <v>2485</v>
      </c>
      <c r="J337" s="41" t="s">
        <v>1968</v>
      </c>
      <c r="K337" s="41" t="s">
        <v>1969</v>
      </c>
      <c r="L337" s="41">
        <f t="shared" si="42"/>
        <v>5</v>
      </c>
      <c r="M337" s="41">
        <f t="shared" si="43"/>
        <v>10</v>
      </c>
      <c r="N337" s="41" t="str">
        <f t="shared" si="44"/>
        <v>TECM</v>
      </c>
      <c r="O337" s="41" t="str">
        <f>VLOOKUP(N337,Table1[],2,FALSE)</f>
        <v>9780470091357</v>
      </c>
      <c r="P337" s="41" t="str">
        <f>VLOOKUP(N337,Table1[],3,FALSE)</f>
        <v>L</v>
      </c>
      <c r="Q337" s="41" t="str">
        <f>VLOOKUP(N337,Table1[],4,FALSE)</f>
        <v>N</v>
      </c>
      <c r="S337" s="56" t="s">
        <v>2576</v>
      </c>
      <c r="T337" s="70">
        <v>42906</v>
      </c>
    </row>
    <row r="338" spans="1:20" ht="32">
      <c r="A338" s="41" t="s">
        <v>1355</v>
      </c>
      <c r="B338" s="43" t="s">
        <v>3664</v>
      </c>
      <c r="C338" s="37" t="s">
        <v>3993</v>
      </c>
      <c r="D338" s="41" t="s">
        <v>4350</v>
      </c>
      <c r="E338" s="41" t="s">
        <v>1926</v>
      </c>
      <c r="F338" s="41" t="s">
        <v>1914</v>
      </c>
      <c r="G338" s="41" t="s">
        <v>2242</v>
      </c>
      <c r="H338" s="41" t="s">
        <v>2284</v>
      </c>
      <c r="I338" s="41" t="s">
        <v>1913</v>
      </c>
      <c r="J338" s="41" t="s">
        <v>1976</v>
      </c>
      <c r="K338" s="41" t="s">
        <v>1975</v>
      </c>
      <c r="L338" s="41">
        <f t="shared" si="42"/>
        <v>5</v>
      </c>
      <c r="M338" s="41">
        <f t="shared" si="43"/>
        <v>10</v>
      </c>
      <c r="N338" s="41" t="str">
        <f t="shared" si="44"/>
        <v>TECM</v>
      </c>
      <c r="O338" s="41" t="str">
        <f>VLOOKUP(N338,Table1[],2,FALSE)</f>
        <v>9780470091357</v>
      </c>
      <c r="P338" s="41" t="str">
        <f>VLOOKUP(N338,Table1[],3,FALSE)</f>
        <v>L</v>
      </c>
      <c r="Q338" s="41" t="str">
        <f>VLOOKUP(N338,Table1[],4,FALSE)</f>
        <v>N</v>
      </c>
      <c r="S338" s="56" t="s">
        <v>2576</v>
      </c>
      <c r="T338" s="70">
        <v>42906</v>
      </c>
    </row>
    <row r="339" spans="1:20" ht="32">
      <c r="A339" s="41" t="s">
        <v>1356</v>
      </c>
      <c r="B339" s="43" t="s">
        <v>3666</v>
      </c>
      <c r="C339" s="37" t="s">
        <v>3995</v>
      </c>
      <c r="D339" s="41" t="s">
        <v>4351</v>
      </c>
      <c r="E339" s="68" t="s">
        <v>1927</v>
      </c>
      <c r="F339" s="41" t="s">
        <v>1928</v>
      </c>
      <c r="G339" s="41" t="s">
        <v>2243</v>
      </c>
      <c r="H339" s="41" t="s">
        <v>2284</v>
      </c>
      <c r="I339" s="41" t="s">
        <v>1915</v>
      </c>
      <c r="J339" s="41" t="s">
        <v>418</v>
      </c>
      <c r="K339" s="41" t="s">
        <v>1977</v>
      </c>
      <c r="L339" s="41">
        <f t="shared" si="42"/>
        <v>5</v>
      </c>
      <c r="M339" s="41">
        <f t="shared" si="43"/>
        <v>10</v>
      </c>
      <c r="N339" s="41" t="str">
        <f t="shared" si="44"/>
        <v>RFGC</v>
      </c>
      <c r="O339" s="41" t="str">
        <f>VLOOKUP(N339,Table1[],2,FALSE)</f>
        <v>1279-5119</v>
      </c>
      <c r="P339" s="41" t="str">
        <f>VLOOKUP(N339,Table1[],3,FALSE)</f>
        <v>R</v>
      </c>
      <c r="Q339" s="41" t="str">
        <f>VLOOKUP(N339,Table1[],4,FALSE)</f>
        <v>N</v>
      </c>
      <c r="S339" s="56" t="s">
        <v>2576</v>
      </c>
      <c r="T339" s="70">
        <v>42906</v>
      </c>
    </row>
    <row r="340" spans="1:20" ht="32">
      <c r="A340" s="41" t="s">
        <v>1354</v>
      </c>
      <c r="B340" s="43" t="s">
        <v>3667</v>
      </c>
      <c r="C340" s="37" t="s">
        <v>3996</v>
      </c>
      <c r="D340" s="41" t="s">
        <v>4352</v>
      </c>
      <c r="E340" s="41" t="s">
        <v>1924</v>
      </c>
      <c r="F340" s="41" t="s">
        <v>1925</v>
      </c>
      <c r="G340" s="41" t="s">
        <v>1971</v>
      </c>
      <c r="H340" s="41" t="s">
        <v>2228</v>
      </c>
      <c r="I340" s="41" t="s">
        <v>1912</v>
      </c>
      <c r="J340" s="41" t="s">
        <v>1974</v>
      </c>
      <c r="K340" s="41" t="s">
        <v>1973</v>
      </c>
      <c r="L340" s="41">
        <f t="shared" si="42"/>
        <v>5</v>
      </c>
      <c r="M340" s="41">
        <f t="shared" si="43"/>
        <v>10</v>
      </c>
      <c r="N340" s="41" t="str">
        <f t="shared" si="44"/>
        <v>REEF</v>
      </c>
      <c r="O340" s="41" t="str">
        <f>VLOOKUP(N340,Table1[],2,FALSE)</f>
        <v>1779-7179</v>
      </c>
      <c r="P340" s="41" t="str">
        <f>VLOOKUP(N340,Table1[],3,FALSE)</f>
        <v>R</v>
      </c>
      <c r="Q340" s="41" t="str">
        <f>VLOOKUP(N340,Table1[],4,FALSE)</f>
        <v>N</v>
      </c>
      <c r="S340" s="41" t="e">
        <v>#REF!</v>
      </c>
      <c r="T340" s="70">
        <v>42906</v>
      </c>
    </row>
    <row r="341" spans="1:20" ht="32">
      <c r="A341" s="41" t="s">
        <v>1359</v>
      </c>
      <c r="B341" s="43" t="s">
        <v>3672</v>
      </c>
      <c r="C341" s="37" t="s">
        <v>4000</v>
      </c>
      <c r="D341" s="43" t="s">
        <v>4441</v>
      </c>
      <c r="E341" s="41" t="s">
        <v>1945</v>
      </c>
      <c r="F341" s="41" t="s">
        <v>1946</v>
      </c>
      <c r="G341" s="41" t="s">
        <v>1962</v>
      </c>
      <c r="H341" s="41" t="s">
        <v>2069</v>
      </c>
      <c r="I341" s="41" t="s">
        <v>1947</v>
      </c>
      <c r="J341" s="41" t="s">
        <v>418</v>
      </c>
      <c r="K341" s="41" t="s">
        <v>1963</v>
      </c>
      <c r="L341" s="41">
        <f t="shared" si="42"/>
        <v>5</v>
      </c>
      <c r="M341" s="41">
        <f t="shared" si="43"/>
        <v>9</v>
      </c>
      <c r="N341" s="41" t="str">
        <f t="shared" si="44"/>
        <v>PRB</v>
      </c>
      <c r="O341" s="41" t="str">
        <f>VLOOKUP(N341,Table1[],2,FALSE)</f>
        <v>1098-0121</v>
      </c>
      <c r="P341" s="41" t="str">
        <f>VLOOKUP(N341,Table1[],3,FALSE)</f>
        <v>R</v>
      </c>
      <c r="Q341" s="41" t="str">
        <f>VLOOKUP(N341,Table1[],4,FALSE)</f>
        <v>S</v>
      </c>
      <c r="S341" s="41" t="e">
        <v>#REF!</v>
      </c>
      <c r="T341" s="70">
        <v>42906</v>
      </c>
    </row>
    <row r="342" spans="1:20" ht="32">
      <c r="A342" s="41" t="s">
        <v>1366</v>
      </c>
      <c r="B342" s="43" t="s">
        <v>3663</v>
      </c>
      <c r="C342" s="37" t="s">
        <v>3992</v>
      </c>
      <c r="D342" s="41" t="s">
        <v>4353</v>
      </c>
      <c r="E342" s="41" t="s">
        <v>2002</v>
      </c>
      <c r="F342" s="41" t="s">
        <v>2003</v>
      </c>
      <c r="G342" s="41" t="s">
        <v>2005</v>
      </c>
      <c r="H342" s="41" t="s">
        <v>2521</v>
      </c>
      <c r="I342" s="41" t="s">
        <v>2520</v>
      </c>
      <c r="J342" s="41" t="s">
        <v>2006</v>
      </c>
      <c r="K342" s="41" t="s">
        <v>2004</v>
      </c>
      <c r="L342" s="41">
        <f t="shared" si="42"/>
        <v>5</v>
      </c>
      <c r="M342" s="41">
        <f t="shared" si="43"/>
        <v>10</v>
      </c>
      <c r="N342" s="41" t="str">
        <f t="shared" si="44"/>
        <v>IJSS</v>
      </c>
      <c r="O342" s="41" t="str">
        <f>VLOOKUP(N342,Table1[],2,FALSE)</f>
        <v>0020-7683</v>
      </c>
      <c r="P342" s="41" t="str">
        <f>VLOOKUP(N342,Table1[],3,FALSE)</f>
        <v>R</v>
      </c>
      <c r="Q342" s="41" t="str">
        <f>VLOOKUP(N342,Table1[],4,FALSE)</f>
        <v>S</v>
      </c>
      <c r="S342" s="41" t="e">
        <v>#REF!</v>
      </c>
      <c r="T342" s="70">
        <v>42906</v>
      </c>
    </row>
    <row r="343" spans="1:20" ht="32">
      <c r="A343" s="41" t="s">
        <v>1363</v>
      </c>
      <c r="B343" s="43" t="s">
        <v>3675</v>
      </c>
      <c r="C343" s="37" t="s">
        <v>4003</v>
      </c>
      <c r="D343" s="41" t="s">
        <v>4354</v>
      </c>
      <c r="E343" s="41" t="s">
        <v>1986</v>
      </c>
      <c r="F343" s="41" t="s">
        <v>1987</v>
      </c>
      <c r="G343" s="41" t="s">
        <v>1989</v>
      </c>
      <c r="H343" s="41" t="s">
        <v>2071</v>
      </c>
      <c r="I343" s="41" t="s">
        <v>1985</v>
      </c>
      <c r="J343" s="41" t="s">
        <v>1990</v>
      </c>
      <c r="K343" s="41" t="s">
        <v>1988</v>
      </c>
      <c r="L343" s="41">
        <f t="shared" si="42"/>
        <v>5</v>
      </c>
      <c r="M343" s="41">
        <f t="shared" si="43"/>
        <v>11</v>
      </c>
      <c r="N343" s="41" t="str">
        <f t="shared" si="44"/>
        <v>IJNME</v>
      </c>
      <c r="O343" s="41" t="str">
        <f>VLOOKUP(N343,Table1[],2,FALSE)</f>
        <v>1097-0207</v>
      </c>
      <c r="P343" s="41" t="str">
        <f>VLOOKUP(N343,Table1[],3,FALSE)</f>
        <v>R</v>
      </c>
      <c r="Q343" s="41" t="str">
        <f>VLOOKUP(N343,Table1[],4,FALSE)</f>
        <v>S</v>
      </c>
      <c r="S343" s="41" t="e">
        <v>#REF!</v>
      </c>
      <c r="T343" s="70">
        <v>42906</v>
      </c>
    </row>
    <row r="344" spans="1:20" ht="32">
      <c r="A344" s="41" t="s">
        <v>1360</v>
      </c>
      <c r="B344" s="43" t="s">
        <v>3676</v>
      </c>
      <c r="C344" s="37" t="s">
        <v>4000</v>
      </c>
      <c r="D344" s="41" t="s">
        <v>4355</v>
      </c>
      <c r="E344" s="41" t="s">
        <v>1948</v>
      </c>
      <c r="F344" s="41" t="s">
        <v>1949</v>
      </c>
      <c r="G344" s="41" t="s">
        <v>1964</v>
      </c>
      <c r="H344" s="41" t="s">
        <v>2067</v>
      </c>
      <c r="I344" s="41" t="s">
        <v>1950</v>
      </c>
      <c r="J344" s="41" t="s">
        <v>1965</v>
      </c>
      <c r="K344" s="41" t="s">
        <v>1966</v>
      </c>
      <c r="L344" s="41">
        <f t="shared" si="42"/>
        <v>5</v>
      </c>
      <c r="M344" s="41">
        <f t="shared" si="43"/>
        <v>11</v>
      </c>
      <c r="N344" s="41" t="str">
        <f t="shared" si="44"/>
        <v>IJNME</v>
      </c>
      <c r="O344" s="41" t="str">
        <f>VLOOKUP(N344,Table1[],2,FALSE)</f>
        <v>1097-0207</v>
      </c>
      <c r="P344" s="41" t="str">
        <f>VLOOKUP(N344,Table1[],3,FALSE)</f>
        <v>R</v>
      </c>
      <c r="Q344" s="41" t="str">
        <f>VLOOKUP(N344,Table1[],4,FALSE)</f>
        <v>S</v>
      </c>
      <c r="S344" s="41" t="e">
        <v>#REF!</v>
      </c>
      <c r="T344" s="70">
        <v>42906</v>
      </c>
    </row>
    <row r="345" spans="1:20" ht="32">
      <c r="A345" s="41" t="s">
        <v>1365</v>
      </c>
      <c r="B345" s="43" t="s">
        <v>3668</v>
      </c>
      <c r="C345" s="37" t="s">
        <v>3998</v>
      </c>
      <c r="D345" s="41" t="s">
        <v>4356</v>
      </c>
      <c r="E345" s="41" t="s">
        <v>1994</v>
      </c>
      <c r="F345" s="41" t="s">
        <v>1995</v>
      </c>
      <c r="G345" s="41" t="s">
        <v>1999</v>
      </c>
      <c r="H345" s="41" t="s">
        <v>2073</v>
      </c>
      <c r="I345" s="41" t="s">
        <v>2000</v>
      </c>
      <c r="J345" s="41" t="s">
        <v>418</v>
      </c>
      <c r="K345" s="41" t="s">
        <v>2001</v>
      </c>
      <c r="L345" s="41">
        <f t="shared" si="42"/>
        <v>5</v>
      </c>
      <c r="M345" s="41">
        <f t="shared" si="43"/>
        <v>11</v>
      </c>
      <c r="N345" s="41" t="str">
        <f t="shared" si="44"/>
        <v>IJNME</v>
      </c>
      <c r="O345" s="41" t="str">
        <f>VLOOKUP(N345,Table1[],2,FALSE)</f>
        <v>1097-0207</v>
      </c>
      <c r="P345" s="41" t="str">
        <f>VLOOKUP(N345,Table1[],3,FALSE)</f>
        <v>R</v>
      </c>
      <c r="Q345" s="41" t="str">
        <f>VLOOKUP(N345,Table1[],4,FALSE)</f>
        <v>S</v>
      </c>
      <c r="S345" s="41" t="e">
        <v>#REF!</v>
      </c>
      <c r="T345" s="70">
        <v>42906</v>
      </c>
    </row>
    <row r="346" spans="1:20" ht="32">
      <c r="A346" s="41" t="s">
        <v>1358</v>
      </c>
      <c r="B346" s="43" t="s">
        <v>3669</v>
      </c>
      <c r="C346" s="37" t="s">
        <v>3991</v>
      </c>
      <c r="D346" s="41" t="s">
        <v>4357</v>
      </c>
      <c r="E346" s="41" t="s">
        <v>1942</v>
      </c>
      <c r="F346" s="41" t="s">
        <v>1943</v>
      </c>
      <c r="G346" s="41" t="s">
        <v>1959</v>
      </c>
      <c r="H346" s="41" t="s">
        <v>2068</v>
      </c>
      <c r="I346" s="41" t="s">
        <v>1944</v>
      </c>
      <c r="J346" s="41" t="s">
        <v>1960</v>
      </c>
      <c r="K346" s="41" t="s">
        <v>1961</v>
      </c>
      <c r="L346" s="41">
        <f t="shared" si="42"/>
        <v>5</v>
      </c>
      <c r="M346" s="41">
        <f t="shared" si="43"/>
        <v>11</v>
      </c>
      <c r="N346" s="41" t="str">
        <f t="shared" si="44"/>
        <v>CMAME</v>
      </c>
      <c r="O346" s="41" t="str">
        <f>VLOOKUP(N346,Table1[],2,FALSE)</f>
        <v>0045-7825</v>
      </c>
      <c r="P346" s="41" t="str">
        <f>VLOOKUP(N346,Table1[],3,FALSE)</f>
        <v>R</v>
      </c>
      <c r="Q346" s="41" t="str">
        <f>VLOOKUP(N346,Table1[],4,FALSE)</f>
        <v>S</v>
      </c>
      <c r="S346" s="41" t="e">
        <v>#REF!</v>
      </c>
      <c r="T346" s="70">
        <v>42906</v>
      </c>
    </row>
    <row r="347" spans="1:20" ht="32">
      <c r="A347" s="41" t="s">
        <v>1364</v>
      </c>
      <c r="B347" s="43" t="s">
        <v>3673</v>
      </c>
      <c r="C347" s="37" t="s">
        <v>4001</v>
      </c>
      <c r="D347" s="41" t="s">
        <v>4358</v>
      </c>
      <c r="E347" s="41" t="s">
        <v>1992</v>
      </c>
      <c r="F347" s="41" t="s">
        <v>1993</v>
      </c>
      <c r="G347" s="41" t="s">
        <v>1996</v>
      </c>
      <c r="H347" s="41" t="s">
        <v>2072</v>
      </c>
      <c r="I347" s="41" t="s">
        <v>1991</v>
      </c>
      <c r="J347" s="41" t="s">
        <v>1997</v>
      </c>
      <c r="K347" s="41" t="s">
        <v>1998</v>
      </c>
      <c r="L347" s="41">
        <f t="shared" si="42"/>
        <v>5</v>
      </c>
      <c r="M347" s="41">
        <f t="shared" si="43"/>
        <v>11</v>
      </c>
      <c r="N347" s="41" t="str">
        <f t="shared" si="44"/>
        <v>CMAME</v>
      </c>
      <c r="O347" s="41" t="str">
        <f>VLOOKUP(N347,Table1[],2,FALSE)</f>
        <v>0045-7825</v>
      </c>
      <c r="P347" s="41" t="str">
        <f>VLOOKUP(N347,Table1[],3,FALSE)</f>
        <v>R</v>
      </c>
      <c r="Q347" s="41" t="str">
        <f>VLOOKUP(N347,Table1[],4,FALSE)</f>
        <v>S</v>
      </c>
      <c r="S347" s="41" t="e">
        <v>#REF!</v>
      </c>
      <c r="T347" s="70">
        <v>42906</v>
      </c>
    </row>
    <row r="348" spans="1:20">
      <c r="A348" s="41" t="s">
        <v>1980</v>
      </c>
      <c r="B348" s="43" t="s">
        <v>3655</v>
      </c>
      <c r="C348" s="37" t="s">
        <v>3983</v>
      </c>
      <c r="D348" s="41" t="s">
        <v>4337</v>
      </c>
      <c r="E348" s="41" t="s">
        <v>1984</v>
      </c>
      <c r="F348" s="41" t="s">
        <v>1981</v>
      </c>
      <c r="G348" s="41" t="s">
        <v>1982</v>
      </c>
      <c r="H348" s="41" t="s">
        <v>2485</v>
      </c>
      <c r="I348" s="41" t="s">
        <v>2485</v>
      </c>
      <c r="J348" s="41" t="s">
        <v>418</v>
      </c>
      <c r="K348" s="41" t="s">
        <v>1983</v>
      </c>
      <c r="L348" s="41">
        <f t="shared" si="42"/>
        <v>5</v>
      </c>
      <c r="M348" s="41">
        <f t="shared" si="43"/>
        <v>11</v>
      </c>
      <c r="N348" s="41" t="str">
        <f t="shared" si="44"/>
        <v>CMAME</v>
      </c>
      <c r="O348" s="41" t="str">
        <f>VLOOKUP(N348,Table1[],2,FALSE)</f>
        <v>0045-7825</v>
      </c>
      <c r="P348" s="41" t="str">
        <f>VLOOKUP(N348,Table1[],3,FALSE)</f>
        <v>R</v>
      </c>
      <c r="Q348" s="41" t="str">
        <f>VLOOKUP(N348,Table1[],4,FALSE)</f>
        <v>S</v>
      </c>
      <c r="S348" s="56" t="s">
        <v>2576</v>
      </c>
      <c r="T348" s="70">
        <v>42906</v>
      </c>
    </row>
    <row r="349" spans="1:20" ht="32">
      <c r="A349" s="41" t="s">
        <v>1352</v>
      </c>
      <c r="B349" s="43" t="s">
        <v>3671</v>
      </c>
      <c r="C349" s="37" t="s">
        <v>3999</v>
      </c>
      <c r="D349" s="41" t="s">
        <v>4359</v>
      </c>
      <c r="E349" s="41" t="s">
        <v>1907</v>
      </c>
      <c r="F349" s="41" t="s">
        <v>1908</v>
      </c>
      <c r="G349" s="41" t="s">
        <v>1921</v>
      </c>
      <c r="H349" s="41" t="s">
        <v>2065</v>
      </c>
      <c r="I349" s="41" t="s">
        <v>1906</v>
      </c>
      <c r="J349" s="41" t="s">
        <v>1922</v>
      </c>
      <c r="K349" s="41" t="s">
        <v>1923</v>
      </c>
      <c r="L349" s="41">
        <f t="shared" si="42"/>
        <v>5</v>
      </c>
      <c r="M349" s="41">
        <f t="shared" si="43"/>
        <v>11</v>
      </c>
      <c r="N349" s="41" t="str">
        <f t="shared" si="44"/>
        <v>CMAME</v>
      </c>
      <c r="O349" s="41" t="str">
        <f>VLOOKUP(N349,Table1[],2,FALSE)</f>
        <v>0045-7825</v>
      </c>
      <c r="P349" s="41" t="str">
        <f>VLOOKUP(N349,Table1[],3,FALSE)</f>
        <v>R</v>
      </c>
      <c r="Q349" s="41" t="str">
        <f>VLOOKUP(N349,Table1[],4,FALSE)</f>
        <v>S</v>
      </c>
      <c r="S349" s="41" t="e">
        <v>#REF!</v>
      </c>
      <c r="T349" s="70">
        <v>42906</v>
      </c>
    </row>
    <row r="350" spans="1:20" ht="32">
      <c r="A350" s="41" t="s">
        <v>1361</v>
      </c>
      <c r="B350" s="43" t="s">
        <v>3674</v>
      </c>
      <c r="C350" s="37" t="s">
        <v>4002</v>
      </c>
      <c r="D350" s="41" t="s">
        <v>4360</v>
      </c>
      <c r="E350" s="41" t="s">
        <v>1951</v>
      </c>
      <c r="F350" s="41" t="s">
        <v>1952</v>
      </c>
      <c r="G350" s="41" t="s">
        <v>1957</v>
      </c>
      <c r="H350" s="41" t="s">
        <v>2070</v>
      </c>
      <c r="I350" s="41" t="s">
        <v>1953</v>
      </c>
      <c r="J350" s="41" t="s">
        <v>1958</v>
      </c>
      <c r="K350" s="41" t="s">
        <v>1954</v>
      </c>
      <c r="L350" s="41">
        <f t="shared" si="42"/>
        <v>5</v>
      </c>
      <c r="M350" s="41">
        <f t="shared" si="43"/>
        <v>11</v>
      </c>
      <c r="N350" s="41" t="str">
        <f t="shared" si="44"/>
        <v>CMAME</v>
      </c>
      <c r="O350" s="41" t="str">
        <f>VLOOKUP(N350,Table1[],2,FALSE)</f>
        <v>0045-7825</v>
      </c>
      <c r="P350" s="41" t="str">
        <f>VLOOKUP(N350,Table1[],3,FALSE)</f>
        <v>R</v>
      </c>
      <c r="Q350" s="41" t="str">
        <f>VLOOKUP(N350,Table1[],4,FALSE)</f>
        <v>S</v>
      </c>
      <c r="S350" s="41" t="e">
        <v>#REF!</v>
      </c>
      <c r="T350" s="70">
        <v>42906</v>
      </c>
    </row>
    <row r="351" spans="1:20" ht="32">
      <c r="A351" s="41" t="s">
        <v>1357</v>
      </c>
      <c r="B351" s="43" t="s">
        <v>3677</v>
      </c>
      <c r="C351" s="37" t="s">
        <v>4004</v>
      </c>
      <c r="D351" s="41" t="s">
        <v>4361</v>
      </c>
      <c r="E351" s="41" t="s">
        <v>1918</v>
      </c>
      <c r="F351" s="41" t="s">
        <v>1919</v>
      </c>
      <c r="G351" s="41" t="s">
        <v>1920</v>
      </c>
      <c r="H351" s="41" t="s">
        <v>1917</v>
      </c>
      <c r="I351" s="41" t="s">
        <v>1916</v>
      </c>
      <c r="J351" s="41" t="s">
        <v>1978</v>
      </c>
      <c r="K351" s="41" t="s">
        <v>1979</v>
      </c>
      <c r="L351" s="41">
        <f t="shared" si="42"/>
        <v>5</v>
      </c>
      <c r="M351" s="41">
        <f t="shared" si="43"/>
        <v>15</v>
      </c>
      <c r="N351" s="41" t="str">
        <f t="shared" si="44"/>
        <v>(SIAM)JNA</v>
      </c>
      <c r="O351" s="41" t="str">
        <f>VLOOKUP(N351,Table1[],2,FALSE)</f>
        <v>0036-1429</v>
      </c>
      <c r="P351" s="41" t="str">
        <f>VLOOKUP(N351,Table1[],3,FALSE)</f>
        <v>R</v>
      </c>
      <c r="Q351" s="41" t="str">
        <f>VLOOKUP(N351,Table1[],4,FALSE)</f>
        <v>S</v>
      </c>
      <c r="S351" s="41" t="e">
        <v>#REF!</v>
      </c>
      <c r="T351" s="70">
        <v>42906</v>
      </c>
    </row>
    <row r="352" spans="1:20" ht="32">
      <c r="A352" s="41" t="s">
        <v>144</v>
      </c>
      <c r="B352" s="43" t="s">
        <v>3680</v>
      </c>
      <c r="C352" s="37" t="s">
        <v>4007</v>
      </c>
      <c r="D352" s="41" t="s">
        <v>4362</v>
      </c>
      <c r="E352" s="41" t="s">
        <v>1793</v>
      </c>
      <c r="F352" s="41" t="s">
        <v>2220</v>
      </c>
      <c r="G352" s="41" t="s">
        <v>2030</v>
      </c>
      <c r="H352" s="41" t="s">
        <v>2024</v>
      </c>
      <c r="I352" s="41" t="s">
        <v>2023</v>
      </c>
      <c r="J352" s="41" t="s">
        <v>418</v>
      </c>
      <c r="K352" s="41" t="s">
        <v>2221</v>
      </c>
      <c r="L352" s="41">
        <f t="shared" si="42"/>
        <v>5</v>
      </c>
      <c r="M352" s="41">
        <f t="shared" si="43"/>
        <v>13</v>
      </c>
      <c r="N352" s="41" t="str">
        <f t="shared" si="44"/>
        <v>RIMNCDI</v>
      </c>
      <c r="O352" s="41" t="str">
        <f>VLOOKUP(N352,Table1[],2,FALSE)</f>
        <v>0213-1315</v>
      </c>
      <c r="P352" s="41" t="str">
        <f>VLOOKUP(N352,Table1[],3,FALSE)</f>
        <v>R</v>
      </c>
      <c r="Q352" s="41" t="str">
        <f>VLOOKUP(N352,Table1[],4,FALSE)</f>
        <v>S</v>
      </c>
      <c r="S352" s="56" t="s">
        <v>2576</v>
      </c>
      <c r="T352" s="70">
        <v>42906</v>
      </c>
    </row>
    <row r="353" spans="1:23" ht="32">
      <c r="A353" s="41" t="s">
        <v>145</v>
      </c>
      <c r="B353" s="43" t="s">
        <v>3683</v>
      </c>
      <c r="C353" s="37" t="s">
        <v>4010</v>
      </c>
      <c r="D353" s="41" t="s">
        <v>4363</v>
      </c>
      <c r="E353" s="41" t="s">
        <v>2037</v>
      </c>
      <c r="F353" s="41" t="s">
        <v>2038</v>
      </c>
      <c r="G353" s="41" t="s">
        <v>2252</v>
      </c>
      <c r="H353" s="41" t="s">
        <v>2284</v>
      </c>
      <c r="I353" s="41" t="s">
        <v>2039</v>
      </c>
      <c r="J353" s="41" t="s">
        <v>2219</v>
      </c>
      <c r="K353" s="41" t="s">
        <v>2218</v>
      </c>
      <c r="L353" s="41">
        <f t="shared" si="42"/>
        <v>5</v>
      </c>
      <c r="M353" s="41">
        <f t="shared" si="43"/>
        <v>10</v>
      </c>
      <c r="N353" s="41" t="str">
        <f t="shared" si="44"/>
        <v>REEF</v>
      </c>
      <c r="O353" s="41" t="str">
        <f>VLOOKUP(N353,Table1[],2,FALSE)</f>
        <v>1779-7179</v>
      </c>
      <c r="P353" s="41" t="str">
        <f>VLOOKUP(N353,Table1[],3,FALSE)</f>
        <v>R</v>
      </c>
      <c r="Q353" s="41" t="str">
        <f>VLOOKUP(N353,Table1[],4,FALSE)</f>
        <v>N</v>
      </c>
      <c r="S353" s="41" t="e">
        <v>#REF!</v>
      </c>
      <c r="T353" s="70">
        <v>42906</v>
      </c>
    </row>
    <row r="354" spans="1:23" ht="32">
      <c r="A354" s="41" t="s">
        <v>139</v>
      </c>
      <c r="B354" s="43" t="s">
        <v>4741</v>
      </c>
      <c r="C354" s="37" t="s">
        <v>4006</v>
      </c>
      <c r="D354" s="41" t="s">
        <v>4364</v>
      </c>
      <c r="E354" s="41" t="s">
        <v>2017</v>
      </c>
      <c r="F354" s="41" t="s">
        <v>2018</v>
      </c>
      <c r="G354" s="41" t="s">
        <v>2020</v>
      </c>
      <c r="H354" s="41" t="s">
        <v>2021</v>
      </c>
      <c r="I354" s="41" t="s">
        <v>2022</v>
      </c>
      <c r="J354" s="41" t="s">
        <v>2217</v>
      </c>
      <c r="K354" s="41" t="s">
        <v>2216</v>
      </c>
      <c r="L354" s="41">
        <f t="shared" ref="L354:L417" si="45" xml:space="preserve"> FIND("-",A354)</f>
        <v>5</v>
      </c>
      <c r="M354" s="41">
        <f t="shared" ref="M354:M417" si="46" xml:space="preserve"> FIND("-",A354,L354+1)</f>
        <v>9</v>
      </c>
      <c r="N354" s="41" t="str">
        <f t="shared" ref="N354:N388" si="47">MID(A354,L354+1,M354-L354-1)</f>
        <v>PRL</v>
      </c>
      <c r="O354" s="41" t="str">
        <f>VLOOKUP(N354,Table1[],2,FALSE)</f>
        <v>1079-7114</v>
      </c>
      <c r="P354" s="41" t="str">
        <f>VLOOKUP(N354,Table1[],3,FALSE)</f>
        <v>R</v>
      </c>
      <c r="Q354" s="41" t="str">
        <f>VLOOKUP(N354,Table1[],4,FALSE)</f>
        <v>S</v>
      </c>
      <c r="S354" s="41" t="e">
        <v>#REF!</v>
      </c>
      <c r="T354" s="70">
        <v>42906</v>
      </c>
    </row>
    <row r="355" spans="1:23" ht="32">
      <c r="A355" s="41" t="s">
        <v>147</v>
      </c>
      <c r="B355" s="43" t="s">
        <v>3681</v>
      </c>
      <c r="C355" s="37" t="s">
        <v>4008</v>
      </c>
      <c r="D355" s="41" t="s">
        <v>4365</v>
      </c>
      <c r="E355" s="41" t="s">
        <v>2025</v>
      </c>
      <c r="F355" s="41" t="s">
        <v>2026</v>
      </c>
      <c r="G355" s="41" t="s">
        <v>2029</v>
      </c>
      <c r="H355" s="41" t="s">
        <v>2027</v>
      </c>
      <c r="I355" s="41" t="s">
        <v>2028</v>
      </c>
      <c r="J355" s="41" t="s">
        <v>418</v>
      </c>
      <c r="K355" s="41" t="s">
        <v>2031</v>
      </c>
      <c r="L355" s="41">
        <f t="shared" si="45"/>
        <v>5</v>
      </c>
      <c r="M355" s="41">
        <f t="shared" si="46"/>
        <v>8</v>
      </c>
      <c r="N355" s="41" t="str">
        <f t="shared" si="47"/>
        <v>NM</v>
      </c>
      <c r="O355" s="41" t="str">
        <f>VLOOKUP(N355,Table1[],2,FALSE)</f>
        <v>0029-599X</v>
      </c>
      <c r="P355" s="41" t="str">
        <f>VLOOKUP(N355,Table1[],3,FALSE)</f>
        <v>R</v>
      </c>
      <c r="Q355" s="41" t="str">
        <f>VLOOKUP(N355,Table1[],4,FALSE)</f>
        <v>S</v>
      </c>
      <c r="S355" s="56" t="s">
        <v>2576</v>
      </c>
      <c r="T355" s="70">
        <v>42906</v>
      </c>
    </row>
    <row r="356" spans="1:23" ht="32">
      <c r="A356" s="41" t="s">
        <v>150</v>
      </c>
      <c r="B356" s="43" t="s">
        <v>3687</v>
      </c>
      <c r="C356" s="37" t="s">
        <v>4000</v>
      </c>
      <c r="D356" s="41" t="s">
        <v>4366</v>
      </c>
      <c r="E356" s="41" t="s">
        <v>2051</v>
      </c>
      <c r="F356" s="41" t="s">
        <v>2052</v>
      </c>
      <c r="G356" s="41" t="s">
        <v>2465</v>
      </c>
      <c r="H356" s="41" t="s">
        <v>2557</v>
      </c>
      <c r="I356" s="41" t="s">
        <v>2053</v>
      </c>
      <c r="J356" s="41" t="s">
        <v>2225</v>
      </c>
      <c r="K356" s="41" t="s">
        <v>2226</v>
      </c>
      <c r="L356" s="41">
        <f t="shared" si="45"/>
        <v>5</v>
      </c>
      <c r="M356" s="41">
        <f t="shared" si="46"/>
        <v>8</v>
      </c>
      <c r="N356" s="41" t="str">
        <f t="shared" si="47"/>
        <v>MM</v>
      </c>
      <c r="O356" s="41" t="str">
        <f>VLOOKUP(N356,Table1[],2,FALSE)</f>
        <v>0167-6636</v>
      </c>
      <c r="P356" s="41" t="str">
        <f>VLOOKUP(N356,Table1[],3,FALSE)</f>
        <v>R</v>
      </c>
      <c r="Q356" s="41" t="str">
        <f>VLOOKUP(N356,Table1[],4,FALSE)</f>
        <v>S</v>
      </c>
      <c r="S356" s="41" t="e">
        <v>#REF!</v>
      </c>
      <c r="T356" s="70">
        <v>42906</v>
      </c>
    </row>
    <row r="357" spans="1:23" ht="32">
      <c r="A357" s="41" t="s">
        <v>142</v>
      </c>
      <c r="B357" s="43" t="s">
        <v>3679</v>
      </c>
      <c r="C357" s="37" t="s">
        <v>4005</v>
      </c>
      <c r="D357" s="41" t="s">
        <v>4367</v>
      </c>
      <c r="E357" s="41" t="s">
        <v>2013</v>
      </c>
      <c r="F357" s="41" t="s">
        <v>2014</v>
      </c>
      <c r="G357" s="41" t="s">
        <v>2019</v>
      </c>
      <c r="H357" s="41" t="s">
        <v>2016</v>
      </c>
      <c r="I357" s="41" t="s">
        <v>2015</v>
      </c>
      <c r="J357" s="41" t="s">
        <v>2212</v>
      </c>
      <c r="K357" s="41" t="s">
        <v>2211</v>
      </c>
      <c r="L357" s="41">
        <f t="shared" si="45"/>
        <v>5</v>
      </c>
      <c r="M357" s="41">
        <f t="shared" si="46"/>
        <v>10</v>
      </c>
      <c r="N357" s="41" t="str">
        <f t="shared" si="47"/>
        <v>IJSS</v>
      </c>
      <c r="O357" s="41" t="str">
        <f>VLOOKUP(N357,Table1[],2,FALSE)</f>
        <v>0020-7683</v>
      </c>
      <c r="P357" s="41" t="str">
        <f>VLOOKUP(N357,Table1[],3,FALSE)</f>
        <v>R</v>
      </c>
      <c r="Q357" s="41" t="str">
        <f>VLOOKUP(N357,Table1[],4,FALSE)</f>
        <v>S</v>
      </c>
      <c r="S357" s="41" t="e">
        <v>#REF!</v>
      </c>
      <c r="T357" s="70">
        <v>42906</v>
      </c>
    </row>
    <row r="358" spans="1:23" ht="33" customHeight="1">
      <c r="A358" s="41" t="s">
        <v>143</v>
      </c>
      <c r="B358" s="43" t="s">
        <v>3690</v>
      </c>
      <c r="C358" s="37" t="s">
        <v>4016</v>
      </c>
      <c r="D358" s="41" t="s">
        <v>4368</v>
      </c>
      <c r="E358" s="41" t="s">
        <v>2062</v>
      </c>
      <c r="F358" s="41" t="s">
        <v>2063</v>
      </c>
      <c r="G358" s="41" t="s">
        <v>2085</v>
      </c>
      <c r="H358" s="41" t="s">
        <v>2556</v>
      </c>
      <c r="I358" s="41" t="s">
        <v>2084</v>
      </c>
      <c r="J358" s="41" t="s">
        <v>2086</v>
      </c>
      <c r="K358" s="41" t="s">
        <v>1433</v>
      </c>
      <c r="L358" s="41">
        <f t="shared" si="45"/>
        <v>5</v>
      </c>
      <c r="M358" s="41">
        <f t="shared" si="46"/>
        <v>11</v>
      </c>
      <c r="N358" s="41" t="str">
        <f t="shared" si="47"/>
        <v>IJNME</v>
      </c>
      <c r="O358" s="41" t="str">
        <f>VLOOKUP(N358,Table1[],2,FALSE)</f>
        <v>1097-0207</v>
      </c>
      <c r="P358" s="41" t="str">
        <f>VLOOKUP(N358,Table1[],3,FALSE)</f>
        <v>R</v>
      </c>
      <c r="Q358" s="41" t="str">
        <f>VLOOKUP(N358,Table1[],4,FALSE)</f>
        <v>S</v>
      </c>
      <c r="S358" s="41" t="e">
        <v>#REF!</v>
      </c>
      <c r="T358" s="70">
        <v>42906</v>
      </c>
    </row>
    <row r="359" spans="1:23" ht="32">
      <c r="A359" s="41" t="s">
        <v>141</v>
      </c>
      <c r="B359" s="43" t="s">
        <v>3689</v>
      </c>
      <c r="C359" s="37" t="s">
        <v>4015</v>
      </c>
      <c r="D359" s="41" t="s">
        <v>4369</v>
      </c>
      <c r="E359" s="41" t="s">
        <v>2058</v>
      </c>
      <c r="F359" s="41" t="s">
        <v>2059</v>
      </c>
      <c r="G359" s="41" t="s">
        <v>2061</v>
      </c>
      <c r="H359" s="41" t="s">
        <v>2559</v>
      </c>
      <c r="I359" s="41" t="s">
        <v>2060</v>
      </c>
      <c r="J359" s="41" t="s">
        <v>2213</v>
      </c>
      <c r="K359" s="41" t="s">
        <v>2064</v>
      </c>
      <c r="L359" s="41">
        <f t="shared" si="45"/>
        <v>5</v>
      </c>
      <c r="M359" s="41">
        <f t="shared" si="46"/>
        <v>11</v>
      </c>
      <c r="N359" s="41" t="str">
        <f t="shared" si="47"/>
        <v>IJNME</v>
      </c>
      <c r="O359" s="41" t="str">
        <f>VLOOKUP(N359,Table1[],2,FALSE)</f>
        <v>1097-0207</v>
      </c>
      <c r="P359" s="41" t="str">
        <f>VLOOKUP(N359,Table1[],3,FALSE)</f>
        <v>R</v>
      </c>
      <c r="Q359" s="41" t="str">
        <f>VLOOKUP(N359,Table1[],4,FALSE)</f>
        <v>S</v>
      </c>
      <c r="S359" s="41" t="e">
        <v>#REF!</v>
      </c>
      <c r="T359" s="70">
        <v>42906</v>
      </c>
    </row>
    <row r="360" spans="1:23" ht="32">
      <c r="A360" s="41" t="s">
        <v>146</v>
      </c>
      <c r="B360" s="43" t="s">
        <v>3688</v>
      </c>
      <c r="C360" s="37" t="s">
        <v>4014</v>
      </c>
      <c r="D360" s="41" t="s">
        <v>4370</v>
      </c>
      <c r="E360" s="41" t="s">
        <v>2054</v>
      </c>
      <c r="F360" s="41" t="s">
        <v>2055</v>
      </c>
      <c r="G360" s="41" t="s">
        <v>2057</v>
      </c>
      <c r="H360" s="41" t="s">
        <v>2558</v>
      </c>
      <c r="I360" s="41" t="s">
        <v>2056</v>
      </c>
      <c r="J360" s="41" t="s">
        <v>418</v>
      </c>
      <c r="K360" s="41" t="s">
        <v>2215</v>
      </c>
      <c r="L360" s="41">
        <f t="shared" si="45"/>
        <v>5</v>
      </c>
      <c r="M360" s="41">
        <f t="shared" si="46"/>
        <v>10</v>
      </c>
      <c r="N360" s="41" t="str">
        <f t="shared" si="47"/>
        <v>CNME</v>
      </c>
      <c r="O360" s="41" t="str">
        <f>VLOOKUP(N360,Table1[],2,FALSE)</f>
        <v>2040-7947</v>
      </c>
      <c r="P360" s="41" t="str">
        <f>VLOOKUP(N360,Table1[],3,FALSE)</f>
        <v>R</v>
      </c>
      <c r="Q360" s="41" t="str">
        <f>VLOOKUP(N360,Table1[],4,FALSE)</f>
        <v>N</v>
      </c>
      <c r="S360" s="41" t="e">
        <v>#REF!</v>
      </c>
      <c r="T360" s="70">
        <v>42906</v>
      </c>
    </row>
    <row r="361" spans="1:23" ht="32">
      <c r="A361" s="41" t="s">
        <v>140</v>
      </c>
      <c r="B361" s="43" t="s">
        <v>3685</v>
      </c>
      <c r="C361" s="37" t="s">
        <v>4012</v>
      </c>
      <c r="D361" s="41" t="s">
        <v>4371</v>
      </c>
      <c r="E361" s="41" t="s">
        <v>2042</v>
      </c>
      <c r="F361" s="41" t="s">
        <v>2043</v>
      </c>
      <c r="G361" s="41" t="s">
        <v>2044</v>
      </c>
      <c r="H361" s="41" t="s">
        <v>317</v>
      </c>
      <c r="I361" s="41" t="s">
        <v>2269</v>
      </c>
      <c r="J361" s="41" t="s">
        <v>2214</v>
      </c>
      <c r="K361" s="41" t="s">
        <v>2045</v>
      </c>
      <c r="L361" s="41">
        <f t="shared" si="45"/>
        <v>5</v>
      </c>
      <c r="M361" s="41">
        <f t="shared" si="46"/>
        <v>10</v>
      </c>
      <c r="N361" s="41" t="str">
        <f t="shared" si="47"/>
        <v>CNME</v>
      </c>
      <c r="O361" s="41" t="str">
        <f>VLOOKUP(N361,Table1[],2,FALSE)</f>
        <v>2040-7947</v>
      </c>
      <c r="P361" s="41" t="str">
        <f>VLOOKUP(N361,Table1[],3,FALSE)</f>
        <v>R</v>
      </c>
      <c r="Q361" s="41" t="str">
        <f>VLOOKUP(N361,Table1[],4,FALSE)</f>
        <v>N</v>
      </c>
      <c r="S361" s="41" t="e">
        <v>#REF!</v>
      </c>
      <c r="T361" s="70">
        <v>42906</v>
      </c>
    </row>
    <row r="362" spans="1:23" ht="32">
      <c r="A362" s="41" t="s">
        <v>3293</v>
      </c>
      <c r="B362" s="43" t="s">
        <v>3684</v>
      </c>
      <c r="C362" s="37" t="s">
        <v>4011</v>
      </c>
      <c r="D362" s="41" t="s">
        <v>4372</v>
      </c>
      <c r="E362" s="41" t="s">
        <v>2040</v>
      </c>
      <c r="F362" s="41" t="s">
        <v>2041</v>
      </c>
      <c r="G362" s="41" t="s">
        <v>2082</v>
      </c>
      <c r="H362" s="41" t="s">
        <v>2562</v>
      </c>
      <c r="I362" s="41" t="s">
        <v>2563</v>
      </c>
      <c r="J362" s="41" t="s">
        <v>418</v>
      </c>
      <c r="K362" s="41" t="s">
        <v>2083</v>
      </c>
      <c r="L362" s="41">
        <f t="shared" si="45"/>
        <v>5</v>
      </c>
      <c r="M362" s="41">
        <f t="shared" si="46"/>
        <v>10</v>
      </c>
      <c r="N362" s="41" t="str">
        <f t="shared" si="47"/>
        <v>CNME</v>
      </c>
      <c r="O362" s="41" t="str">
        <f>VLOOKUP(N362,Table1[],2,FALSE)</f>
        <v>2040-7947</v>
      </c>
      <c r="P362" s="41" t="str">
        <f>VLOOKUP(N362,Table1[],3,FALSE)</f>
        <v>R</v>
      </c>
      <c r="Q362" s="41" t="str">
        <f>VLOOKUP(N362,Table1[],4,FALSE)</f>
        <v>N</v>
      </c>
      <c r="S362" s="41" t="e">
        <v>#REF!</v>
      </c>
      <c r="T362" s="70">
        <v>42906</v>
      </c>
    </row>
    <row r="363" spans="1:23" ht="32">
      <c r="A363" s="41" t="s">
        <v>148</v>
      </c>
      <c r="B363" s="43" t="s">
        <v>3686</v>
      </c>
      <c r="C363" s="37" t="s">
        <v>4013</v>
      </c>
      <c r="D363" s="41" t="s">
        <v>4373</v>
      </c>
      <c r="E363" s="41" t="s">
        <v>2046</v>
      </c>
      <c r="F363" s="41" t="s">
        <v>2047</v>
      </c>
      <c r="G363" s="41" t="s">
        <v>2050</v>
      </c>
      <c r="H363" s="41" t="s">
        <v>2048</v>
      </c>
      <c r="I363" s="41" t="s">
        <v>2049</v>
      </c>
      <c r="J363" s="41" t="s">
        <v>2223</v>
      </c>
      <c r="K363" s="41" t="s">
        <v>2222</v>
      </c>
      <c r="L363" s="41">
        <f t="shared" si="45"/>
        <v>5</v>
      </c>
      <c r="M363" s="41">
        <f t="shared" si="46"/>
        <v>8</v>
      </c>
      <c r="N363" s="41" t="str">
        <f t="shared" si="47"/>
        <v>CM</v>
      </c>
      <c r="O363" s="41" t="str">
        <f>VLOOKUP(N363,Table1[],2,FALSE)</f>
        <v>0178-7675</v>
      </c>
      <c r="P363" s="41" t="str">
        <f>VLOOKUP(N363,Table1[],3,FALSE)</f>
        <v>R</v>
      </c>
      <c r="Q363" s="41" t="str">
        <f>VLOOKUP(N363,Table1[],4,FALSE)</f>
        <v>S</v>
      </c>
      <c r="S363" s="41" t="e">
        <v>#REF!</v>
      </c>
      <c r="T363" s="70">
        <v>42906</v>
      </c>
    </row>
    <row r="364" spans="1:23" ht="32">
      <c r="A364" s="41" t="s">
        <v>149</v>
      </c>
      <c r="B364" s="43" t="s">
        <v>3682</v>
      </c>
      <c r="C364" s="37" t="s">
        <v>4009</v>
      </c>
      <c r="D364" s="41" t="s">
        <v>4374</v>
      </c>
      <c r="E364" s="41" t="s">
        <v>2032</v>
      </c>
      <c r="F364" s="41" t="s">
        <v>2033</v>
      </c>
      <c r="G364" s="41" t="s">
        <v>2036</v>
      </c>
      <c r="H364" s="41" t="s">
        <v>2034</v>
      </c>
      <c r="I364" s="41" t="s">
        <v>2035</v>
      </c>
      <c r="J364" s="41" t="s">
        <v>418</v>
      </c>
      <c r="K364" s="41" t="s">
        <v>2224</v>
      </c>
      <c r="L364" s="41">
        <f t="shared" si="45"/>
        <v>5</v>
      </c>
      <c r="M364" s="41">
        <f t="shared" si="46"/>
        <v>9</v>
      </c>
      <c r="N364" s="41" t="str">
        <f t="shared" si="47"/>
        <v>AML</v>
      </c>
      <c r="O364" s="41" t="str">
        <f>VLOOKUP(N364,Table1[],2,FALSE)</f>
        <v>0893-9659</v>
      </c>
      <c r="P364" s="41" t="str">
        <f>VLOOKUP(N364,Table1[],3,FALSE)</f>
        <v>R</v>
      </c>
      <c r="Q364" s="41" t="str">
        <f>VLOOKUP(N364,Table1[],4,FALSE)</f>
        <v>S</v>
      </c>
      <c r="S364" s="41" t="e">
        <v>#REF!</v>
      </c>
      <c r="T364" s="70">
        <v>42906</v>
      </c>
      <c r="W364" s="41">
        <v>0.39500000000000002</v>
      </c>
    </row>
    <row r="365" spans="1:23" ht="48">
      <c r="A365" s="41" t="s">
        <v>131</v>
      </c>
      <c r="B365" s="43" t="s">
        <v>3701</v>
      </c>
      <c r="C365" s="37" t="s">
        <v>4025</v>
      </c>
      <c r="D365" s="41" t="s">
        <v>4375</v>
      </c>
      <c r="E365" s="41" t="s">
        <v>1793</v>
      </c>
      <c r="F365" s="41" t="s">
        <v>2199</v>
      </c>
      <c r="G365" s="41" t="s">
        <v>131</v>
      </c>
      <c r="H365" s="41" t="s">
        <v>228</v>
      </c>
      <c r="I365" s="41" t="s">
        <v>227</v>
      </c>
      <c r="J365" s="41" t="s">
        <v>2200</v>
      </c>
      <c r="K365" s="41" t="s">
        <v>1428</v>
      </c>
      <c r="L365" s="41">
        <f t="shared" si="45"/>
        <v>5</v>
      </c>
      <c r="M365" s="41">
        <f t="shared" si="46"/>
        <v>13</v>
      </c>
      <c r="N365" s="41" t="str">
        <f t="shared" si="47"/>
        <v>RIMNCDI</v>
      </c>
      <c r="O365" s="41" t="str">
        <f>VLOOKUP(N365,Table1[],2,FALSE)</f>
        <v>0213-1315</v>
      </c>
      <c r="P365" s="41" t="str">
        <f>VLOOKUP(N365,Table1[],3,FALSE)</f>
        <v>R</v>
      </c>
      <c r="Q365" s="41" t="str">
        <f>VLOOKUP(N365,Table1[],4,FALSE)</f>
        <v>S</v>
      </c>
      <c r="S365" s="41">
        <v>4</v>
      </c>
      <c r="T365" s="70">
        <v>42906</v>
      </c>
    </row>
    <row r="366" spans="1:23" ht="32">
      <c r="A366" s="41" t="s">
        <v>132</v>
      </c>
      <c r="B366" s="43" t="s">
        <v>3688</v>
      </c>
      <c r="C366" s="37" t="s">
        <v>4014</v>
      </c>
      <c r="D366" s="41" t="s">
        <v>4370</v>
      </c>
      <c r="E366" s="41" t="s">
        <v>222</v>
      </c>
      <c r="F366" s="41" t="s">
        <v>2196</v>
      </c>
      <c r="G366" s="41" t="s">
        <v>2197</v>
      </c>
      <c r="H366" s="41" t="s">
        <v>252</v>
      </c>
      <c r="I366" s="41" t="s">
        <v>221</v>
      </c>
      <c r="J366" s="41" t="s">
        <v>2198</v>
      </c>
      <c r="K366" s="41" t="s">
        <v>1427</v>
      </c>
      <c r="L366" s="41">
        <f t="shared" si="45"/>
        <v>5</v>
      </c>
      <c r="M366" s="41">
        <f t="shared" si="46"/>
        <v>10</v>
      </c>
      <c r="N366" s="41" t="str">
        <f t="shared" si="47"/>
        <v>REEF</v>
      </c>
      <c r="O366" s="41" t="str">
        <f>VLOOKUP(N366,Table1[],2,FALSE)</f>
        <v>1779-7179</v>
      </c>
      <c r="P366" s="41" t="str">
        <f>VLOOKUP(N366,Table1[],3,FALSE)</f>
        <v>R</v>
      </c>
      <c r="Q366" s="41" t="str">
        <f>VLOOKUP(N366,Table1[],4,FALSE)</f>
        <v>N</v>
      </c>
      <c r="S366" s="41" t="e">
        <v>#REF!</v>
      </c>
      <c r="T366" s="70">
        <v>42906</v>
      </c>
    </row>
    <row r="367" spans="1:23" ht="32">
      <c r="A367" s="41" t="s">
        <v>134</v>
      </c>
      <c r="B367" s="43" t="s">
        <v>3696</v>
      </c>
      <c r="C367" s="37" t="s">
        <v>4021</v>
      </c>
      <c r="D367" s="41" t="s">
        <v>4376</v>
      </c>
      <c r="E367" s="41" t="s">
        <v>245</v>
      </c>
      <c r="F367" s="41" t="s">
        <v>2203</v>
      </c>
      <c r="G367" s="41" t="s">
        <v>2204</v>
      </c>
      <c r="H367" s="41" t="s">
        <v>246</v>
      </c>
      <c r="I367" s="41" t="s">
        <v>244</v>
      </c>
      <c r="J367" s="41" t="s">
        <v>1447</v>
      </c>
      <c r="K367" s="41" t="s">
        <v>1429</v>
      </c>
      <c r="L367" s="41">
        <f t="shared" si="45"/>
        <v>5</v>
      </c>
      <c r="M367" s="41">
        <f t="shared" si="46"/>
        <v>10</v>
      </c>
      <c r="N367" s="41" t="str">
        <f t="shared" si="47"/>
        <v>MMNA</v>
      </c>
      <c r="O367" s="41" t="str">
        <f>VLOOKUP(N367,Table1[],2,FALSE)</f>
        <v>0764-583X</v>
      </c>
      <c r="P367" s="41" t="str">
        <f>VLOOKUP(N367,Table1[],3,FALSE)</f>
        <v>R</v>
      </c>
      <c r="Q367" s="41" t="str">
        <f>VLOOKUP(N367,Table1[],4,FALSE)</f>
        <v>S</v>
      </c>
      <c r="S367" s="56" t="s">
        <v>2576</v>
      </c>
      <c r="T367" s="70">
        <v>42906</v>
      </c>
    </row>
    <row r="368" spans="1:23" ht="32">
      <c r="A368" s="41" t="s">
        <v>138</v>
      </c>
      <c r="B368" s="43" t="s">
        <v>3700</v>
      </c>
      <c r="C368" s="37" t="s">
        <v>4002</v>
      </c>
      <c r="D368" s="41" t="s">
        <v>4377</v>
      </c>
      <c r="E368" s="41" t="s">
        <v>1793</v>
      </c>
      <c r="F368" s="41" t="s">
        <v>249</v>
      </c>
      <c r="G368" s="41" t="s">
        <v>2253</v>
      </c>
      <c r="H368" s="41" t="s">
        <v>248</v>
      </c>
      <c r="I368" s="41" t="s">
        <v>247</v>
      </c>
      <c r="J368" s="41" t="s">
        <v>2206</v>
      </c>
      <c r="K368" s="41" t="s">
        <v>1430</v>
      </c>
      <c r="L368" s="41">
        <f t="shared" si="45"/>
        <v>5</v>
      </c>
      <c r="M368" s="41">
        <f t="shared" si="46"/>
        <v>11</v>
      </c>
      <c r="N368" s="41" t="str">
        <f t="shared" si="47"/>
        <v>LNCSE</v>
      </c>
      <c r="O368" s="41" t="str">
        <f>VLOOKUP(N368,Table1[],2,FALSE)</f>
        <v>1439-7358</v>
      </c>
      <c r="P368" s="41" t="str">
        <f>VLOOKUP(N368,Table1[],3,FALSE)</f>
        <v>R</v>
      </c>
      <c r="Q368" s="41" t="str">
        <f>VLOOKUP(N368,Table1[],4,FALSE)</f>
        <v>N</v>
      </c>
      <c r="S368" s="56" t="s">
        <v>2576</v>
      </c>
      <c r="T368" s="70">
        <v>42906</v>
      </c>
    </row>
    <row r="369" spans="1:20" ht="32">
      <c r="A369" s="41" t="s">
        <v>136</v>
      </c>
      <c r="B369" s="43" t="s">
        <v>3693</v>
      </c>
      <c r="C369" s="37" t="s">
        <v>4000</v>
      </c>
      <c r="D369" s="41" t="s">
        <v>4378</v>
      </c>
      <c r="E369" s="41" t="s">
        <v>255</v>
      </c>
      <c r="F369" s="41" t="s">
        <v>2210</v>
      </c>
      <c r="G369" s="41" t="s">
        <v>2209</v>
      </c>
      <c r="H369" s="41" t="s">
        <v>254</v>
      </c>
      <c r="I369" s="41" t="s">
        <v>2205</v>
      </c>
      <c r="J369" s="41" t="s">
        <v>1449</v>
      </c>
      <c r="K369" s="41" t="s">
        <v>1432</v>
      </c>
      <c r="L369" s="41">
        <f t="shared" si="45"/>
        <v>5</v>
      </c>
      <c r="M369" s="41">
        <f t="shared" si="46"/>
        <v>10</v>
      </c>
      <c r="N369" s="41" t="str">
        <f t="shared" si="47"/>
        <v>JMPS</v>
      </c>
      <c r="O369" s="41" t="str">
        <f>VLOOKUP(N369,Table1[],2,FALSE)</f>
        <v>0022-5096</v>
      </c>
      <c r="P369" s="41" t="str">
        <f>VLOOKUP(N369,Table1[],3,FALSE)</f>
        <v>R</v>
      </c>
      <c r="Q369" s="41" t="str">
        <f>VLOOKUP(N369,Table1[],4,FALSE)</f>
        <v>S</v>
      </c>
      <c r="S369" s="41" t="e">
        <v>#REF!</v>
      </c>
      <c r="T369" s="70">
        <v>42906</v>
      </c>
    </row>
    <row r="370" spans="1:20" ht="32">
      <c r="A370" s="41" t="s">
        <v>137</v>
      </c>
      <c r="B370" s="43" t="s">
        <v>3691</v>
      </c>
      <c r="C370" s="37" t="s">
        <v>4017</v>
      </c>
      <c r="D370" s="41" t="s">
        <v>4379</v>
      </c>
      <c r="E370" s="41" t="s">
        <v>251</v>
      </c>
      <c r="F370" s="41" t="s">
        <v>2208</v>
      </c>
      <c r="G370" s="41" t="s">
        <v>2207</v>
      </c>
      <c r="H370" s="41" t="s">
        <v>253</v>
      </c>
      <c r="I370" s="41" t="s">
        <v>250</v>
      </c>
      <c r="J370" s="41" t="s">
        <v>1448</v>
      </c>
      <c r="K370" s="41" t="s">
        <v>1431</v>
      </c>
      <c r="L370" s="41">
        <f t="shared" si="45"/>
        <v>5</v>
      </c>
      <c r="M370" s="41">
        <f t="shared" si="46"/>
        <v>11</v>
      </c>
      <c r="N370" s="41" t="str">
        <f t="shared" si="47"/>
        <v>IJNME</v>
      </c>
      <c r="O370" s="41" t="str">
        <f>VLOOKUP(N370,Table1[],2,FALSE)</f>
        <v>1097-0207</v>
      </c>
      <c r="P370" s="41" t="str">
        <f>VLOOKUP(N370,Table1[],3,FALSE)</f>
        <v>R</v>
      </c>
      <c r="Q370" s="41" t="str">
        <f>VLOOKUP(N370,Table1[],4,FALSE)</f>
        <v>S</v>
      </c>
      <c r="S370" s="41" t="e">
        <v>#REF!</v>
      </c>
      <c r="T370" s="70">
        <v>42906</v>
      </c>
    </row>
    <row r="371" spans="1:20" ht="64">
      <c r="A371" s="41" t="s">
        <v>130</v>
      </c>
      <c r="B371" s="43" t="s">
        <v>3699</v>
      </c>
      <c r="C371" s="37" t="s">
        <v>4024</v>
      </c>
      <c r="D371" s="41" t="s">
        <v>4380</v>
      </c>
      <c r="E371" s="41" t="s">
        <v>216</v>
      </c>
      <c r="F371" s="41" t="s">
        <v>2191</v>
      </c>
      <c r="G371" s="41" t="s">
        <v>2192</v>
      </c>
      <c r="H371" s="41" t="s">
        <v>218</v>
      </c>
      <c r="I371" s="41" t="s">
        <v>217</v>
      </c>
      <c r="J371" s="41" t="s">
        <v>1446</v>
      </c>
      <c r="K371" s="41" t="s">
        <v>1424</v>
      </c>
      <c r="L371" s="41">
        <f t="shared" si="45"/>
        <v>5</v>
      </c>
      <c r="M371" s="41">
        <f t="shared" si="46"/>
        <v>11</v>
      </c>
      <c r="N371" s="41" t="str">
        <f t="shared" si="47"/>
        <v>IJNME</v>
      </c>
      <c r="O371" s="41" t="str">
        <f>VLOOKUP(N371,Table1[],2,FALSE)</f>
        <v>1097-0207</v>
      </c>
      <c r="P371" s="41" t="str">
        <f>VLOOKUP(N371,Table1[],3,FALSE)</f>
        <v>R</v>
      </c>
      <c r="Q371" s="41" t="str">
        <f>VLOOKUP(N371,Table1[],4,FALSE)</f>
        <v>S</v>
      </c>
      <c r="S371" s="56" t="s">
        <v>2576</v>
      </c>
      <c r="T371" s="70">
        <v>42906</v>
      </c>
    </row>
    <row r="372" spans="1:20" ht="32">
      <c r="A372" s="41" t="s">
        <v>133</v>
      </c>
      <c r="B372" s="43" t="s">
        <v>3698</v>
      </c>
      <c r="C372" s="37" t="s">
        <v>4023</v>
      </c>
      <c r="D372" s="41" t="s">
        <v>4381</v>
      </c>
      <c r="E372" s="41" t="s">
        <v>220</v>
      </c>
      <c r="F372" s="41" t="s">
        <v>2193</v>
      </c>
      <c r="G372" s="41" t="s">
        <v>2194</v>
      </c>
      <c r="H372" s="41" t="s">
        <v>219</v>
      </c>
      <c r="I372" s="41" t="s">
        <v>2195</v>
      </c>
      <c r="J372" s="41" t="s">
        <v>418</v>
      </c>
      <c r="K372" s="41" t="s">
        <v>1425</v>
      </c>
      <c r="L372" s="41">
        <f t="shared" si="45"/>
        <v>5</v>
      </c>
      <c r="M372" s="41">
        <f t="shared" si="46"/>
        <v>11</v>
      </c>
      <c r="N372" s="41" t="str">
        <f t="shared" si="47"/>
        <v>IJNME</v>
      </c>
      <c r="O372" s="41" t="str">
        <f>VLOOKUP(N372,Table1[],2,FALSE)</f>
        <v>1097-0207</v>
      </c>
      <c r="P372" s="41" t="str">
        <f>VLOOKUP(N372,Table1[],3,FALSE)</f>
        <v>R</v>
      </c>
      <c r="Q372" s="41" t="str">
        <f>VLOOKUP(N372,Table1[],4,FALSE)</f>
        <v>S</v>
      </c>
      <c r="S372" s="56" t="s">
        <v>2576</v>
      </c>
      <c r="T372" s="70">
        <v>42906</v>
      </c>
    </row>
    <row r="373" spans="1:20" ht="32">
      <c r="A373" s="41" t="s">
        <v>135</v>
      </c>
      <c r="B373" s="43" t="s">
        <v>3697</v>
      </c>
      <c r="C373" s="37" t="s">
        <v>4022</v>
      </c>
      <c r="D373" s="41" t="s">
        <v>4382</v>
      </c>
      <c r="E373" s="41" t="s">
        <v>1793</v>
      </c>
      <c r="F373" s="41" t="s">
        <v>243</v>
      </c>
      <c r="G373" s="41" t="s">
        <v>2202</v>
      </c>
      <c r="H373" s="41" t="s">
        <v>242</v>
      </c>
      <c r="I373" s="41" t="s">
        <v>241</v>
      </c>
      <c r="J373" s="41" t="s">
        <v>2201</v>
      </c>
      <c r="K373" s="41" t="s">
        <v>1426</v>
      </c>
      <c r="L373" s="41">
        <f t="shared" si="45"/>
        <v>5</v>
      </c>
      <c r="M373" s="41">
        <f t="shared" si="46"/>
        <v>12</v>
      </c>
      <c r="N373" s="41" t="str">
        <f t="shared" si="47"/>
        <v>IJAMCS</v>
      </c>
      <c r="O373" s="41" t="str">
        <f>VLOOKUP(N373,Table1[],2,FALSE)</f>
        <v>1641-876X</v>
      </c>
      <c r="P373" s="41" t="str">
        <f>VLOOKUP(N373,Table1[],3,FALSE)</f>
        <v>R</v>
      </c>
      <c r="Q373" s="41" t="str">
        <f>VLOOKUP(N373,Table1[],4,FALSE)</f>
        <v>S</v>
      </c>
      <c r="S373" s="56" t="s">
        <v>2576</v>
      </c>
      <c r="T373" s="70">
        <v>42906</v>
      </c>
    </row>
    <row r="374" spans="1:20" ht="32">
      <c r="A374" s="41" t="s">
        <v>215</v>
      </c>
      <c r="B374" s="43" t="s">
        <v>3694</v>
      </c>
      <c r="C374" s="37" t="s">
        <v>4019</v>
      </c>
      <c r="D374" s="41" t="s">
        <v>4383</v>
      </c>
      <c r="E374" s="41" t="s">
        <v>205</v>
      </c>
      <c r="F374" s="41" t="s">
        <v>2184</v>
      </c>
      <c r="G374" s="41" t="s">
        <v>2185</v>
      </c>
      <c r="H374" s="41" t="s">
        <v>226</v>
      </c>
      <c r="I374" s="41" t="s">
        <v>206</v>
      </c>
      <c r="J374" s="41" t="s">
        <v>2187</v>
      </c>
      <c r="K374" s="41" t="s">
        <v>1422</v>
      </c>
      <c r="L374" s="41">
        <f t="shared" si="45"/>
        <v>5</v>
      </c>
      <c r="M374" s="41">
        <f t="shared" si="46"/>
        <v>10</v>
      </c>
      <c r="N374" s="41" t="str">
        <f t="shared" si="47"/>
        <v>CNME</v>
      </c>
      <c r="O374" s="41" t="str">
        <f>VLOOKUP(N374,Table1[],2,FALSE)</f>
        <v>2040-7947</v>
      </c>
      <c r="P374" s="41" t="str">
        <f>VLOOKUP(N374,Table1[],3,FALSE)</f>
        <v>R</v>
      </c>
      <c r="Q374" s="41" t="str">
        <f>VLOOKUP(N374,Table1[],4,FALSE)</f>
        <v>N</v>
      </c>
      <c r="S374" s="41" t="e">
        <v>#REF!</v>
      </c>
      <c r="T374" s="70">
        <v>42906</v>
      </c>
    </row>
    <row r="375" spans="1:20" ht="32">
      <c r="A375" s="41" t="s">
        <v>214</v>
      </c>
      <c r="B375" s="43" t="s">
        <v>3695</v>
      </c>
      <c r="C375" s="37" t="s">
        <v>4020</v>
      </c>
      <c r="D375" s="41" t="s">
        <v>4384</v>
      </c>
      <c r="E375" s="41" t="s">
        <v>209</v>
      </c>
      <c r="F375" s="41" t="s">
        <v>2254</v>
      </c>
      <c r="G375" s="41" t="s">
        <v>2186</v>
      </c>
      <c r="H375" s="41" t="s">
        <v>208</v>
      </c>
      <c r="I375" s="41" t="s">
        <v>207</v>
      </c>
      <c r="J375" s="41" t="s">
        <v>418</v>
      </c>
      <c r="K375" s="41" t="s">
        <v>1421</v>
      </c>
      <c r="L375" s="41">
        <f t="shared" si="45"/>
        <v>5</v>
      </c>
      <c r="M375" s="41">
        <f t="shared" si="46"/>
        <v>10</v>
      </c>
      <c r="N375" s="41" t="str">
        <f t="shared" si="47"/>
        <v>CNME</v>
      </c>
      <c r="O375" s="41" t="str">
        <f>VLOOKUP(N375,Table1[],2,FALSE)</f>
        <v>2040-7947</v>
      </c>
      <c r="P375" s="41" t="str">
        <f>VLOOKUP(N375,Table1[],3,FALSE)</f>
        <v>R</v>
      </c>
      <c r="Q375" s="41" t="str">
        <f>VLOOKUP(N375,Table1[],4,FALSE)</f>
        <v>N</v>
      </c>
      <c r="S375" s="41" t="e">
        <v>#REF!</v>
      </c>
      <c r="T375" s="70">
        <v>42906</v>
      </c>
    </row>
    <row r="376" spans="1:20" ht="32">
      <c r="A376" s="41" t="s">
        <v>213</v>
      </c>
      <c r="B376" s="43" t="s">
        <v>3692</v>
      </c>
      <c r="C376" s="37" t="s">
        <v>4018</v>
      </c>
      <c r="D376" s="41" t="s">
        <v>4385</v>
      </c>
      <c r="E376" s="41" t="s">
        <v>212</v>
      </c>
      <c r="F376" s="41" t="s">
        <v>2188</v>
      </c>
      <c r="G376" s="41" t="s">
        <v>2189</v>
      </c>
      <c r="H376" s="41" t="s">
        <v>210</v>
      </c>
      <c r="I376" s="41" t="s">
        <v>211</v>
      </c>
      <c r="J376" s="41" t="s">
        <v>2190</v>
      </c>
      <c r="K376" s="41" t="s">
        <v>1423</v>
      </c>
      <c r="L376" s="41">
        <f t="shared" si="45"/>
        <v>5</v>
      </c>
      <c r="M376" s="41">
        <f t="shared" si="46"/>
        <v>11</v>
      </c>
      <c r="N376" s="41" t="str">
        <f t="shared" si="47"/>
        <v>CMAME</v>
      </c>
      <c r="O376" s="41" t="str">
        <f>VLOOKUP(N376,Table1[],2,FALSE)</f>
        <v>0045-7825</v>
      </c>
      <c r="P376" s="41" t="str">
        <f>VLOOKUP(N376,Table1[],3,FALSE)</f>
        <v>R</v>
      </c>
      <c r="Q376" s="41" t="str">
        <f>VLOOKUP(N376,Table1[],4,FALSE)</f>
        <v>S</v>
      </c>
      <c r="S376" s="41" t="e">
        <v>#REF!</v>
      </c>
      <c r="T376" s="70">
        <v>42906</v>
      </c>
    </row>
    <row r="377" spans="1:20" ht="32">
      <c r="A377" s="41" t="s">
        <v>122</v>
      </c>
      <c r="B377" s="43" t="s">
        <v>3710</v>
      </c>
      <c r="C377" s="37" t="s">
        <v>4032</v>
      </c>
      <c r="D377" s="41" t="s">
        <v>4386</v>
      </c>
      <c r="E377" s="41" t="s">
        <v>1793</v>
      </c>
      <c r="F377" s="41" t="s">
        <v>2167</v>
      </c>
      <c r="G377" s="41" t="s">
        <v>122</v>
      </c>
      <c r="H377" s="41" t="s">
        <v>176</v>
      </c>
      <c r="I377" s="41" t="s">
        <v>177</v>
      </c>
      <c r="J377" s="41" t="s">
        <v>2168</v>
      </c>
      <c r="K377" s="41" t="s">
        <v>1414</v>
      </c>
      <c r="L377" s="41">
        <f t="shared" si="45"/>
        <v>5</v>
      </c>
      <c r="M377" s="41">
        <f t="shared" si="46"/>
        <v>13</v>
      </c>
      <c r="N377" s="41" t="str">
        <f t="shared" si="47"/>
        <v>RIMNCDI</v>
      </c>
      <c r="O377" s="41" t="str">
        <f>VLOOKUP(N377,Table1[],2,FALSE)</f>
        <v>0213-1315</v>
      </c>
      <c r="P377" s="41" t="str">
        <f>VLOOKUP(N377,Table1[],3,FALSE)</f>
        <v>R</v>
      </c>
      <c r="Q377" s="41" t="str">
        <f>VLOOKUP(N377,Table1[],4,FALSE)</f>
        <v>S</v>
      </c>
      <c r="S377" s="56" t="s">
        <v>2576</v>
      </c>
      <c r="T377" s="70">
        <v>42906</v>
      </c>
    </row>
    <row r="378" spans="1:20" ht="32">
      <c r="A378" s="41" t="s">
        <v>128</v>
      </c>
      <c r="B378" s="43" t="s">
        <v>3708</v>
      </c>
      <c r="C378" s="37" t="s">
        <v>4031</v>
      </c>
      <c r="D378" s="41" t="s">
        <v>4387</v>
      </c>
      <c r="E378" s="41" t="s">
        <v>1793</v>
      </c>
      <c r="F378" s="41" t="s">
        <v>2101</v>
      </c>
      <c r="G378" s="41" t="s">
        <v>2180</v>
      </c>
      <c r="H378" s="41" t="s">
        <v>199</v>
      </c>
      <c r="I378" s="41" t="s">
        <v>197</v>
      </c>
      <c r="J378" s="41" t="s">
        <v>2181</v>
      </c>
      <c r="K378" s="41" t="s">
        <v>1419</v>
      </c>
      <c r="L378" s="41">
        <f t="shared" si="45"/>
        <v>5</v>
      </c>
      <c r="M378" s="41">
        <f t="shared" si="46"/>
        <v>10</v>
      </c>
      <c r="N378" s="41" t="str">
        <f t="shared" si="47"/>
        <v>REEF</v>
      </c>
      <c r="O378" s="41" t="str">
        <f>VLOOKUP(N378,Table1[],2,FALSE)</f>
        <v>1779-7179</v>
      </c>
      <c r="P378" s="41" t="str">
        <f>VLOOKUP(N378,Table1[],3,FALSE)</f>
        <v>R</v>
      </c>
      <c r="Q378" s="41" t="str">
        <f>VLOOKUP(N378,Table1[],4,FALSE)</f>
        <v>N</v>
      </c>
      <c r="S378" s="56" t="s">
        <v>2576</v>
      </c>
      <c r="T378" s="70">
        <v>42906</v>
      </c>
    </row>
    <row r="379" spans="1:20" ht="32">
      <c r="A379" s="41" t="s">
        <v>120</v>
      </c>
      <c r="B379" s="43" t="s">
        <v>4061</v>
      </c>
      <c r="C379" s="37" t="s">
        <v>4028</v>
      </c>
      <c r="D379" s="41" t="s">
        <v>4388</v>
      </c>
      <c r="E379" s="41" t="s">
        <v>172</v>
      </c>
      <c r="F379" s="41" t="s">
        <v>2160</v>
      </c>
      <c r="G379" s="41" t="s">
        <v>2161</v>
      </c>
      <c r="H379" s="41" t="s">
        <v>225</v>
      </c>
      <c r="I379" s="41" t="s">
        <v>2156</v>
      </c>
      <c r="J379" s="41" t="s">
        <v>418</v>
      </c>
      <c r="K379" s="41" t="s">
        <v>1411</v>
      </c>
      <c r="L379" s="41">
        <f t="shared" si="45"/>
        <v>5</v>
      </c>
      <c r="M379" s="41">
        <f t="shared" si="46"/>
        <v>11</v>
      </c>
      <c r="N379" s="41" t="str">
        <f t="shared" si="47"/>
        <v>MMMAS</v>
      </c>
      <c r="O379" s="41" t="str">
        <f>VLOOKUP(N379,Table1[],2,FALSE)</f>
        <v>0218-2025</v>
      </c>
      <c r="P379" s="41" t="str">
        <f>VLOOKUP(N379,Table1[],3,FALSE)</f>
        <v>R</v>
      </c>
      <c r="Q379" s="41" t="str">
        <f>VLOOKUP(N379,Table1[],4,FALSE)</f>
        <v>S</v>
      </c>
      <c r="S379" s="41" t="e">
        <v>#REF!</v>
      </c>
      <c r="T379" s="70">
        <v>42906</v>
      </c>
    </row>
    <row r="380" spans="1:20" ht="48">
      <c r="A380" s="41" t="s">
        <v>2164</v>
      </c>
      <c r="B380" s="43" t="s">
        <v>3702</v>
      </c>
      <c r="C380" s="37" t="s">
        <v>4026</v>
      </c>
      <c r="D380" s="41" t="s">
        <v>4389</v>
      </c>
      <c r="E380" s="41" t="s">
        <v>175</v>
      </c>
      <c r="F380" s="41" t="s">
        <v>2165</v>
      </c>
      <c r="G380" s="41" t="s">
        <v>2166</v>
      </c>
      <c r="H380" s="41" t="s">
        <v>185</v>
      </c>
      <c r="I380" s="41" t="s">
        <v>174</v>
      </c>
      <c r="J380" s="41" t="s">
        <v>418</v>
      </c>
      <c r="K380" s="41" t="s">
        <v>1413</v>
      </c>
      <c r="L380" s="41">
        <f t="shared" si="45"/>
        <v>5</v>
      </c>
      <c r="M380" s="41">
        <f t="shared" si="46"/>
        <v>11</v>
      </c>
      <c r="N380" s="41" t="str">
        <f t="shared" si="47"/>
        <v>IJNMF</v>
      </c>
      <c r="O380" s="41" t="str">
        <f>VLOOKUP(N380,Table1[],2,FALSE)</f>
        <v>1097-0363</v>
      </c>
      <c r="P380" s="41" t="str">
        <f>VLOOKUP(N380,Table1[],3,FALSE)</f>
        <v>R</v>
      </c>
      <c r="Q380" s="41" t="str">
        <f>VLOOKUP(N380,Table1[],4,FALSE)</f>
        <v>S</v>
      </c>
      <c r="S380" s="41" t="e">
        <v>#REF!</v>
      </c>
      <c r="T380" s="70">
        <v>42906</v>
      </c>
    </row>
    <row r="381" spans="1:20" ht="32">
      <c r="A381" s="41" t="s">
        <v>121</v>
      </c>
      <c r="B381" s="43" t="s">
        <v>3705</v>
      </c>
      <c r="C381" s="37" t="s">
        <v>4016</v>
      </c>
      <c r="D381" s="41" t="s">
        <v>4390</v>
      </c>
      <c r="E381" s="41" t="s">
        <v>173</v>
      </c>
      <c r="F381" s="41" t="s">
        <v>2162</v>
      </c>
      <c r="G381" s="41" t="s">
        <v>2163</v>
      </c>
      <c r="H381" s="41" t="s">
        <v>224</v>
      </c>
      <c r="I381" s="41" t="s">
        <v>202</v>
      </c>
      <c r="J381" s="41" t="s">
        <v>418</v>
      </c>
      <c r="K381" s="41" t="s">
        <v>1412</v>
      </c>
      <c r="L381" s="41">
        <f t="shared" si="45"/>
        <v>5</v>
      </c>
      <c r="M381" s="41">
        <f t="shared" si="46"/>
        <v>11</v>
      </c>
      <c r="N381" s="41" t="str">
        <f t="shared" si="47"/>
        <v>IJNME</v>
      </c>
      <c r="O381" s="41" t="str">
        <f>VLOOKUP(N381,Table1[],2,FALSE)</f>
        <v>1097-0207</v>
      </c>
      <c r="P381" s="41" t="str">
        <f>VLOOKUP(N381,Table1[],3,FALSE)</f>
        <v>R</v>
      </c>
      <c r="Q381" s="41" t="str">
        <f>VLOOKUP(N381,Table1[],4,FALSE)</f>
        <v>S</v>
      </c>
      <c r="S381" s="41" t="e">
        <v>#REF!</v>
      </c>
      <c r="T381" s="70">
        <v>42906</v>
      </c>
    </row>
    <row r="382" spans="1:20" ht="32">
      <c r="A382" s="41" t="s">
        <v>127</v>
      </c>
      <c r="B382" s="43" t="s">
        <v>4742</v>
      </c>
      <c r="C382" s="37" t="s">
        <v>4029</v>
      </c>
      <c r="D382" s="41" t="s">
        <v>4391</v>
      </c>
      <c r="E382" s="41" t="s">
        <v>201</v>
      </c>
      <c r="F382" s="41" t="s">
        <v>2182</v>
      </c>
      <c r="G382" s="41" t="s">
        <v>2183</v>
      </c>
      <c r="H382" s="41" t="s">
        <v>223</v>
      </c>
      <c r="I382" s="41" t="s">
        <v>200</v>
      </c>
      <c r="J382" s="41" t="s">
        <v>1445</v>
      </c>
      <c r="K382" s="41" t="s">
        <v>1420</v>
      </c>
      <c r="L382" s="41">
        <f t="shared" si="45"/>
        <v>5</v>
      </c>
      <c r="M382" s="41">
        <f t="shared" si="46"/>
        <v>11</v>
      </c>
      <c r="N382" s="41" t="str">
        <f t="shared" si="47"/>
        <v>IJNME</v>
      </c>
      <c r="O382" s="41" t="str">
        <f>VLOOKUP(N382,Table1[],2,FALSE)</f>
        <v>1097-0207</v>
      </c>
      <c r="P382" s="41" t="str">
        <f>VLOOKUP(N382,Table1[],3,FALSE)</f>
        <v>R</v>
      </c>
      <c r="Q382" s="41" t="str">
        <f>VLOOKUP(N382,Table1[],4,FALSE)</f>
        <v>S</v>
      </c>
      <c r="S382" s="41" t="e">
        <v>#REF!</v>
      </c>
      <c r="T382" s="70">
        <v>42906</v>
      </c>
    </row>
    <row r="383" spans="1:20" ht="32">
      <c r="A383" s="41" t="s">
        <v>125</v>
      </c>
      <c r="B383" s="43" t="s">
        <v>3703</v>
      </c>
      <c r="C383" s="37" t="s">
        <v>4027</v>
      </c>
      <c r="D383" s="41" t="s">
        <v>4392</v>
      </c>
      <c r="E383" s="41" t="s">
        <v>180</v>
      </c>
      <c r="F383" s="41" t="s">
        <v>2173</v>
      </c>
      <c r="G383" s="41" t="s">
        <v>2172</v>
      </c>
      <c r="H383" s="41" t="s">
        <v>181</v>
      </c>
      <c r="I383" s="41" t="s">
        <v>2171</v>
      </c>
      <c r="J383" s="41" t="s">
        <v>418</v>
      </c>
      <c r="K383" s="41" t="s">
        <v>1416</v>
      </c>
      <c r="L383" s="41">
        <f t="shared" si="45"/>
        <v>5</v>
      </c>
      <c r="M383" s="41">
        <f t="shared" si="46"/>
        <v>12</v>
      </c>
      <c r="N383" s="41" t="str">
        <f t="shared" si="47"/>
        <v>IJNAMG</v>
      </c>
      <c r="O383" s="41" t="str">
        <f>VLOOKUP(N383,Table1[],2,FALSE)</f>
        <v>1096-9853</v>
      </c>
      <c r="P383" s="41" t="str">
        <f>VLOOKUP(N383,Table1[],3,FALSE)</f>
        <v>R</v>
      </c>
      <c r="Q383" s="41" t="str">
        <f>VLOOKUP(N383,Table1[],4,FALSE)</f>
        <v>S</v>
      </c>
      <c r="S383" s="41" t="e">
        <v>#REF!</v>
      </c>
      <c r="T383" s="70">
        <v>42906</v>
      </c>
    </row>
    <row r="384" spans="1:20" ht="32">
      <c r="A384" s="41" t="s">
        <v>124</v>
      </c>
      <c r="B384" s="43" t="s">
        <v>3709</v>
      </c>
      <c r="C384" s="37" t="s">
        <v>4027</v>
      </c>
      <c r="D384" s="41" t="s">
        <v>4393</v>
      </c>
      <c r="E384" s="41" t="s">
        <v>1793</v>
      </c>
      <c r="F384" s="41" t="s">
        <v>2174</v>
      </c>
      <c r="G384" s="41" t="s">
        <v>2176</v>
      </c>
      <c r="H384" s="41" t="s">
        <v>2560</v>
      </c>
      <c r="I384" s="41" t="s">
        <v>182</v>
      </c>
      <c r="J384" s="41" t="s">
        <v>418</v>
      </c>
      <c r="K384" s="41" t="s">
        <v>2175</v>
      </c>
      <c r="L384" s="41">
        <f t="shared" si="45"/>
        <v>5</v>
      </c>
      <c r="M384" s="41">
        <f t="shared" si="46"/>
        <v>10</v>
      </c>
      <c r="N384" s="41" t="str">
        <f t="shared" si="47"/>
        <v>IJFP</v>
      </c>
      <c r="O384" s="41" t="str">
        <f>VLOOKUP(N384,Table1[],2,FALSE)</f>
        <v>1292-7775</v>
      </c>
      <c r="P384" s="41" t="str">
        <f>VLOOKUP(N384,Table1[],3,FALSE)</f>
        <v>R</v>
      </c>
      <c r="Q384" s="41" t="str">
        <f>VLOOKUP(N384,Table1[],4,FALSE)</f>
        <v>N</v>
      </c>
      <c r="S384" s="56" t="s">
        <v>4743</v>
      </c>
      <c r="T384" s="70">
        <v>42906</v>
      </c>
    </row>
    <row r="385" spans="1:20" ht="32">
      <c r="A385" s="41" t="s">
        <v>129</v>
      </c>
      <c r="B385" s="43" t="s">
        <v>3707</v>
      </c>
      <c r="C385" s="37" t="s">
        <v>4025</v>
      </c>
      <c r="D385" s="41" t="s">
        <v>4394</v>
      </c>
      <c r="E385" s="41" t="s">
        <v>2447</v>
      </c>
      <c r="F385" s="41" t="s">
        <v>2178</v>
      </c>
      <c r="G385" s="41" t="s">
        <v>2179</v>
      </c>
      <c r="H385" s="41" t="s">
        <v>196</v>
      </c>
      <c r="I385" s="41" t="s">
        <v>11</v>
      </c>
      <c r="J385" s="41" t="s">
        <v>1444</v>
      </c>
      <c r="K385" s="41" t="s">
        <v>1418</v>
      </c>
      <c r="L385" s="41">
        <f t="shared" si="45"/>
        <v>5</v>
      </c>
      <c r="M385" s="41">
        <f t="shared" si="46"/>
        <v>10</v>
      </c>
      <c r="N385" s="41" t="str">
        <f t="shared" si="47"/>
        <v>CNME</v>
      </c>
      <c r="O385" s="41" t="str">
        <f>VLOOKUP(N385,Table1[],2,FALSE)</f>
        <v>2040-7947</v>
      </c>
      <c r="P385" s="41" t="str">
        <f>VLOOKUP(N385,Table1[],3,FALSE)</f>
        <v>R</v>
      </c>
      <c r="Q385" s="41" t="str">
        <f>VLOOKUP(N385,Table1[],4,FALSE)</f>
        <v>N</v>
      </c>
      <c r="S385" s="56" t="s">
        <v>2576</v>
      </c>
      <c r="T385" s="70">
        <v>42906</v>
      </c>
    </row>
    <row r="386" spans="1:20" ht="32">
      <c r="A386" s="41" t="s">
        <v>123</v>
      </c>
      <c r="B386" s="43" t="s">
        <v>3706</v>
      </c>
      <c r="C386" s="37" t="s">
        <v>4030</v>
      </c>
      <c r="D386" s="41" t="s">
        <v>4395</v>
      </c>
      <c r="E386" s="41" t="s">
        <v>184</v>
      </c>
      <c r="F386" s="41" t="s">
        <v>2461</v>
      </c>
      <c r="G386" s="41" t="s">
        <v>2177</v>
      </c>
      <c r="H386" s="41" t="s">
        <v>2516</v>
      </c>
      <c r="I386" s="41" t="s">
        <v>183</v>
      </c>
      <c r="J386" s="41" t="s">
        <v>1443</v>
      </c>
      <c r="K386" s="41" t="s">
        <v>1417</v>
      </c>
      <c r="L386" s="41">
        <f t="shared" si="45"/>
        <v>5</v>
      </c>
      <c r="M386" s="41">
        <f t="shared" si="46"/>
        <v>11</v>
      </c>
      <c r="N386" s="41" t="str">
        <f t="shared" si="47"/>
        <v>CMAME</v>
      </c>
      <c r="O386" s="41" t="str">
        <f>VLOOKUP(N386,Table1[],2,FALSE)</f>
        <v>0045-7825</v>
      </c>
      <c r="P386" s="41" t="str">
        <f>VLOOKUP(N386,Table1[],3,FALSE)</f>
        <v>R</v>
      </c>
      <c r="Q386" s="41" t="str">
        <f>VLOOKUP(N386,Table1[],4,FALSE)</f>
        <v>S</v>
      </c>
      <c r="S386" s="41" t="e">
        <v>#REF!</v>
      </c>
      <c r="T386" s="70">
        <v>42906</v>
      </c>
    </row>
    <row r="387" spans="1:20" ht="32">
      <c r="A387" s="41" t="s">
        <v>126</v>
      </c>
      <c r="B387" s="43" t="s">
        <v>3704</v>
      </c>
      <c r="C387" s="37" t="s">
        <v>4027</v>
      </c>
      <c r="D387" s="41" t="s">
        <v>4396</v>
      </c>
      <c r="E387" s="41" t="s">
        <v>178</v>
      </c>
      <c r="F387" s="41" t="s">
        <v>2169</v>
      </c>
      <c r="G387" s="41" t="s">
        <v>2170</v>
      </c>
      <c r="H387" s="41" t="s">
        <v>2561</v>
      </c>
      <c r="I387" s="41" t="s">
        <v>179</v>
      </c>
      <c r="J387" s="41" t="s">
        <v>1442</v>
      </c>
      <c r="K387" s="41" t="s">
        <v>1415</v>
      </c>
      <c r="L387" s="41">
        <f t="shared" si="45"/>
        <v>5</v>
      </c>
      <c r="M387" s="41">
        <f t="shared" si="46"/>
        <v>11</v>
      </c>
      <c r="N387" s="41" t="str">
        <f t="shared" si="47"/>
        <v>CMAME</v>
      </c>
      <c r="O387" s="41" t="str">
        <f>VLOOKUP(N387,Table1[],2,FALSE)</f>
        <v>0045-7825</v>
      </c>
      <c r="P387" s="41" t="str">
        <f>VLOOKUP(N387,Table1[],3,FALSE)</f>
        <v>R</v>
      </c>
      <c r="Q387" s="41" t="str">
        <f>VLOOKUP(N387,Table1[],4,FALSE)</f>
        <v>S</v>
      </c>
      <c r="S387" s="41" t="e">
        <v>#REF!</v>
      </c>
      <c r="T387" s="70">
        <v>42906</v>
      </c>
    </row>
    <row r="388" spans="1:20" ht="32">
      <c r="A388" s="41" t="s">
        <v>115</v>
      </c>
      <c r="B388" s="43" t="s">
        <v>4744</v>
      </c>
      <c r="C388" s="37" t="s">
        <v>4037</v>
      </c>
      <c r="D388" s="41" t="s">
        <v>4397</v>
      </c>
      <c r="E388" s="41" t="s">
        <v>31</v>
      </c>
      <c r="F388" s="41" t="s">
        <v>2149</v>
      </c>
      <c r="G388" s="41" t="s">
        <v>2154</v>
      </c>
      <c r="H388" s="41" t="s">
        <v>343</v>
      </c>
      <c r="I388" s="41" t="s">
        <v>32</v>
      </c>
      <c r="J388" s="41" t="s">
        <v>1439</v>
      </c>
      <c r="K388" s="41" t="s">
        <v>1406</v>
      </c>
      <c r="L388" s="41">
        <f t="shared" si="45"/>
        <v>5</v>
      </c>
      <c r="M388" s="41">
        <f t="shared" si="46"/>
        <v>10</v>
      </c>
      <c r="N388" s="41" t="str">
        <f t="shared" si="47"/>
        <v>REEF</v>
      </c>
      <c r="O388" s="41" t="str">
        <f>VLOOKUP(N388,Table1[],2,FALSE)</f>
        <v>1779-7179</v>
      </c>
      <c r="P388" s="41" t="str">
        <f>VLOOKUP(N388,Table1[],3,FALSE)</f>
        <v>R</v>
      </c>
      <c r="Q388" s="41" t="str">
        <f>VLOOKUP(N388,Table1[],4,FALSE)</f>
        <v>N</v>
      </c>
      <c r="S388" s="41" t="e">
        <v>#REF!</v>
      </c>
      <c r="T388" s="70">
        <v>42906</v>
      </c>
    </row>
    <row r="389" spans="1:20" ht="32">
      <c r="A389" s="41" t="s">
        <v>119</v>
      </c>
      <c r="B389" s="43" t="s">
        <v>3716</v>
      </c>
      <c r="C389" s="37" t="s">
        <v>4035</v>
      </c>
      <c r="D389" s="41" t="s">
        <v>4398</v>
      </c>
      <c r="E389" s="41" t="s">
        <v>167</v>
      </c>
      <c r="F389" s="41" t="s">
        <v>2157</v>
      </c>
      <c r="G389" s="41" t="s">
        <v>2158</v>
      </c>
      <c r="H389" s="41" t="s">
        <v>171</v>
      </c>
      <c r="I389" s="41" t="s">
        <v>166</v>
      </c>
      <c r="J389" s="41" t="s">
        <v>2159</v>
      </c>
      <c r="K389" s="41" t="s">
        <v>1410</v>
      </c>
      <c r="L389" s="41">
        <f t="shared" si="45"/>
        <v>5</v>
      </c>
      <c r="M389" s="41">
        <f t="shared" si="46"/>
        <v>8</v>
      </c>
      <c r="N389" s="41" t="str">
        <f>"MC-FM"</f>
        <v>MC-FM</v>
      </c>
      <c r="O389" s="41" t="str">
        <f>VLOOKUP(N389,Table1[],2,FALSE)</f>
        <v>1099-1484</v>
      </c>
      <c r="P389" s="41" t="str">
        <f>VLOOKUP(N389,Table1[],3,FALSE)</f>
        <v>R</v>
      </c>
      <c r="Q389" s="41" t="str">
        <f>VLOOKUP(N389,Table1[],4,FALSE)</f>
        <v>S</v>
      </c>
      <c r="S389" s="41" t="e">
        <v>#REF!</v>
      </c>
      <c r="T389" s="70">
        <v>42906</v>
      </c>
    </row>
    <row r="390" spans="1:20">
      <c r="A390" s="41" t="s">
        <v>116</v>
      </c>
      <c r="B390" s="43" t="s">
        <v>3711</v>
      </c>
      <c r="C390" s="37" t="s">
        <v>4033</v>
      </c>
      <c r="D390" s="41" t="s">
        <v>4399</v>
      </c>
      <c r="E390" s="41" t="s">
        <v>1891</v>
      </c>
      <c r="F390" s="41" t="s">
        <v>162</v>
      </c>
      <c r="G390" s="41" t="s">
        <v>2153</v>
      </c>
      <c r="H390" s="41" t="s">
        <v>168</v>
      </c>
      <c r="I390" s="41" t="s">
        <v>161</v>
      </c>
      <c r="J390" s="41" t="s">
        <v>2152</v>
      </c>
      <c r="K390" s="41" t="s">
        <v>1407</v>
      </c>
      <c r="L390" s="41">
        <f t="shared" si="45"/>
        <v>5</v>
      </c>
      <c r="M390" s="41">
        <f t="shared" si="46"/>
        <v>10</v>
      </c>
      <c r="N390" s="41" t="str">
        <f t="shared" ref="N390:N396" si="48">MID(A390,L390+1,M390-L390-1)</f>
        <v>IJSS</v>
      </c>
      <c r="O390" s="41" t="str">
        <f>VLOOKUP(N390,Table1[],2,FALSE)</f>
        <v>0020-7683</v>
      </c>
      <c r="P390" s="41" t="str">
        <f>VLOOKUP(N390,Table1[],3,FALSE)</f>
        <v>R</v>
      </c>
      <c r="Q390" s="41" t="str">
        <f>VLOOKUP(N390,Table1[],4,FALSE)</f>
        <v>S</v>
      </c>
      <c r="S390" s="41" t="e">
        <v>#REF!</v>
      </c>
      <c r="T390" s="70">
        <v>42906</v>
      </c>
    </row>
    <row r="391" spans="1:20">
      <c r="A391" s="41" t="s">
        <v>118</v>
      </c>
      <c r="B391" s="43" t="s">
        <v>3712</v>
      </c>
      <c r="C391" s="37" t="s">
        <v>4025</v>
      </c>
      <c r="D391" s="41" t="s">
        <v>4400</v>
      </c>
      <c r="E391" s="41" t="s">
        <v>1892</v>
      </c>
      <c r="F391" s="41" t="s">
        <v>13</v>
      </c>
      <c r="G391" s="41" t="s">
        <v>2155</v>
      </c>
      <c r="H391" s="41" t="s">
        <v>170</v>
      </c>
      <c r="I391" s="41" t="s">
        <v>12</v>
      </c>
      <c r="J391" s="41" t="s">
        <v>1440</v>
      </c>
      <c r="K391" s="41" t="s">
        <v>1409</v>
      </c>
      <c r="L391" s="41">
        <f t="shared" si="45"/>
        <v>5</v>
      </c>
      <c r="M391" s="41">
        <f t="shared" si="46"/>
        <v>11</v>
      </c>
      <c r="N391" s="41" t="str">
        <f t="shared" si="48"/>
        <v>IJNME</v>
      </c>
      <c r="O391" s="41" t="str">
        <f>VLOOKUP(N391,Table1[],2,FALSE)</f>
        <v>1097-0207</v>
      </c>
      <c r="P391" s="41" t="str">
        <f>VLOOKUP(N391,Table1[],3,FALSE)</f>
        <v>R</v>
      </c>
      <c r="Q391" s="41" t="str">
        <f>VLOOKUP(N391,Table1[],4,FALSE)</f>
        <v>S</v>
      </c>
      <c r="S391" s="41" t="e">
        <v>#REF!</v>
      </c>
      <c r="T391" s="70">
        <v>42906</v>
      </c>
    </row>
    <row r="392" spans="1:20" ht="32">
      <c r="A392" s="41" t="s">
        <v>111</v>
      </c>
      <c r="B392" s="43" t="s">
        <v>3714</v>
      </c>
      <c r="C392" s="37" t="s">
        <v>4027</v>
      </c>
      <c r="D392" s="41" t="s">
        <v>4401</v>
      </c>
      <c r="E392" s="41" t="s">
        <v>151</v>
      </c>
      <c r="F392" s="41" t="s">
        <v>2142</v>
      </c>
      <c r="G392" s="41" t="s">
        <v>2143</v>
      </c>
      <c r="H392" s="41" t="s">
        <v>152</v>
      </c>
      <c r="I392" s="41" t="s">
        <v>153</v>
      </c>
      <c r="J392" s="41" t="s">
        <v>418</v>
      </c>
      <c r="K392" s="41" t="s">
        <v>1402</v>
      </c>
      <c r="L392" s="41">
        <f t="shared" si="45"/>
        <v>5</v>
      </c>
      <c r="M392" s="41">
        <f t="shared" si="46"/>
        <v>11</v>
      </c>
      <c r="N392" s="41" t="str">
        <f t="shared" si="48"/>
        <v>IJNME</v>
      </c>
      <c r="O392" s="41" t="str">
        <f>VLOOKUP(N392,Table1[],2,FALSE)</f>
        <v>1097-0207</v>
      </c>
      <c r="P392" s="41" t="str">
        <f>VLOOKUP(N392,Table1[],3,FALSE)</f>
        <v>R</v>
      </c>
      <c r="Q392" s="41" t="str">
        <f>VLOOKUP(N392,Table1[],4,FALSE)</f>
        <v>S</v>
      </c>
      <c r="S392" s="41" t="e">
        <v>#REF!</v>
      </c>
      <c r="T392" s="70">
        <v>42906</v>
      </c>
    </row>
    <row r="393" spans="1:20" ht="32">
      <c r="A393" s="41" t="s">
        <v>117</v>
      </c>
      <c r="B393" s="43" t="s">
        <v>3713</v>
      </c>
      <c r="C393" s="37" t="s">
        <v>4016</v>
      </c>
      <c r="D393" s="41" t="s">
        <v>4402</v>
      </c>
      <c r="E393" s="41" t="s">
        <v>165</v>
      </c>
      <c r="F393" s="41" t="s">
        <v>2150</v>
      </c>
      <c r="G393" s="41" t="s">
        <v>2151</v>
      </c>
      <c r="H393" s="41" t="s">
        <v>169</v>
      </c>
      <c r="I393" s="41" t="s">
        <v>164</v>
      </c>
      <c r="J393" s="41" t="s">
        <v>1441</v>
      </c>
      <c r="K393" s="41" t="s">
        <v>1408</v>
      </c>
      <c r="L393" s="41">
        <f t="shared" si="45"/>
        <v>5</v>
      </c>
      <c r="M393" s="41">
        <f t="shared" si="46"/>
        <v>11</v>
      </c>
      <c r="N393" s="41" t="str">
        <f t="shared" si="48"/>
        <v>IJNME</v>
      </c>
      <c r="O393" s="41" t="str">
        <f>VLOOKUP(N393,Table1[],2,FALSE)</f>
        <v>1097-0207</v>
      </c>
      <c r="P393" s="41" t="str">
        <f>VLOOKUP(N393,Table1[],3,FALSE)</f>
        <v>R</v>
      </c>
      <c r="Q393" s="41" t="str">
        <f>VLOOKUP(N393,Table1[],4,FALSE)</f>
        <v>S</v>
      </c>
      <c r="S393" s="41" t="e">
        <v>#REF!</v>
      </c>
      <c r="T393" s="70">
        <v>42906</v>
      </c>
    </row>
    <row r="394" spans="1:20" ht="32">
      <c r="A394" s="41" t="s">
        <v>112</v>
      </c>
      <c r="B394" s="43" t="s">
        <v>3718</v>
      </c>
      <c r="C394" s="37" t="s">
        <v>4027</v>
      </c>
      <c r="D394" s="41" t="s">
        <v>4403</v>
      </c>
      <c r="E394" s="41" t="s">
        <v>151</v>
      </c>
      <c r="F394" s="41" t="s">
        <v>2144</v>
      </c>
      <c r="G394" s="41" t="s">
        <v>2145</v>
      </c>
      <c r="H394" s="41" t="s">
        <v>163</v>
      </c>
      <c r="I394" s="41" t="s">
        <v>154</v>
      </c>
      <c r="J394" s="41" t="s">
        <v>418</v>
      </c>
      <c r="K394" s="41" t="s">
        <v>1403</v>
      </c>
      <c r="L394" s="41">
        <f t="shared" si="45"/>
        <v>5</v>
      </c>
      <c r="M394" s="41">
        <f t="shared" si="46"/>
        <v>11</v>
      </c>
      <c r="N394" s="41" t="str">
        <f t="shared" si="48"/>
        <v>CMAME</v>
      </c>
      <c r="O394" s="41" t="str">
        <f>VLOOKUP(N394,Table1[],2,FALSE)</f>
        <v>0045-7825</v>
      </c>
      <c r="P394" s="41" t="str">
        <f>VLOOKUP(N394,Table1[],3,FALSE)</f>
        <v>R</v>
      </c>
      <c r="Q394" s="41" t="str">
        <f>VLOOKUP(N394,Table1[],4,FALSE)</f>
        <v>S</v>
      </c>
      <c r="S394" s="41" t="e">
        <v>#REF!</v>
      </c>
      <c r="T394" s="70">
        <v>42906</v>
      </c>
    </row>
    <row r="395" spans="1:20" ht="32">
      <c r="A395" s="41" t="s">
        <v>114</v>
      </c>
      <c r="B395" s="43" t="s">
        <v>3717</v>
      </c>
      <c r="C395" s="37" t="s">
        <v>4036</v>
      </c>
      <c r="D395" s="41" t="s">
        <v>4404</v>
      </c>
      <c r="E395" s="41" t="s">
        <v>158</v>
      </c>
      <c r="F395" s="41" t="s">
        <v>2149</v>
      </c>
      <c r="G395" s="41" t="s">
        <v>2255</v>
      </c>
      <c r="H395" s="41" t="s">
        <v>160</v>
      </c>
      <c r="I395" s="41" t="s">
        <v>159</v>
      </c>
      <c r="J395" s="41" t="s">
        <v>1438</v>
      </c>
      <c r="K395" s="41" t="s">
        <v>1405</v>
      </c>
      <c r="L395" s="41">
        <f t="shared" si="45"/>
        <v>5</v>
      </c>
      <c r="M395" s="41">
        <f t="shared" si="46"/>
        <v>11</v>
      </c>
      <c r="N395" s="41" t="str">
        <f t="shared" si="48"/>
        <v>CMAME</v>
      </c>
      <c r="O395" s="41" t="str">
        <f>VLOOKUP(N395,Table1[],2,FALSE)</f>
        <v>0045-7825</v>
      </c>
      <c r="P395" s="41" t="str">
        <f>VLOOKUP(N395,Table1[],3,FALSE)</f>
        <v>R</v>
      </c>
      <c r="Q395" s="41" t="str">
        <f>VLOOKUP(N395,Table1[],4,FALSE)</f>
        <v>S</v>
      </c>
      <c r="S395" s="41" t="e">
        <v>#REF!</v>
      </c>
      <c r="T395" s="70">
        <v>42906</v>
      </c>
    </row>
    <row r="396" spans="1:20" ht="32">
      <c r="A396" s="41" t="s">
        <v>113</v>
      </c>
      <c r="B396" s="43" t="s">
        <v>3715</v>
      </c>
      <c r="C396" s="37" t="s">
        <v>4034</v>
      </c>
      <c r="D396" s="41" t="s">
        <v>4405</v>
      </c>
      <c r="E396" s="41" t="s">
        <v>156</v>
      </c>
      <c r="F396" s="41" t="s">
        <v>2146</v>
      </c>
      <c r="G396" s="41" t="s">
        <v>2147</v>
      </c>
      <c r="H396" s="41" t="s">
        <v>157</v>
      </c>
      <c r="I396" s="41" t="s">
        <v>155</v>
      </c>
      <c r="J396" s="41" t="s">
        <v>2148</v>
      </c>
      <c r="K396" s="41" t="s">
        <v>1404</v>
      </c>
      <c r="L396" s="41">
        <f t="shared" si="45"/>
        <v>5</v>
      </c>
      <c r="M396" s="41">
        <f t="shared" si="46"/>
        <v>11</v>
      </c>
      <c r="N396" s="41" t="str">
        <f t="shared" si="48"/>
        <v>CMAME</v>
      </c>
      <c r="O396" s="41" t="str">
        <f>VLOOKUP(N396,Table1[],2,FALSE)</f>
        <v>0045-7825</v>
      </c>
      <c r="P396" s="41" t="str">
        <f>VLOOKUP(N396,Table1[],3,FALSE)</f>
        <v>R</v>
      </c>
      <c r="Q396" s="41" t="str">
        <f>VLOOKUP(N396,Table1[],4,FALSE)</f>
        <v>S</v>
      </c>
      <c r="S396" s="41" t="e">
        <v>#REF!</v>
      </c>
      <c r="T396" s="70">
        <v>42906</v>
      </c>
    </row>
    <row r="397" spans="1:20" ht="32">
      <c r="A397" s="41" t="s">
        <v>100</v>
      </c>
      <c r="B397" s="43" t="s">
        <v>4745</v>
      </c>
      <c r="C397" s="37" t="s">
        <v>4033</v>
      </c>
      <c r="D397" s="41" t="s">
        <v>4406</v>
      </c>
      <c r="E397" s="41" t="s">
        <v>103</v>
      </c>
      <c r="F397" s="41" t="s">
        <v>2140</v>
      </c>
      <c r="G397" s="41" t="s">
        <v>2139</v>
      </c>
      <c r="H397" s="41" t="s">
        <v>101</v>
      </c>
      <c r="I397" s="41" t="s">
        <v>102</v>
      </c>
      <c r="J397" s="41" t="s">
        <v>418</v>
      </c>
      <c r="K397" s="41" t="s">
        <v>1400</v>
      </c>
      <c r="L397" s="41">
        <f t="shared" si="45"/>
        <v>5</v>
      </c>
      <c r="M397" s="41">
        <f t="shared" si="46"/>
        <v>9</v>
      </c>
      <c r="N397" s="41" t="str">
        <f>"JEM(ASCE)"</f>
        <v>JEM(ASCE)</v>
      </c>
      <c r="O397" s="41" t="str">
        <f>VLOOKUP(N397,Table1[],2,FALSE)</f>
        <v>0733-9399</v>
      </c>
      <c r="P397" s="41" t="str">
        <f>VLOOKUP(N397,Table1[],3,FALSE)</f>
        <v>R</v>
      </c>
      <c r="Q397" s="41" t="str">
        <f>VLOOKUP(N397,Table1[],4,FALSE)</f>
        <v>S</v>
      </c>
      <c r="S397" s="41" t="e">
        <v>#REF!</v>
      </c>
      <c r="T397" s="70">
        <v>42906</v>
      </c>
    </row>
    <row r="398" spans="1:20">
      <c r="A398" s="41" t="s">
        <v>84</v>
      </c>
      <c r="B398" s="43" t="s">
        <v>4746</v>
      </c>
      <c r="C398" s="37" t="s">
        <v>4040</v>
      </c>
      <c r="D398" s="41" t="s">
        <v>4407</v>
      </c>
      <c r="E398" s="41" t="s">
        <v>86</v>
      </c>
      <c r="F398" s="41" t="s">
        <v>2126</v>
      </c>
      <c r="G398" s="41" t="s">
        <v>2127</v>
      </c>
      <c r="H398" s="41" t="s">
        <v>87</v>
      </c>
      <c r="I398" s="41" t="s">
        <v>85</v>
      </c>
      <c r="J398" s="41" t="s">
        <v>418</v>
      </c>
      <c r="K398" s="41" t="s">
        <v>1395</v>
      </c>
      <c r="L398" s="41">
        <f t="shared" si="45"/>
        <v>5</v>
      </c>
      <c r="M398" s="41">
        <f t="shared" si="46"/>
        <v>9</v>
      </c>
      <c r="N398" s="41" t="str">
        <f>"JEM(ASCE)"</f>
        <v>JEM(ASCE)</v>
      </c>
      <c r="O398" s="41" t="str">
        <f>VLOOKUP(N398,Table1[],2,FALSE)</f>
        <v>0733-9399</v>
      </c>
      <c r="P398" s="41" t="str">
        <f>VLOOKUP(N398,Table1[],3,FALSE)</f>
        <v>R</v>
      </c>
      <c r="Q398" s="41" t="str">
        <f>VLOOKUP(N398,Table1[],4,FALSE)</f>
        <v>S</v>
      </c>
      <c r="S398" s="41" t="e">
        <v>#REF!</v>
      </c>
      <c r="T398" s="70">
        <v>42906</v>
      </c>
    </row>
    <row r="399" spans="1:20" ht="32">
      <c r="A399" s="41" t="s">
        <v>90</v>
      </c>
      <c r="B399" s="43" t="s">
        <v>3721</v>
      </c>
      <c r="C399" s="37" t="s">
        <v>4039</v>
      </c>
      <c r="D399" s="41" t="s">
        <v>4408</v>
      </c>
      <c r="E399" s="41" t="s">
        <v>88</v>
      </c>
      <c r="F399" s="41" t="s">
        <v>2130</v>
      </c>
      <c r="G399" s="41" t="s">
        <v>2128</v>
      </c>
      <c r="H399" s="41" t="s">
        <v>106</v>
      </c>
      <c r="I399" s="41" t="s">
        <v>89</v>
      </c>
      <c r="J399" s="41" t="s">
        <v>2129</v>
      </c>
      <c r="K399" s="41" t="s">
        <v>1396</v>
      </c>
      <c r="L399" s="41">
        <f t="shared" si="45"/>
        <v>5</v>
      </c>
      <c r="M399" s="41">
        <f t="shared" si="46"/>
        <v>11</v>
      </c>
      <c r="N399" s="41" t="str">
        <f t="shared" ref="N399:N405" si="49">MID(A399,L399+1,M399-L399-1)</f>
        <v>IJNMF</v>
      </c>
      <c r="O399" s="41" t="str">
        <f>VLOOKUP(N399,Table1[],2,FALSE)</f>
        <v>1097-0363</v>
      </c>
      <c r="P399" s="41" t="str">
        <f>VLOOKUP(N399,Table1[],3,FALSE)</f>
        <v>R</v>
      </c>
      <c r="Q399" s="41" t="str">
        <f>VLOOKUP(N399,Table1[],4,FALSE)</f>
        <v>S</v>
      </c>
      <c r="S399" s="41" t="e">
        <v>#REF!</v>
      </c>
      <c r="T399" s="70">
        <v>42906</v>
      </c>
    </row>
    <row r="400" spans="1:20" ht="32">
      <c r="A400" s="41" t="s">
        <v>98</v>
      </c>
      <c r="B400" s="43" t="s">
        <v>3719</v>
      </c>
      <c r="C400" s="37" t="s">
        <v>4033</v>
      </c>
      <c r="D400" s="41" t="s">
        <v>4409</v>
      </c>
      <c r="E400" s="41" t="s">
        <v>104</v>
      </c>
      <c r="F400" s="41" t="s">
        <v>2135</v>
      </c>
      <c r="G400" s="41" t="s">
        <v>2136</v>
      </c>
      <c r="H400" s="41" t="s">
        <v>110</v>
      </c>
      <c r="I400" s="41" t="s">
        <v>97</v>
      </c>
      <c r="J400" s="41" t="s">
        <v>1436</v>
      </c>
      <c r="K400" s="41" t="s">
        <v>1399</v>
      </c>
      <c r="L400" s="41">
        <f t="shared" si="45"/>
        <v>5</v>
      </c>
      <c r="M400" s="41">
        <f t="shared" si="46"/>
        <v>11</v>
      </c>
      <c r="N400" s="41" t="str">
        <f t="shared" si="49"/>
        <v>IJNME</v>
      </c>
      <c r="O400" s="41" t="str">
        <f>VLOOKUP(N400,Table1[],2,FALSE)</f>
        <v>1097-0207</v>
      </c>
      <c r="P400" s="41" t="str">
        <f>VLOOKUP(N400,Table1[],3,FALSE)</f>
        <v>R</v>
      </c>
      <c r="Q400" s="41" t="str">
        <f>VLOOKUP(N400,Table1[],4,FALSE)</f>
        <v>S</v>
      </c>
      <c r="S400" s="41" t="e">
        <v>#REF!</v>
      </c>
      <c r="T400" s="70">
        <v>42906</v>
      </c>
    </row>
    <row r="401" spans="1:20" ht="32">
      <c r="A401" s="41" t="s">
        <v>96</v>
      </c>
      <c r="B401" s="43" t="s">
        <v>3720</v>
      </c>
      <c r="C401" s="37" t="s">
        <v>4038</v>
      </c>
      <c r="D401" s="41" t="s">
        <v>4410</v>
      </c>
      <c r="E401" s="41" t="s">
        <v>94</v>
      </c>
      <c r="F401" s="41" t="s">
        <v>2133</v>
      </c>
      <c r="G401" s="41" t="s">
        <v>2134</v>
      </c>
      <c r="H401" s="41" t="s">
        <v>109</v>
      </c>
      <c r="I401" s="41" t="s">
        <v>95</v>
      </c>
      <c r="J401" s="41" t="s">
        <v>1437</v>
      </c>
      <c r="K401" s="41" t="s">
        <v>1398</v>
      </c>
      <c r="L401" s="41">
        <f t="shared" si="45"/>
        <v>5</v>
      </c>
      <c r="M401" s="41">
        <f t="shared" si="46"/>
        <v>11</v>
      </c>
      <c r="N401" s="41" t="str">
        <f t="shared" si="49"/>
        <v>IJNME</v>
      </c>
      <c r="O401" s="41" t="str">
        <f>VLOOKUP(N401,Table1[],2,FALSE)</f>
        <v>1097-0207</v>
      </c>
      <c r="P401" s="41" t="str">
        <f>VLOOKUP(N401,Table1[],3,FALSE)</f>
        <v>R</v>
      </c>
      <c r="Q401" s="41" t="str">
        <f>VLOOKUP(N401,Table1[],4,FALSE)</f>
        <v>S</v>
      </c>
      <c r="S401" s="41" t="e">
        <v>#REF!</v>
      </c>
      <c r="T401" s="70">
        <v>42906</v>
      </c>
    </row>
    <row r="402" spans="1:20" ht="50" customHeight="1">
      <c r="A402" s="41" t="s">
        <v>91</v>
      </c>
      <c r="B402" s="43" t="s">
        <v>3724</v>
      </c>
      <c r="C402" s="37" t="s">
        <v>4043</v>
      </c>
      <c r="D402" s="41" t="s">
        <v>4411</v>
      </c>
      <c r="E402" s="41" t="s">
        <v>92</v>
      </c>
      <c r="F402" s="41" t="s">
        <v>2131</v>
      </c>
      <c r="G402" s="41" t="s">
        <v>2132</v>
      </c>
      <c r="H402" s="41" t="s">
        <v>99</v>
      </c>
      <c r="I402" s="41" t="s">
        <v>93</v>
      </c>
      <c r="J402" s="41" t="s">
        <v>418</v>
      </c>
      <c r="K402" s="41" t="s">
        <v>1397</v>
      </c>
      <c r="L402" s="41">
        <f t="shared" si="45"/>
        <v>5</v>
      </c>
      <c r="M402" s="41">
        <f t="shared" si="46"/>
        <v>12</v>
      </c>
      <c r="N402" s="41" t="str">
        <f t="shared" si="49"/>
        <v>IJNAMG</v>
      </c>
      <c r="O402" s="41" t="str">
        <f>VLOOKUP(N402,Table1[],2,FALSE)</f>
        <v>1096-9853</v>
      </c>
      <c r="P402" s="41" t="str">
        <f>VLOOKUP(N402,Table1[],3,FALSE)</f>
        <v>R</v>
      </c>
      <c r="Q402" s="41" t="str">
        <f>VLOOKUP(N402,Table1[],4,FALSE)</f>
        <v>S</v>
      </c>
      <c r="S402" s="41" t="e">
        <v>#REF!</v>
      </c>
      <c r="T402" s="70">
        <v>42906</v>
      </c>
    </row>
    <row r="403" spans="1:20" ht="32">
      <c r="A403" s="41" t="s">
        <v>105</v>
      </c>
      <c r="B403" s="43" t="s">
        <v>3723</v>
      </c>
      <c r="C403" s="37" t="s">
        <v>4042</v>
      </c>
      <c r="D403" s="41" t="s">
        <v>4412</v>
      </c>
      <c r="E403" s="41" t="s">
        <v>108</v>
      </c>
      <c r="F403" s="41" t="s">
        <v>2137</v>
      </c>
      <c r="G403" s="41" t="s">
        <v>2138</v>
      </c>
      <c r="H403" s="41" t="s">
        <v>2244</v>
      </c>
      <c r="I403" s="41" t="s">
        <v>107</v>
      </c>
      <c r="J403" s="41" t="s">
        <v>2141</v>
      </c>
      <c r="K403" s="41" t="s">
        <v>1401</v>
      </c>
      <c r="L403" s="41">
        <f t="shared" si="45"/>
        <v>5</v>
      </c>
      <c r="M403" s="41">
        <f t="shared" si="46"/>
        <v>11</v>
      </c>
      <c r="N403" s="41" t="str">
        <f t="shared" si="49"/>
        <v>CMAME</v>
      </c>
      <c r="O403" s="41" t="str">
        <f>VLOOKUP(N403,Table1[],2,FALSE)</f>
        <v>0045-7825</v>
      </c>
      <c r="P403" s="41" t="str">
        <f>VLOOKUP(N403,Table1[],3,FALSE)</f>
        <v>R</v>
      </c>
      <c r="Q403" s="41" t="str">
        <f>VLOOKUP(N403,Table1[],4,FALSE)</f>
        <v>S</v>
      </c>
      <c r="S403" s="41" t="e">
        <v>#REF!</v>
      </c>
      <c r="T403" s="70">
        <v>42906</v>
      </c>
    </row>
    <row r="404" spans="1:20" ht="32">
      <c r="A404" s="41" t="s">
        <v>2121</v>
      </c>
      <c r="B404" s="43" t="s">
        <v>3722</v>
      </c>
      <c r="C404" s="37" t="s">
        <v>4041</v>
      </c>
      <c r="D404" s="41" t="s">
        <v>4413</v>
      </c>
      <c r="E404" s="41" t="s">
        <v>76</v>
      </c>
      <c r="F404" s="41" t="s">
        <v>2122</v>
      </c>
      <c r="G404" s="41" t="s">
        <v>2123</v>
      </c>
      <c r="H404" s="41" t="s">
        <v>2515</v>
      </c>
      <c r="I404" s="41" t="s">
        <v>77</v>
      </c>
      <c r="J404" s="41" t="s">
        <v>2124</v>
      </c>
      <c r="K404" s="41" t="s">
        <v>2125</v>
      </c>
      <c r="L404" s="41">
        <f t="shared" si="45"/>
        <v>5</v>
      </c>
      <c r="M404" s="41">
        <f t="shared" si="46"/>
        <v>11</v>
      </c>
      <c r="N404" s="41" t="str">
        <f t="shared" si="49"/>
        <v>CandS</v>
      </c>
      <c r="O404" s="41" t="str">
        <f>VLOOKUP(N404,Table1[],2,FALSE)</f>
        <v>0045-7949</v>
      </c>
      <c r="P404" s="41" t="str">
        <f>VLOOKUP(N404,Table1[],3,FALSE)</f>
        <v>R</v>
      </c>
      <c r="Q404" s="41" t="str">
        <f>VLOOKUP(N404,Table1[],4,FALSE)</f>
        <v>S</v>
      </c>
      <c r="S404" s="41" t="e">
        <v>#REF!</v>
      </c>
      <c r="T404" s="70">
        <v>42906</v>
      </c>
    </row>
    <row r="405" spans="1:20" ht="32">
      <c r="A405" s="41" t="s">
        <v>67</v>
      </c>
      <c r="B405" s="43" t="s">
        <v>3728</v>
      </c>
      <c r="C405" s="37" t="s">
        <v>4046</v>
      </c>
      <c r="D405" s="41" t="s">
        <v>4414</v>
      </c>
      <c r="E405" s="41" t="s">
        <v>1793</v>
      </c>
      <c r="F405" s="41" t="s">
        <v>2256</v>
      </c>
      <c r="G405" s="41" t="s">
        <v>2110</v>
      </c>
      <c r="H405" s="41" t="s">
        <v>66</v>
      </c>
      <c r="I405" s="41" t="s">
        <v>2109</v>
      </c>
      <c r="J405" s="41" t="s">
        <v>418</v>
      </c>
      <c r="K405" s="41" t="s">
        <v>1390</v>
      </c>
      <c r="L405" s="41">
        <f t="shared" si="45"/>
        <v>5</v>
      </c>
      <c r="M405" s="41">
        <f t="shared" si="46"/>
        <v>13</v>
      </c>
      <c r="N405" s="41" t="str">
        <f t="shared" si="49"/>
        <v>RIMNCDI</v>
      </c>
      <c r="O405" s="41" t="str">
        <f>VLOOKUP(N405,Table1[],2,FALSE)</f>
        <v>0213-1315</v>
      </c>
      <c r="P405" s="41" t="str">
        <f>VLOOKUP(N405,Table1[],3,FALSE)</f>
        <v>R</v>
      </c>
      <c r="Q405" s="41" t="str">
        <f>VLOOKUP(N405,Table1[],4,FALSE)</f>
        <v>S</v>
      </c>
      <c r="S405" s="56" t="s">
        <v>2576</v>
      </c>
      <c r="T405" s="70">
        <v>42906</v>
      </c>
    </row>
    <row r="406" spans="1:20" ht="32">
      <c r="A406" s="41" t="s">
        <v>71</v>
      </c>
      <c r="B406" s="43" t="s">
        <v>3727</v>
      </c>
      <c r="C406" s="37" t="s">
        <v>4033</v>
      </c>
      <c r="D406" s="41" t="s">
        <v>4415</v>
      </c>
      <c r="E406" s="41" t="s">
        <v>69</v>
      </c>
      <c r="F406" s="41" t="s">
        <v>2111</v>
      </c>
      <c r="G406" s="41" t="s">
        <v>2112</v>
      </c>
      <c r="H406" s="41" t="s">
        <v>70</v>
      </c>
      <c r="I406" s="41" t="s">
        <v>72</v>
      </c>
      <c r="J406" s="41" t="s">
        <v>418</v>
      </c>
      <c r="K406" s="41" t="s">
        <v>1391</v>
      </c>
      <c r="L406" s="41">
        <f t="shared" si="45"/>
        <v>5</v>
      </c>
      <c r="M406" s="41">
        <f t="shared" si="46"/>
        <v>9</v>
      </c>
      <c r="N406" s="41" t="str">
        <f>"JEM(ASCE)"</f>
        <v>JEM(ASCE)</v>
      </c>
      <c r="O406" s="41" t="str">
        <f>VLOOKUP(N406,Table1[],2,FALSE)</f>
        <v>0733-9399</v>
      </c>
      <c r="P406" s="41" t="str">
        <f>VLOOKUP(N406,Table1[],3,FALSE)</f>
        <v>R</v>
      </c>
      <c r="Q406" s="41" t="str">
        <f>VLOOKUP(N406,Table1[],4,FALSE)</f>
        <v>S</v>
      </c>
      <c r="S406" s="41" t="e">
        <v>#REF!</v>
      </c>
      <c r="T406" s="70">
        <v>42906</v>
      </c>
    </row>
    <row r="407" spans="1:20" ht="48">
      <c r="A407" s="41" t="s">
        <v>83</v>
      </c>
      <c r="B407" s="43" t="s">
        <v>4747</v>
      </c>
      <c r="C407" s="37" t="s">
        <v>4044</v>
      </c>
      <c r="D407" s="41" t="s">
        <v>4416</v>
      </c>
      <c r="E407" s="41" t="s">
        <v>81</v>
      </c>
      <c r="F407" s="41" t="s">
        <v>2119</v>
      </c>
      <c r="G407" s="41" t="s">
        <v>2120</v>
      </c>
      <c r="H407" s="41" t="s">
        <v>2240</v>
      </c>
      <c r="I407" s="41" t="s">
        <v>80</v>
      </c>
      <c r="J407" s="41" t="s">
        <v>418</v>
      </c>
      <c r="K407" s="41" t="s">
        <v>1394</v>
      </c>
      <c r="L407" s="41">
        <f t="shared" si="45"/>
        <v>5</v>
      </c>
      <c r="M407" s="41">
        <f t="shared" si="46"/>
        <v>11</v>
      </c>
      <c r="N407" s="41" t="str">
        <f t="shared" ref="N407:N414" si="50">MID(A407,L407+1,M407-L407-1)</f>
        <v>IJNMF</v>
      </c>
      <c r="O407" s="41" t="str">
        <f>VLOOKUP(N407,Table1[],2,FALSE)</f>
        <v>1097-0363</v>
      </c>
      <c r="P407" s="41" t="str">
        <f>VLOOKUP(N407,Table1[],3,FALSE)</f>
        <v>R</v>
      </c>
      <c r="Q407" s="41" t="str">
        <f>VLOOKUP(N407,Table1[],4,FALSE)</f>
        <v>S</v>
      </c>
      <c r="S407" s="41" t="e">
        <v>#REF!</v>
      </c>
      <c r="T407" s="70">
        <v>42906</v>
      </c>
    </row>
    <row r="408" spans="1:20" ht="32">
      <c r="A408" s="41" t="s">
        <v>74</v>
      </c>
      <c r="B408" s="43" t="s">
        <v>3725</v>
      </c>
      <c r="C408" s="37" t="s">
        <v>4045</v>
      </c>
      <c r="D408" s="41" t="s">
        <v>4417</v>
      </c>
      <c r="E408" s="41" t="s">
        <v>73</v>
      </c>
      <c r="F408" s="41" t="s">
        <v>2113</v>
      </c>
      <c r="G408" s="41" t="s">
        <v>2115</v>
      </c>
      <c r="H408" s="41" t="s">
        <v>2238</v>
      </c>
      <c r="I408" s="41" t="s">
        <v>75</v>
      </c>
      <c r="J408" s="41" t="s">
        <v>2114</v>
      </c>
      <c r="K408" s="41" t="s">
        <v>1392</v>
      </c>
      <c r="L408" s="41">
        <f t="shared" si="45"/>
        <v>5</v>
      </c>
      <c r="M408" s="41">
        <f t="shared" si="46"/>
        <v>11</v>
      </c>
      <c r="N408" s="41" t="str">
        <f t="shared" si="50"/>
        <v>IJNME</v>
      </c>
      <c r="O408" s="41" t="str">
        <f>VLOOKUP(N408,Table1[],2,FALSE)</f>
        <v>1097-0207</v>
      </c>
      <c r="P408" s="41" t="str">
        <f>VLOOKUP(N408,Table1[],3,FALSE)</f>
        <v>R</v>
      </c>
      <c r="Q408" s="41" t="str">
        <f>VLOOKUP(N408,Table1[],4,FALSE)</f>
        <v>S</v>
      </c>
      <c r="S408" s="41" t="e">
        <v>#REF!</v>
      </c>
      <c r="T408" s="70">
        <v>42906</v>
      </c>
    </row>
    <row r="409" spans="1:20" ht="32">
      <c r="A409" s="41" t="s">
        <v>82</v>
      </c>
      <c r="B409" s="43" t="s">
        <v>3726</v>
      </c>
      <c r="C409" s="37" t="s">
        <v>4046</v>
      </c>
      <c r="D409" s="41" t="s">
        <v>4418</v>
      </c>
      <c r="E409" s="41" t="s">
        <v>78</v>
      </c>
      <c r="F409" s="41" t="s">
        <v>2117</v>
      </c>
      <c r="G409" s="41" t="s">
        <v>2116</v>
      </c>
      <c r="H409" s="41" t="s">
        <v>2239</v>
      </c>
      <c r="I409" s="41" t="s">
        <v>79</v>
      </c>
      <c r="J409" s="41" t="s">
        <v>2118</v>
      </c>
      <c r="K409" s="41" t="s">
        <v>1393</v>
      </c>
      <c r="L409" s="41">
        <f t="shared" si="45"/>
        <v>5</v>
      </c>
      <c r="M409" s="41">
        <f t="shared" si="46"/>
        <v>11</v>
      </c>
      <c r="N409" s="41" t="str">
        <f t="shared" si="50"/>
        <v>CMAME</v>
      </c>
      <c r="O409" s="41" t="str">
        <f>VLOOKUP(N409,Table1[],2,FALSE)</f>
        <v>0045-7825</v>
      </c>
      <c r="P409" s="41" t="str">
        <f>VLOOKUP(N409,Table1[],3,FALSE)</f>
        <v>R</v>
      </c>
      <c r="Q409" s="41" t="str">
        <f>VLOOKUP(N409,Table1[],4,FALSE)</f>
        <v>S</v>
      </c>
      <c r="S409" s="41" t="e">
        <v>#REF!</v>
      </c>
      <c r="T409" s="70">
        <v>42906</v>
      </c>
    </row>
    <row r="410" spans="1:20">
      <c r="A410" s="41" t="s">
        <v>3296</v>
      </c>
      <c r="B410" s="43" t="s">
        <v>3731</v>
      </c>
      <c r="C410" s="37" t="s">
        <v>4049</v>
      </c>
      <c r="D410" s="41" t="s">
        <v>4419</v>
      </c>
      <c r="E410" s="41" t="s">
        <v>1793</v>
      </c>
      <c r="F410" s="41" t="s">
        <v>2101</v>
      </c>
      <c r="G410" s="41" t="s">
        <v>2104</v>
      </c>
      <c r="H410" s="41" t="s">
        <v>45</v>
      </c>
      <c r="I410" s="41" t="s">
        <v>46</v>
      </c>
      <c r="J410" s="41" t="s">
        <v>418</v>
      </c>
      <c r="K410" s="41" t="s">
        <v>1387</v>
      </c>
      <c r="L410" s="41">
        <f t="shared" si="45"/>
        <v>5</v>
      </c>
      <c r="M410" s="41">
        <f t="shared" si="46"/>
        <v>10</v>
      </c>
      <c r="N410" s="41" t="str">
        <f t="shared" si="50"/>
        <v>RICE</v>
      </c>
      <c r="O410" s="41" t="str">
        <f>VLOOKUP(N410,Table1[],2,FALSE)</f>
        <v>No Existeix</v>
      </c>
      <c r="P410" s="41" t="str">
        <f>VLOOKUP(N410,Table1[],3,FALSE)</f>
        <v>R</v>
      </c>
      <c r="Q410" s="41" t="str">
        <f>VLOOKUP(N410,Table1[],4,FALSE)</f>
        <v>N</v>
      </c>
      <c r="S410" s="56" t="s">
        <v>2576</v>
      </c>
      <c r="T410" s="70">
        <v>42906</v>
      </c>
    </row>
    <row r="411" spans="1:20" ht="32">
      <c r="A411" s="41" t="s">
        <v>61</v>
      </c>
      <c r="B411" s="43" t="s">
        <v>3729</v>
      </c>
      <c r="C411" s="37" t="s">
        <v>4047</v>
      </c>
      <c r="D411" s="41" t="s">
        <v>4420</v>
      </c>
      <c r="E411" s="41" t="s">
        <v>62</v>
      </c>
      <c r="F411" s="41" t="s">
        <v>2105</v>
      </c>
      <c r="G411" s="41" t="s">
        <v>2106</v>
      </c>
      <c r="H411" s="41" t="s">
        <v>2237</v>
      </c>
      <c r="I411" s="41" t="s">
        <v>68</v>
      </c>
      <c r="J411" s="41" t="s">
        <v>418</v>
      </c>
      <c r="K411" s="41" t="s">
        <v>1388</v>
      </c>
      <c r="L411" s="41">
        <f t="shared" si="45"/>
        <v>5</v>
      </c>
      <c r="M411" s="41">
        <f t="shared" si="46"/>
        <v>11</v>
      </c>
      <c r="N411" s="41" t="str">
        <f t="shared" si="50"/>
        <v>IJNME</v>
      </c>
      <c r="O411" s="41" t="str">
        <f>VLOOKUP(N411,Table1[],2,FALSE)</f>
        <v>1097-0207</v>
      </c>
      <c r="P411" s="41" t="str">
        <f>VLOOKUP(N411,Table1[],3,FALSE)</f>
        <v>R</v>
      </c>
      <c r="Q411" s="41" t="str">
        <f>VLOOKUP(N411,Table1[],4,FALSE)</f>
        <v>S</v>
      </c>
      <c r="S411" s="41" t="e">
        <v>#REF!</v>
      </c>
      <c r="T411" s="70">
        <v>42906</v>
      </c>
    </row>
    <row r="412" spans="1:20" ht="32">
      <c r="A412" s="41" t="s">
        <v>3295</v>
      </c>
      <c r="B412" s="43" t="s">
        <v>3730</v>
      </c>
      <c r="C412" s="37" t="s">
        <v>4048</v>
      </c>
      <c r="D412" s="41" t="s">
        <v>4421</v>
      </c>
      <c r="E412" s="41" t="s">
        <v>65</v>
      </c>
      <c r="F412" s="41" t="s">
        <v>2107</v>
      </c>
      <c r="G412" s="41" t="s">
        <v>2108</v>
      </c>
      <c r="H412" s="41" t="s">
        <v>63</v>
      </c>
      <c r="I412" s="41" t="s">
        <v>64</v>
      </c>
      <c r="J412" s="41" t="s">
        <v>418</v>
      </c>
      <c r="K412" s="41" t="s">
        <v>1389</v>
      </c>
      <c r="L412" s="41">
        <f t="shared" si="45"/>
        <v>5</v>
      </c>
      <c r="M412" s="41">
        <f t="shared" si="46"/>
        <v>10</v>
      </c>
      <c r="N412" s="41" t="str">
        <f t="shared" si="50"/>
        <v>CNME</v>
      </c>
      <c r="O412" s="41" t="str">
        <f>VLOOKUP(N412,Table1[],2,FALSE)</f>
        <v>2040-7947</v>
      </c>
      <c r="P412" s="41" t="str">
        <f>VLOOKUP(N412,Table1[],3,FALSE)</f>
        <v>R</v>
      </c>
      <c r="Q412" s="41" t="str">
        <f>VLOOKUP(N412,Table1[],4,FALSE)</f>
        <v>N</v>
      </c>
      <c r="S412" s="41" t="e">
        <v>#REF!</v>
      </c>
      <c r="T412" s="70">
        <v>42906</v>
      </c>
    </row>
    <row r="413" spans="1:20" ht="32">
      <c r="A413" s="41" t="s">
        <v>55</v>
      </c>
      <c r="B413" s="43" t="s">
        <v>3732</v>
      </c>
      <c r="C413" s="37" t="s">
        <v>4051</v>
      </c>
      <c r="D413" s="41" t="s">
        <v>4422</v>
      </c>
      <c r="E413" s="41" t="s">
        <v>1793</v>
      </c>
      <c r="F413" s="41" t="s">
        <v>2257</v>
      </c>
      <c r="G413" s="41" t="s">
        <v>2102</v>
      </c>
      <c r="H413" s="41" t="s">
        <v>54</v>
      </c>
      <c r="I413" s="41" t="s">
        <v>56</v>
      </c>
      <c r="J413" s="41" t="s">
        <v>418</v>
      </c>
      <c r="K413" s="41" t="s">
        <v>1385</v>
      </c>
      <c r="L413" s="41">
        <f t="shared" si="45"/>
        <v>5</v>
      </c>
      <c r="M413" s="41">
        <f t="shared" si="46"/>
        <v>13</v>
      </c>
      <c r="N413" s="41" t="str">
        <f t="shared" si="50"/>
        <v>RIMNCDI</v>
      </c>
      <c r="O413" s="41" t="str">
        <f>VLOOKUP(N413,Table1[],2,FALSE)</f>
        <v>0213-1315</v>
      </c>
      <c r="P413" s="41" t="str">
        <f>VLOOKUP(N413,Table1[],3,FALSE)</f>
        <v>R</v>
      </c>
      <c r="Q413" s="41" t="str">
        <f>VLOOKUP(N413,Table1[],4,FALSE)</f>
        <v>S</v>
      </c>
      <c r="S413" s="56" t="s">
        <v>2576</v>
      </c>
      <c r="T413" s="70">
        <v>42906</v>
      </c>
    </row>
    <row r="414" spans="1:20" ht="32">
      <c r="A414" s="41" t="s">
        <v>59</v>
      </c>
      <c r="B414" s="43" t="s">
        <v>4748</v>
      </c>
      <c r="C414" s="37" t="s">
        <v>4050</v>
      </c>
      <c r="D414" s="41" t="s">
        <v>4423</v>
      </c>
      <c r="E414" s="41" t="s">
        <v>58</v>
      </c>
      <c r="F414" s="41" t="s">
        <v>2103</v>
      </c>
      <c r="G414" s="41" t="s">
        <v>2236</v>
      </c>
      <c r="H414" s="41" t="s">
        <v>2235</v>
      </c>
      <c r="I414" s="41" t="s">
        <v>60</v>
      </c>
      <c r="J414" s="41" t="s">
        <v>418</v>
      </c>
      <c r="K414" s="41" t="s">
        <v>1386</v>
      </c>
      <c r="L414" s="41">
        <f t="shared" si="45"/>
        <v>5</v>
      </c>
      <c r="M414" s="41">
        <f t="shared" si="46"/>
        <v>11</v>
      </c>
      <c r="N414" s="41" t="str">
        <f t="shared" si="50"/>
        <v>IJNME</v>
      </c>
      <c r="O414" s="41" t="str">
        <f>VLOOKUP(N414,Table1[],2,FALSE)</f>
        <v>1097-0207</v>
      </c>
      <c r="P414" s="41" t="str">
        <f>VLOOKUP(N414,Table1[],3,FALSE)</f>
        <v>R</v>
      </c>
      <c r="Q414" s="41" t="str">
        <f>VLOOKUP(N414,Table1[],4,FALSE)</f>
        <v>S</v>
      </c>
      <c r="S414" s="41" t="e">
        <v>#REF!</v>
      </c>
      <c r="T414" s="70">
        <v>42906</v>
      </c>
    </row>
    <row r="415" spans="1:20" ht="32">
      <c r="A415" s="41" t="s">
        <v>2545</v>
      </c>
      <c r="B415" s="43" t="s">
        <v>4749</v>
      </c>
      <c r="C415" s="37" t="s">
        <v>4052</v>
      </c>
      <c r="D415" s="41" t="s">
        <v>4433</v>
      </c>
      <c r="E415" s="41" t="s">
        <v>53</v>
      </c>
      <c r="F415" s="41" t="s">
        <v>2100</v>
      </c>
      <c r="G415" s="41" t="s">
        <v>2547</v>
      </c>
      <c r="H415" s="41" t="s">
        <v>2234</v>
      </c>
      <c r="I415" s="41" t="s">
        <v>52</v>
      </c>
      <c r="J415" s="41" t="s">
        <v>418</v>
      </c>
      <c r="K415" s="41" t="s">
        <v>1384</v>
      </c>
      <c r="L415" s="41">
        <f t="shared" si="45"/>
        <v>5</v>
      </c>
      <c r="M415" s="41">
        <f t="shared" si="46"/>
        <v>9</v>
      </c>
      <c r="N415" s="41" t="str">
        <f>"JEM(ASCE)"</f>
        <v>JEM(ASCE)</v>
      </c>
      <c r="O415" s="41" t="str">
        <f>VLOOKUP(N415,Table1[],2,FALSE)</f>
        <v>0733-9399</v>
      </c>
      <c r="P415" s="41" t="str">
        <f>VLOOKUP(N415,Table1[],3,FALSE)</f>
        <v>R</v>
      </c>
      <c r="Q415" s="41" t="str">
        <f>VLOOKUP(N415,Table1[],4,FALSE)</f>
        <v>S</v>
      </c>
      <c r="S415" s="41" t="e">
        <v>#REF!</v>
      </c>
      <c r="T415" s="70">
        <v>42906</v>
      </c>
    </row>
    <row r="416" spans="1:20" ht="32">
      <c r="A416" s="41" t="s">
        <v>1367</v>
      </c>
      <c r="B416" s="43" t="s">
        <v>3733</v>
      </c>
      <c r="C416" s="37" t="s">
        <v>4053</v>
      </c>
      <c r="D416" s="41" t="s">
        <v>4424</v>
      </c>
      <c r="E416" s="41" t="s">
        <v>50</v>
      </c>
      <c r="F416" s="41" t="s">
        <v>2099</v>
      </c>
      <c r="G416" s="41" t="s">
        <v>2097</v>
      </c>
      <c r="H416" s="41" t="s">
        <v>2233</v>
      </c>
      <c r="I416" s="41" t="s">
        <v>57</v>
      </c>
      <c r="J416" s="41" t="s">
        <v>2098</v>
      </c>
      <c r="K416" s="41" t="s">
        <v>1383</v>
      </c>
      <c r="L416" s="41">
        <f t="shared" si="45"/>
        <v>5</v>
      </c>
      <c r="M416" s="41">
        <f t="shared" si="46"/>
        <v>8</v>
      </c>
      <c r="N416" s="41" t="str">
        <f t="shared" ref="N416:N423" si="51">MID(A416,L416+1,M416-L416-1)</f>
        <v>EC</v>
      </c>
      <c r="O416" s="41" t="str">
        <f>VLOOKUP(N416,Table1[],2,FALSE)</f>
        <v>0264-4401</v>
      </c>
      <c r="P416" s="41" t="str">
        <f>VLOOKUP(N416,Table1[],3,FALSE)</f>
        <v>R</v>
      </c>
      <c r="Q416" s="41" t="str">
        <f>VLOOKUP(N416,Table1[],4,FALSE)</f>
        <v>S</v>
      </c>
      <c r="S416" s="41" t="e">
        <v>#REF!</v>
      </c>
      <c r="T416" s="70">
        <v>42906</v>
      </c>
    </row>
    <row r="417" spans="1:20" ht="32">
      <c r="A417" s="41" t="s">
        <v>1368</v>
      </c>
      <c r="B417" s="43" t="s">
        <v>3734</v>
      </c>
      <c r="C417" s="37" t="s">
        <v>4054</v>
      </c>
      <c r="D417" s="41" t="s">
        <v>4425</v>
      </c>
      <c r="E417" s="41" t="s">
        <v>36</v>
      </c>
      <c r="F417" s="41" t="s">
        <v>2094</v>
      </c>
      <c r="G417" s="41" t="s">
        <v>2095</v>
      </c>
      <c r="H417" s="41" t="s">
        <v>2232</v>
      </c>
      <c r="I417" s="41" t="s">
        <v>35</v>
      </c>
      <c r="J417" s="41" t="s">
        <v>418</v>
      </c>
      <c r="K417" s="41" t="s">
        <v>2096</v>
      </c>
      <c r="L417" s="41">
        <f t="shared" si="45"/>
        <v>5</v>
      </c>
      <c r="M417" s="41">
        <f t="shared" si="46"/>
        <v>7</v>
      </c>
      <c r="N417" s="41" t="str">
        <f t="shared" si="51"/>
        <v>T</v>
      </c>
      <c r="O417" s="41" t="str">
        <f>VLOOKUP(N417,Table1[],2,FALSE)</f>
        <v>0040-1951</v>
      </c>
      <c r="P417" s="41" t="str">
        <f>VLOOKUP(N417,Table1[],3,FALSE)</f>
        <v>R</v>
      </c>
      <c r="Q417" s="41" t="str">
        <f>VLOOKUP(N417,Table1[],4,FALSE)</f>
        <v>S</v>
      </c>
      <c r="S417" s="41" t="e">
        <v>#REF!</v>
      </c>
      <c r="T417" s="70">
        <v>42906</v>
      </c>
    </row>
    <row r="418" spans="1:20" ht="32">
      <c r="A418" s="41" t="s">
        <v>2092</v>
      </c>
      <c r="B418" s="43" t="s">
        <v>4750</v>
      </c>
      <c r="C418" s="37" t="s">
        <v>3997</v>
      </c>
      <c r="D418" s="41" t="s">
        <v>4426</v>
      </c>
      <c r="E418" s="41" t="s">
        <v>25</v>
      </c>
      <c r="F418" s="41" t="s">
        <v>2093</v>
      </c>
      <c r="G418" s="41" t="s">
        <v>2258</v>
      </c>
      <c r="H418" s="41" t="s">
        <v>2231</v>
      </c>
      <c r="I418" s="41" t="s">
        <v>24</v>
      </c>
      <c r="J418" s="41" t="s">
        <v>418</v>
      </c>
      <c r="K418" s="41" t="s">
        <v>1382</v>
      </c>
      <c r="L418" s="41">
        <f t="shared" ref="L418:L425" si="52" xml:space="preserve"> FIND("-",A418)</f>
        <v>5</v>
      </c>
      <c r="M418" s="41">
        <f t="shared" ref="M418:M425" si="53" xml:space="preserve"> FIND("-",A418,L418+1)</f>
        <v>11</v>
      </c>
      <c r="N418" s="41" t="str">
        <f t="shared" si="51"/>
        <v>CandS</v>
      </c>
      <c r="O418" s="41" t="str">
        <f>VLOOKUP(N418,Table1[],2,FALSE)</f>
        <v>0045-7949</v>
      </c>
      <c r="P418" s="41" t="str">
        <f>VLOOKUP(N418,Table1[],3,FALSE)</f>
        <v>R</v>
      </c>
      <c r="Q418" s="41" t="str">
        <f>VLOOKUP(N418,Table1[],4,FALSE)</f>
        <v>S</v>
      </c>
      <c r="S418" s="41" t="e">
        <v>#REF!</v>
      </c>
      <c r="T418" s="70">
        <v>42906</v>
      </c>
    </row>
    <row r="419" spans="1:20" ht="32">
      <c r="A419" s="41" t="s">
        <v>2548</v>
      </c>
      <c r="B419" s="43" t="s">
        <v>3735</v>
      </c>
      <c r="C419" s="37" t="s">
        <v>4055</v>
      </c>
      <c r="D419" s="41" t="s">
        <v>4429</v>
      </c>
      <c r="E419" s="41" t="s">
        <v>1793</v>
      </c>
      <c r="F419" s="41" t="s">
        <v>2552</v>
      </c>
      <c r="G419" s="41" t="s">
        <v>2549</v>
      </c>
      <c r="H419" s="41" t="s">
        <v>2550</v>
      </c>
      <c r="I419" s="41" t="s">
        <v>2551</v>
      </c>
      <c r="J419" s="41" t="s">
        <v>418</v>
      </c>
      <c r="K419" s="41" t="s">
        <v>2553</v>
      </c>
      <c r="L419" s="41">
        <f t="shared" si="52"/>
        <v>5</v>
      </c>
      <c r="M419" s="41">
        <f t="shared" si="53"/>
        <v>10</v>
      </c>
      <c r="N419" s="41" t="str">
        <f t="shared" si="51"/>
        <v>MIGN</v>
      </c>
      <c r="O419" s="41" t="str">
        <f>VLOOKUP(N419,Table1[],2,FALSE)</f>
        <v>0213-1749</v>
      </c>
      <c r="P419" s="41" t="str">
        <f>VLOOKUP(N419,Table1[],3,FALSE)</f>
        <v>R</v>
      </c>
      <c r="Q419" s="41" t="str">
        <f>VLOOKUP(N419,Table1[],4,FALSE)</f>
        <v>N</v>
      </c>
      <c r="S419" s="56" t="s">
        <v>2576</v>
      </c>
      <c r="T419" s="70">
        <v>42906</v>
      </c>
    </row>
    <row r="420" spans="1:20" ht="32">
      <c r="A420" s="41" t="s">
        <v>1369</v>
      </c>
      <c r="B420" s="43" t="s">
        <v>3736</v>
      </c>
      <c r="C420" s="37" t="s">
        <v>4057</v>
      </c>
      <c r="D420" s="41" t="s">
        <v>4427</v>
      </c>
      <c r="E420" s="41" t="s">
        <v>36</v>
      </c>
      <c r="F420" s="41" t="s">
        <v>2091</v>
      </c>
      <c r="G420" s="41" t="s">
        <v>2089</v>
      </c>
      <c r="H420" s="41" t="s">
        <v>2230</v>
      </c>
      <c r="I420" s="41" t="s">
        <v>2090</v>
      </c>
      <c r="J420" s="41" t="s">
        <v>418</v>
      </c>
      <c r="K420" s="41" t="s">
        <v>1381</v>
      </c>
      <c r="L420" s="41">
        <f t="shared" si="52"/>
        <v>5</v>
      </c>
      <c r="M420" s="41">
        <f t="shared" si="53"/>
        <v>11</v>
      </c>
      <c r="N420" s="41" t="str">
        <f t="shared" si="51"/>
        <v>CMAME</v>
      </c>
      <c r="O420" s="41" t="str">
        <f>VLOOKUP(N420,Table1[],2,FALSE)</f>
        <v>0045-7825</v>
      </c>
      <c r="P420" s="41" t="str">
        <f>VLOOKUP(N420,Table1[],3,FALSE)</f>
        <v>R</v>
      </c>
      <c r="Q420" s="41" t="str">
        <f>VLOOKUP(N420,Table1[],4,FALSE)</f>
        <v>S</v>
      </c>
      <c r="S420" s="41" t="e">
        <v>#REF!</v>
      </c>
      <c r="T420" s="70">
        <v>42906</v>
      </c>
    </row>
    <row r="421" spans="1:20" ht="32">
      <c r="A421" s="41" t="s">
        <v>827</v>
      </c>
      <c r="B421" s="43" t="s">
        <v>4751</v>
      </c>
      <c r="C421" s="37" t="s">
        <v>4056</v>
      </c>
      <c r="D421" s="41" t="s">
        <v>4428</v>
      </c>
      <c r="E421" s="41" t="s">
        <v>1793</v>
      </c>
      <c r="F421" s="41" t="s">
        <v>23</v>
      </c>
      <c r="G421" s="41" t="s">
        <v>828</v>
      </c>
      <c r="H421" s="41" t="s">
        <v>2088</v>
      </c>
      <c r="I421" s="41" t="s">
        <v>825</v>
      </c>
      <c r="J421" s="41" t="s">
        <v>418</v>
      </c>
      <c r="K421" s="41" t="s">
        <v>826</v>
      </c>
      <c r="L421" s="41">
        <f t="shared" si="52"/>
        <v>5</v>
      </c>
      <c r="M421" s="41">
        <f t="shared" si="53"/>
        <v>11</v>
      </c>
      <c r="N421" s="41" t="str">
        <f t="shared" si="51"/>
        <v>AandA</v>
      </c>
      <c r="O421" s="41" t="str">
        <f>VLOOKUP(N421,Table1[],2,FALSE)</f>
        <v>0004-6361</v>
      </c>
      <c r="P421" s="41" t="str">
        <f>VLOOKUP(N421,Table1[],3,FALSE)</f>
        <v>R</v>
      </c>
      <c r="Q421" s="41" t="str">
        <f>VLOOKUP(N421,Table1[],4,FALSE)</f>
        <v>S</v>
      </c>
      <c r="S421" s="41" t="e">
        <v>#REF!</v>
      </c>
      <c r="T421" s="70">
        <v>42906</v>
      </c>
    </row>
    <row r="422" spans="1:20" ht="41" customHeight="1">
      <c r="A422" s="41" t="s">
        <v>2546</v>
      </c>
      <c r="B422" s="43" t="s">
        <v>3737</v>
      </c>
      <c r="C422" s="37" t="s">
        <v>4058</v>
      </c>
      <c r="D422" s="41" t="s">
        <v>4434</v>
      </c>
      <c r="E422" s="41" t="s">
        <v>27</v>
      </c>
      <c r="F422" s="41" t="s">
        <v>1371</v>
      </c>
      <c r="G422" s="41" t="s">
        <v>2544</v>
      </c>
      <c r="H422" s="41" t="s">
        <v>37</v>
      </c>
      <c r="I422" s="41" t="s">
        <v>38</v>
      </c>
      <c r="J422" s="41" t="s">
        <v>418</v>
      </c>
      <c r="K422" s="41" t="s">
        <v>1380</v>
      </c>
      <c r="L422" s="41">
        <f t="shared" si="52"/>
        <v>5</v>
      </c>
      <c r="M422" s="41">
        <f t="shared" si="53"/>
        <v>10</v>
      </c>
      <c r="N422" s="41" t="str">
        <f t="shared" si="51"/>
        <v>JPVT</v>
      </c>
      <c r="O422" s="41" t="str">
        <f>VLOOKUP(N422,Table1[],2,FALSE)</f>
        <v>0094-9930</v>
      </c>
      <c r="P422" s="41" t="str">
        <f>VLOOKUP(N422,Table1[],3,FALSE)</f>
        <v>R</v>
      </c>
      <c r="Q422" s="41" t="str">
        <f>VLOOKUP(N422,Table1[],4,FALSE)</f>
        <v>S</v>
      </c>
      <c r="S422" s="41" t="e">
        <v>#REF!</v>
      </c>
      <c r="T422" s="70">
        <v>42906</v>
      </c>
    </row>
    <row r="423" spans="1:20">
      <c r="A423" s="41" t="s">
        <v>1375</v>
      </c>
      <c r="B423" s="43" t="s">
        <v>3739</v>
      </c>
      <c r="C423" s="37" t="s">
        <v>4058</v>
      </c>
      <c r="D423" s="41" t="s">
        <v>4430</v>
      </c>
      <c r="E423" s="41" t="s">
        <v>2446</v>
      </c>
      <c r="F423" s="41" t="s">
        <v>19</v>
      </c>
      <c r="G423" s="41" t="s">
        <v>2467</v>
      </c>
      <c r="H423" s="41" t="s">
        <v>51</v>
      </c>
      <c r="I423" s="41" t="s">
        <v>18</v>
      </c>
      <c r="J423" s="41" t="s">
        <v>418</v>
      </c>
      <c r="K423" s="41" t="s">
        <v>1376</v>
      </c>
      <c r="L423" s="41">
        <f t="shared" si="52"/>
        <v>5</v>
      </c>
      <c r="M423" s="41">
        <f t="shared" si="53"/>
        <v>10</v>
      </c>
      <c r="N423" s="41" t="str">
        <f t="shared" si="51"/>
        <v>JPVT</v>
      </c>
      <c r="O423" s="41" t="str">
        <f>VLOOKUP(N423,Table1[],2,FALSE)</f>
        <v>0094-9930</v>
      </c>
      <c r="P423" s="41" t="str">
        <f>VLOOKUP(N423,Table1[],3,FALSE)</f>
        <v>R</v>
      </c>
      <c r="Q423" s="41" t="str">
        <f>VLOOKUP(N423,Table1[],4,FALSE)</f>
        <v>S</v>
      </c>
      <c r="S423" s="41" t="e">
        <v>#REF!</v>
      </c>
      <c r="T423" s="70">
        <v>42906</v>
      </c>
    </row>
    <row r="424" spans="1:20" ht="32">
      <c r="A424" s="41" t="s">
        <v>1379</v>
      </c>
      <c r="B424" s="43" t="s">
        <v>3738</v>
      </c>
      <c r="C424" s="37" t="s">
        <v>4059</v>
      </c>
      <c r="D424" s="41" t="s">
        <v>4431</v>
      </c>
      <c r="E424" s="41" t="s">
        <v>15</v>
      </c>
      <c r="F424" s="41" t="s">
        <v>1372</v>
      </c>
      <c r="G424" s="41" t="s">
        <v>1378</v>
      </c>
      <c r="H424" s="41" t="s">
        <v>2087</v>
      </c>
      <c r="I424" s="41" t="s">
        <v>14</v>
      </c>
      <c r="J424" s="41" t="s">
        <v>418</v>
      </c>
      <c r="K424" s="41" t="s">
        <v>1377</v>
      </c>
      <c r="L424" s="41">
        <f t="shared" si="52"/>
        <v>5</v>
      </c>
      <c r="M424" s="41">
        <f t="shared" si="53"/>
        <v>9</v>
      </c>
      <c r="N424" s="41" t="str">
        <f>"JGE-ASCE"</f>
        <v>JGE-ASCE</v>
      </c>
      <c r="O424" s="41" t="str">
        <f>VLOOKUP(N424,Table1[],2,FALSE)</f>
        <v>0733-9410</v>
      </c>
      <c r="P424" s="41" t="str">
        <f>VLOOKUP(N424,Table1[],3,FALSE)</f>
        <v>R</v>
      </c>
      <c r="Q424" s="41" t="str">
        <f>VLOOKUP(N424,Table1[],4,FALSE)</f>
        <v>S</v>
      </c>
      <c r="S424" s="41" t="e">
        <v>#REF!</v>
      </c>
      <c r="T424" s="70">
        <v>42906</v>
      </c>
    </row>
    <row r="425" spans="1:20">
      <c r="A425" s="41" t="s">
        <v>1370</v>
      </c>
      <c r="B425" s="43" t="s">
        <v>3740</v>
      </c>
      <c r="C425" s="37" t="s">
        <v>4060</v>
      </c>
      <c r="D425" s="41" t="s">
        <v>4432</v>
      </c>
      <c r="E425" s="41" t="s">
        <v>17</v>
      </c>
      <c r="F425" s="41" t="s">
        <v>1373</v>
      </c>
      <c r="G425" s="41" t="s">
        <v>2466</v>
      </c>
      <c r="H425" s="41" t="s">
        <v>2229</v>
      </c>
      <c r="I425" s="41" t="s">
        <v>16</v>
      </c>
      <c r="J425" s="41" t="s">
        <v>418</v>
      </c>
      <c r="K425" s="41" t="s">
        <v>1374</v>
      </c>
      <c r="L425" s="41">
        <f t="shared" si="52"/>
        <v>5</v>
      </c>
      <c r="M425" s="41">
        <f t="shared" si="53"/>
        <v>11</v>
      </c>
      <c r="N425" s="41" t="str">
        <f>MID(A425,L425+1,M425-L425-1)</f>
        <v>CMAME</v>
      </c>
      <c r="O425" s="41" t="str">
        <f>VLOOKUP(N425,Table1[],2,FALSE)</f>
        <v>0045-7825</v>
      </c>
      <c r="P425" s="41" t="str">
        <f>VLOOKUP(N425,Table1[],3,FALSE)</f>
        <v>R</v>
      </c>
      <c r="Q425" s="41" t="str">
        <f>VLOOKUP(N425,Table1[],4,FALSE)</f>
        <v>S</v>
      </c>
      <c r="S425" s="41" t="e">
        <v>#REF!</v>
      </c>
      <c r="T425" s="70">
        <v>42906</v>
      </c>
    </row>
    <row r="426" spans="1:20">
      <c r="D426" s="41" t="s">
        <v>4435</v>
      </c>
    </row>
    <row r="427" spans="1:20">
      <c r="D427" s="41" t="s">
        <v>4435</v>
      </c>
    </row>
    <row r="428" spans="1:20">
      <c r="D428" s="41" t="s">
        <v>4435</v>
      </c>
    </row>
    <row r="429" spans="1:20">
      <c r="D429" s="41" t="s">
        <v>4435</v>
      </c>
    </row>
    <row r="430" spans="1:20">
      <c r="D430" s="41" t="s">
        <v>4435</v>
      </c>
    </row>
    <row r="431" spans="1:20">
      <c r="B431" s="41"/>
      <c r="C431" s="41"/>
      <c r="D431" s="41" t="s">
        <v>4435</v>
      </c>
      <c r="P431" s="41"/>
      <c r="Q431" s="41"/>
    </row>
    <row r="432" spans="1:20">
      <c r="B432" s="41"/>
      <c r="C432" s="41"/>
      <c r="D432" s="41" t="s">
        <v>4435</v>
      </c>
      <c r="P432" s="41"/>
      <c r="Q432" s="41"/>
    </row>
    <row r="433" spans="2:17">
      <c r="B433" s="41"/>
      <c r="C433" s="41"/>
      <c r="D433" s="41" t="s">
        <v>4435</v>
      </c>
      <c r="P433" s="41"/>
      <c r="Q433" s="41"/>
    </row>
    <row r="434" spans="2:17">
      <c r="B434" s="41"/>
      <c r="C434" s="41"/>
      <c r="D434" s="41" t="s">
        <v>4435</v>
      </c>
      <c r="P434" s="41"/>
      <c r="Q434" s="41"/>
    </row>
    <row r="435" spans="2:17">
      <c r="B435" s="41"/>
      <c r="C435" s="41"/>
      <c r="D435" s="41" t="s">
        <v>4435</v>
      </c>
      <c r="P435" s="41"/>
      <c r="Q435" s="41"/>
    </row>
    <row r="436" spans="2:17">
      <c r="B436" s="41"/>
      <c r="C436" s="41"/>
      <c r="D436" s="41" t="s">
        <v>4435</v>
      </c>
      <c r="P436" s="41"/>
      <c r="Q436" s="41"/>
    </row>
    <row r="437" spans="2:17">
      <c r="B437" s="41"/>
      <c r="C437" s="41"/>
      <c r="D437" s="41" t="s">
        <v>4435</v>
      </c>
      <c r="P437" s="41"/>
      <c r="Q437" s="41"/>
    </row>
    <row r="438" spans="2:17">
      <c r="B438" s="41"/>
      <c r="C438" s="41"/>
      <c r="D438" s="41" t="s">
        <v>4435</v>
      </c>
      <c r="P438" s="41"/>
      <c r="Q438" s="41"/>
    </row>
    <row r="439" spans="2:17">
      <c r="B439" s="41"/>
      <c r="C439" s="41"/>
      <c r="D439" s="41" t="s">
        <v>4435</v>
      </c>
      <c r="P439" s="41"/>
      <c r="Q439" s="41"/>
    </row>
    <row r="440" spans="2:17">
      <c r="B440" s="41"/>
      <c r="C440" s="41"/>
      <c r="D440" s="41" t="s">
        <v>4435</v>
      </c>
      <c r="P440" s="41"/>
      <c r="Q440" s="41"/>
    </row>
    <row r="441" spans="2:17">
      <c r="B441" s="41"/>
      <c r="C441" s="41"/>
      <c r="D441" s="41" t="s">
        <v>4435</v>
      </c>
      <c r="P441" s="41"/>
      <c r="Q441" s="41"/>
    </row>
    <row r="442" spans="2:17">
      <c r="B442" s="41"/>
      <c r="C442" s="41"/>
      <c r="D442" s="41" t="s">
        <v>4435</v>
      </c>
      <c r="P442" s="41"/>
      <c r="Q442" s="41"/>
    </row>
    <row r="443" spans="2:17">
      <c r="B443" s="41"/>
      <c r="C443" s="41"/>
      <c r="D443" s="41" t="s">
        <v>4435</v>
      </c>
      <c r="P443" s="41"/>
      <c r="Q443" s="41"/>
    </row>
    <row r="444" spans="2:17">
      <c r="B444" s="41"/>
      <c r="C444" s="41"/>
      <c r="D444" s="41" t="s">
        <v>4435</v>
      </c>
      <c r="P444" s="41"/>
      <c r="Q444" s="41"/>
    </row>
    <row r="445" spans="2:17">
      <c r="B445" s="41"/>
      <c r="C445" s="41"/>
      <c r="D445" s="41" t="s">
        <v>4435</v>
      </c>
      <c r="P445" s="41"/>
      <c r="Q445" s="41"/>
    </row>
    <row r="446" spans="2:17">
      <c r="B446" s="41"/>
      <c r="C446" s="41"/>
      <c r="D446" s="41" t="s">
        <v>4435</v>
      </c>
      <c r="P446" s="41"/>
      <c r="Q446" s="41"/>
    </row>
    <row r="447" spans="2:17">
      <c r="B447" s="41"/>
      <c r="C447" s="41"/>
      <c r="D447" s="41" t="s">
        <v>4435</v>
      </c>
      <c r="P447" s="41"/>
      <c r="Q447" s="41"/>
    </row>
    <row r="448" spans="2:17">
      <c r="B448" s="41"/>
      <c r="C448" s="41"/>
      <c r="D448" s="41" t="s">
        <v>4435</v>
      </c>
      <c r="P448" s="41"/>
      <c r="Q448" s="41"/>
    </row>
    <row r="449" spans="2:17">
      <c r="B449" s="41"/>
      <c r="C449" s="41"/>
      <c r="D449" s="41" t="s">
        <v>4435</v>
      </c>
      <c r="P449" s="41"/>
      <c r="Q449" s="41"/>
    </row>
    <row r="450" spans="2:17">
      <c r="B450" s="41"/>
      <c r="C450" s="41"/>
      <c r="D450" s="41" t="s">
        <v>4435</v>
      </c>
      <c r="P450" s="41"/>
      <c r="Q450" s="41"/>
    </row>
    <row r="451" spans="2:17">
      <c r="B451" s="41"/>
      <c r="C451" s="41"/>
      <c r="D451" s="41" t="s">
        <v>4435</v>
      </c>
      <c r="P451" s="41"/>
      <c r="Q451" s="41"/>
    </row>
    <row r="452" spans="2:17">
      <c r="B452" s="41"/>
      <c r="C452" s="41"/>
      <c r="D452" s="41" t="s">
        <v>4435</v>
      </c>
      <c r="P452" s="41"/>
      <c r="Q452" s="41"/>
    </row>
    <row r="453" spans="2:17">
      <c r="B453" s="41"/>
      <c r="C453" s="41"/>
      <c r="D453" s="41" t="s">
        <v>4435</v>
      </c>
      <c r="P453" s="41"/>
      <c r="Q453" s="41"/>
    </row>
    <row r="454" spans="2:17">
      <c r="B454" s="41"/>
      <c r="C454" s="41"/>
      <c r="D454" s="41" t="s">
        <v>4435</v>
      </c>
      <c r="P454" s="41"/>
      <c r="Q454" s="41"/>
    </row>
    <row r="455" spans="2:17">
      <c r="B455" s="41"/>
      <c r="C455" s="41"/>
      <c r="D455" s="41" t="s">
        <v>4435</v>
      </c>
      <c r="P455" s="41"/>
      <c r="Q455" s="41"/>
    </row>
    <row r="456" spans="2:17">
      <c r="B456" s="41"/>
      <c r="C456" s="41"/>
      <c r="D456" s="41" t="s">
        <v>4435</v>
      </c>
      <c r="P456" s="41"/>
      <c r="Q456" s="41"/>
    </row>
    <row r="457" spans="2:17">
      <c r="B457" s="41"/>
      <c r="C457" s="41"/>
      <c r="D457" s="41" t="s">
        <v>4435</v>
      </c>
      <c r="P457" s="41"/>
      <c r="Q457" s="41"/>
    </row>
    <row r="458" spans="2:17">
      <c r="B458" s="41"/>
      <c r="C458" s="41"/>
      <c r="D458" s="41" t="s">
        <v>4435</v>
      </c>
      <c r="P458" s="41"/>
      <c r="Q458" s="41"/>
    </row>
    <row r="459" spans="2:17">
      <c r="B459" s="41"/>
      <c r="C459" s="41"/>
      <c r="D459" s="41" t="s">
        <v>4435</v>
      </c>
      <c r="P459" s="41"/>
      <c r="Q459" s="41"/>
    </row>
    <row r="460" spans="2:17">
      <c r="B460" s="41"/>
      <c r="C460" s="41"/>
      <c r="D460" s="41" t="s">
        <v>4435</v>
      </c>
      <c r="P460" s="41"/>
      <c r="Q460" s="41"/>
    </row>
    <row r="461" spans="2:17">
      <c r="B461" s="41"/>
      <c r="C461" s="41"/>
      <c r="D461" s="41" t="s">
        <v>4435</v>
      </c>
      <c r="P461" s="41"/>
      <c r="Q461" s="41"/>
    </row>
    <row r="462" spans="2:17">
      <c r="B462" s="41"/>
      <c r="C462" s="41"/>
      <c r="D462" s="41" t="s">
        <v>4435</v>
      </c>
      <c r="P462" s="41"/>
      <c r="Q462" s="41"/>
    </row>
    <row r="463" spans="2:17">
      <c r="B463" s="41"/>
      <c r="C463" s="41"/>
      <c r="D463" s="41" t="s">
        <v>4435</v>
      </c>
      <c r="P463" s="41"/>
      <c r="Q463" s="41"/>
    </row>
    <row r="464" spans="2:17">
      <c r="B464" s="41"/>
      <c r="C464" s="41"/>
      <c r="D464" s="41" t="s">
        <v>4435</v>
      </c>
      <c r="P464" s="41"/>
      <c r="Q464" s="41"/>
    </row>
    <row r="465" spans="2:17">
      <c r="B465" s="41"/>
      <c r="C465" s="41"/>
      <c r="D465" s="41" t="s">
        <v>4435</v>
      </c>
      <c r="P465" s="41"/>
      <c r="Q465" s="41"/>
    </row>
    <row r="466" spans="2:17">
      <c r="B466" s="41"/>
      <c r="C466" s="41"/>
      <c r="D466" s="48" t="s">
        <v>4435</v>
      </c>
      <c r="P466" s="41"/>
      <c r="Q466" s="41"/>
    </row>
    <row r="467" spans="2:17">
      <c r="B467" s="41"/>
      <c r="C467" s="41"/>
      <c r="D467" s="48"/>
      <c r="P467" s="41"/>
      <c r="Q467" s="41"/>
    </row>
    <row r="468" spans="2:17">
      <c r="B468" s="41"/>
      <c r="C468" s="41"/>
      <c r="D468" s="48"/>
      <c r="P468" s="41"/>
      <c r="Q468" s="41"/>
    </row>
    <row r="469" spans="2:17">
      <c r="B469" s="41"/>
      <c r="C469" s="41"/>
      <c r="D469" s="48"/>
      <c r="P469" s="41"/>
      <c r="Q469" s="41"/>
    </row>
    <row r="470" spans="2:17">
      <c r="B470" s="41"/>
      <c r="C470" s="41"/>
      <c r="D470" s="48"/>
      <c r="P470" s="41"/>
      <c r="Q470" s="41"/>
    </row>
    <row r="471" spans="2:17">
      <c r="B471" s="41"/>
      <c r="C471" s="41"/>
      <c r="D471" s="48"/>
      <c r="P471" s="41"/>
      <c r="Q471" s="41"/>
    </row>
    <row r="472" spans="2:17">
      <c r="B472" s="41"/>
      <c r="C472" s="41"/>
      <c r="D472" s="48"/>
      <c r="P472" s="41"/>
      <c r="Q472" s="41"/>
    </row>
    <row r="473" spans="2:17">
      <c r="B473" s="41"/>
      <c r="C473" s="41"/>
      <c r="D473" s="48"/>
      <c r="P473" s="41"/>
      <c r="Q473" s="41"/>
    </row>
    <row r="474" spans="2:17">
      <c r="B474" s="41"/>
      <c r="C474" s="41"/>
      <c r="D474" s="48"/>
      <c r="P474" s="41"/>
      <c r="Q474" s="41"/>
    </row>
    <row r="475" spans="2:17">
      <c r="B475" s="41"/>
      <c r="C475" s="41"/>
      <c r="D475" s="48"/>
      <c r="P475" s="41"/>
      <c r="Q475" s="41"/>
    </row>
    <row r="476" spans="2:17">
      <c r="B476" s="41"/>
      <c r="C476" s="41"/>
      <c r="D476" s="48"/>
      <c r="P476" s="41"/>
      <c r="Q476" s="41"/>
    </row>
    <row r="477" spans="2:17">
      <c r="B477" s="41"/>
      <c r="C477" s="41"/>
      <c r="D477" s="48"/>
      <c r="P477" s="41"/>
      <c r="Q477" s="41"/>
    </row>
    <row r="478" spans="2:17">
      <c r="B478" s="41"/>
      <c r="C478" s="41"/>
      <c r="D478" s="48"/>
      <c r="P478" s="41"/>
      <c r="Q478" s="41"/>
    </row>
    <row r="479" spans="2:17">
      <c r="B479" s="41"/>
      <c r="C479" s="41"/>
      <c r="D479" s="48"/>
      <c r="P479" s="41"/>
      <c r="Q479" s="41"/>
    </row>
    <row r="480" spans="2:17">
      <c r="B480" s="41"/>
      <c r="C480" s="41"/>
      <c r="D480" s="48"/>
      <c r="P480" s="41"/>
      <c r="Q480" s="41"/>
    </row>
    <row r="481" spans="2:17">
      <c r="B481" s="41"/>
      <c r="C481" s="41"/>
      <c r="D481" s="48"/>
      <c r="P481" s="41"/>
      <c r="Q481" s="41"/>
    </row>
    <row r="482" spans="2:17">
      <c r="B482" s="41"/>
      <c r="C482" s="41"/>
      <c r="D482" s="48"/>
      <c r="P482" s="41"/>
      <c r="Q482" s="41"/>
    </row>
    <row r="483" spans="2:17">
      <c r="B483" s="41"/>
      <c r="C483" s="41"/>
      <c r="D483" s="48"/>
      <c r="P483" s="41"/>
      <c r="Q483" s="41"/>
    </row>
    <row r="484" spans="2:17">
      <c r="B484" s="41"/>
      <c r="C484" s="41"/>
      <c r="D484" s="48"/>
      <c r="P484" s="41"/>
      <c r="Q484" s="41"/>
    </row>
    <row r="485" spans="2:17">
      <c r="B485" s="41"/>
      <c r="C485" s="41"/>
      <c r="D485" s="48"/>
      <c r="P485" s="41"/>
      <c r="Q485" s="41"/>
    </row>
    <row r="486" spans="2:17">
      <c r="B486" s="41"/>
      <c r="C486" s="41"/>
      <c r="D486" s="48"/>
      <c r="P486" s="41"/>
      <c r="Q486" s="41"/>
    </row>
    <row r="487" spans="2:17">
      <c r="B487" s="41"/>
      <c r="C487" s="41"/>
      <c r="D487" s="48"/>
      <c r="P487" s="41"/>
      <c r="Q487" s="41"/>
    </row>
    <row r="488" spans="2:17">
      <c r="B488" s="41"/>
      <c r="C488" s="41"/>
      <c r="D488" s="48"/>
      <c r="P488" s="41"/>
      <c r="Q488" s="41"/>
    </row>
    <row r="489" spans="2:17">
      <c r="B489" s="41"/>
      <c r="C489" s="41"/>
      <c r="D489" s="48"/>
      <c r="P489" s="41"/>
      <c r="Q489" s="41"/>
    </row>
    <row r="490" spans="2:17">
      <c r="B490" s="41"/>
      <c r="C490" s="41"/>
      <c r="D490" s="48"/>
      <c r="P490" s="41"/>
      <c r="Q490" s="41"/>
    </row>
    <row r="491" spans="2:17">
      <c r="B491" s="41"/>
      <c r="C491" s="41"/>
      <c r="D491" s="48"/>
      <c r="P491" s="41"/>
      <c r="Q491" s="41"/>
    </row>
    <row r="492" spans="2:17">
      <c r="B492" s="41"/>
      <c r="C492" s="41"/>
      <c r="D492" s="48"/>
      <c r="P492" s="41"/>
      <c r="Q492" s="41"/>
    </row>
    <row r="493" spans="2:17">
      <c r="B493" s="41"/>
      <c r="C493" s="41"/>
      <c r="D493" s="48"/>
      <c r="P493" s="41"/>
      <c r="Q493" s="41"/>
    </row>
    <row r="494" spans="2:17">
      <c r="B494" s="41"/>
      <c r="C494" s="41"/>
      <c r="D494" s="48"/>
      <c r="P494" s="41"/>
      <c r="Q494" s="41"/>
    </row>
    <row r="495" spans="2:17">
      <c r="B495" s="41"/>
      <c r="C495" s="41"/>
      <c r="D495" s="48"/>
      <c r="P495" s="41"/>
      <c r="Q495" s="41"/>
    </row>
    <row r="496" spans="2:17">
      <c r="B496" s="41"/>
      <c r="C496" s="41"/>
      <c r="D496" s="48"/>
      <c r="P496" s="41"/>
      <c r="Q496" s="41"/>
    </row>
    <row r="497" spans="2:17">
      <c r="B497" s="41"/>
      <c r="C497" s="41"/>
      <c r="D497" s="48"/>
      <c r="P497" s="41"/>
      <c r="Q497" s="41"/>
    </row>
    <row r="498" spans="2:17">
      <c r="B498" s="41"/>
      <c r="C498" s="41"/>
      <c r="D498" s="48"/>
      <c r="P498" s="41"/>
      <c r="Q498" s="41"/>
    </row>
    <row r="499" spans="2:17">
      <c r="B499" s="41"/>
      <c r="C499" s="41"/>
      <c r="D499" s="48"/>
      <c r="P499" s="41"/>
      <c r="Q499" s="41"/>
    </row>
    <row r="500" spans="2:17">
      <c r="B500" s="41"/>
      <c r="C500" s="41"/>
      <c r="D500" s="48"/>
      <c r="P500" s="41"/>
      <c r="Q500" s="41"/>
    </row>
    <row r="501" spans="2:17">
      <c r="B501" s="41"/>
      <c r="C501" s="41"/>
      <c r="D501" s="48"/>
      <c r="P501" s="41"/>
      <c r="Q501" s="41"/>
    </row>
    <row r="502" spans="2:17">
      <c r="B502" s="41"/>
      <c r="C502" s="41"/>
      <c r="D502" s="48"/>
      <c r="P502" s="41"/>
      <c r="Q502" s="41"/>
    </row>
    <row r="503" spans="2:17">
      <c r="B503" s="41"/>
      <c r="C503" s="41"/>
      <c r="D503" s="48"/>
      <c r="P503" s="41"/>
      <c r="Q503" s="41"/>
    </row>
    <row r="504" spans="2:17">
      <c r="B504" s="41"/>
      <c r="C504" s="41"/>
      <c r="D504" s="48"/>
      <c r="P504" s="41"/>
      <c r="Q504" s="41"/>
    </row>
    <row r="505" spans="2:17">
      <c r="B505" s="41"/>
      <c r="C505" s="41"/>
      <c r="D505" s="48"/>
      <c r="P505" s="41"/>
      <c r="Q505" s="41"/>
    </row>
    <row r="506" spans="2:17">
      <c r="B506" s="41"/>
      <c r="C506" s="41"/>
      <c r="D506" s="48"/>
      <c r="P506" s="41"/>
      <c r="Q506" s="41"/>
    </row>
  </sheetData>
  <autoFilter ref="A2:U466">
    <sortState ref="A3:U429">
      <sortCondition descending="1" ref="A2:A429"/>
    </sortState>
  </autoFilter>
  <conditionalFormatting sqref="B39 B50:B179 B181:B860">
    <cfRule type="expression" dxfId="186" priority="186">
      <formula>$H39="Restringit"</formula>
    </cfRule>
    <cfRule type="expression" dxfId="185" priority="187">
      <formula>$H39="Pendent Bib"</formula>
    </cfRule>
    <cfRule type="expression" dxfId="184" priority="188">
      <formula>$H39="Pendent Publicar"</formula>
    </cfRule>
  </conditionalFormatting>
  <conditionalFormatting sqref="B40">
    <cfRule type="expression" dxfId="183" priority="183">
      <formula>$H40="Restringit"</formula>
    </cfRule>
    <cfRule type="expression" dxfId="182" priority="184">
      <formula>$H40="Pendent Bib"</formula>
    </cfRule>
    <cfRule type="expression" dxfId="181" priority="185">
      <formula>$H40="Pendent Publicar"</formula>
    </cfRule>
  </conditionalFormatting>
  <conditionalFormatting sqref="B61:B68">
    <cfRule type="expression" dxfId="180" priority="177">
      <formula>$H61="Restringit"</formula>
    </cfRule>
    <cfRule type="expression" dxfId="179" priority="178">
      <formula>$H61="Pendent Bib"</formula>
    </cfRule>
    <cfRule type="expression" dxfId="178" priority="179">
      <formula>$H61="Pendent Publicar"</formula>
    </cfRule>
  </conditionalFormatting>
  <conditionalFormatting sqref="B69">
    <cfRule type="expression" dxfId="177" priority="174">
      <formula>$H69="Restringit"</formula>
    </cfRule>
    <cfRule type="expression" dxfId="176" priority="175">
      <formula>$H69="Pendent Bib"</formula>
    </cfRule>
    <cfRule type="expression" dxfId="175" priority="176">
      <formula>$H69="Pendent Publicar"</formula>
    </cfRule>
  </conditionalFormatting>
  <conditionalFormatting sqref="B70:B74">
    <cfRule type="expression" dxfId="174" priority="171">
      <formula>$H70="Restringit"</formula>
    </cfRule>
    <cfRule type="expression" dxfId="173" priority="172">
      <formula>$H70="Pendent Bib"</formula>
    </cfRule>
    <cfRule type="expression" dxfId="172" priority="173">
      <formula>$H70="Pendent Publicar"</formula>
    </cfRule>
  </conditionalFormatting>
  <conditionalFormatting sqref="B75:B78">
    <cfRule type="expression" dxfId="171" priority="168">
      <formula>$H75="Restringit"</formula>
    </cfRule>
    <cfRule type="expression" dxfId="170" priority="169">
      <formula>$H75="Pendent Bib"</formula>
    </cfRule>
    <cfRule type="expression" dxfId="169" priority="170">
      <formula>$H75="Pendent Publicar"</formula>
    </cfRule>
  </conditionalFormatting>
  <conditionalFormatting sqref="B79:B83">
    <cfRule type="expression" dxfId="168" priority="165">
      <formula>$H79="Restringit"</formula>
    </cfRule>
    <cfRule type="expression" dxfId="167" priority="166">
      <formula>$H79="Pendent Bib"</formula>
    </cfRule>
    <cfRule type="expression" dxfId="166" priority="167">
      <formula>$H79="Pendent Publicar"</formula>
    </cfRule>
  </conditionalFormatting>
  <conditionalFormatting sqref="B84:B89">
    <cfRule type="expression" dxfId="165" priority="162">
      <formula>$H84="Restringit"</formula>
    </cfRule>
    <cfRule type="expression" dxfId="164" priority="163">
      <formula>$H84="Pendent Bib"</formula>
    </cfRule>
    <cfRule type="expression" dxfId="163" priority="164">
      <formula>$H84="Pendent Publicar"</formula>
    </cfRule>
  </conditionalFormatting>
  <conditionalFormatting sqref="B90:B95">
    <cfRule type="expression" dxfId="162" priority="159">
      <formula>$H90="Restringit"</formula>
    </cfRule>
    <cfRule type="expression" dxfId="161" priority="160">
      <formula>$H90="Pendent Bib"</formula>
    </cfRule>
    <cfRule type="expression" dxfId="160" priority="161">
      <formula>$H90="Pendent Publicar"</formula>
    </cfRule>
  </conditionalFormatting>
  <conditionalFormatting sqref="B96:B100">
    <cfRule type="expression" dxfId="159" priority="156">
      <formula>$H96="Restringit"</formula>
    </cfRule>
    <cfRule type="expression" dxfId="158" priority="157">
      <formula>$H96="Pendent Bib"</formula>
    </cfRule>
    <cfRule type="expression" dxfId="157" priority="158">
      <formula>$H96="Pendent Publicar"</formula>
    </cfRule>
  </conditionalFormatting>
  <conditionalFormatting sqref="B101:B110">
    <cfRule type="expression" dxfId="156" priority="153">
      <formula>$H101="Restringit"</formula>
    </cfRule>
    <cfRule type="expression" dxfId="155" priority="154">
      <formula>$H101="Pendent Bib"</formula>
    </cfRule>
    <cfRule type="expression" dxfId="154" priority="155">
      <formula>$H101="Pendent Publicar"</formula>
    </cfRule>
  </conditionalFormatting>
  <conditionalFormatting sqref="B111:B114">
    <cfRule type="expression" dxfId="153" priority="150">
      <formula>$H111="Restringit"</formula>
    </cfRule>
    <cfRule type="expression" dxfId="152" priority="151">
      <formula>$H111="Pendent Bib"</formula>
    </cfRule>
    <cfRule type="expression" dxfId="151" priority="152">
      <formula>$H111="Pendent Publicar"</formula>
    </cfRule>
  </conditionalFormatting>
  <conditionalFormatting sqref="B115:B120">
    <cfRule type="expression" dxfId="150" priority="147">
      <formula>$H115="Restringit"</formula>
    </cfRule>
    <cfRule type="expression" dxfId="149" priority="148">
      <formula>$H115="Pendent Bib"</formula>
    </cfRule>
    <cfRule type="expression" dxfId="148" priority="149">
      <formula>$H115="Pendent Publicar"</formula>
    </cfRule>
  </conditionalFormatting>
  <conditionalFormatting sqref="B121:B125">
    <cfRule type="expression" dxfId="147" priority="144">
      <formula>$H121="Restringit"</formula>
    </cfRule>
    <cfRule type="expression" dxfId="146" priority="145">
      <formula>$H121="Pendent Bib"</formula>
    </cfRule>
    <cfRule type="expression" dxfId="145" priority="146">
      <formula>$H121="Pendent Publicar"</formula>
    </cfRule>
  </conditionalFormatting>
  <conditionalFormatting sqref="B126:B131">
    <cfRule type="expression" dxfId="144" priority="141">
      <formula>$H126="Restringit"</formula>
    </cfRule>
    <cfRule type="expression" dxfId="143" priority="142">
      <formula>$H126="Pendent Bib"</formula>
    </cfRule>
    <cfRule type="expression" dxfId="142" priority="143">
      <formula>$H126="Pendent Publicar"</formula>
    </cfRule>
  </conditionalFormatting>
  <conditionalFormatting sqref="B132:B137">
    <cfRule type="expression" dxfId="141" priority="138">
      <formula>$H132="Restringit"</formula>
    </cfRule>
    <cfRule type="expression" dxfId="140" priority="139">
      <formula>$H132="Pendent Bib"</formula>
    </cfRule>
    <cfRule type="expression" dxfId="139" priority="140">
      <formula>$H132="Pendent Publicar"</formula>
    </cfRule>
  </conditionalFormatting>
  <conditionalFormatting sqref="B138:B143">
    <cfRule type="expression" dxfId="138" priority="135">
      <formula>$H138="Restringit"</formula>
    </cfRule>
    <cfRule type="expression" dxfId="137" priority="136">
      <formula>$H138="Pendent Bib"</formula>
    </cfRule>
    <cfRule type="expression" dxfId="136" priority="137">
      <formula>$H138="Pendent Publicar"</formula>
    </cfRule>
  </conditionalFormatting>
  <conditionalFormatting sqref="B144:B148">
    <cfRule type="expression" dxfId="135" priority="132">
      <formula>$H144="Restringit"</formula>
    </cfRule>
    <cfRule type="expression" dxfId="134" priority="133">
      <formula>$H144="Pendent Bib"</formula>
    </cfRule>
    <cfRule type="expression" dxfId="133" priority="134">
      <formula>$H144="Pendent Publicar"</formula>
    </cfRule>
  </conditionalFormatting>
  <conditionalFormatting sqref="B149:B154">
    <cfRule type="expression" dxfId="132" priority="129">
      <formula>$H149="Restringit"</formula>
    </cfRule>
    <cfRule type="expression" dxfId="131" priority="130">
      <formula>$H149="Pendent Bib"</formula>
    </cfRule>
    <cfRule type="expression" dxfId="130" priority="131">
      <formula>$H149="Pendent Publicar"</formula>
    </cfRule>
  </conditionalFormatting>
  <conditionalFormatting sqref="B155:B158">
    <cfRule type="expression" dxfId="129" priority="126">
      <formula>$H155="Restringit"</formula>
    </cfRule>
    <cfRule type="expression" dxfId="128" priority="127">
      <formula>$H155="Pendent Bib"</formula>
    </cfRule>
    <cfRule type="expression" dxfId="127" priority="128">
      <formula>$H155="Pendent Publicar"</formula>
    </cfRule>
  </conditionalFormatting>
  <conditionalFormatting sqref="B159:B161">
    <cfRule type="expression" dxfId="126" priority="123">
      <formula>$H159="Restringit"</formula>
    </cfRule>
    <cfRule type="expression" dxfId="125" priority="124">
      <formula>$H159="Pendent Bib"</formula>
    </cfRule>
    <cfRule type="expression" dxfId="124" priority="125">
      <formula>$H159="Pendent Publicar"</formula>
    </cfRule>
  </conditionalFormatting>
  <conditionalFormatting sqref="B162:B164">
    <cfRule type="expression" dxfId="123" priority="120">
      <formula>$H162="Restringit"</formula>
    </cfRule>
    <cfRule type="expression" dxfId="122" priority="121">
      <formula>$H162="Pendent Bib"</formula>
    </cfRule>
    <cfRule type="expression" dxfId="121" priority="122">
      <formula>$H162="Pendent Publicar"</formula>
    </cfRule>
  </conditionalFormatting>
  <conditionalFormatting sqref="B165:B168">
    <cfRule type="expression" dxfId="120" priority="117">
      <formula>$H165="Restringit"</formula>
    </cfRule>
    <cfRule type="expression" dxfId="119" priority="118">
      <formula>$H165="Pendent Bib"</formula>
    </cfRule>
    <cfRule type="expression" dxfId="118" priority="119">
      <formula>$H165="Pendent Publicar"</formula>
    </cfRule>
  </conditionalFormatting>
  <conditionalFormatting sqref="B169:B173">
    <cfRule type="expression" dxfId="117" priority="114">
      <formula>$H169="Restringit"</formula>
    </cfRule>
    <cfRule type="expression" dxfId="116" priority="115">
      <formula>$H169="Pendent Bib"</formula>
    </cfRule>
    <cfRule type="expression" dxfId="115" priority="116">
      <formula>$H169="Pendent Publicar"</formula>
    </cfRule>
  </conditionalFormatting>
  <conditionalFormatting sqref="B174:B179">
    <cfRule type="expression" dxfId="114" priority="111">
      <formula>$H174="Restringit"</formula>
    </cfRule>
    <cfRule type="expression" dxfId="113" priority="112">
      <formula>$H174="Pendent Bib"</formula>
    </cfRule>
    <cfRule type="expression" dxfId="112" priority="113">
      <formula>$H174="Pendent Publicar"</formula>
    </cfRule>
  </conditionalFormatting>
  <conditionalFormatting sqref="B181:B183">
    <cfRule type="expression" dxfId="111" priority="108">
      <formula>$H181="Restringit"</formula>
    </cfRule>
    <cfRule type="expression" dxfId="110" priority="109">
      <formula>$H181="Pendent Bib"</formula>
    </cfRule>
    <cfRule type="expression" dxfId="109" priority="110">
      <formula>$H181="Pendent Publicar"</formula>
    </cfRule>
  </conditionalFormatting>
  <conditionalFormatting sqref="B184:B192">
    <cfRule type="expression" dxfId="108" priority="105">
      <formula>$H184="Restringit"</formula>
    </cfRule>
    <cfRule type="expression" dxfId="107" priority="106">
      <formula>$H184="Pendent Bib"</formula>
    </cfRule>
    <cfRule type="expression" dxfId="106" priority="107">
      <formula>$H184="Pendent Publicar"</formula>
    </cfRule>
  </conditionalFormatting>
  <conditionalFormatting sqref="B193:B196">
    <cfRule type="expression" dxfId="105" priority="102">
      <formula>$H193="Restringit"</formula>
    </cfRule>
    <cfRule type="expression" dxfId="104" priority="103">
      <formula>$H193="Pendent Bib"</formula>
    </cfRule>
    <cfRule type="expression" dxfId="103" priority="104">
      <formula>$H193="Pendent Publicar"</formula>
    </cfRule>
  </conditionalFormatting>
  <conditionalFormatting sqref="B197:B200">
    <cfRule type="expression" dxfId="102" priority="99">
      <formula>$H197="Restringit"</formula>
    </cfRule>
    <cfRule type="expression" dxfId="101" priority="100">
      <formula>$H197="Pendent Bib"</formula>
    </cfRule>
    <cfRule type="expression" dxfId="100" priority="101">
      <formula>$H197="Pendent Publicar"</formula>
    </cfRule>
  </conditionalFormatting>
  <conditionalFormatting sqref="B201:B204">
    <cfRule type="expression" dxfId="99" priority="96">
      <formula>$H201="Restringit"</formula>
    </cfRule>
    <cfRule type="expression" dxfId="98" priority="97">
      <formula>$H201="Pendent Bib"</formula>
    </cfRule>
    <cfRule type="expression" dxfId="97" priority="98">
      <formula>$H201="Pendent Publicar"</formula>
    </cfRule>
  </conditionalFormatting>
  <conditionalFormatting sqref="B426:B432">
    <cfRule type="expression" dxfId="96" priority="93">
      <formula>$H426="Restringit"</formula>
    </cfRule>
    <cfRule type="expression" dxfId="95" priority="94">
      <formula>$H426="Pendent Bib"</formula>
    </cfRule>
    <cfRule type="expression" dxfId="94" priority="95">
      <formula>$H426="Pendent Publicar"</formula>
    </cfRule>
  </conditionalFormatting>
  <conditionalFormatting sqref="B41:B48">
    <cfRule type="expression" dxfId="93" priority="180">
      <formula>$H41="Restringit"</formula>
    </cfRule>
    <cfRule type="expression" dxfId="92" priority="181">
      <formula>$H41="Pendent Bib"</formula>
    </cfRule>
    <cfRule type="expression" dxfId="91" priority="182">
      <formula>$H41="Pendent Publicar"</formula>
    </cfRule>
  </conditionalFormatting>
  <conditionalFormatting sqref="B38 B17 B24:B36">
    <cfRule type="expression" dxfId="90" priority="89">
      <formula>$H17="Incompliment d'Autor"</formula>
    </cfRule>
    <cfRule type="expression" dxfId="89" priority="90">
      <formula>$H17="Restringit"</formula>
    </cfRule>
    <cfRule type="expression" dxfId="88" priority="91">
      <formula>$H17="Pendent Bib"</formula>
    </cfRule>
    <cfRule type="expression" dxfId="87" priority="92">
      <formula>$H17="Pendent Publicar"</formula>
    </cfRule>
  </conditionalFormatting>
  <conditionalFormatting sqref="B49">
    <cfRule type="expression" dxfId="86" priority="85">
      <formula>$H49="Incompliment d'Autor"</formula>
    </cfRule>
    <cfRule type="expression" dxfId="85" priority="86">
      <formula>$H49="Restringit"</formula>
    </cfRule>
    <cfRule type="expression" dxfId="84" priority="87">
      <formula>$H49="Pendent Bib"</formula>
    </cfRule>
    <cfRule type="expression" dxfId="83" priority="88">
      <formula>$H49="Pendent Publicar"</formula>
    </cfRule>
  </conditionalFormatting>
  <conditionalFormatting sqref="B37">
    <cfRule type="expression" dxfId="82" priority="81">
      <formula>$H37="Incompliment d'Autor"</formula>
    </cfRule>
    <cfRule type="expression" dxfId="81" priority="82">
      <formula>$H37="Restringit"</formula>
    </cfRule>
    <cfRule type="expression" dxfId="80" priority="83">
      <formula>$H37="Pendent Bib"</formula>
    </cfRule>
    <cfRule type="expression" dxfId="79" priority="84">
      <formula>$H37="Pendent Publicar"</formula>
    </cfRule>
  </conditionalFormatting>
  <conditionalFormatting sqref="B180">
    <cfRule type="expression" dxfId="78" priority="78">
      <formula>$H180="Restringit"</formula>
    </cfRule>
    <cfRule type="expression" dxfId="77" priority="79">
      <formula>$H180="Pendent Bib"</formula>
    </cfRule>
    <cfRule type="expression" dxfId="76" priority="80">
      <formula>$H180="Pendent Publicar"</formula>
    </cfRule>
  </conditionalFormatting>
  <conditionalFormatting sqref="B180">
    <cfRule type="expression" dxfId="75" priority="75">
      <formula>$H180="Restringit"</formula>
    </cfRule>
    <cfRule type="expression" dxfId="74" priority="76">
      <formula>$H180="Pendent Bib"</formula>
    </cfRule>
    <cfRule type="expression" dxfId="73" priority="77">
      <formula>$H180="Pendent Publicar"</formula>
    </cfRule>
  </conditionalFormatting>
  <conditionalFormatting sqref="B18:B21 B23">
    <cfRule type="expression" dxfId="72" priority="71">
      <formula>$H18="Incompliment d'Autor"</formula>
    </cfRule>
    <cfRule type="expression" dxfId="71" priority="72">
      <formula>$H18="Restringit"</formula>
    </cfRule>
    <cfRule type="expression" dxfId="70" priority="73">
      <formula>$H18="Pendent Bib"</formula>
    </cfRule>
    <cfRule type="expression" dxfId="69" priority="74">
      <formula>$H18="Pendent Publicar"</formula>
    </cfRule>
  </conditionalFormatting>
  <conditionalFormatting sqref="B16">
    <cfRule type="expression" dxfId="68" priority="67">
      <formula>$H16="Incompliment d'Autor"</formula>
    </cfRule>
    <cfRule type="expression" dxfId="67" priority="68">
      <formula>$H16="Restringit"</formula>
    </cfRule>
    <cfRule type="expression" dxfId="66" priority="69">
      <formula>$H16="Pendent Bib"</formula>
    </cfRule>
    <cfRule type="expression" dxfId="65" priority="70">
      <formula>$H16="Pendent Publicar"</formula>
    </cfRule>
  </conditionalFormatting>
  <conditionalFormatting sqref="B22">
    <cfRule type="expression" dxfId="64" priority="64">
      <formula>$H22="Restringit"</formula>
    </cfRule>
    <cfRule type="expression" dxfId="63" priority="65">
      <formula>$H22="Pendent Bib"</formula>
    </cfRule>
    <cfRule type="expression" dxfId="62" priority="66">
      <formula>$H22="Pendent Publicar"</formula>
    </cfRule>
  </conditionalFormatting>
  <conditionalFormatting sqref="B22">
    <cfRule type="expression" dxfId="61" priority="61">
      <formula>$H22="Restringit"</formula>
    </cfRule>
    <cfRule type="expression" dxfId="60" priority="62">
      <formula>$H22="Pendent Bib"</formula>
    </cfRule>
    <cfRule type="expression" dxfId="59" priority="63">
      <formula>$H22="Pendent Publicar"</formula>
    </cfRule>
  </conditionalFormatting>
  <conditionalFormatting sqref="B13">
    <cfRule type="expression" dxfId="58" priority="57">
      <formula>$H13="Incompliment d'Autor"</formula>
    </cfRule>
    <cfRule type="expression" dxfId="57" priority="58">
      <formula>$H13="Restringit"</formula>
    </cfRule>
    <cfRule type="expression" dxfId="56" priority="59">
      <formula>$H13="Pendent Bib"</formula>
    </cfRule>
    <cfRule type="expression" dxfId="55" priority="60">
      <formula>$H13="Pendent Publicar"</formula>
    </cfRule>
  </conditionalFormatting>
  <conditionalFormatting sqref="B14">
    <cfRule type="expression" dxfId="54" priority="53">
      <formula>$H14="Incompliment d'Autor"</formula>
    </cfRule>
    <cfRule type="expression" dxfId="53" priority="54">
      <formula>$H14="Restringit"</formula>
    </cfRule>
    <cfRule type="expression" dxfId="52" priority="55">
      <formula>$H14="Pendent Bib"</formula>
    </cfRule>
    <cfRule type="expression" dxfId="51" priority="56">
      <formula>$H14="Pendent Publicar"</formula>
    </cfRule>
  </conditionalFormatting>
  <conditionalFormatting sqref="B15">
    <cfRule type="expression" dxfId="50" priority="49">
      <formula>$H15="Incompliment d'Autor"</formula>
    </cfRule>
    <cfRule type="expression" dxfId="49" priority="50">
      <formula>$H15="Restringit"</formula>
    </cfRule>
    <cfRule type="expression" dxfId="48" priority="51">
      <formula>$H15="Pendent Bib"</formula>
    </cfRule>
    <cfRule type="expression" dxfId="47" priority="52">
      <formula>$H15="Pendent Publicar"</formula>
    </cfRule>
  </conditionalFormatting>
  <conditionalFormatting sqref="B12">
    <cfRule type="expression" dxfId="46" priority="41">
      <formula>$H12="Incompliment d'Autor"</formula>
    </cfRule>
    <cfRule type="expression" dxfId="45" priority="42">
      <formula>$H12="Restringit"</formula>
    </cfRule>
    <cfRule type="expression" dxfId="44" priority="43">
      <formula>$H12="Pendent Bib"</formula>
    </cfRule>
    <cfRule type="expression" dxfId="43" priority="44">
      <formula>$H12="Pendent Publicar"</formula>
    </cfRule>
  </conditionalFormatting>
  <conditionalFormatting sqref="B9">
    <cfRule type="expression" dxfId="42" priority="37">
      <formula>$H9="Incompliment d'Autor"</formula>
    </cfRule>
    <cfRule type="expression" dxfId="41" priority="38">
      <formula>$H9="Restringit"</formula>
    </cfRule>
    <cfRule type="expression" dxfId="40" priority="39">
      <formula>$H9="Pendent Bib"</formula>
    </cfRule>
    <cfRule type="expression" dxfId="39" priority="40">
      <formula>$H9="Pendent Publicar"</formula>
    </cfRule>
  </conditionalFormatting>
  <conditionalFormatting sqref="B10">
    <cfRule type="expression" dxfId="38" priority="33">
      <formula>$H10="Incompliment d'Autor"</formula>
    </cfRule>
    <cfRule type="expression" dxfId="37" priority="34">
      <formula>$H10="Restringit"</formula>
    </cfRule>
    <cfRule type="expression" dxfId="36" priority="35">
      <formula>$H10="Pendent Bib"</formula>
    </cfRule>
    <cfRule type="expression" dxfId="35" priority="36">
      <formula>$H10="Pendent Publicar"</formula>
    </cfRule>
  </conditionalFormatting>
  <conditionalFormatting sqref="B11">
    <cfRule type="expression" dxfId="34" priority="29">
      <formula>$H11="Incompliment d'Autor"</formula>
    </cfRule>
    <cfRule type="expression" dxfId="33" priority="30">
      <formula>$H11="Restringit"</formula>
    </cfRule>
    <cfRule type="expression" dxfId="32" priority="31">
      <formula>$H11="Pendent Bib"</formula>
    </cfRule>
    <cfRule type="expression" dxfId="31" priority="32">
      <formula>$H11="Pendent Publicar"</formula>
    </cfRule>
  </conditionalFormatting>
  <conditionalFormatting sqref="G11">
    <cfRule type="expression" dxfId="30" priority="21">
      <formula>$H11="Incompliment d'Autor"</formula>
    </cfRule>
    <cfRule type="expression" dxfId="29" priority="22">
      <formula>$H11="Restringit"</formula>
    </cfRule>
    <cfRule type="expression" dxfId="28" priority="23">
      <formula>$H11="Pendent Bib"</formula>
    </cfRule>
    <cfRule type="expression" dxfId="27" priority="24">
      <formula>$H11="Pendent Publicar"</formula>
    </cfRule>
  </conditionalFormatting>
  <conditionalFormatting sqref="B8">
    <cfRule type="expression" dxfId="26" priority="17">
      <formula>$H8="Incompliment d'Autor"</formula>
    </cfRule>
    <cfRule type="expression" dxfId="25" priority="18">
      <formula>$H8="Restringit"</formula>
    </cfRule>
    <cfRule type="expression" dxfId="24" priority="19">
      <formula>$H8="Pendent Bib"</formula>
    </cfRule>
    <cfRule type="expression" dxfId="23" priority="20">
      <formula>$H8="Pendent Publicar"</formula>
    </cfRule>
  </conditionalFormatting>
  <conditionalFormatting sqref="B5">
    <cfRule type="expression" dxfId="22" priority="13">
      <formula>$H5="Incompliment d'Autor"</formula>
    </cfRule>
    <cfRule type="expression" dxfId="21" priority="14">
      <formula>$H5="Restringit"</formula>
    </cfRule>
    <cfRule type="expression" dxfId="20" priority="15">
      <formula>$H5="Pendent Bib"</formula>
    </cfRule>
    <cfRule type="expression" dxfId="19" priority="16">
      <formula>$H5="Pendent Publicar"</formula>
    </cfRule>
  </conditionalFormatting>
  <conditionalFormatting sqref="B4">
    <cfRule type="expression" dxfId="18" priority="9">
      <formula>$H4="Incompliment d'Autor"</formula>
    </cfRule>
    <cfRule type="expression" dxfId="17" priority="10">
      <formula>$H4="Restringit"</formula>
    </cfRule>
    <cfRule type="expression" dxfId="16" priority="11">
      <formula>$H4="Pendent Bib"</formula>
    </cfRule>
    <cfRule type="expression" dxfId="15" priority="12">
      <formula>$H4="Pendent Publicar"</formula>
    </cfRule>
  </conditionalFormatting>
  <conditionalFormatting sqref="B3">
    <cfRule type="expression" dxfId="14" priority="5">
      <formula>$H3="Incompliment d'Autor"</formula>
    </cfRule>
    <cfRule type="expression" dxfId="13" priority="6">
      <formula>$H3="Restringit"</formula>
    </cfRule>
    <cfRule type="expression" dxfId="12" priority="7">
      <formula>$H3="Pendent Bib"</formula>
    </cfRule>
    <cfRule type="expression" dxfId="11" priority="8">
      <formula>$H3="Pendent Publicar"</formula>
    </cfRule>
  </conditionalFormatting>
  <conditionalFormatting sqref="B6">
    <cfRule type="expression" dxfId="10" priority="1">
      <formula>$H6="Incompliment d'Autor"</formula>
    </cfRule>
    <cfRule type="expression" dxfId="9" priority="2">
      <formula>$H6="Restringit"</formula>
    </cfRule>
    <cfRule type="expression" dxfId="8" priority="3">
      <formula>$H6="Pendent Bib"</formula>
    </cfRule>
    <cfRule type="expression" dxfId="7" priority="4">
      <formula>$H6="Pendent Publicar"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"/>
  <sheetViews>
    <sheetView workbookViewId="0">
      <pane ySplit="2" topLeftCell="A5" activePane="bottomLeft" state="frozen"/>
      <selection pane="bottomLeft" activeCell="J28" sqref="J28"/>
    </sheetView>
  </sheetViews>
  <sheetFormatPr baseColWidth="10" defaultRowHeight="16"/>
  <cols>
    <col min="1" max="1" width="45" style="5" customWidth="1"/>
    <col min="2" max="2" width="12.83203125" style="5" bestFit="1" customWidth="1"/>
    <col min="3" max="3" width="16.83203125" style="15" bestFit="1" customWidth="1"/>
    <col min="4" max="4" width="16.33203125" style="23" bestFit="1" customWidth="1"/>
    <col min="5" max="5" width="10.1640625" style="6" bestFit="1" customWidth="1"/>
    <col min="6" max="6" width="61.5" style="5" customWidth="1"/>
    <col min="7" max="7" width="10.83203125" style="4"/>
    <col min="8" max="8" width="10.83203125" style="31"/>
    <col min="9" max="16384" width="10.83203125" style="4"/>
  </cols>
  <sheetData>
    <row r="1" spans="1:10">
      <c r="E1" s="75" t="s">
        <v>4903</v>
      </c>
    </row>
    <row r="2" spans="1:10">
      <c r="A2" s="7" t="s">
        <v>2592</v>
      </c>
      <c r="B2" s="8"/>
      <c r="C2" s="13" t="s">
        <v>2593</v>
      </c>
      <c r="D2" s="21" t="s">
        <v>3380</v>
      </c>
      <c r="E2" s="9" t="s">
        <v>3379</v>
      </c>
      <c r="F2" s="7" t="s">
        <v>21</v>
      </c>
      <c r="G2" s="4" t="s">
        <v>3202</v>
      </c>
      <c r="H2" s="31" t="s">
        <v>3203</v>
      </c>
      <c r="I2" s="4" t="s">
        <v>3204</v>
      </c>
    </row>
    <row r="3" spans="1:10" ht="32">
      <c r="A3" s="10" t="s">
        <v>3297</v>
      </c>
      <c r="B3" s="11" t="s">
        <v>3298</v>
      </c>
      <c r="C3" s="14" t="s">
        <v>3299</v>
      </c>
      <c r="D3" s="22" t="s">
        <v>3079</v>
      </c>
      <c r="E3" s="9" t="s">
        <v>3092</v>
      </c>
      <c r="F3" s="7"/>
      <c r="G3" s="4">
        <v>0</v>
      </c>
      <c r="H3" s="31">
        <v>0</v>
      </c>
    </row>
    <row r="4" spans="1:10" ht="32">
      <c r="A4" s="10" t="s">
        <v>2594</v>
      </c>
      <c r="B4" s="11" t="s">
        <v>3126</v>
      </c>
      <c r="C4" s="14" t="s">
        <v>2595</v>
      </c>
      <c r="D4" s="22" t="s">
        <v>3381</v>
      </c>
      <c r="E4" s="12" t="s">
        <v>3112</v>
      </c>
      <c r="F4" s="10" t="s">
        <v>2596</v>
      </c>
      <c r="G4" s="4">
        <v>2015</v>
      </c>
      <c r="H4" s="31">
        <v>0.89700000000000002</v>
      </c>
      <c r="I4" s="4">
        <v>2014</v>
      </c>
      <c r="J4" s="4">
        <v>0.78300000000000003</v>
      </c>
    </row>
    <row r="5" spans="1:10">
      <c r="A5" s="10" t="s">
        <v>4498</v>
      </c>
      <c r="B5" s="11" t="s">
        <v>4606</v>
      </c>
      <c r="C5" s="14" t="s">
        <v>4605</v>
      </c>
      <c r="D5" s="22" t="s">
        <v>3381</v>
      </c>
      <c r="E5" s="12" t="s">
        <v>3112</v>
      </c>
      <c r="F5" t="s">
        <v>4499</v>
      </c>
      <c r="G5" s="4">
        <v>2015</v>
      </c>
      <c r="H5" s="31">
        <v>6.008</v>
      </c>
    </row>
    <row r="6" spans="1:10">
      <c r="A6" s="10" t="s">
        <v>2597</v>
      </c>
      <c r="B6" s="11" t="s">
        <v>3158</v>
      </c>
      <c r="C6" s="14" t="s">
        <v>2598</v>
      </c>
      <c r="D6" s="22" t="s">
        <v>3381</v>
      </c>
      <c r="E6" s="12" t="s">
        <v>3112</v>
      </c>
      <c r="F6" s="10" t="s">
        <v>2599</v>
      </c>
      <c r="G6" s="4">
        <v>2015</v>
      </c>
      <c r="H6" s="31">
        <v>5.0579999999999998</v>
      </c>
      <c r="I6" s="4">
        <v>2014</v>
      </c>
      <c r="J6" s="4">
        <v>4.4649999999999999</v>
      </c>
    </row>
    <row r="7" spans="1:10" ht="32">
      <c r="A7" s="10" t="s">
        <v>2600</v>
      </c>
      <c r="B7" s="11" t="s">
        <v>3157</v>
      </c>
      <c r="C7" s="14" t="s">
        <v>2601</v>
      </c>
      <c r="D7" s="22" t="s">
        <v>3079</v>
      </c>
      <c r="E7" s="9" t="s">
        <v>3092</v>
      </c>
      <c r="F7" s="10" t="s">
        <v>2602</v>
      </c>
      <c r="G7" s="4">
        <v>0</v>
      </c>
      <c r="H7" s="31">
        <v>0</v>
      </c>
    </row>
    <row r="8" spans="1:10" ht="32">
      <c r="A8" s="10" t="s">
        <v>2603</v>
      </c>
      <c r="B8" s="11" t="s">
        <v>3128</v>
      </c>
      <c r="C8" s="14" t="s">
        <v>2604</v>
      </c>
      <c r="D8" s="22" t="s">
        <v>3381</v>
      </c>
      <c r="E8" s="12" t="s">
        <v>3092</v>
      </c>
      <c r="F8" s="10" t="s">
        <v>2605</v>
      </c>
      <c r="G8" s="4">
        <v>0</v>
      </c>
      <c r="H8" s="31">
        <v>0</v>
      </c>
    </row>
    <row r="9" spans="1:10" ht="32">
      <c r="A9" s="10" t="s">
        <v>4887</v>
      </c>
      <c r="B9" s="11" t="s">
        <v>4888</v>
      </c>
      <c r="C9" s="14" t="s">
        <v>4889</v>
      </c>
      <c r="D9" s="22" t="s">
        <v>3079</v>
      </c>
      <c r="E9" s="12" t="s">
        <v>3092</v>
      </c>
      <c r="F9" s="10" t="s">
        <v>4890</v>
      </c>
      <c r="G9" s="4">
        <v>0</v>
      </c>
    </row>
    <row r="10" spans="1:10">
      <c r="A10" s="10" t="s">
        <v>2606</v>
      </c>
      <c r="B10" s="11" t="s">
        <v>3129</v>
      </c>
      <c r="C10" s="14" t="s">
        <v>2607</v>
      </c>
      <c r="D10" s="22" t="s">
        <v>3381</v>
      </c>
      <c r="E10" s="12" t="s">
        <v>3112</v>
      </c>
      <c r="F10" s="10" t="s">
        <v>2608</v>
      </c>
      <c r="G10" s="4">
        <v>2015</v>
      </c>
      <c r="H10" s="31">
        <v>1.673</v>
      </c>
      <c r="I10" s="4">
        <v>2014</v>
      </c>
      <c r="J10" s="4">
        <v>1.4019999999999999</v>
      </c>
    </row>
    <row r="11" spans="1:10">
      <c r="A11" s="10" t="s">
        <v>2609</v>
      </c>
      <c r="B11" s="11" t="s">
        <v>3130</v>
      </c>
      <c r="C11" s="18" t="s">
        <v>3290</v>
      </c>
      <c r="D11" s="22" t="s">
        <v>3381</v>
      </c>
      <c r="E11" s="12" t="s">
        <v>3092</v>
      </c>
      <c r="F11" s="10" t="s">
        <v>2610</v>
      </c>
      <c r="G11" s="4">
        <v>2015</v>
      </c>
      <c r="H11" s="31">
        <v>22</v>
      </c>
    </row>
    <row r="12" spans="1:10">
      <c r="A12" s="10" t="s">
        <v>3335</v>
      </c>
      <c r="B12" s="11" t="s">
        <v>4841</v>
      </c>
      <c r="C12" s="18" t="s">
        <v>3336</v>
      </c>
      <c r="D12" s="22" t="s">
        <v>3381</v>
      </c>
      <c r="E12" s="12" t="s">
        <v>3112</v>
      </c>
      <c r="F12" s="10" t="s">
        <v>3337</v>
      </c>
      <c r="G12" s="4">
        <v>2015</v>
      </c>
      <c r="H12" s="31">
        <v>1.3260000000000001</v>
      </c>
      <c r="I12" s="4">
        <v>2014</v>
      </c>
      <c r="J12" s="4">
        <v>1.2070000000000001</v>
      </c>
    </row>
    <row r="13" spans="1:10">
      <c r="A13" s="5" t="s">
        <v>4473</v>
      </c>
      <c r="B13" s="11" t="s">
        <v>4474</v>
      </c>
      <c r="C13" s="18" t="s">
        <v>4475</v>
      </c>
      <c r="D13" s="22" t="s">
        <v>3381</v>
      </c>
      <c r="E13" s="12" t="s">
        <v>3112</v>
      </c>
      <c r="F13" s="10" t="s">
        <v>4476</v>
      </c>
      <c r="G13" s="4">
        <v>2015</v>
      </c>
      <c r="H13" s="31">
        <v>2.887</v>
      </c>
    </row>
    <row r="14" spans="1:10" ht="32">
      <c r="A14" s="10" t="s">
        <v>2611</v>
      </c>
      <c r="B14" s="11" t="s">
        <v>3127</v>
      </c>
      <c r="C14" s="14" t="s">
        <v>2612</v>
      </c>
      <c r="D14" s="22" t="s">
        <v>3381</v>
      </c>
      <c r="E14" s="12" t="s">
        <v>3112</v>
      </c>
      <c r="F14" s="10" t="s">
        <v>2613</v>
      </c>
      <c r="G14" s="4">
        <v>2015</v>
      </c>
      <c r="H14" s="31">
        <v>1.462</v>
      </c>
      <c r="I14" s="4">
        <v>2014</v>
      </c>
      <c r="J14" s="4">
        <v>1.024</v>
      </c>
    </row>
    <row r="15" spans="1:10">
      <c r="A15" s="10" t="s">
        <v>2614</v>
      </c>
      <c r="B15" s="11" t="s">
        <v>3131</v>
      </c>
      <c r="C15" s="14" t="s">
        <v>2615</v>
      </c>
      <c r="D15" s="22" t="s">
        <v>3381</v>
      </c>
      <c r="E15" s="12" t="s">
        <v>3112</v>
      </c>
      <c r="F15" s="10" t="s">
        <v>2616</v>
      </c>
      <c r="G15" s="4">
        <v>2015</v>
      </c>
      <c r="H15" s="31">
        <v>1.659</v>
      </c>
      <c r="I15" s="4">
        <v>2014</v>
      </c>
      <c r="J15" s="4">
        <v>1.337</v>
      </c>
    </row>
    <row r="16" spans="1:10">
      <c r="A16" s="10" t="s">
        <v>2617</v>
      </c>
      <c r="B16" s="11" t="s">
        <v>3132</v>
      </c>
      <c r="C16" s="14" t="s">
        <v>2618</v>
      </c>
      <c r="D16" s="22" t="s">
        <v>3381</v>
      </c>
      <c r="E16" s="12" t="s">
        <v>3112</v>
      </c>
      <c r="F16" s="10" t="s">
        <v>2619</v>
      </c>
      <c r="G16" s="4">
        <v>2015</v>
      </c>
      <c r="H16" s="31">
        <v>1.4139999999999999</v>
      </c>
      <c r="I16" s="4">
        <v>2014</v>
      </c>
      <c r="J16" s="4">
        <v>1.212</v>
      </c>
    </row>
    <row r="17" spans="1:10">
      <c r="A17" s="10" t="s">
        <v>2620</v>
      </c>
      <c r="B17" s="11" t="s">
        <v>3133</v>
      </c>
      <c r="C17" s="14" t="s">
        <v>2621</v>
      </c>
      <c r="D17" s="22" t="s">
        <v>3381</v>
      </c>
      <c r="E17" s="12" t="s">
        <v>3112</v>
      </c>
      <c r="F17" s="10" t="s">
        <v>2622</v>
      </c>
      <c r="G17" s="4">
        <v>2015</v>
      </c>
      <c r="H17" s="31">
        <v>3.1419999999999999</v>
      </c>
      <c r="I17" s="4">
        <v>2014</v>
      </c>
      <c r="J17" s="4">
        <v>3.302</v>
      </c>
    </row>
    <row r="18" spans="1:10" ht="32">
      <c r="A18" s="10" t="s">
        <v>2623</v>
      </c>
      <c r="B18" s="11" t="s">
        <v>3134</v>
      </c>
      <c r="C18" s="14" t="s">
        <v>2624</v>
      </c>
      <c r="D18" s="22" t="s">
        <v>3381</v>
      </c>
      <c r="E18" s="12" t="s">
        <v>3112</v>
      </c>
      <c r="F18" s="10" t="s">
        <v>2625</v>
      </c>
      <c r="G18" s="4">
        <v>2015</v>
      </c>
      <c r="H18" s="31">
        <v>4.2140000000000004</v>
      </c>
      <c r="I18" s="4">
        <v>2014</v>
      </c>
      <c r="J18" s="4">
        <v>3.68</v>
      </c>
    </row>
    <row r="19" spans="1:10">
      <c r="A19" s="10" t="s">
        <v>2626</v>
      </c>
      <c r="B19" s="11" t="s">
        <v>3169</v>
      </c>
      <c r="C19" s="14" t="s">
        <v>2627</v>
      </c>
      <c r="D19" s="22" t="s">
        <v>3381</v>
      </c>
      <c r="E19" s="12" t="s">
        <v>3112</v>
      </c>
      <c r="F19" s="10" t="s">
        <v>2628</v>
      </c>
      <c r="G19" s="4">
        <v>2015</v>
      </c>
      <c r="I19" s="4">
        <v>2014</v>
      </c>
    </row>
    <row r="20" spans="1:10" ht="32">
      <c r="A20" s="10" t="s">
        <v>2629</v>
      </c>
      <c r="B20" s="11" t="s">
        <v>3173</v>
      </c>
      <c r="C20" s="14" t="s">
        <v>2630</v>
      </c>
      <c r="D20" s="22" t="s">
        <v>3381</v>
      </c>
      <c r="E20" s="12" t="s">
        <v>3112</v>
      </c>
      <c r="F20" s="10" t="s">
        <v>2631</v>
      </c>
      <c r="G20" s="4">
        <v>2015</v>
      </c>
      <c r="I20" s="4">
        <v>2014</v>
      </c>
    </row>
    <row r="21" spans="1:10">
      <c r="A21" s="10" t="s">
        <v>2632</v>
      </c>
      <c r="B21" s="11" t="s">
        <v>3178</v>
      </c>
      <c r="C21" s="18" t="s">
        <v>3179</v>
      </c>
      <c r="D21" s="22" t="s">
        <v>3381</v>
      </c>
      <c r="E21" s="12" t="s">
        <v>3112</v>
      </c>
      <c r="F21" s="10" t="s">
        <v>2633</v>
      </c>
      <c r="G21" s="4">
        <v>2015</v>
      </c>
      <c r="I21" s="4">
        <v>2014</v>
      </c>
    </row>
    <row r="22" spans="1:10">
      <c r="A22" s="10" t="s">
        <v>2634</v>
      </c>
      <c r="B22" s="11" t="s">
        <v>3135</v>
      </c>
      <c r="C22" s="14" t="s">
        <v>2635</v>
      </c>
      <c r="D22" s="22" t="s">
        <v>3381</v>
      </c>
      <c r="E22" s="12" t="s">
        <v>3112</v>
      </c>
      <c r="F22" s="10" t="s">
        <v>2636</v>
      </c>
      <c r="G22" s="4">
        <v>2015</v>
      </c>
      <c r="I22" s="4">
        <v>2014</v>
      </c>
    </row>
    <row r="23" spans="1:10">
      <c r="A23" s="10" t="s">
        <v>2637</v>
      </c>
      <c r="B23" s="11" t="s">
        <v>3136</v>
      </c>
      <c r="C23" s="18" t="s">
        <v>3167</v>
      </c>
      <c r="D23" s="22" t="s">
        <v>3381</v>
      </c>
      <c r="E23" s="12" t="s">
        <v>3112</v>
      </c>
      <c r="F23" s="10" t="s">
        <v>2638</v>
      </c>
      <c r="G23" s="4">
        <v>2015</v>
      </c>
      <c r="I23" s="4">
        <v>2014</v>
      </c>
    </row>
    <row r="24" spans="1:10">
      <c r="A24" s="10" t="s">
        <v>3338</v>
      </c>
      <c r="B24" s="11" t="s">
        <v>3339</v>
      </c>
      <c r="C24" s="18" t="s">
        <v>3340</v>
      </c>
      <c r="D24" s="22" t="s">
        <v>3079</v>
      </c>
      <c r="E24" s="9" t="s">
        <v>3092</v>
      </c>
      <c r="F24" s="10" t="s">
        <v>3341</v>
      </c>
      <c r="G24" s="4">
        <v>2015</v>
      </c>
      <c r="H24" s="31">
        <v>22</v>
      </c>
    </row>
    <row r="25" spans="1:10" ht="32">
      <c r="A25" s="10" t="s">
        <v>2639</v>
      </c>
      <c r="B25" s="11" t="s">
        <v>3137</v>
      </c>
      <c r="C25" s="14" t="s">
        <v>2640</v>
      </c>
      <c r="D25" s="22" t="s">
        <v>3381</v>
      </c>
      <c r="E25" s="12" t="s">
        <v>3092</v>
      </c>
      <c r="F25" s="10"/>
      <c r="G25" s="4">
        <v>2015</v>
      </c>
      <c r="H25" s="31">
        <v>22</v>
      </c>
    </row>
    <row r="26" spans="1:10">
      <c r="A26" s="10" t="s">
        <v>4944</v>
      </c>
      <c r="B26" s="11" t="s">
        <v>4945</v>
      </c>
      <c r="C26" s="14" t="s">
        <v>4946</v>
      </c>
      <c r="D26" s="22" t="s">
        <v>3381</v>
      </c>
      <c r="E26" s="12" t="s">
        <v>3112</v>
      </c>
      <c r="F26" s="10" t="s">
        <v>4947</v>
      </c>
    </row>
    <row r="27" spans="1:10">
      <c r="A27" s="10" t="s">
        <v>2642</v>
      </c>
      <c r="B27" s="11" t="s">
        <v>3138</v>
      </c>
      <c r="C27" s="14" t="s">
        <v>2643</v>
      </c>
      <c r="D27" s="22" t="s">
        <v>3381</v>
      </c>
      <c r="E27" s="12" t="s">
        <v>3112</v>
      </c>
      <c r="F27" s="10" t="s">
        <v>2644</v>
      </c>
      <c r="G27" s="4">
        <v>2015</v>
      </c>
      <c r="I27" s="4">
        <v>2014</v>
      </c>
    </row>
    <row r="28" spans="1:10">
      <c r="A28" s="10" t="s">
        <v>2645</v>
      </c>
      <c r="B28" s="11" t="s">
        <v>3139</v>
      </c>
      <c r="C28" s="14" t="s">
        <v>2646</v>
      </c>
      <c r="D28" s="22" t="s">
        <v>3381</v>
      </c>
      <c r="E28" s="12" t="s">
        <v>3112</v>
      </c>
      <c r="F28" s="10" t="s">
        <v>2647</v>
      </c>
      <c r="G28" s="4">
        <v>2015</v>
      </c>
    </row>
    <row r="29" spans="1:10">
      <c r="A29" s="10" t="s">
        <v>2648</v>
      </c>
      <c r="B29" s="11" t="s">
        <v>3140</v>
      </c>
      <c r="C29" s="14" t="s">
        <v>2649</v>
      </c>
      <c r="D29" s="22" t="s">
        <v>3381</v>
      </c>
      <c r="E29" s="12" t="s">
        <v>3112</v>
      </c>
      <c r="F29" s="10" t="s">
        <v>2650</v>
      </c>
      <c r="G29" s="4">
        <v>2015</v>
      </c>
    </row>
    <row r="30" spans="1:10">
      <c r="A30" s="10" t="s">
        <v>2651</v>
      </c>
      <c r="B30" s="11" t="s">
        <v>3141</v>
      </c>
      <c r="C30" s="14" t="s">
        <v>2652</v>
      </c>
      <c r="D30" s="22" t="s">
        <v>3381</v>
      </c>
      <c r="E30" s="12" t="s">
        <v>3092</v>
      </c>
      <c r="F30" s="10" t="s">
        <v>2653</v>
      </c>
      <c r="G30" s="4">
        <v>2015</v>
      </c>
      <c r="H30" s="31">
        <v>22</v>
      </c>
    </row>
    <row r="31" spans="1:10">
      <c r="A31" s="10" t="s">
        <v>2654</v>
      </c>
      <c r="B31" s="11" t="s">
        <v>3142</v>
      </c>
      <c r="C31" s="14" t="s">
        <v>2655</v>
      </c>
      <c r="D31" s="22" t="s">
        <v>3381</v>
      </c>
      <c r="E31" s="12" t="s">
        <v>3092</v>
      </c>
      <c r="F31" s="10" t="s">
        <v>2656</v>
      </c>
      <c r="G31" s="4">
        <v>2015</v>
      </c>
      <c r="H31" s="31">
        <v>22</v>
      </c>
    </row>
    <row r="32" spans="1:10" ht="32">
      <c r="A32" s="10" t="s">
        <v>2657</v>
      </c>
      <c r="B32" s="11" t="s">
        <v>3143</v>
      </c>
      <c r="C32" s="14" t="s">
        <v>2658</v>
      </c>
      <c r="D32" s="22" t="s">
        <v>3381</v>
      </c>
      <c r="E32" s="12" t="s">
        <v>3112</v>
      </c>
      <c r="F32" s="10" t="s">
        <v>2659</v>
      </c>
      <c r="G32" s="4">
        <v>2015</v>
      </c>
    </row>
    <row r="33" spans="1:8" ht="32">
      <c r="A33" s="10" t="s">
        <v>2660</v>
      </c>
      <c r="B33" s="11" t="s">
        <v>3144</v>
      </c>
      <c r="C33" s="14" t="s">
        <v>2661</v>
      </c>
      <c r="D33" s="22" t="s">
        <v>3381</v>
      </c>
      <c r="E33" s="12" t="s">
        <v>3112</v>
      </c>
      <c r="F33" s="10" t="s">
        <v>2662</v>
      </c>
      <c r="G33" s="4">
        <v>2015</v>
      </c>
    </row>
    <row r="34" spans="1:8">
      <c r="A34" s="10" t="s">
        <v>2663</v>
      </c>
      <c r="B34" s="11" t="s">
        <v>3145</v>
      </c>
      <c r="C34" s="14" t="s">
        <v>3159</v>
      </c>
      <c r="D34" s="22" t="s">
        <v>3381</v>
      </c>
      <c r="E34" s="12" t="s">
        <v>3112</v>
      </c>
      <c r="F34" s="10" t="s">
        <v>2664</v>
      </c>
      <c r="G34" s="4">
        <v>2015</v>
      </c>
    </row>
    <row r="35" spans="1:8">
      <c r="A35" s="10" t="s">
        <v>2665</v>
      </c>
      <c r="B35" s="11" t="s">
        <v>3146</v>
      </c>
      <c r="C35" s="14" t="s">
        <v>2666</v>
      </c>
      <c r="D35" s="22" t="s">
        <v>3381</v>
      </c>
      <c r="E35" s="12" t="s">
        <v>3112</v>
      </c>
      <c r="F35" s="10" t="s">
        <v>2667</v>
      </c>
      <c r="G35" s="4">
        <v>2015</v>
      </c>
    </row>
    <row r="36" spans="1:8">
      <c r="A36" s="10" t="s">
        <v>2668</v>
      </c>
      <c r="B36" s="11" t="s">
        <v>3147</v>
      </c>
      <c r="C36" s="14" t="s">
        <v>2669</v>
      </c>
      <c r="D36" s="22" t="s">
        <v>3381</v>
      </c>
      <c r="E36" s="12" t="s">
        <v>3112</v>
      </c>
      <c r="F36" s="10" t="s">
        <v>2670</v>
      </c>
      <c r="G36" s="4">
        <v>2015</v>
      </c>
    </row>
    <row r="37" spans="1:8" ht="32">
      <c r="A37" s="10" t="s">
        <v>2671</v>
      </c>
      <c r="B37" s="11" t="s">
        <v>3148</v>
      </c>
      <c r="C37" s="14" t="s">
        <v>2672</v>
      </c>
      <c r="D37" s="22" t="s">
        <v>3381</v>
      </c>
      <c r="E37" s="12" t="s">
        <v>3112</v>
      </c>
      <c r="F37" s="10" t="s">
        <v>2673</v>
      </c>
      <c r="G37" s="4">
        <v>2015</v>
      </c>
    </row>
    <row r="38" spans="1:8">
      <c r="A38" s="10" t="s">
        <v>2674</v>
      </c>
      <c r="B38" s="11" t="s">
        <v>3155</v>
      </c>
      <c r="C38" s="14" t="s">
        <v>2675</v>
      </c>
      <c r="D38" s="22" t="s">
        <v>3381</v>
      </c>
      <c r="E38" s="12" t="s">
        <v>3112</v>
      </c>
      <c r="F38" s="10" t="s">
        <v>2676</v>
      </c>
      <c r="G38" s="4">
        <v>2015</v>
      </c>
    </row>
    <row r="39" spans="1:8" ht="32">
      <c r="A39" s="10" t="s">
        <v>2677</v>
      </c>
      <c r="B39" s="11" t="s">
        <v>3149</v>
      </c>
      <c r="C39" s="14" t="s">
        <v>2678</v>
      </c>
      <c r="D39" s="22" t="s">
        <v>3381</v>
      </c>
      <c r="E39" s="12" t="s">
        <v>3112</v>
      </c>
      <c r="F39" s="10" t="s">
        <v>2679</v>
      </c>
      <c r="G39" s="4">
        <v>2015</v>
      </c>
    </row>
    <row r="40" spans="1:8">
      <c r="A40" s="10" t="s">
        <v>3319</v>
      </c>
      <c r="B40" s="11" t="s">
        <v>3320</v>
      </c>
      <c r="C40" s="14" t="s">
        <v>3321</v>
      </c>
      <c r="D40" s="22" t="s">
        <v>3381</v>
      </c>
      <c r="E40" s="12" t="s">
        <v>3112</v>
      </c>
      <c r="F40" s="10" t="s">
        <v>3322</v>
      </c>
      <c r="G40" s="4">
        <v>2015</v>
      </c>
    </row>
    <row r="41" spans="1:8">
      <c r="A41" s="10" t="s">
        <v>2680</v>
      </c>
      <c r="B41" s="11" t="s">
        <v>3150</v>
      </c>
      <c r="C41" s="14" t="s">
        <v>3231</v>
      </c>
      <c r="D41" s="22" t="s">
        <v>3381</v>
      </c>
      <c r="E41" s="12" t="s">
        <v>3112</v>
      </c>
      <c r="F41" s="10" t="s">
        <v>2681</v>
      </c>
      <c r="G41" s="4">
        <v>2015</v>
      </c>
    </row>
    <row r="42" spans="1:8">
      <c r="A42" s="10" t="s">
        <v>2682</v>
      </c>
      <c r="B42" s="11" t="s">
        <v>3151</v>
      </c>
      <c r="C42" s="14" t="s">
        <v>3176</v>
      </c>
      <c r="D42" s="22" t="s">
        <v>3079</v>
      </c>
      <c r="E42" s="9" t="s">
        <v>3092</v>
      </c>
      <c r="F42" s="10" t="s">
        <v>2683</v>
      </c>
      <c r="G42" s="4">
        <v>2015</v>
      </c>
      <c r="H42" s="31">
        <v>22</v>
      </c>
    </row>
    <row r="43" spans="1:8">
      <c r="A43" s="10" t="s">
        <v>2684</v>
      </c>
      <c r="B43" s="11" t="s">
        <v>3163</v>
      </c>
      <c r="C43" s="14" t="s">
        <v>3164</v>
      </c>
      <c r="D43" s="22" t="s">
        <v>3079</v>
      </c>
      <c r="E43" s="9" t="s">
        <v>3092</v>
      </c>
      <c r="F43" s="10" t="s">
        <v>2685</v>
      </c>
      <c r="G43" s="4">
        <v>2015</v>
      </c>
      <c r="H43" s="31">
        <v>22</v>
      </c>
    </row>
    <row r="44" spans="1:8">
      <c r="A44" s="10" t="s">
        <v>2686</v>
      </c>
      <c r="B44" s="11" t="s">
        <v>3152</v>
      </c>
      <c r="C44" s="14" t="s">
        <v>2687</v>
      </c>
      <c r="D44" s="22" t="s">
        <v>3381</v>
      </c>
      <c r="E44" s="12" t="s">
        <v>3112</v>
      </c>
      <c r="F44" s="10" t="s">
        <v>2688</v>
      </c>
      <c r="G44" s="4">
        <v>2015</v>
      </c>
    </row>
    <row r="45" spans="1:8" ht="32">
      <c r="A45" s="10" t="s">
        <v>2689</v>
      </c>
      <c r="B45" s="11" t="s">
        <v>3170</v>
      </c>
      <c r="C45" s="14" t="s">
        <v>2690</v>
      </c>
      <c r="D45" s="22" t="s">
        <v>3381</v>
      </c>
      <c r="E45" s="12" t="s">
        <v>3112</v>
      </c>
      <c r="F45" s="10" t="s">
        <v>2691</v>
      </c>
      <c r="G45" s="4">
        <v>2015</v>
      </c>
    </row>
    <row r="46" spans="1:8">
      <c r="A46" s="10" t="s">
        <v>2692</v>
      </c>
      <c r="B46" s="11" t="s">
        <v>3028</v>
      </c>
      <c r="C46" s="14" t="s">
        <v>3162</v>
      </c>
      <c r="D46" s="22" t="s">
        <v>3381</v>
      </c>
      <c r="E46" s="12" t="s">
        <v>3092</v>
      </c>
      <c r="F46" s="10" t="s">
        <v>2693</v>
      </c>
      <c r="G46" s="4">
        <v>2015</v>
      </c>
      <c r="H46" s="31">
        <v>22</v>
      </c>
    </row>
    <row r="47" spans="1:8">
      <c r="A47" s="10" t="s">
        <v>2694</v>
      </c>
      <c r="B47" s="11" t="s">
        <v>3029</v>
      </c>
      <c r="C47" s="14" t="s">
        <v>2695</v>
      </c>
      <c r="D47" s="22" t="s">
        <v>3381</v>
      </c>
      <c r="E47" s="12" t="s">
        <v>3112</v>
      </c>
      <c r="F47" s="10" t="s">
        <v>2696</v>
      </c>
      <c r="G47" s="4">
        <v>2015</v>
      </c>
    </row>
    <row r="48" spans="1:8" ht="32">
      <c r="A48" s="10" t="s">
        <v>2697</v>
      </c>
      <c r="B48" s="11" t="s">
        <v>3030</v>
      </c>
      <c r="C48" s="14" t="s">
        <v>2698</v>
      </c>
      <c r="D48" s="22" t="s">
        <v>3381</v>
      </c>
      <c r="E48" s="12" t="s">
        <v>3112</v>
      </c>
      <c r="F48" s="10" t="s">
        <v>2699</v>
      </c>
      <c r="G48" s="4">
        <v>2015</v>
      </c>
    </row>
    <row r="49" spans="1:8" ht="32">
      <c r="A49" s="10" t="s">
        <v>4773</v>
      </c>
      <c r="B49" s="11" t="s">
        <v>4774</v>
      </c>
      <c r="C49" s="14" t="s">
        <v>4775</v>
      </c>
      <c r="D49" s="22" t="s">
        <v>3381</v>
      </c>
      <c r="E49" s="12" t="s">
        <v>3112</v>
      </c>
      <c r="F49" s="10" t="s">
        <v>4772</v>
      </c>
    </row>
    <row r="50" spans="1:8">
      <c r="A50" s="10" t="s">
        <v>2700</v>
      </c>
      <c r="B50" s="11" t="s">
        <v>3031</v>
      </c>
      <c r="C50" s="14" t="s">
        <v>2701</v>
      </c>
      <c r="D50" s="22" t="s">
        <v>3381</v>
      </c>
      <c r="E50" s="12" t="s">
        <v>3112</v>
      </c>
      <c r="F50" s="10" t="s">
        <v>2702</v>
      </c>
      <c r="G50" s="4">
        <v>2015</v>
      </c>
    </row>
    <row r="51" spans="1:8">
      <c r="A51" s="10" t="s">
        <v>2703</v>
      </c>
      <c r="B51" s="11" t="s">
        <v>3032</v>
      </c>
      <c r="C51" s="14" t="s">
        <v>2704</v>
      </c>
      <c r="D51" s="22" t="s">
        <v>3381</v>
      </c>
      <c r="E51" s="12" t="s">
        <v>3112</v>
      </c>
      <c r="F51" s="10" t="s">
        <v>2705</v>
      </c>
      <c r="G51" s="4">
        <v>2015</v>
      </c>
    </row>
    <row r="52" spans="1:8" ht="32">
      <c r="A52" s="10" t="s">
        <v>2706</v>
      </c>
      <c r="B52" s="11" t="s">
        <v>3033</v>
      </c>
      <c r="C52" s="14" t="s">
        <v>2707</v>
      </c>
      <c r="D52" s="22" t="s">
        <v>3381</v>
      </c>
      <c r="E52" s="12" t="s">
        <v>3092</v>
      </c>
      <c r="F52" s="10" t="s">
        <v>2708</v>
      </c>
      <c r="G52" s="4">
        <v>2015</v>
      </c>
    </row>
    <row r="53" spans="1:8">
      <c r="A53" s="10" t="s">
        <v>2709</v>
      </c>
      <c r="B53" s="11" t="s">
        <v>3034</v>
      </c>
      <c r="C53" s="14" t="s">
        <v>2710</v>
      </c>
      <c r="D53" s="22" t="s">
        <v>3381</v>
      </c>
      <c r="E53" s="12" t="s">
        <v>3092</v>
      </c>
      <c r="F53" s="10" t="s">
        <v>2711</v>
      </c>
      <c r="G53" s="4">
        <v>2015</v>
      </c>
    </row>
    <row r="54" spans="1:8" ht="32">
      <c r="A54" s="10" t="s">
        <v>2712</v>
      </c>
      <c r="B54" s="11" t="s">
        <v>3035</v>
      </c>
      <c r="C54" s="14" t="s">
        <v>2713</v>
      </c>
      <c r="D54" s="22" t="s">
        <v>3381</v>
      </c>
      <c r="E54" s="12" t="s">
        <v>3112</v>
      </c>
      <c r="F54" s="10" t="s">
        <v>2714</v>
      </c>
      <c r="G54" s="4">
        <v>2015</v>
      </c>
    </row>
    <row r="55" spans="1:8" ht="32">
      <c r="A55" s="10" t="s">
        <v>2715</v>
      </c>
      <c r="B55" s="11" t="s">
        <v>3036</v>
      </c>
      <c r="C55" s="14" t="s">
        <v>2707</v>
      </c>
      <c r="D55" s="22" t="s">
        <v>3381</v>
      </c>
      <c r="E55" s="12" t="s">
        <v>3092</v>
      </c>
      <c r="F55" s="10" t="s">
        <v>2708</v>
      </c>
      <c r="G55" s="4">
        <v>2015</v>
      </c>
    </row>
    <row r="56" spans="1:8">
      <c r="A56" s="10" t="s">
        <v>2716</v>
      </c>
      <c r="B56" s="11" t="s">
        <v>3174</v>
      </c>
      <c r="C56" s="14" t="s">
        <v>2717</v>
      </c>
      <c r="D56" s="22" t="s">
        <v>3381</v>
      </c>
      <c r="E56" s="12" t="s">
        <v>3112</v>
      </c>
      <c r="F56" s="10" t="s">
        <v>2718</v>
      </c>
      <c r="G56" s="4">
        <v>2015</v>
      </c>
    </row>
    <row r="57" spans="1:8" ht="32">
      <c r="A57" s="10" t="s">
        <v>2719</v>
      </c>
      <c r="B57" s="11" t="s">
        <v>3037</v>
      </c>
      <c r="C57" s="14" t="s">
        <v>2720</v>
      </c>
      <c r="D57" s="22" t="s">
        <v>3381</v>
      </c>
      <c r="E57" s="12" t="s">
        <v>3112</v>
      </c>
      <c r="F57" s="10" t="s">
        <v>2721</v>
      </c>
      <c r="G57" s="4">
        <v>2015</v>
      </c>
    </row>
    <row r="58" spans="1:8">
      <c r="A58" s="10" t="s">
        <v>3366</v>
      </c>
      <c r="B58" s="11" t="s">
        <v>3367</v>
      </c>
      <c r="C58" s="14" t="s">
        <v>3368</v>
      </c>
      <c r="D58" s="22" t="s">
        <v>3381</v>
      </c>
      <c r="E58" s="12" t="s">
        <v>3092</v>
      </c>
      <c r="F58" s="10" t="s">
        <v>3369</v>
      </c>
      <c r="G58" s="4">
        <v>2015</v>
      </c>
    </row>
    <row r="59" spans="1:8" ht="32">
      <c r="A59" s="10" t="s">
        <v>2722</v>
      </c>
      <c r="B59" s="11" t="s">
        <v>3038</v>
      </c>
      <c r="C59" s="14" t="s">
        <v>2723</v>
      </c>
      <c r="D59" s="22" t="s">
        <v>3381</v>
      </c>
      <c r="E59" s="12" t="s">
        <v>3112</v>
      </c>
      <c r="F59" s="10" t="s">
        <v>2724</v>
      </c>
      <c r="G59" s="4">
        <v>2015</v>
      </c>
    </row>
    <row r="60" spans="1:8" ht="32">
      <c r="A60" s="10" t="s">
        <v>2725</v>
      </c>
      <c r="B60" s="11" t="s">
        <v>3039</v>
      </c>
      <c r="C60" s="14" t="s">
        <v>2726</v>
      </c>
      <c r="D60" s="22" t="s">
        <v>3381</v>
      </c>
      <c r="E60" s="12" t="s">
        <v>3112</v>
      </c>
      <c r="F60" s="10" t="s">
        <v>2727</v>
      </c>
      <c r="G60" s="4">
        <v>2015</v>
      </c>
    </row>
    <row r="61" spans="1:8">
      <c r="A61" s="10" t="s">
        <v>2728</v>
      </c>
      <c r="B61" s="11" t="s">
        <v>3040</v>
      </c>
      <c r="C61" s="14" t="s">
        <v>2729</v>
      </c>
      <c r="D61" s="22" t="s">
        <v>3381</v>
      </c>
      <c r="E61" s="12" t="s">
        <v>3112</v>
      </c>
      <c r="F61" s="10" t="s">
        <v>2730</v>
      </c>
      <c r="G61" s="4">
        <v>2015</v>
      </c>
    </row>
    <row r="62" spans="1:8">
      <c r="A62" s="10" t="s">
        <v>4899</v>
      </c>
      <c r="B62" s="11" t="s">
        <v>4900</v>
      </c>
      <c r="C62" s="14" t="s">
        <v>4902</v>
      </c>
      <c r="D62" s="22" t="s">
        <v>3381</v>
      </c>
      <c r="E62" s="12" t="s">
        <v>3112</v>
      </c>
      <c r="F62" s="10" t="s">
        <v>4901</v>
      </c>
    </row>
    <row r="63" spans="1:8">
      <c r="A63" s="10" t="s">
        <v>2731</v>
      </c>
      <c r="B63" s="11" t="s">
        <v>3041</v>
      </c>
      <c r="C63" s="14" t="s">
        <v>2732</v>
      </c>
      <c r="D63" s="22" t="s">
        <v>3381</v>
      </c>
      <c r="E63" s="12" t="s">
        <v>3112</v>
      </c>
      <c r="F63" s="10" t="s">
        <v>2733</v>
      </c>
      <c r="G63" s="4">
        <v>2015</v>
      </c>
    </row>
    <row r="64" spans="1:8">
      <c r="A64" s="10" t="s">
        <v>4500</v>
      </c>
      <c r="B64" s="11" t="s">
        <v>4501</v>
      </c>
      <c r="C64" s="14" t="s">
        <v>4502</v>
      </c>
      <c r="D64" s="22" t="s">
        <v>3381</v>
      </c>
      <c r="E64" s="12" t="s">
        <v>3112</v>
      </c>
      <c r="F64" s="10" t="s">
        <v>4503</v>
      </c>
      <c r="G64" s="4">
        <v>2015</v>
      </c>
      <c r="H64" s="31">
        <v>2.468</v>
      </c>
    </row>
    <row r="65" spans="1:7" ht="32">
      <c r="A65" s="10" t="s">
        <v>2734</v>
      </c>
      <c r="B65" s="11" t="s">
        <v>3042</v>
      </c>
      <c r="C65" s="14" t="s">
        <v>2735</v>
      </c>
      <c r="D65" s="22" t="s">
        <v>3381</v>
      </c>
      <c r="E65" s="12" t="s">
        <v>3112</v>
      </c>
      <c r="F65" s="10" t="s">
        <v>2736</v>
      </c>
      <c r="G65" s="4">
        <v>2015</v>
      </c>
    </row>
    <row r="66" spans="1:7" ht="32">
      <c r="A66" s="10" t="s">
        <v>2737</v>
      </c>
      <c r="B66" s="11" t="s">
        <v>3043</v>
      </c>
      <c r="C66" s="14" t="s">
        <v>2640</v>
      </c>
      <c r="D66" s="22" t="s">
        <v>3381</v>
      </c>
      <c r="E66" s="12" t="s">
        <v>3112</v>
      </c>
      <c r="F66" s="10" t="s">
        <v>2641</v>
      </c>
      <c r="G66" s="4">
        <v>2015</v>
      </c>
    </row>
    <row r="67" spans="1:7" ht="32">
      <c r="A67" s="10" t="s">
        <v>2738</v>
      </c>
      <c r="B67" s="11" t="s">
        <v>3044</v>
      </c>
      <c r="C67" s="14" t="s">
        <v>2739</v>
      </c>
      <c r="D67" s="22" t="s">
        <v>3381</v>
      </c>
      <c r="E67" s="12" t="s">
        <v>3112</v>
      </c>
      <c r="F67" s="10" t="s">
        <v>2740</v>
      </c>
      <c r="G67" s="4">
        <v>2015</v>
      </c>
    </row>
    <row r="68" spans="1:7" ht="32">
      <c r="A68" s="10" t="s">
        <v>2741</v>
      </c>
      <c r="B68" s="11" t="s">
        <v>3045</v>
      </c>
      <c r="C68" s="14" t="s">
        <v>2742</v>
      </c>
      <c r="D68" s="22" t="s">
        <v>3381</v>
      </c>
      <c r="E68" s="12" t="s">
        <v>3112</v>
      </c>
      <c r="F68" s="10" t="s">
        <v>2743</v>
      </c>
      <c r="G68" s="4">
        <v>2015</v>
      </c>
    </row>
    <row r="69" spans="1:7" ht="32">
      <c r="A69" s="10" t="s">
        <v>2744</v>
      </c>
      <c r="B69" s="11" t="s">
        <v>3046</v>
      </c>
      <c r="C69" s="14" t="s">
        <v>2745</v>
      </c>
      <c r="D69" s="22" t="s">
        <v>3381</v>
      </c>
      <c r="E69" s="12" t="s">
        <v>3112</v>
      </c>
      <c r="F69" s="10" t="s">
        <v>2746</v>
      </c>
      <c r="G69" s="4">
        <v>2015</v>
      </c>
    </row>
    <row r="70" spans="1:7">
      <c r="A70" s="10" t="s">
        <v>2747</v>
      </c>
      <c r="B70" s="11" t="s">
        <v>3047</v>
      </c>
      <c r="C70" s="14" t="s">
        <v>2748</v>
      </c>
      <c r="D70" s="22" t="s">
        <v>3381</v>
      </c>
      <c r="E70" s="12" t="s">
        <v>3112</v>
      </c>
      <c r="F70" s="10" t="s">
        <v>2749</v>
      </c>
      <c r="G70" s="4">
        <v>2015</v>
      </c>
    </row>
    <row r="71" spans="1:7">
      <c r="A71" s="10" t="s">
        <v>2750</v>
      </c>
      <c r="B71" s="11" t="s">
        <v>3048</v>
      </c>
      <c r="C71" s="14" t="s">
        <v>2751</v>
      </c>
      <c r="D71" s="22" t="s">
        <v>3381</v>
      </c>
      <c r="E71" s="12" t="s">
        <v>3112</v>
      </c>
      <c r="F71" s="10" t="s">
        <v>2752</v>
      </c>
      <c r="G71" s="4">
        <v>2015</v>
      </c>
    </row>
    <row r="72" spans="1:7">
      <c r="A72" s="10" t="s">
        <v>2753</v>
      </c>
      <c r="B72" s="11" t="s">
        <v>3049</v>
      </c>
      <c r="C72" s="14" t="s">
        <v>2754</v>
      </c>
      <c r="D72" s="22" t="s">
        <v>3381</v>
      </c>
      <c r="E72" s="12" t="s">
        <v>3112</v>
      </c>
      <c r="F72" s="10" t="s">
        <v>2755</v>
      </c>
      <c r="G72" s="4">
        <v>2015</v>
      </c>
    </row>
    <row r="73" spans="1:7">
      <c r="A73" s="10" t="s">
        <v>2756</v>
      </c>
      <c r="B73" s="11" t="s">
        <v>3050</v>
      </c>
      <c r="C73" s="14" t="s">
        <v>2757</v>
      </c>
      <c r="D73" s="22" t="s">
        <v>3381</v>
      </c>
      <c r="E73" s="12" t="s">
        <v>3112</v>
      </c>
      <c r="F73" s="10" t="s">
        <v>2758</v>
      </c>
      <c r="G73" s="4">
        <v>2015</v>
      </c>
    </row>
    <row r="74" spans="1:7">
      <c r="A74" s="10" t="s">
        <v>2759</v>
      </c>
      <c r="B74" s="11" t="s">
        <v>3051</v>
      </c>
      <c r="C74" s="14" t="s">
        <v>2760</v>
      </c>
      <c r="D74" s="22" t="s">
        <v>3381</v>
      </c>
      <c r="E74" s="12" t="s">
        <v>3092</v>
      </c>
      <c r="F74" s="10" t="s">
        <v>2761</v>
      </c>
      <c r="G74" s="4">
        <v>2015</v>
      </c>
    </row>
    <row r="75" spans="1:7" ht="32">
      <c r="A75" s="10" t="s">
        <v>2762</v>
      </c>
      <c r="B75" s="11" t="s">
        <v>3172</v>
      </c>
      <c r="C75" s="14" t="s">
        <v>2763</v>
      </c>
      <c r="D75" s="22" t="s">
        <v>3381</v>
      </c>
      <c r="E75" s="12" t="s">
        <v>3112</v>
      </c>
      <c r="F75" s="10" t="s">
        <v>2764</v>
      </c>
      <c r="G75" s="4">
        <v>2015</v>
      </c>
    </row>
    <row r="76" spans="1:7">
      <c r="A76" s="10" t="s">
        <v>2765</v>
      </c>
      <c r="B76" s="11" t="s">
        <v>3052</v>
      </c>
      <c r="C76" s="14" t="s">
        <v>2766</v>
      </c>
      <c r="D76" s="22" t="s">
        <v>3381</v>
      </c>
      <c r="E76" s="12" t="s">
        <v>3112</v>
      </c>
      <c r="F76" s="10" t="s">
        <v>2767</v>
      </c>
      <c r="G76" s="4">
        <v>2015</v>
      </c>
    </row>
    <row r="77" spans="1:7">
      <c r="A77" s="10" t="s">
        <v>2768</v>
      </c>
      <c r="B77" s="11" t="s">
        <v>3053</v>
      </c>
      <c r="C77" s="14" t="s">
        <v>2769</v>
      </c>
      <c r="D77" s="22" t="s">
        <v>3381</v>
      </c>
      <c r="E77" s="12" t="s">
        <v>3112</v>
      </c>
      <c r="F77" s="10" t="s">
        <v>2770</v>
      </c>
      <c r="G77" s="4">
        <v>2015</v>
      </c>
    </row>
    <row r="78" spans="1:7" ht="32">
      <c r="A78" s="10" t="s">
        <v>2771</v>
      </c>
      <c r="B78" s="11" t="s">
        <v>3054</v>
      </c>
      <c r="C78" s="14" t="s">
        <v>2772</v>
      </c>
      <c r="D78" s="22" t="s">
        <v>3381</v>
      </c>
      <c r="E78" s="12" t="s">
        <v>3112</v>
      </c>
      <c r="F78" s="10" t="s">
        <v>2773</v>
      </c>
      <c r="G78" s="4">
        <v>2015</v>
      </c>
    </row>
    <row r="79" spans="1:7" ht="32">
      <c r="A79" s="10" t="s">
        <v>2774</v>
      </c>
      <c r="B79" s="11" t="s">
        <v>3055</v>
      </c>
      <c r="C79" s="14" t="s">
        <v>2775</v>
      </c>
      <c r="D79" s="22" t="s">
        <v>3381</v>
      </c>
      <c r="E79" s="12" t="s">
        <v>3112</v>
      </c>
      <c r="F79" s="10" t="s">
        <v>2776</v>
      </c>
      <c r="G79" s="4">
        <v>2015</v>
      </c>
    </row>
    <row r="80" spans="1:7" ht="32">
      <c r="A80" s="10" t="s">
        <v>2777</v>
      </c>
      <c r="B80" s="11" t="s">
        <v>3181</v>
      </c>
      <c r="C80" s="14" t="s">
        <v>2778</v>
      </c>
      <c r="D80" s="22" t="s">
        <v>3381</v>
      </c>
      <c r="E80" s="12" t="s">
        <v>3112</v>
      </c>
      <c r="F80" s="10" t="s">
        <v>2779</v>
      </c>
      <c r="G80" s="4">
        <v>2015</v>
      </c>
    </row>
    <row r="81" spans="1:8" ht="32">
      <c r="A81" s="10" t="s">
        <v>2780</v>
      </c>
      <c r="B81" s="11" t="s">
        <v>3056</v>
      </c>
      <c r="C81" s="14" t="s">
        <v>2781</v>
      </c>
      <c r="D81" s="22" t="s">
        <v>3381</v>
      </c>
      <c r="E81" s="12" t="s">
        <v>3112</v>
      </c>
      <c r="F81" s="10" t="s">
        <v>2782</v>
      </c>
      <c r="G81" s="4">
        <v>2015</v>
      </c>
    </row>
    <row r="82" spans="1:8">
      <c r="A82" s="10" t="s">
        <v>4932</v>
      </c>
      <c r="B82" s="11" t="s">
        <v>4933</v>
      </c>
      <c r="C82" s="14" t="s">
        <v>4934</v>
      </c>
      <c r="D82" s="22" t="s">
        <v>3381</v>
      </c>
      <c r="E82" s="12" t="s">
        <v>3112</v>
      </c>
      <c r="F82" s="76" t="s">
        <v>4935</v>
      </c>
    </row>
    <row r="83" spans="1:8">
      <c r="A83" s="10" t="s">
        <v>2783</v>
      </c>
      <c r="B83" s="11" t="s">
        <v>3057</v>
      </c>
      <c r="C83" s="14" t="s">
        <v>2784</v>
      </c>
      <c r="D83" s="22" t="s">
        <v>3381</v>
      </c>
      <c r="E83" s="12" t="s">
        <v>3112</v>
      </c>
      <c r="F83" s="10" t="s">
        <v>2785</v>
      </c>
      <c r="G83" s="4">
        <v>2015</v>
      </c>
    </row>
    <row r="84" spans="1:8">
      <c r="A84" s="10" t="s">
        <v>2786</v>
      </c>
      <c r="B84" s="11" t="s">
        <v>3058</v>
      </c>
      <c r="C84" s="14" t="s">
        <v>2787</v>
      </c>
      <c r="D84" s="22" t="s">
        <v>3381</v>
      </c>
      <c r="E84" s="12" t="s">
        <v>3112</v>
      </c>
      <c r="F84" s="10" t="s">
        <v>2788</v>
      </c>
      <c r="G84" s="4">
        <v>2015</v>
      </c>
    </row>
    <row r="85" spans="1:8">
      <c r="A85" s="10" t="s">
        <v>2789</v>
      </c>
      <c r="B85" s="11" t="s">
        <v>3059</v>
      </c>
      <c r="C85" s="14" t="s">
        <v>2790</v>
      </c>
      <c r="D85" s="22" t="s">
        <v>3381</v>
      </c>
      <c r="E85" s="12" t="s">
        <v>3092</v>
      </c>
      <c r="F85" s="10" t="s">
        <v>2791</v>
      </c>
      <c r="G85" s="4">
        <v>2015</v>
      </c>
    </row>
    <row r="86" spans="1:8">
      <c r="A86" s="10" t="s">
        <v>2792</v>
      </c>
      <c r="B86" s="11" t="s">
        <v>3060</v>
      </c>
      <c r="C86" s="14" t="s">
        <v>2793</v>
      </c>
      <c r="D86" s="22" t="s">
        <v>3381</v>
      </c>
      <c r="E86" s="12" t="s">
        <v>3112</v>
      </c>
      <c r="F86" s="10" t="s">
        <v>2794</v>
      </c>
      <c r="G86" s="4">
        <v>2015</v>
      </c>
    </row>
    <row r="87" spans="1:8">
      <c r="A87" s="10" t="s">
        <v>2795</v>
      </c>
      <c r="B87" s="11" t="s">
        <v>3061</v>
      </c>
      <c r="C87" s="14" t="s">
        <v>2796</v>
      </c>
      <c r="D87" s="22" t="s">
        <v>3381</v>
      </c>
      <c r="E87" s="12" t="s">
        <v>3112</v>
      </c>
      <c r="F87" s="10" t="s">
        <v>2797</v>
      </c>
      <c r="G87" s="4">
        <v>2015</v>
      </c>
    </row>
    <row r="88" spans="1:8">
      <c r="A88" s="10" t="s">
        <v>2798</v>
      </c>
      <c r="B88" s="11" t="s">
        <v>3062</v>
      </c>
      <c r="C88" s="14" t="s">
        <v>2799</v>
      </c>
      <c r="D88" s="22" t="s">
        <v>3381</v>
      </c>
      <c r="E88" s="12" t="s">
        <v>3112</v>
      </c>
      <c r="F88" s="10" t="s">
        <v>2800</v>
      </c>
      <c r="G88" s="4">
        <v>2015</v>
      </c>
    </row>
    <row r="89" spans="1:8">
      <c r="A89" s="10" t="s">
        <v>2801</v>
      </c>
      <c r="B89" s="11" t="s">
        <v>3063</v>
      </c>
      <c r="C89" s="14" t="s">
        <v>2802</v>
      </c>
      <c r="D89" s="22" t="s">
        <v>3381</v>
      </c>
      <c r="E89" s="12" t="s">
        <v>3112</v>
      </c>
      <c r="F89" s="10" t="s">
        <v>2803</v>
      </c>
      <c r="G89" s="4">
        <v>2015</v>
      </c>
    </row>
    <row r="90" spans="1:8">
      <c r="A90" s="10" t="s">
        <v>2804</v>
      </c>
      <c r="B90" s="11" t="s">
        <v>3064</v>
      </c>
      <c r="C90" s="14" t="s">
        <v>2805</v>
      </c>
      <c r="D90" s="22" t="s">
        <v>3381</v>
      </c>
      <c r="E90" s="12" t="s">
        <v>3112</v>
      </c>
      <c r="F90" s="10" t="s">
        <v>2806</v>
      </c>
      <c r="G90" s="4">
        <v>2015</v>
      </c>
    </row>
    <row r="91" spans="1:8">
      <c r="A91" s="10" t="s">
        <v>2807</v>
      </c>
      <c r="B91" s="11" t="s">
        <v>3065</v>
      </c>
      <c r="C91" s="14" t="s">
        <v>2808</v>
      </c>
      <c r="D91" s="22" t="s">
        <v>3381</v>
      </c>
      <c r="E91" s="12" t="s">
        <v>3112</v>
      </c>
      <c r="F91" s="10" t="s">
        <v>2809</v>
      </c>
      <c r="G91" s="4">
        <v>2015</v>
      </c>
    </row>
    <row r="92" spans="1:8">
      <c r="A92" s="10" t="s">
        <v>2810</v>
      </c>
      <c r="B92" s="11" t="s">
        <v>3294</v>
      </c>
      <c r="C92" s="14" t="s">
        <v>2811</v>
      </c>
      <c r="D92" s="22" t="s">
        <v>3381</v>
      </c>
      <c r="E92" s="12" t="s">
        <v>3112</v>
      </c>
      <c r="F92" s="10" t="s">
        <v>2812</v>
      </c>
      <c r="G92" s="4">
        <v>2015</v>
      </c>
    </row>
    <row r="93" spans="1:8">
      <c r="A93" s="10" t="s">
        <v>4618</v>
      </c>
      <c r="B93" s="11" t="s">
        <v>4619</v>
      </c>
      <c r="C93" t="s">
        <v>4620</v>
      </c>
      <c r="D93" s="22" t="s">
        <v>3381</v>
      </c>
      <c r="E93" s="12" t="s">
        <v>3112</v>
      </c>
      <c r="F93" t="s">
        <v>4621</v>
      </c>
      <c r="G93" s="4">
        <v>2015</v>
      </c>
      <c r="H93" s="31">
        <v>1.6559999999999999</v>
      </c>
    </row>
    <row r="94" spans="1:8">
      <c r="A94" s="10" t="s">
        <v>2813</v>
      </c>
      <c r="B94" s="11" t="s">
        <v>3156</v>
      </c>
      <c r="C94" s="14" t="s">
        <v>2814</v>
      </c>
      <c r="D94" s="22" t="s">
        <v>3381</v>
      </c>
      <c r="E94" s="12" t="s">
        <v>3112</v>
      </c>
      <c r="F94" s="10" t="s">
        <v>2815</v>
      </c>
      <c r="G94" s="4">
        <v>2015</v>
      </c>
    </row>
    <row r="95" spans="1:8">
      <c r="A95" s="10" t="s">
        <v>2816</v>
      </c>
      <c r="B95" s="11" t="s">
        <v>3066</v>
      </c>
      <c r="C95" s="14" t="s">
        <v>2817</v>
      </c>
      <c r="D95" s="22" t="s">
        <v>3381</v>
      </c>
      <c r="E95" s="12" t="s">
        <v>3112</v>
      </c>
      <c r="F95" s="10" t="s">
        <v>2818</v>
      </c>
      <c r="G95" s="4">
        <v>2015</v>
      </c>
    </row>
    <row r="96" spans="1:8">
      <c r="A96" s="10" t="s">
        <v>2819</v>
      </c>
      <c r="B96" s="11" t="s">
        <v>3067</v>
      </c>
      <c r="C96" s="14" t="s">
        <v>2820</v>
      </c>
      <c r="D96" s="22" t="s">
        <v>3381</v>
      </c>
      <c r="E96" s="12" t="s">
        <v>3112</v>
      </c>
      <c r="F96" s="10" t="s">
        <v>2821</v>
      </c>
      <c r="G96" s="4">
        <v>2015</v>
      </c>
    </row>
    <row r="97" spans="1:9">
      <c r="A97" t="s">
        <v>4485</v>
      </c>
      <c r="B97" t="s">
        <v>4495</v>
      </c>
      <c r="C97" t="s">
        <v>4486</v>
      </c>
      <c r="D97" s="22" t="s">
        <v>3381</v>
      </c>
      <c r="E97" s="12" t="s">
        <v>3112</v>
      </c>
      <c r="F97" t="s">
        <v>4487</v>
      </c>
      <c r="G97" s="4">
        <v>2015</v>
      </c>
      <c r="H97" s="31">
        <v>1.716</v>
      </c>
    </row>
    <row r="98" spans="1:9">
      <c r="A98" s="10" t="s">
        <v>2822</v>
      </c>
      <c r="B98" s="11" t="s">
        <v>3068</v>
      </c>
      <c r="C98" s="14" t="s">
        <v>2823</v>
      </c>
      <c r="D98" s="22" t="s">
        <v>3381</v>
      </c>
      <c r="E98" s="12" t="s">
        <v>3112</v>
      </c>
      <c r="F98" s="10" t="s">
        <v>2824</v>
      </c>
      <c r="G98" s="4">
        <v>2015</v>
      </c>
    </row>
    <row r="99" spans="1:9">
      <c r="A99" s="10" t="s">
        <v>2825</v>
      </c>
      <c r="B99" s="11" t="s">
        <v>3177</v>
      </c>
      <c r="C99" s="14" t="s">
        <v>2826</v>
      </c>
      <c r="D99" s="22" t="s">
        <v>3381</v>
      </c>
      <c r="E99" s="12" t="s">
        <v>3112</v>
      </c>
      <c r="F99" s="10" t="s">
        <v>2827</v>
      </c>
      <c r="G99" s="4">
        <v>2015</v>
      </c>
    </row>
    <row r="100" spans="1:9">
      <c r="A100" s="10" t="s">
        <v>2828</v>
      </c>
      <c r="B100" s="11" t="s">
        <v>3069</v>
      </c>
      <c r="C100" s="14" t="s">
        <v>2829</v>
      </c>
      <c r="D100" s="22" t="s">
        <v>3381</v>
      </c>
      <c r="E100" s="12" t="s">
        <v>3112</v>
      </c>
      <c r="F100" s="10" t="s">
        <v>2830</v>
      </c>
      <c r="G100" s="4">
        <v>2015</v>
      </c>
    </row>
    <row r="101" spans="1:9" ht="32">
      <c r="A101" s="10" t="s">
        <v>4827</v>
      </c>
      <c r="B101" s="11" t="s">
        <v>4828</v>
      </c>
      <c r="C101" s="14" t="s">
        <v>4829</v>
      </c>
      <c r="D101" s="22" t="s">
        <v>3381</v>
      </c>
      <c r="E101" s="12" t="s">
        <v>3112</v>
      </c>
      <c r="F101" s="10" t="s">
        <v>4826</v>
      </c>
      <c r="I101" s="4" t="s">
        <v>4830</v>
      </c>
    </row>
    <row r="102" spans="1:9" ht="32">
      <c r="A102" s="10" t="s">
        <v>2831</v>
      </c>
      <c r="B102" s="11" t="s">
        <v>3070</v>
      </c>
      <c r="C102" s="14" t="s">
        <v>2832</v>
      </c>
      <c r="D102" s="22" t="s">
        <v>3381</v>
      </c>
      <c r="E102" s="12" t="s">
        <v>3112</v>
      </c>
      <c r="F102" s="10" t="s">
        <v>2833</v>
      </c>
      <c r="G102" s="4">
        <v>2015</v>
      </c>
    </row>
    <row r="103" spans="1:9">
      <c r="A103" s="10" t="s">
        <v>4582</v>
      </c>
      <c r="B103" s="11" t="s">
        <v>4583</v>
      </c>
      <c r="C103" s="14" t="s">
        <v>4584</v>
      </c>
      <c r="D103" s="22" t="s">
        <v>3381</v>
      </c>
      <c r="E103" s="12" t="s">
        <v>3112</v>
      </c>
      <c r="F103" s="10" t="s">
        <v>4585</v>
      </c>
      <c r="G103" s="4">
        <v>2015</v>
      </c>
      <c r="H103" s="31">
        <v>2.0489999999999999</v>
      </c>
    </row>
    <row r="104" spans="1:9" ht="32">
      <c r="A104" s="10" t="s">
        <v>2834</v>
      </c>
      <c r="B104" s="11" t="s">
        <v>3071</v>
      </c>
      <c r="C104" s="14" t="s">
        <v>2835</v>
      </c>
      <c r="D104" s="22" t="s">
        <v>3381</v>
      </c>
      <c r="E104" s="12" t="s">
        <v>3112</v>
      </c>
      <c r="F104" s="10" t="s">
        <v>2836</v>
      </c>
      <c r="G104" s="4">
        <v>2015</v>
      </c>
    </row>
    <row r="105" spans="1:9" ht="32">
      <c r="A105" s="10" t="s">
        <v>2837</v>
      </c>
      <c r="B105" s="11" t="s">
        <v>3072</v>
      </c>
      <c r="C105" s="14" t="s">
        <v>2838</v>
      </c>
      <c r="D105" s="22" t="s">
        <v>3381</v>
      </c>
      <c r="E105" s="12" t="s">
        <v>3112</v>
      </c>
      <c r="F105" s="10" t="s">
        <v>2839</v>
      </c>
      <c r="G105" s="4">
        <v>2015</v>
      </c>
    </row>
    <row r="106" spans="1:9" ht="32">
      <c r="A106" s="10" t="s">
        <v>2840</v>
      </c>
      <c r="B106" s="11" t="s">
        <v>3073</v>
      </c>
      <c r="C106" s="14" t="s">
        <v>2841</v>
      </c>
      <c r="D106" s="22" t="s">
        <v>3381</v>
      </c>
      <c r="E106" s="12" t="s">
        <v>3112</v>
      </c>
      <c r="F106" s="10" t="s">
        <v>2842</v>
      </c>
      <c r="G106" s="4">
        <v>2015</v>
      </c>
    </row>
    <row r="107" spans="1:9" ht="32">
      <c r="A107" s="10" t="s">
        <v>2843</v>
      </c>
      <c r="B107" s="11" t="s">
        <v>3074</v>
      </c>
      <c r="C107" s="24" t="s">
        <v>2844</v>
      </c>
      <c r="D107" s="22" t="s">
        <v>3381</v>
      </c>
      <c r="E107" s="12" t="s">
        <v>3112</v>
      </c>
      <c r="F107" s="10" t="s">
        <v>2845</v>
      </c>
      <c r="G107" s="4">
        <v>2015</v>
      </c>
    </row>
    <row r="108" spans="1:9">
      <c r="A108" s="10" t="s">
        <v>2846</v>
      </c>
      <c r="B108" s="11" t="s">
        <v>3075</v>
      </c>
      <c r="C108" s="14" t="s">
        <v>2847</v>
      </c>
      <c r="D108" s="22" t="s">
        <v>3381</v>
      </c>
      <c r="E108" s="12" t="s">
        <v>3112</v>
      </c>
      <c r="F108" s="10" t="s">
        <v>2848</v>
      </c>
      <c r="G108" s="4">
        <v>2015</v>
      </c>
    </row>
    <row r="109" spans="1:9">
      <c r="A109" s="10" t="s">
        <v>2849</v>
      </c>
      <c r="B109" s="11" t="s">
        <v>3182</v>
      </c>
      <c r="C109" s="14" t="s">
        <v>2850</v>
      </c>
      <c r="D109" s="22" t="s">
        <v>3381</v>
      </c>
      <c r="E109" s="12" t="s">
        <v>3112</v>
      </c>
      <c r="F109" s="10" t="s">
        <v>2851</v>
      </c>
      <c r="G109" s="4">
        <v>2015</v>
      </c>
    </row>
    <row r="110" spans="1:9">
      <c r="A110" s="10" t="s">
        <v>2852</v>
      </c>
      <c r="B110" s="11" t="s">
        <v>3076</v>
      </c>
      <c r="C110" s="14" t="s">
        <v>2853</v>
      </c>
      <c r="D110" s="22" t="s">
        <v>3381</v>
      </c>
      <c r="E110" s="12" t="s">
        <v>3112</v>
      </c>
      <c r="F110" s="10" t="s">
        <v>2854</v>
      </c>
      <c r="G110" s="4">
        <v>2015</v>
      </c>
    </row>
    <row r="111" spans="1:9">
      <c r="A111" s="10" t="s">
        <v>2855</v>
      </c>
      <c r="B111" s="11" t="s">
        <v>3077</v>
      </c>
      <c r="C111" s="14" t="s">
        <v>2856</v>
      </c>
      <c r="D111" s="22" t="s">
        <v>3381</v>
      </c>
      <c r="E111" s="12" t="s">
        <v>3112</v>
      </c>
      <c r="F111" s="10" t="s">
        <v>2857</v>
      </c>
      <c r="G111" s="4">
        <v>2015</v>
      </c>
    </row>
    <row r="112" spans="1:9" ht="32">
      <c r="A112" s="10" t="s">
        <v>2858</v>
      </c>
      <c r="B112" s="11" t="s">
        <v>3078</v>
      </c>
      <c r="C112" s="14" t="s">
        <v>2859</v>
      </c>
      <c r="D112" s="22" t="s">
        <v>3381</v>
      </c>
      <c r="E112" s="12" t="s">
        <v>3092</v>
      </c>
      <c r="F112" s="10" t="s">
        <v>2860</v>
      </c>
      <c r="G112" s="4">
        <v>2015</v>
      </c>
      <c r="H112" s="31">
        <v>22</v>
      </c>
    </row>
    <row r="113" spans="1:8">
      <c r="A113" s="10" t="s">
        <v>2861</v>
      </c>
      <c r="B113" s="11" t="s">
        <v>3079</v>
      </c>
      <c r="C113" s="14" t="s">
        <v>2862</v>
      </c>
      <c r="D113" s="22" t="s">
        <v>3381</v>
      </c>
      <c r="E113" s="12" t="s">
        <v>3112</v>
      </c>
      <c r="F113" s="10" t="s">
        <v>2863</v>
      </c>
      <c r="G113" s="4">
        <v>2015</v>
      </c>
    </row>
    <row r="114" spans="1:8">
      <c r="A114" s="10" t="s">
        <v>2864</v>
      </c>
      <c r="B114" s="11" t="s">
        <v>3080</v>
      </c>
      <c r="C114" s="14" t="s">
        <v>2865</v>
      </c>
      <c r="D114" s="22" t="s">
        <v>3381</v>
      </c>
      <c r="E114" s="12" t="s">
        <v>3112</v>
      </c>
      <c r="F114" s="10" t="s">
        <v>2866</v>
      </c>
      <c r="G114" s="4">
        <v>2015</v>
      </c>
    </row>
    <row r="115" spans="1:8" ht="32">
      <c r="A115" s="10" t="s">
        <v>2867</v>
      </c>
      <c r="B115" s="11" t="s">
        <v>3081</v>
      </c>
      <c r="C115" s="14" t="s">
        <v>2868</v>
      </c>
      <c r="D115" s="22" t="s">
        <v>3381</v>
      </c>
      <c r="E115" s="12" t="s">
        <v>3092</v>
      </c>
      <c r="F115" s="10" t="s">
        <v>2869</v>
      </c>
      <c r="G115" s="4">
        <v>2015</v>
      </c>
      <c r="H115" s="31">
        <v>22</v>
      </c>
    </row>
    <row r="116" spans="1:8" ht="32">
      <c r="A116" s="10" t="s">
        <v>2870</v>
      </c>
      <c r="B116" s="11" t="s">
        <v>3082</v>
      </c>
      <c r="C116" s="14" t="s">
        <v>2871</v>
      </c>
      <c r="D116" s="22" t="s">
        <v>3381</v>
      </c>
      <c r="E116" s="12" t="s">
        <v>3112</v>
      </c>
      <c r="F116" s="10" t="s">
        <v>2872</v>
      </c>
      <c r="G116" s="4">
        <v>2015</v>
      </c>
    </row>
    <row r="117" spans="1:8">
      <c r="A117" s="10" t="s">
        <v>2873</v>
      </c>
      <c r="B117" s="11" t="s">
        <v>3175</v>
      </c>
      <c r="C117" s="14" t="s">
        <v>2874</v>
      </c>
      <c r="D117" s="22" t="s">
        <v>3381</v>
      </c>
      <c r="E117" s="12" t="s">
        <v>3112</v>
      </c>
      <c r="F117" s="10" t="s">
        <v>2875</v>
      </c>
      <c r="G117" s="4">
        <v>2015</v>
      </c>
    </row>
    <row r="118" spans="1:8" ht="32">
      <c r="A118" s="10" t="s">
        <v>2876</v>
      </c>
      <c r="B118" s="11" t="s">
        <v>3083</v>
      </c>
      <c r="C118" s="14" t="s">
        <v>2877</v>
      </c>
      <c r="D118" s="22" t="s">
        <v>3381</v>
      </c>
      <c r="E118" s="12" t="s">
        <v>3112</v>
      </c>
      <c r="F118" s="10" t="s">
        <v>2878</v>
      </c>
      <c r="G118" s="4">
        <v>2015</v>
      </c>
    </row>
    <row r="119" spans="1:8" ht="32">
      <c r="A119" s="10" t="s">
        <v>2879</v>
      </c>
      <c r="B119" s="11" t="s">
        <v>3084</v>
      </c>
      <c r="C119" s="14" t="s">
        <v>2880</v>
      </c>
      <c r="D119" s="22" t="s">
        <v>3381</v>
      </c>
      <c r="E119" s="12" t="s">
        <v>3112</v>
      </c>
      <c r="F119" s="10" t="s">
        <v>2881</v>
      </c>
      <c r="G119" s="4">
        <v>2015</v>
      </c>
    </row>
    <row r="120" spans="1:8">
      <c r="A120" s="10" t="s">
        <v>2882</v>
      </c>
      <c r="B120" s="11" t="s">
        <v>3085</v>
      </c>
      <c r="C120" s="14" t="s">
        <v>2883</v>
      </c>
      <c r="D120" s="22" t="s">
        <v>3381</v>
      </c>
      <c r="E120" s="12" t="s">
        <v>3112</v>
      </c>
      <c r="F120" s="10" t="s">
        <v>2884</v>
      </c>
      <c r="G120" s="4">
        <v>2015</v>
      </c>
    </row>
    <row r="121" spans="1:8">
      <c r="A121" s="10" t="s">
        <v>2885</v>
      </c>
      <c r="B121" s="11" t="s">
        <v>3086</v>
      </c>
      <c r="C121" s="14" t="s">
        <v>2886</v>
      </c>
      <c r="D121" s="22" t="s">
        <v>3381</v>
      </c>
      <c r="E121" s="12" t="s">
        <v>3112</v>
      </c>
      <c r="F121" s="10" t="s">
        <v>2887</v>
      </c>
      <c r="G121" s="4">
        <v>2015</v>
      </c>
    </row>
    <row r="122" spans="1:8" ht="32">
      <c r="A122" s="10" t="s">
        <v>2888</v>
      </c>
      <c r="B122" s="11" t="s">
        <v>3168</v>
      </c>
      <c r="C122" s="14" t="s">
        <v>2889</v>
      </c>
      <c r="D122" s="22" t="s">
        <v>3381</v>
      </c>
      <c r="E122" s="12" t="s">
        <v>3112</v>
      </c>
      <c r="F122" s="10" t="s">
        <v>2890</v>
      </c>
      <c r="G122" s="4">
        <v>2015</v>
      </c>
    </row>
    <row r="123" spans="1:8">
      <c r="A123" s="10" t="s">
        <v>2891</v>
      </c>
      <c r="B123" s="11" t="s">
        <v>3087</v>
      </c>
      <c r="C123" s="16" t="s">
        <v>3161</v>
      </c>
      <c r="D123" s="22" t="s">
        <v>3381</v>
      </c>
      <c r="E123" s="12" t="s">
        <v>3112</v>
      </c>
      <c r="F123" s="10" t="s">
        <v>2892</v>
      </c>
      <c r="G123" s="4">
        <v>2015</v>
      </c>
    </row>
    <row r="124" spans="1:8">
      <c r="A124" s="10" t="s">
        <v>2893</v>
      </c>
      <c r="B124" s="11" t="s">
        <v>3088</v>
      </c>
      <c r="C124" s="14" t="s">
        <v>2894</v>
      </c>
      <c r="D124" s="22" t="s">
        <v>3381</v>
      </c>
      <c r="E124" s="12" t="s">
        <v>3112</v>
      </c>
      <c r="F124" s="10" t="s">
        <v>2895</v>
      </c>
      <c r="G124" s="4">
        <v>2015</v>
      </c>
    </row>
    <row r="125" spans="1:8" ht="32">
      <c r="A125" s="10" t="s">
        <v>2896</v>
      </c>
      <c r="B125" s="11" t="s">
        <v>3089</v>
      </c>
      <c r="C125" s="14" t="s">
        <v>2897</v>
      </c>
      <c r="D125" s="22" t="s">
        <v>3381</v>
      </c>
      <c r="E125" s="12" t="s">
        <v>3112</v>
      </c>
      <c r="F125" s="10" t="s">
        <v>2898</v>
      </c>
      <c r="G125" s="4">
        <v>2015</v>
      </c>
    </row>
    <row r="126" spans="1:8" ht="64">
      <c r="A126" s="10" t="s">
        <v>2899</v>
      </c>
      <c r="B126" s="11" t="s">
        <v>3180</v>
      </c>
      <c r="C126" s="14" t="s">
        <v>2900</v>
      </c>
      <c r="D126" s="22" t="s">
        <v>3381</v>
      </c>
      <c r="E126" s="12" t="s">
        <v>3092</v>
      </c>
      <c r="F126" s="10" t="s">
        <v>2901</v>
      </c>
      <c r="G126" s="4">
        <v>2015</v>
      </c>
      <c r="H126" s="31">
        <v>22</v>
      </c>
    </row>
    <row r="127" spans="1:8">
      <c r="A127" s="10" t="s">
        <v>2902</v>
      </c>
      <c r="B127" s="11" t="s">
        <v>3090</v>
      </c>
      <c r="C127" s="14" t="s">
        <v>2903</v>
      </c>
      <c r="D127" s="22" t="s">
        <v>3381</v>
      </c>
      <c r="E127" s="12" t="s">
        <v>3112</v>
      </c>
      <c r="F127" s="10" t="s">
        <v>2904</v>
      </c>
      <c r="G127" s="4">
        <v>2015</v>
      </c>
    </row>
    <row r="128" spans="1:8">
      <c r="A128" s="10" t="s">
        <v>4852</v>
      </c>
      <c r="B128" s="11" t="s">
        <v>4864</v>
      </c>
      <c r="C128" s="14" t="s">
        <v>4853</v>
      </c>
      <c r="D128" s="22" t="s">
        <v>3381</v>
      </c>
      <c r="E128" s="12" t="s">
        <v>3112</v>
      </c>
      <c r="F128" t="s">
        <v>4854</v>
      </c>
    </row>
    <row r="129" spans="1:8">
      <c r="A129" s="10" t="s">
        <v>2905</v>
      </c>
      <c r="B129" s="11" t="s">
        <v>3091</v>
      </c>
      <c r="C129" s="14" t="s">
        <v>2906</v>
      </c>
      <c r="D129" s="22" t="s">
        <v>3381</v>
      </c>
      <c r="E129" s="12" t="s">
        <v>3112</v>
      </c>
      <c r="F129" s="10" t="s">
        <v>2907</v>
      </c>
      <c r="G129" s="4">
        <v>2015</v>
      </c>
    </row>
    <row r="130" spans="1:8">
      <c r="A130" s="10" t="s">
        <v>2908</v>
      </c>
      <c r="B130" s="11" t="s">
        <v>3092</v>
      </c>
      <c r="C130" s="14" t="s">
        <v>2909</v>
      </c>
      <c r="D130" s="22" t="s">
        <v>3381</v>
      </c>
      <c r="E130" s="12" t="s">
        <v>3112</v>
      </c>
      <c r="F130" s="10" t="s">
        <v>2910</v>
      </c>
      <c r="G130" s="4">
        <v>2015</v>
      </c>
    </row>
    <row r="131" spans="1:8">
      <c r="A131" s="10" t="s">
        <v>2911</v>
      </c>
      <c r="B131" s="11" t="s">
        <v>3093</v>
      </c>
      <c r="C131" s="14" t="s">
        <v>2912</v>
      </c>
      <c r="D131" s="22" t="s">
        <v>3381</v>
      </c>
      <c r="E131" s="12" t="s">
        <v>3112</v>
      </c>
      <c r="F131" s="10" t="s">
        <v>2913</v>
      </c>
      <c r="G131" s="4">
        <v>2015</v>
      </c>
    </row>
    <row r="132" spans="1:8">
      <c r="A132" s="10" t="s">
        <v>2914</v>
      </c>
      <c r="B132" s="11" t="s">
        <v>3094</v>
      </c>
      <c r="C132" s="14" t="s">
        <v>2915</v>
      </c>
      <c r="D132" s="22" t="s">
        <v>3381</v>
      </c>
      <c r="E132" s="12" t="s">
        <v>3112</v>
      </c>
      <c r="F132" s="10" t="s">
        <v>2916</v>
      </c>
      <c r="G132" s="4">
        <v>2015</v>
      </c>
    </row>
    <row r="133" spans="1:8">
      <c r="A133" s="10" t="s">
        <v>2917</v>
      </c>
      <c r="B133" s="11" t="s">
        <v>3160</v>
      </c>
      <c r="C133" s="14" t="s">
        <v>2918</v>
      </c>
      <c r="D133" s="22" t="s">
        <v>3381</v>
      </c>
      <c r="E133" s="12" t="s">
        <v>3112</v>
      </c>
      <c r="F133" s="10" t="s">
        <v>2919</v>
      </c>
      <c r="G133" s="4">
        <v>2015</v>
      </c>
    </row>
    <row r="134" spans="1:8">
      <c r="A134" s="10" t="s">
        <v>4848</v>
      </c>
      <c r="B134" s="11" t="s">
        <v>4850</v>
      </c>
      <c r="C134" s="14" t="s">
        <v>4851</v>
      </c>
      <c r="D134" s="22" t="s">
        <v>3381</v>
      </c>
      <c r="E134" s="12" t="s">
        <v>3112</v>
      </c>
      <c r="F134" s="10" t="s">
        <v>4849</v>
      </c>
    </row>
    <row r="135" spans="1:8">
      <c r="A135" s="10" t="s">
        <v>2920</v>
      </c>
      <c r="B135" s="11" t="s">
        <v>3096</v>
      </c>
      <c r="C135" s="14" t="s">
        <v>2921</v>
      </c>
      <c r="D135" s="22" t="s">
        <v>3381</v>
      </c>
      <c r="E135" s="12" t="s">
        <v>3112</v>
      </c>
      <c r="F135" s="10" t="s">
        <v>2922</v>
      </c>
      <c r="G135" s="4">
        <v>2015</v>
      </c>
    </row>
    <row r="136" spans="1:8">
      <c r="A136" s="10" t="s">
        <v>2923</v>
      </c>
      <c r="B136" s="11" t="s">
        <v>3097</v>
      </c>
      <c r="C136" s="14" t="s">
        <v>2924</v>
      </c>
      <c r="D136" s="22" t="s">
        <v>3381</v>
      </c>
      <c r="E136" s="12" t="s">
        <v>3112</v>
      </c>
      <c r="F136" s="10" t="s">
        <v>2925</v>
      </c>
      <c r="G136" s="4">
        <v>2015</v>
      </c>
    </row>
    <row r="137" spans="1:8">
      <c r="A137" s="10" t="s">
        <v>2926</v>
      </c>
      <c r="B137" s="11" t="s">
        <v>3095</v>
      </c>
      <c r="C137" s="14" t="s">
        <v>2927</v>
      </c>
      <c r="D137" s="22" t="s">
        <v>3381</v>
      </c>
      <c r="E137" s="12" t="s">
        <v>3112</v>
      </c>
      <c r="F137" s="10" t="s">
        <v>2928</v>
      </c>
      <c r="G137" s="4">
        <v>2015</v>
      </c>
    </row>
    <row r="138" spans="1:8">
      <c r="A138" s="10" t="s">
        <v>2929</v>
      </c>
      <c r="B138" s="11" t="s">
        <v>3098</v>
      </c>
      <c r="C138" s="14" t="s">
        <v>2930</v>
      </c>
      <c r="D138" s="22" t="s">
        <v>3381</v>
      </c>
      <c r="E138" s="12" t="s">
        <v>3092</v>
      </c>
      <c r="F138" s="10" t="s">
        <v>2931</v>
      </c>
      <c r="G138" s="4">
        <v>2015</v>
      </c>
      <c r="H138" s="31">
        <v>22</v>
      </c>
    </row>
    <row r="139" spans="1:8">
      <c r="A139" s="10" t="s">
        <v>2932</v>
      </c>
      <c r="B139" s="11" t="s">
        <v>3100</v>
      </c>
      <c r="C139" s="14" t="s">
        <v>2933</v>
      </c>
      <c r="D139" s="22" t="s">
        <v>3381</v>
      </c>
      <c r="E139" s="12" t="s">
        <v>3112</v>
      </c>
      <c r="F139" s="10" t="s">
        <v>2934</v>
      </c>
      <c r="G139" s="4">
        <v>2015</v>
      </c>
    </row>
    <row r="140" spans="1:8">
      <c r="A140" s="10" t="s">
        <v>2935</v>
      </c>
      <c r="B140" s="11" t="s">
        <v>3099</v>
      </c>
      <c r="C140" s="14" t="s">
        <v>2936</v>
      </c>
      <c r="D140" s="22" t="s">
        <v>3381</v>
      </c>
      <c r="E140" s="12" t="s">
        <v>3112</v>
      </c>
      <c r="F140" s="10" t="s">
        <v>2937</v>
      </c>
      <c r="G140" s="4">
        <v>2015</v>
      </c>
    </row>
    <row r="141" spans="1:8">
      <c r="A141" s="10" t="s">
        <v>2938</v>
      </c>
      <c r="B141" s="11" t="s">
        <v>3101</v>
      </c>
      <c r="C141" s="14" t="s">
        <v>2939</v>
      </c>
      <c r="D141" s="22" t="s">
        <v>3381</v>
      </c>
      <c r="E141" s="12" t="s">
        <v>3112</v>
      </c>
      <c r="F141" s="10" t="s">
        <v>2940</v>
      </c>
      <c r="G141" s="4">
        <v>2015</v>
      </c>
    </row>
    <row r="142" spans="1:8">
      <c r="A142" s="10" t="s">
        <v>2941</v>
      </c>
      <c r="B142" s="11" t="s">
        <v>3102</v>
      </c>
      <c r="C142" s="14" t="s">
        <v>2942</v>
      </c>
      <c r="D142" s="22" t="s">
        <v>3381</v>
      </c>
      <c r="E142" s="12" t="s">
        <v>3112</v>
      </c>
      <c r="F142" s="10" t="s">
        <v>2943</v>
      </c>
      <c r="G142" s="4">
        <v>2015</v>
      </c>
    </row>
    <row r="143" spans="1:8">
      <c r="A143" s="10" t="s">
        <v>2944</v>
      </c>
      <c r="B143" s="11" t="s">
        <v>3103</v>
      </c>
      <c r="C143" s="14" t="s">
        <v>2945</v>
      </c>
      <c r="D143" s="22" t="s">
        <v>3381</v>
      </c>
      <c r="E143" s="12" t="s">
        <v>3112</v>
      </c>
      <c r="F143" s="10" t="s">
        <v>2946</v>
      </c>
      <c r="G143" s="4">
        <v>2015</v>
      </c>
    </row>
    <row r="144" spans="1:8">
      <c r="A144" s="10" t="s">
        <v>2947</v>
      </c>
      <c r="B144" s="11" t="s">
        <v>3166</v>
      </c>
      <c r="C144" s="14" t="s">
        <v>2948</v>
      </c>
      <c r="D144" s="22" t="s">
        <v>3381</v>
      </c>
      <c r="E144" s="12" t="s">
        <v>3112</v>
      </c>
      <c r="F144" s="10" t="s">
        <v>2949</v>
      </c>
      <c r="G144" s="4">
        <v>2015</v>
      </c>
    </row>
    <row r="145" spans="1:9">
      <c r="A145" s="10" t="s">
        <v>3198</v>
      </c>
      <c r="B145" s="11" t="s">
        <v>3199</v>
      </c>
      <c r="C145" s="14" t="s">
        <v>3200</v>
      </c>
      <c r="D145" s="22" t="s">
        <v>3381</v>
      </c>
      <c r="E145" s="12" t="s">
        <v>3092</v>
      </c>
      <c r="F145" s="10" t="s">
        <v>3201</v>
      </c>
      <c r="G145" s="4">
        <v>2015</v>
      </c>
      <c r="H145" s="31">
        <v>22</v>
      </c>
    </row>
    <row r="146" spans="1:9" ht="32">
      <c r="A146" s="10" t="s">
        <v>2950</v>
      </c>
      <c r="B146" s="11" t="s">
        <v>3104</v>
      </c>
      <c r="C146" s="14" t="s">
        <v>2951</v>
      </c>
      <c r="D146" s="22" t="s">
        <v>3381</v>
      </c>
      <c r="E146" s="12" t="s">
        <v>3092</v>
      </c>
      <c r="F146" s="10" t="s">
        <v>2952</v>
      </c>
      <c r="G146" s="4">
        <v>2015</v>
      </c>
      <c r="H146" s="31">
        <v>22</v>
      </c>
    </row>
    <row r="147" spans="1:9">
      <c r="A147" s="10" t="s">
        <v>2953</v>
      </c>
      <c r="B147" s="11" t="s">
        <v>3105</v>
      </c>
      <c r="C147" s="14" t="s">
        <v>2954</v>
      </c>
      <c r="D147" s="22" t="s">
        <v>3381</v>
      </c>
      <c r="E147" s="12" t="s">
        <v>3112</v>
      </c>
      <c r="F147" s="10" t="s">
        <v>2955</v>
      </c>
      <c r="G147" s="4">
        <v>2015</v>
      </c>
    </row>
    <row r="148" spans="1:9">
      <c r="A148" s="10" t="s">
        <v>2956</v>
      </c>
      <c r="B148" s="11" t="s">
        <v>3106</v>
      </c>
      <c r="C148" s="14" t="s">
        <v>2957</v>
      </c>
      <c r="D148" s="22" t="s">
        <v>3381</v>
      </c>
      <c r="E148" s="12" t="s">
        <v>3112</v>
      </c>
      <c r="F148" s="10" t="s">
        <v>2958</v>
      </c>
      <c r="G148" s="4">
        <v>2015</v>
      </c>
    </row>
    <row r="149" spans="1:9">
      <c r="A149" s="10" t="s">
        <v>2959</v>
      </c>
      <c r="B149" s="11" t="s">
        <v>3107</v>
      </c>
      <c r="C149" s="14" t="s">
        <v>2960</v>
      </c>
      <c r="D149" s="22" t="s">
        <v>3381</v>
      </c>
      <c r="E149" s="12" t="s">
        <v>3112</v>
      </c>
      <c r="F149" s="10" t="s">
        <v>2961</v>
      </c>
      <c r="G149" s="4">
        <v>2015</v>
      </c>
    </row>
    <row r="150" spans="1:9">
      <c r="A150" s="10" t="s">
        <v>2962</v>
      </c>
      <c r="B150" s="11" t="s">
        <v>3108</v>
      </c>
      <c r="C150" s="14" t="s">
        <v>3290</v>
      </c>
      <c r="D150" s="22" t="s">
        <v>3381</v>
      </c>
      <c r="E150" s="12" t="s">
        <v>3092</v>
      </c>
      <c r="F150" s="10" t="s">
        <v>2963</v>
      </c>
      <c r="G150" s="4">
        <v>2015</v>
      </c>
      <c r="H150" s="31">
        <v>22</v>
      </c>
    </row>
    <row r="151" spans="1:9" ht="32">
      <c r="A151" s="10" t="s">
        <v>2964</v>
      </c>
      <c r="B151" s="11" t="s">
        <v>3109</v>
      </c>
      <c r="C151" s="14" t="s">
        <v>2965</v>
      </c>
      <c r="D151" s="22" t="s">
        <v>3381</v>
      </c>
      <c r="E151" s="12" t="s">
        <v>3112</v>
      </c>
      <c r="F151" s="10" t="s">
        <v>2966</v>
      </c>
      <c r="G151" s="4">
        <v>2015</v>
      </c>
    </row>
    <row r="152" spans="1:9">
      <c r="A152" s="10" t="s">
        <v>2967</v>
      </c>
      <c r="B152" s="11" t="s">
        <v>3110</v>
      </c>
      <c r="C152" s="14" t="s">
        <v>2968</v>
      </c>
      <c r="D152" s="22" t="s">
        <v>3381</v>
      </c>
      <c r="E152" s="12"/>
      <c r="F152" s="10" t="s">
        <v>2969</v>
      </c>
      <c r="G152" s="4">
        <v>2015</v>
      </c>
      <c r="H152" s="31">
        <v>22</v>
      </c>
    </row>
    <row r="153" spans="1:9">
      <c r="A153" s="10" t="s">
        <v>2970</v>
      </c>
      <c r="B153" s="11" t="s">
        <v>3111</v>
      </c>
      <c r="C153" s="14" t="s">
        <v>2971</v>
      </c>
      <c r="D153" s="22" t="s">
        <v>3381</v>
      </c>
      <c r="E153" s="12" t="s">
        <v>3092</v>
      </c>
      <c r="F153" s="10" t="s">
        <v>2972</v>
      </c>
      <c r="G153" s="4">
        <v>2015</v>
      </c>
      <c r="H153" s="31">
        <v>22</v>
      </c>
    </row>
    <row r="154" spans="1:9">
      <c r="A154" s="10" t="s">
        <v>2973</v>
      </c>
      <c r="B154" s="11" t="s">
        <v>3112</v>
      </c>
      <c r="C154" s="14" t="s">
        <v>3290</v>
      </c>
      <c r="D154" s="22" t="s">
        <v>3381</v>
      </c>
      <c r="E154" s="12" t="s">
        <v>3092</v>
      </c>
      <c r="F154" s="10" t="s">
        <v>2974</v>
      </c>
      <c r="G154" s="4">
        <v>2015</v>
      </c>
      <c r="H154" s="31">
        <v>22</v>
      </c>
    </row>
    <row r="155" spans="1:9">
      <c r="A155" s="10" t="s">
        <v>2975</v>
      </c>
      <c r="B155" s="11" t="s">
        <v>3165</v>
      </c>
      <c r="C155" s="14" t="s">
        <v>2976</v>
      </c>
      <c r="D155" s="22" t="s">
        <v>3381</v>
      </c>
      <c r="E155" s="12" t="s">
        <v>3112</v>
      </c>
      <c r="F155" s="10" t="s">
        <v>2977</v>
      </c>
      <c r="G155" s="4">
        <v>2015</v>
      </c>
    </row>
    <row r="156" spans="1:9" ht="32">
      <c r="A156" s="10" t="s">
        <v>3223</v>
      </c>
      <c r="B156" s="11" t="s">
        <v>3222</v>
      </c>
      <c r="C156" s="14" t="s">
        <v>3224</v>
      </c>
      <c r="D156" s="22" t="s">
        <v>3381</v>
      </c>
      <c r="E156" s="12" t="s">
        <v>3092</v>
      </c>
      <c r="F156" s="10" t="s">
        <v>3225</v>
      </c>
      <c r="G156" s="4">
        <v>2015</v>
      </c>
      <c r="H156" s="31">
        <v>22</v>
      </c>
      <c r="I156" s="19" t="s">
        <v>2576</v>
      </c>
    </row>
    <row r="157" spans="1:9">
      <c r="A157" s="10" t="s">
        <v>2978</v>
      </c>
      <c r="B157" s="11" t="s">
        <v>3113</v>
      </c>
      <c r="C157" s="14" t="s">
        <v>2979</v>
      </c>
      <c r="D157" s="22" t="s">
        <v>3381</v>
      </c>
      <c r="E157" s="12" t="s">
        <v>3112</v>
      </c>
      <c r="F157" s="10" t="s">
        <v>2980</v>
      </c>
      <c r="G157" s="4">
        <v>2015</v>
      </c>
    </row>
    <row r="158" spans="1:9">
      <c r="A158" s="10" t="s">
        <v>2981</v>
      </c>
      <c r="B158" s="11" t="s">
        <v>3114</v>
      </c>
      <c r="C158" s="14" t="s">
        <v>2982</v>
      </c>
      <c r="D158" s="22" t="s">
        <v>3381</v>
      </c>
      <c r="E158" s="12" t="s">
        <v>3112</v>
      </c>
      <c r="F158" s="10" t="s">
        <v>2983</v>
      </c>
      <c r="G158" s="4">
        <v>2015</v>
      </c>
    </row>
    <row r="159" spans="1:9" ht="32">
      <c r="A159" s="10" t="s">
        <v>2984</v>
      </c>
      <c r="B159" s="11" t="s">
        <v>3115</v>
      </c>
      <c r="C159" s="14" t="s">
        <v>2985</v>
      </c>
      <c r="D159" s="22" t="s">
        <v>3381</v>
      </c>
      <c r="E159" s="12" t="s">
        <v>3112</v>
      </c>
      <c r="F159" s="10" t="s">
        <v>2986</v>
      </c>
      <c r="G159" s="4">
        <v>2015</v>
      </c>
    </row>
    <row r="160" spans="1:9">
      <c r="A160" s="10" t="s">
        <v>2987</v>
      </c>
      <c r="B160" s="11" t="s">
        <v>3116</v>
      </c>
      <c r="C160" s="14" t="s">
        <v>2988</v>
      </c>
      <c r="D160" s="22" t="s">
        <v>3381</v>
      </c>
      <c r="E160" s="12" t="s">
        <v>3112</v>
      </c>
      <c r="F160" s="10" t="s">
        <v>2989</v>
      </c>
      <c r="G160" s="4">
        <v>2015</v>
      </c>
    </row>
    <row r="161" spans="1:8" ht="32">
      <c r="A161" s="10" t="s">
        <v>2990</v>
      </c>
      <c r="B161" s="11" t="s">
        <v>3211</v>
      </c>
      <c r="C161" s="14" t="s">
        <v>2991</v>
      </c>
      <c r="D161" s="22" t="s">
        <v>3381</v>
      </c>
      <c r="E161" s="12" t="s">
        <v>3092</v>
      </c>
      <c r="F161" s="10" t="s">
        <v>2992</v>
      </c>
      <c r="G161" s="4">
        <v>2015</v>
      </c>
      <c r="H161" s="31">
        <v>22</v>
      </c>
    </row>
    <row r="162" spans="1:8">
      <c r="A162" s="10" t="s">
        <v>2993</v>
      </c>
      <c r="B162" s="11" t="s">
        <v>3154</v>
      </c>
      <c r="C162" s="14" t="s">
        <v>2994</v>
      </c>
      <c r="D162" s="22" t="s">
        <v>3381</v>
      </c>
      <c r="E162" s="12" t="s">
        <v>3112</v>
      </c>
      <c r="F162" s="10" t="s">
        <v>2995</v>
      </c>
      <c r="G162" s="4">
        <v>2015</v>
      </c>
    </row>
    <row r="163" spans="1:8">
      <c r="A163" s="10" t="s">
        <v>2996</v>
      </c>
      <c r="B163" s="11" t="s">
        <v>3171</v>
      </c>
      <c r="C163" s="14" t="s">
        <v>2997</v>
      </c>
      <c r="D163" s="22" t="s">
        <v>3381</v>
      </c>
      <c r="E163" s="12" t="s">
        <v>3092</v>
      </c>
      <c r="F163" s="10" t="s">
        <v>2998</v>
      </c>
      <c r="G163" s="4">
        <v>2015</v>
      </c>
      <c r="H163" s="31">
        <v>22</v>
      </c>
    </row>
    <row r="164" spans="1:8">
      <c r="A164" s="10" t="s">
        <v>2999</v>
      </c>
      <c r="B164" s="11" t="s">
        <v>3117</v>
      </c>
      <c r="C164" s="14" t="s">
        <v>3000</v>
      </c>
      <c r="D164" s="22" t="s">
        <v>3381</v>
      </c>
      <c r="E164" s="12" t="s">
        <v>3112</v>
      </c>
      <c r="F164" s="10" t="s">
        <v>3001</v>
      </c>
      <c r="G164" s="4">
        <v>2015</v>
      </c>
    </row>
    <row r="165" spans="1:8" ht="32">
      <c r="A165" s="10" t="s">
        <v>3002</v>
      </c>
      <c r="B165" s="11" t="s">
        <v>3118</v>
      </c>
      <c r="C165" s="14" t="s">
        <v>3003</v>
      </c>
      <c r="D165" s="22" t="s">
        <v>3381</v>
      </c>
      <c r="E165" s="12" t="s">
        <v>3112</v>
      </c>
      <c r="F165" s="10" t="s">
        <v>3004</v>
      </c>
      <c r="G165" s="4">
        <v>2015</v>
      </c>
    </row>
    <row r="166" spans="1:8">
      <c r="A166" s="10" t="s">
        <v>3005</v>
      </c>
      <c r="B166" s="11" t="s">
        <v>3119</v>
      </c>
      <c r="C166" s="14" t="s">
        <v>3006</v>
      </c>
      <c r="D166" s="22" t="s">
        <v>3381</v>
      </c>
      <c r="E166" s="12" t="s">
        <v>3112</v>
      </c>
      <c r="F166" s="10" t="s">
        <v>3007</v>
      </c>
      <c r="G166" s="4">
        <v>2015</v>
      </c>
    </row>
    <row r="167" spans="1:8" ht="32">
      <c r="A167" s="10" t="s">
        <v>4706</v>
      </c>
      <c r="B167" s="11" t="s">
        <v>4707</v>
      </c>
      <c r="C167" s="14" t="s">
        <v>4709</v>
      </c>
      <c r="D167" s="22" t="s">
        <v>3381</v>
      </c>
      <c r="E167" s="12" t="s">
        <v>3112</v>
      </c>
      <c r="F167" s="10" t="s">
        <v>4708</v>
      </c>
      <c r="G167" s="4">
        <v>2015</v>
      </c>
      <c r="H167" s="31">
        <v>3.0750000000000002</v>
      </c>
    </row>
    <row r="168" spans="1:8">
      <c r="A168" s="10" t="s">
        <v>3008</v>
      </c>
      <c r="B168" s="11" t="s">
        <v>3120</v>
      </c>
      <c r="C168" s="14" t="s">
        <v>3009</v>
      </c>
      <c r="D168" s="22" t="s">
        <v>3381</v>
      </c>
      <c r="E168" s="12" t="s">
        <v>3112</v>
      </c>
      <c r="F168" s="10" t="s">
        <v>3010</v>
      </c>
      <c r="G168" s="4">
        <v>2015</v>
      </c>
    </row>
    <row r="169" spans="1:8" ht="32">
      <c r="A169" s="10" t="s">
        <v>3011</v>
      </c>
      <c r="B169" s="11" t="s">
        <v>3121</v>
      </c>
      <c r="C169" s="14" t="s">
        <v>3012</v>
      </c>
      <c r="D169" s="22" t="s">
        <v>3381</v>
      </c>
      <c r="E169" s="12" t="s">
        <v>3112</v>
      </c>
      <c r="F169" s="10" t="s">
        <v>3013</v>
      </c>
      <c r="G169" s="4">
        <v>2015</v>
      </c>
    </row>
    <row r="170" spans="1:8">
      <c r="A170" s="10" t="s">
        <v>3014</v>
      </c>
      <c r="B170" s="11" t="s">
        <v>3122</v>
      </c>
      <c r="C170" s="14" t="s">
        <v>3015</v>
      </c>
      <c r="D170" s="22" t="s">
        <v>3381</v>
      </c>
      <c r="E170" s="12" t="s">
        <v>3112</v>
      </c>
      <c r="F170" s="10" t="s">
        <v>3016</v>
      </c>
      <c r="G170" s="4">
        <v>2015</v>
      </c>
    </row>
    <row r="171" spans="1:8">
      <c r="A171" s="10" t="s">
        <v>3017</v>
      </c>
      <c r="B171" s="11" t="s">
        <v>3123</v>
      </c>
      <c r="C171" s="14" t="s">
        <v>3018</v>
      </c>
      <c r="D171" s="22" t="s">
        <v>3381</v>
      </c>
      <c r="E171" s="12" t="s">
        <v>3112</v>
      </c>
      <c r="F171" s="10" t="s">
        <v>3019</v>
      </c>
      <c r="G171" s="4">
        <v>2015</v>
      </c>
    </row>
    <row r="172" spans="1:8">
      <c r="A172" s="10" t="s">
        <v>3020</v>
      </c>
      <c r="B172" s="11" t="s">
        <v>3124</v>
      </c>
      <c r="C172" s="14" t="s">
        <v>3021</v>
      </c>
      <c r="D172" s="22" t="s">
        <v>3381</v>
      </c>
      <c r="E172" s="12" t="s">
        <v>3112</v>
      </c>
      <c r="F172" s="10" t="s">
        <v>3022</v>
      </c>
      <c r="G172" s="4">
        <v>2015</v>
      </c>
    </row>
    <row r="173" spans="1:8" ht="32">
      <c r="A173" s="10" t="s">
        <v>3023</v>
      </c>
      <c r="B173" s="11" t="s">
        <v>3125</v>
      </c>
      <c r="C173" s="14" t="s">
        <v>3024</v>
      </c>
      <c r="D173" s="22" t="s">
        <v>3381</v>
      </c>
      <c r="E173" s="12" t="s">
        <v>3112</v>
      </c>
      <c r="F173" s="10" t="s">
        <v>3025</v>
      </c>
      <c r="G173" s="4">
        <v>2015</v>
      </c>
    </row>
  </sheetData>
  <autoFilter ref="A2:F173"/>
  <hyperlinks>
    <hyperlink ref="F82" r:id="rId1"/>
  </hyperlinks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workbookViewId="0">
      <selection activeCell="A3" sqref="A3:D186"/>
    </sheetView>
  </sheetViews>
  <sheetFormatPr baseColWidth="10" defaultRowHeight="16"/>
  <cols>
    <col min="1" max="1" width="14" customWidth="1"/>
    <col min="2" max="2" width="16.6640625" bestFit="1" customWidth="1"/>
  </cols>
  <sheetData>
    <row r="1" spans="1:4" ht="21">
      <c r="A1" s="73" t="s">
        <v>4837</v>
      </c>
      <c r="B1" s="73" t="s">
        <v>4840</v>
      </c>
      <c r="C1" s="73" t="s">
        <v>4843</v>
      </c>
      <c r="D1" s="73" t="s">
        <v>4844</v>
      </c>
    </row>
    <row r="2" spans="1:4" ht="21">
      <c r="A2" s="73" t="s">
        <v>4838</v>
      </c>
      <c r="B2" s="73" t="s">
        <v>4836</v>
      </c>
      <c r="C2" s="73" t="s">
        <v>4842</v>
      </c>
      <c r="D2" t="s">
        <v>3379</v>
      </c>
    </row>
    <row r="3" spans="1:4">
      <c r="A3" t="str">
        <f>Revistes!B3</f>
        <v>ENERGYCON</v>
      </c>
      <c r="B3" t="str">
        <f>Revistes!C3</f>
        <v>978-1-4673-8463-6</v>
      </c>
      <c r="C3" t="str">
        <f>Revistes!D3</f>
        <v>L</v>
      </c>
      <c r="D3" t="str">
        <f>Revistes!E3</f>
        <v>N</v>
      </c>
    </row>
    <row r="4" spans="1:4">
      <c r="A4" t="str">
        <f>Revistes!B4</f>
        <v>AAUA</v>
      </c>
      <c r="B4" t="str">
        <f>Revistes!C4</f>
        <v>1610-1928</v>
      </c>
      <c r="C4" t="str">
        <f>Revistes!D4</f>
        <v>R</v>
      </c>
      <c r="D4" t="str">
        <f>Revistes!E4</f>
        <v>S</v>
      </c>
    </row>
    <row r="5" spans="1:4">
      <c r="A5" t="str">
        <f>Revistes!B5</f>
        <v>ABx</v>
      </c>
      <c r="B5" t="str">
        <f>Revistes!C5</f>
        <v>1742-7061</v>
      </c>
      <c r="C5" t="str">
        <f>Revistes!D5</f>
        <v>R</v>
      </c>
      <c r="D5" t="str">
        <f>Revistes!E5</f>
        <v>S</v>
      </c>
    </row>
    <row r="6" spans="1:4">
      <c r="A6" t="str">
        <f>Revistes!B6</f>
        <v>AM</v>
      </c>
      <c r="B6" t="str">
        <f>Revistes!C6</f>
        <v>1359-6454</v>
      </c>
      <c r="C6" t="str">
        <f>Revistes!D6</f>
        <v>R</v>
      </c>
      <c r="D6" t="str">
        <f>Revistes!E6</f>
        <v>S</v>
      </c>
    </row>
    <row r="7" spans="1:4">
      <c r="A7" t="str">
        <f>Revistes!B7</f>
        <v>AFET</v>
      </c>
      <c r="B7" t="str">
        <f>Revistes!C7</f>
        <v>978-3-319-31923-0</v>
      </c>
      <c r="C7" t="str">
        <f>Revistes!D7</f>
        <v>L</v>
      </c>
      <c r="D7" t="str">
        <f>Revistes!E7</f>
        <v>N</v>
      </c>
    </row>
    <row r="8" spans="1:4">
      <c r="A8" t="str">
        <f>Revistes!B8</f>
        <v>AMSES</v>
      </c>
      <c r="B8" t="str">
        <f>Revistes!C8</f>
        <v>2213-7467</v>
      </c>
      <c r="C8" t="str">
        <f>Revistes!D8</f>
        <v>R</v>
      </c>
      <c r="D8" t="str">
        <f>Revistes!E8</f>
        <v>N</v>
      </c>
    </row>
    <row r="9" spans="1:4">
      <c r="A9" t="str">
        <f>Revistes!B9</f>
        <v>ADMMS</v>
      </c>
      <c r="B9" t="str">
        <f>Revistes!C9</f>
        <v>978-3-319-59810-9</v>
      </c>
      <c r="C9" t="str">
        <f>Revistes!D9</f>
        <v>L</v>
      </c>
      <c r="D9" t="str">
        <f>Revistes!E9</f>
        <v>N</v>
      </c>
    </row>
    <row r="10" spans="1:4">
      <c r="A10" t="str">
        <f>Revistes!B10</f>
        <v>AES</v>
      </c>
      <c r="B10" t="str">
        <f>Revistes!C10</f>
        <v>0965-9978</v>
      </c>
      <c r="C10" t="str">
        <f>Revistes!D10</f>
        <v>R</v>
      </c>
      <c r="D10" t="str">
        <f>Revistes!E10</f>
        <v>S</v>
      </c>
    </row>
    <row r="11" spans="1:4">
      <c r="A11" t="str">
        <f>Revistes!B11</f>
        <v>ASR</v>
      </c>
      <c r="B11" t="str">
        <f>Revistes!C11</f>
        <v>No Existeix</v>
      </c>
      <c r="C11" t="str">
        <f>Revistes!D11</f>
        <v>R</v>
      </c>
      <c r="D11" t="str">
        <f>Revistes!E11</f>
        <v>N</v>
      </c>
    </row>
    <row r="12" spans="1:4">
      <c r="A12" t="str">
        <f>Revistes!B12</f>
        <v>AIAA</v>
      </c>
      <c r="B12" t="str">
        <f>Revistes!C12</f>
        <v>0001-1452</v>
      </c>
      <c r="C12" t="str">
        <f>Revistes!D12</f>
        <v>R</v>
      </c>
      <c r="D12" t="str">
        <f>Revistes!E12</f>
        <v>S</v>
      </c>
    </row>
    <row r="13" spans="1:4">
      <c r="A13" t="str">
        <f>Revistes!B13</f>
        <v>ABE</v>
      </c>
      <c r="B13" t="str">
        <f>Revistes!C13</f>
        <v>0090-6964</v>
      </c>
      <c r="C13" t="str">
        <f>Revistes!D13</f>
        <v>R</v>
      </c>
      <c r="D13" t="str">
        <f>Revistes!E13</f>
        <v>S</v>
      </c>
    </row>
    <row r="14" spans="1:4">
      <c r="A14" t="str">
        <f>Revistes!B14</f>
        <v>AA</v>
      </c>
      <c r="B14" t="str">
        <f>Revistes!C14</f>
        <v>0003-682X</v>
      </c>
      <c r="C14" t="str">
        <f>Revistes!D14</f>
        <v>R</v>
      </c>
      <c r="D14" t="str">
        <f>Revistes!E14</f>
        <v>S</v>
      </c>
    </row>
    <row r="15" spans="1:4">
      <c r="A15" t="str">
        <f>Revistes!B15</f>
        <v>AML</v>
      </c>
      <c r="B15" t="str">
        <f>Revistes!C15</f>
        <v>0893-9659</v>
      </c>
      <c r="C15" t="str">
        <f>Revistes!D15</f>
        <v>R</v>
      </c>
      <c r="D15" t="str">
        <f>Revistes!E15</f>
        <v>S</v>
      </c>
    </row>
    <row r="16" spans="1:4">
      <c r="A16" t="str">
        <f>Revistes!B16</f>
        <v>ANM</v>
      </c>
      <c r="B16" t="str">
        <f>Revistes!C16</f>
        <v>0168-9274</v>
      </c>
      <c r="C16" t="str">
        <f>Revistes!D16</f>
        <v>R</v>
      </c>
      <c r="D16" t="str">
        <f>Revistes!E16</f>
        <v>S</v>
      </c>
    </row>
    <row r="17" spans="1:4">
      <c r="A17" t="str">
        <f>Revistes!B17</f>
        <v>APL</v>
      </c>
      <c r="B17" t="str">
        <f>Revistes!C17</f>
        <v>1077-3118</v>
      </c>
      <c r="C17" t="str">
        <f>Revistes!D17</f>
        <v>R</v>
      </c>
      <c r="D17" t="str">
        <f>Revistes!E17</f>
        <v>S</v>
      </c>
    </row>
    <row r="18" spans="1:4">
      <c r="A18" t="str">
        <f>Revistes!B18</f>
        <v>ACME</v>
      </c>
      <c r="B18" t="str">
        <f>Revistes!C18</f>
        <v>1134-3060</v>
      </c>
      <c r="C18" t="str">
        <f>Revistes!D18</f>
        <v>R</v>
      </c>
      <c r="D18" t="str">
        <f>Revistes!E18</f>
        <v>S</v>
      </c>
    </row>
    <row r="19" spans="1:4">
      <c r="A19" t="str">
        <f>Revistes!B19</f>
        <v>JEE(ASCE)</v>
      </c>
      <c r="B19" t="str">
        <f>Revistes!C19</f>
        <v>0733-9372</v>
      </c>
      <c r="C19" t="str">
        <f>Revistes!D19</f>
        <v>R</v>
      </c>
      <c r="D19" t="str">
        <f>Revistes!E19</f>
        <v>S</v>
      </c>
    </row>
    <row r="20" spans="1:4">
      <c r="A20" t="str">
        <f>Revistes!B20</f>
        <v>JWRPM(ASCE)</v>
      </c>
      <c r="B20" t="str">
        <f>Revistes!C20</f>
        <v>0733-9496</v>
      </c>
      <c r="C20" t="str">
        <f>Revistes!D20</f>
        <v>R</v>
      </c>
      <c r="D20" t="str">
        <f>Revistes!E20</f>
        <v>S</v>
      </c>
    </row>
    <row r="21" spans="1:4">
      <c r="A21" t="str">
        <f>Revistes!B21</f>
        <v>AandA</v>
      </c>
      <c r="B21" t="str">
        <f>Revistes!C21</f>
        <v>0004-6361</v>
      </c>
      <c r="C21" t="str">
        <f>Revistes!D21</f>
        <v>R</v>
      </c>
      <c r="D21" t="str">
        <f>Revistes!E21</f>
        <v>S</v>
      </c>
    </row>
    <row r="22" spans="1:4">
      <c r="A22" t="str">
        <f>Revistes!B22</f>
        <v>BMM</v>
      </c>
      <c r="B22" t="str">
        <f>Revistes!C22</f>
        <v>1617-7959</v>
      </c>
      <c r="C22" t="str">
        <f>Revistes!D22</f>
        <v>R</v>
      </c>
      <c r="D22" t="str">
        <f>Revistes!E22</f>
        <v>S</v>
      </c>
    </row>
    <row r="23" spans="1:4">
      <c r="A23" t="str">
        <f>Revistes!B23</f>
        <v>BJ</v>
      </c>
      <c r="B23" t="str">
        <f>Revistes!C23</f>
        <v>0006-3495</v>
      </c>
      <c r="C23" t="str">
        <f>Revistes!D23</f>
        <v>R</v>
      </c>
      <c r="D23" t="str">
        <f>Revistes!E23</f>
        <v>S</v>
      </c>
    </row>
    <row r="24" spans="1:4">
      <c r="A24" t="str">
        <f>Revistes!B24</f>
        <v>CWTOT</v>
      </c>
      <c r="B24" t="str">
        <f>Revistes!C24</f>
        <v>978-3-319-16201-0</v>
      </c>
      <c r="C24" t="str">
        <f>Revistes!D24</f>
        <v>L</v>
      </c>
      <c r="D24" t="str">
        <f>Revistes!E24</f>
        <v>N</v>
      </c>
    </row>
    <row r="25" spans="1:4">
      <c r="A25" t="str">
        <f>Revistes!B25</f>
        <v>CNME</v>
      </c>
      <c r="B25" t="str">
        <f>Revistes!C25</f>
        <v>2040-7947</v>
      </c>
      <c r="C25" t="str">
        <f>Revistes!D25</f>
        <v>R</v>
      </c>
      <c r="D25" t="str">
        <f>Revistes!E25</f>
        <v>N</v>
      </c>
    </row>
    <row r="26" spans="1:4">
      <c r="A26" t="str">
        <f>Revistes!B26</f>
        <v>CRSM</v>
      </c>
      <c r="B26" t="str">
        <f>Revistes!C26</f>
        <v>1673-0721</v>
      </c>
      <c r="C26" t="str">
        <f>Revistes!D26</f>
        <v>R</v>
      </c>
      <c r="D26" t="str">
        <f>Revistes!E26</f>
        <v>S</v>
      </c>
    </row>
    <row r="27" spans="1:4">
      <c r="A27" t="str">
        <f>Revistes!B27</f>
        <v>CMS</v>
      </c>
      <c r="B27" t="str">
        <f>Revistes!C27</f>
        <v>0927-0256</v>
      </c>
      <c r="C27" t="str">
        <f>Revistes!D27</f>
        <v>R</v>
      </c>
      <c r="D27" t="str">
        <f>Revistes!E27</f>
        <v>S</v>
      </c>
    </row>
    <row r="28" spans="1:4">
      <c r="A28" t="str">
        <f>Revistes!B28</f>
        <v>CM</v>
      </c>
      <c r="B28" t="str">
        <f>Revistes!C28</f>
        <v>0178-7675</v>
      </c>
      <c r="C28" t="str">
        <f>Revistes!D28</f>
        <v>R</v>
      </c>
      <c r="D28" t="str">
        <f>Revistes!E28</f>
        <v>S</v>
      </c>
    </row>
    <row r="29" spans="1:4">
      <c r="A29" t="str">
        <f>Revistes!B29</f>
        <v>COA</v>
      </c>
      <c r="B29" t="str">
        <f>Revistes!C29</f>
        <v>0926-6003</v>
      </c>
      <c r="C29" t="str">
        <f>Revistes!D29</f>
        <v>R</v>
      </c>
      <c r="D29" t="str">
        <f>Revistes!E29</f>
        <v>S</v>
      </c>
    </row>
    <row r="30" spans="1:4">
      <c r="A30" t="str">
        <f>Revistes!B30</f>
        <v>CPM</v>
      </c>
      <c r="B30" t="str">
        <f>Revistes!C30</f>
        <v>2196-4378</v>
      </c>
      <c r="C30" t="str">
        <f>Revistes!D30</f>
        <v>R</v>
      </c>
      <c r="D30" t="str">
        <f>Revistes!E30</f>
        <v>N</v>
      </c>
    </row>
    <row r="31" spans="1:4">
      <c r="A31" t="str">
        <f>Revistes!B31</f>
        <v>CTR</v>
      </c>
      <c r="B31" t="str">
        <f>Revistes!C31</f>
        <v>2044-8430</v>
      </c>
      <c r="C31" t="str">
        <f>Revistes!D31</f>
        <v>R</v>
      </c>
      <c r="D31" t="str">
        <f>Revistes!E31</f>
        <v>N</v>
      </c>
    </row>
    <row r="32" spans="1:4">
      <c r="A32" t="str">
        <f>Revistes!B32</f>
        <v>CMAME</v>
      </c>
      <c r="B32" t="str">
        <f>Revistes!C32</f>
        <v>0045-7825</v>
      </c>
      <c r="C32" t="str">
        <f>Revistes!D32</f>
        <v>R</v>
      </c>
      <c r="D32" t="str">
        <f>Revistes!E32</f>
        <v>S</v>
      </c>
    </row>
    <row r="33" spans="1:4">
      <c r="A33" t="str">
        <f>Revistes!B33</f>
        <v>CMBBE</v>
      </c>
      <c r="B33" t="str">
        <f>Revistes!C33</f>
        <v>1025-5842</v>
      </c>
      <c r="C33" t="str">
        <f>Revistes!D33</f>
        <v>R</v>
      </c>
      <c r="D33" t="str">
        <f>Revistes!E33</f>
        <v>S</v>
      </c>
    </row>
    <row r="34" spans="1:4">
      <c r="A34" t="str">
        <f>Revistes!B34</f>
        <v>CAD</v>
      </c>
      <c r="B34" t="str">
        <f>Revistes!C34</f>
        <v>0010-4485</v>
      </c>
      <c r="C34" t="str">
        <f>Revistes!D34</f>
        <v>R</v>
      </c>
      <c r="D34" t="str">
        <f>Revistes!E34</f>
        <v>S</v>
      </c>
    </row>
    <row r="35" spans="1:4">
      <c r="A35" t="str">
        <f>Revistes!B35</f>
        <v>CC</v>
      </c>
      <c r="B35" t="str">
        <f>Revistes!C35</f>
        <v>1598-8198</v>
      </c>
      <c r="C35" t="str">
        <f>Revistes!D35</f>
        <v>R</v>
      </c>
      <c r="D35" t="str">
        <f>Revistes!E35</f>
        <v>S</v>
      </c>
    </row>
    <row r="36" spans="1:4">
      <c r="A36" t="str">
        <f>Revistes!B36</f>
        <v>CF</v>
      </c>
      <c r="B36" t="str">
        <f>Revistes!C36</f>
        <v>0045-7930</v>
      </c>
      <c r="C36" t="str">
        <f>Revistes!D36</f>
        <v>R</v>
      </c>
      <c r="D36" t="str">
        <f>Revistes!E36</f>
        <v>S</v>
      </c>
    </row>
    <row r="37" spans="1:4">
      <c r="A37" t="str">
        <f>Revistes!B37</f>
        <v>CMA</v>
      </c>
      <c r="B37" t="str">
        <f>Revistes!C37</f>
        <v>0898-1221</v>
      </c>
      <c r="C37" t="str">
        <f>Revistes!D37</f>
        <v>R</v>
      </c>
      <c r="D37" t="str">
        <f>Revistes!E37</f>
        <v>S</v>
      </c>
    </row>
    <row r="38" spans="1:4">
      <c r="A38" t="str">
        <f>Revistes!B38</f>
        <v>CandS</v>
      </c>
      <c r="B38" t="str">
        <f>Revistes!C38</f>
        <v>0045-7949</v>
      </c>
      <c r="C38" t="str">
        <f>Revistes!D38</f>
        <v>R</v>
      </c>
      <c r="D38" t="str">
        <f>Revistes!E38</f>
        <v>S</v>
      </c>
    </row>
    <row r="39" spans="1:4">
      <c r="A39" t="str">
        <f>Revistes!B39</f>
        <v>CVS</v>
      </c>
      <c r="B39" t="str">
        <f>Revistes!C39</f>
        <v>1432-9360</v>
      </c>
      <c r="C39" t="str">
        <f>Revistes!D39</f>
        <v>R</v>
      </c>
      <c r="D39" t="str">
        <f>Revistes!E39</f>
        <v>S</v>
      </c>
    </row>
    <row r="40" spans="1:4">
      <c r="A40" t="str">
        <f>Revistes!B40</f>
        <v>COCB</v>
      </c>
      <c r="B40" t="str">
        <f>Revistes!C40</f>
        <v>0955-0674</v>
      </c>
      <c r="C40" t="str">
        <f>Revistes!D40</f>
        <v>R</v>
      </c>
      <c r="D40" t="str">
        <f>Revistes!E40</f>
        <v>S</v>
      </c>
    </row>
    <row r="41" spans="1:4">
      <c r="A41" t="str">
        <f>Revistes!B41</f>
        <v>EPSR</v>
      </c>
      <c r="B41" t="str">
        <f>Revistes!C41</f>
        <v>0378-7796</v>
      </c>
      <c r="C41" t="str">
        <f>Revistes!D41</f>
        <v>R</v>
      </c>
      <c r="D41" t="str">
        <f>Revistes!E41</f>
        <v>S</v>
      </c>
    </row>
    <row r="42" spans="1:4">
      <c r="A42" t="str">
        <f>Revistes!B42</f>
        <v>EAEW</v>
      </c>
      <c r="B42" t="str">
        <f>Revistes!C42</f>
        <v>9780470686652</v>
      </c>
      <c r="C42" t="str">
        <f>Revistes!D42</f>
        <v>L</v>
      </c>
      <c r="D42" t="str">
        <f>Revistes!E42</f>
        <v>N</v>
      </c>
    </row>
    <row r="43" spans="1:4">
      <c r="A43" t="str">
        <f>Revistes!B43</f>
        <v>TECM</v>
      </c>
      <c r="B43" t="str">
        <f>Revistes!C43</f>
        <v>9780470091357</v>
      </c>
      <c r="C43" t="str">
        <f>Revistes!D43</f>
        <v>L</v>
      </c>
      <c r="D43" t="str">
        <f>Revistes!E43</f>
        <v>N</v>
      </c>
    </row>
    <row r="44" spans="1:4">
      <c r="A44" t="str">
        <f>Revistes!B44</f>
        <v>E</v>
      </c>
      <c r="B44" t="str">
        <f>Revistes!C44</f>
        <v>0360-5442</v>
      </c>
      <c r="C44" t="str">
        <f>Revistes!D44</f>
        <v>R</v>
      </c>
      <c r="D44" t="str">
        <f>Revistes!E44</f>
        <v>S</v>
      </c>
    </row>
    <row r="45" spans="1:4">
      <c r="A45" t="str">
        <f>Revistes!B45</f>
        <v>EAWBE</v>
      </c>
      <c r="B45" t="str">
        <f>Revistes!C45</f>
        <v>0955-7997</v>
      </c>
      <c r="C45" t="str">
        <f>Revistes!D45</f>
        <v>R</v>
      </c>
      <c r="D45" t="str">
        <f>Revistes!E45</f>
        <v>S</v>
      </c>
    </row>
    <row r="46" spans="1:4">
      <c r="A46" t="str">
        <f>Revistes!B46</f>
        <v>ECM</v>
      </c>
      <c r="B46" t="str">
        <f>Revistes!C46</f>
        <v>1755-0777</v>
      </c>
      <c r="C46" t="str">
        <f>Revistes!D46</f>
        <v>R</v>
      </c>
      <c r="D46" t="str">
        <f>Revistes!E46</f>
        <v>N</v>
      </c>
    </row>
    <row r="47" spans="1:4">
      <c r="A47" t="str">
        <f>Revistes!B47</f>
        <v>EC</v>
      </c>
      <c r="B47" t="str">
        <f>Revistes!C47</f>
        <v>0264-4401</v>
      </c>
      <c r="C47" t="str">
        <f>Revistes!D47</f>
        <v>R</v>
      </c>
      <c r="D47" t="str">
        <f>Revistes!E47</f>
        <v>S</v>
      </c>
    </row>
    <row r="48" spans="1:4">
      <c r="A48" t="str">
        <f>Revistes!B48</f>
        <v>EwC</v>
      </c>
      <c r="B48" t="str">
        <f>Revistes!C48</f>
        <v>0177-0667</v>
      </c>
      <c r="C48" t="str">
        <f>Revistes!D48</f>
        <v>R</v>
      </c>
      <c r="D48" t="str">
        <f>Revistes!E48</f>
        <v>S</v>
      </c>
    </row>
    <row r="49" spans="1:4">
      <c r="A49" t="str">
        <f>Revistes!B49</f>
        <v>COCV</v>
      </c>
      <c r="B49" t="str">
        <f>Revistes!C49</f>
        <v>1292-8119</v>
      </c>
      <c r="C49" t="str">
        <f>Revistes!D49</f>
        <v>R</v>
      </c>
      <c r="D49" t="str">
        <f>Revistes!E49</f>
        <v>S</v>
      </c>
    </row>
    <row r="50" spans="1:4">
      <c r="A50" t="str">
        <f>Revistes!B50</f>
        <v>EMA</v>
      </c>
      <c r="B50" t="str">
        <f>Revistes!C50</f>
        <v>0167-6369</v>
      </c>
      <c r="C50" t="str">
        <f>Revistes!D50</f>
        <v>R</v>
      </c>
      <c r="D50" t="str">
        <f>Revistes!E50</f>
        <v>S</v>
      </c>
    </row>
    <row r="51" spans="1:4">
      <c r="A51" t="str">
        <f>Revistes!B51</f>
        <v>ESPR</v>
      </c>
      <c r="B51" t="str">
        <f>Revistes!C51</f>
        <v>0944-1344</v>
      </c>
      <c r="C51" t="str">
        <f>Revistes!D51</f>
        <v>R</v>
      </c>
      <c r="D51" t="str">
        <f>Revistes!E51</f>
        <v>S</v>
      </c>
    </row>
    <row r="52" spans="1:4">
      <c r="A52" t="str">
        <f>Revistes!B52</f>
        <v>REMN</v>
      </c>
      <c r="B52" t="str">
        <f>Revistes!C52</f>
        <v>1779-7179</v>
      </c>
      <c r="C52" t="str">
        <f>Revistes!D52</f>
        <v>R</v>
      </c>
      <c r="D52" t="str">
        <f>Revistes!E52</f>
        <v>N</v>
      </c>
    </row>
    <row r="53" spans="1:4">
      <c r="A53" t="str">
        <f>Revistes!B53</f>
        <v>EJEE</v>
      </c>
      <c r="B53" t="str">
        <f>Revistes!C53</f>
        <v>0304-3797</v>
      </c>
      <c r="C53" t="str">
        <f>Revistes!D53</f>
        <v>R</v>
      </c>
      <c r="D53" t="str">
        <f>Revistes!E53</f>
        <v>N</v>
      </c>
    </row>
    <row r="54" spans="1:4">
      <c r="A54" t="str">
        <f>Revistes!B54</f>
        <v>EJECE</v>
      </c>
      <c r="B54" t="str">
        <f>Revistes!C54</f>
        <v>1964-8189</v>
      </c>
      <c r="C54" t="str">
        <f>Revistes!D54</f>
        <v>R</v>
      </c>
      <c r="D54" t="str">
        <f>Revistes!E54</f>
        <v>S</v>
      </c>
    </row>
    <row r="55" spans="1:4">
      <c r="A55" t="str">
        <f>Revistes!B55</f>
        <v>REEF</v>
      </c>
      <c r="B55" t="str">
        <f>Revistes!C55</f>
        <v>1779-7179</v>
      </c>
      <c r="C55" t="str">
        <f>Revistes!D55</f>
        <v>R</v>
      </c>
      <c r="D55" t="str">
        <f>Revistes!E55</f>
        <v>N</v>
      </c>
    </row>
    <row r="56" spans="1:4">
      <c r="A56" t="str">
        <f>Revistes!B56</f>
        <v>EJMAS</v>
      </c>
      <c r="B56" t="str">
        <f>Revistes!C56</f>
        <v>0997-7538</v>
      </c>
      <c r="C56" t="str">
        <f>Revistes!D56</f>
        <v>R</v>
      </c>
      <c r="D56" t="str">
        <f>Revistes!E56</f>
        <v>S</v>
      </c>
    </row>
    <row r="57" spans="1:4">
      <c r="A57" t="str">
        <f>Revistes!B57</f>
        <v>FEAD</v>
      </c>
      <c r="B57" t="str">
        <f>Revistes!C57</f>
        <v>0168-874X</v>
      </c>
      <c r="C57" t="str">
        <f>Revistes!D57</f>
        <v>R</v>
      </c>
      <c r="D57" t="str">
        <f>Revistes!E57</f>
        <v>S</v>
      </c>
    </row>
    <row r="58" spans="1:4">
      <c r="A58" t="str">
        <f>Revistes!B58</f>
        <v>EML</v>
      </c>
      <c r="B58" t="str">
        <f>Revistes!C58</f>
        <v>2352-4316</v>
      </c>
      <c r="C58" t="str">
        <f>Revistes!D58</f>
        <v>R</v>
      </c>
      <c r="D58" t="str">
        <f>Revistes!E58</f>
        <v>N</v>
      </c>
    </row>
    <row r="59" spans="1:4">
      <c r="A59" t="str">
        <f>Revistes!B59</f>
        <v>FES</v>
      </c>
      <c r="B59" t="str">
        <f>Revistes!C59</f>
        <v>2095-0195</v>
      </c>
      <c r="C59" t="str">
        <f>Revistes!D59</f>
        <v>R</v>
      </c>
      <c r="D59" t="str">
        <f>Revistes!E59</f>
        <v>S</v>
      </c>
    </row>
    <row r="60" spans="1:4">
      <c r="A60" t="str">
        <f>Revistes!B60</f>
        <v>GGG</v>
      </c>
      <c r="B60" t="str">
        <f>Revistes!C60</f>
        <v>1525-2027</v>
      </c>
      <c r="C60" t="str">
        <f>Revistes!D60</f>
        <v>R</v>
      </c>
      <c r="D60" t="str">
        <f>Revistes!E60</f>
        <v>S</v>
      </c>
    </row>
    <row r="61" spans="1:4">
      <c r="A61" t="str">
        <f>Revistes!B61</f>
        <v>G</v>
      </c>
      <c r="B61" t="str">
        <f>Revistes!C61</f>
        <v>0091-7613</v>
      </c>
      <c r="C61" t="str">
        <f>Revistes!D61</f>
        <v>R</v>
      </c>
      <c r="D61" t="str">
        <f>Revistes!E61</f>
        <v>S</v>
      </c>
    </row>
    <row r="62" spans="1:4">
      <c r="A62" t="str">
        <f>Revistes!B62</f>
        <v>GJI</v>
      </c>
      <c r="B62" t="str">
        <f>Revistes!C62</f>
        <v>1365-246X</v>
      </c>
      <c r="C62" t="str">
        <f>Revistes!D62</f>
        <v>R</v>
      </c>
      <c r="D62" t="str">
        <f>Revistes!E62</f>
        <v>S</v>
      </c>
    </row>
    <row r="63" spans="1:4">
      <c r="A63" t="str">
        <f>Revistes!B63</f>
        <v>GRL</v>
      </c>
      <c r="B63" t="str">
        <f>Revistes!C63</f>
        <v>1944-8007</v>
      </c>
      <c r="C63" t="str">
        <f>Revistes!D63</f>
        <v>R</v>
      </c>
      <c r="D63" t="str">
        <f>Revistes!E63</f>
        <v>S</v>
      </c>
    </row>
    <row r="64" spans="1:4">
      <c r="A64" t="str">
        <f>Revistes!B64</f>
        <v>ITBE</v>
      </c>
      <c r="B64" t="str">
        <f>Revistes!C64</f>
        <v>0018-9294</v>
      </c>
      <c r="C64" t="str">
        <f>Revistes!D64</f>
        <v>R</v>
      </c>
      <c r="D64" t="str">
        <f>Revistes!E64</f>
        <v>S</v>
      </c>
    </row>
    <row r="65" spans="1:4">
      <c r="A65" t="str">
        <f>Revistes!B65</f>
        <v>IJNAMG</v>
      </c>
      <c r="B65" t="str">
        <f>Revistes!C65</f>
        <v>1096-9853</v>
      </c>
      <c r="C65" t="str">
        <f>Revistes!D65</f>
        <v>R</v>
      </c>
      <c r="D65" t="str">
        <f>Revistes!E65</f>
        <v>S</v>
      </c>
    </row>
    <row r="66" spans="1:4">
      <c r="A66" t="str">
        <f>Revistes!B66</f>
        <v>IJNMBE</v>
      </c>
      <c r="B66" t="str">
        <f>Revistes!C66</f>
        <v>2040-7947</v>
      </c>
      <c r="C66" t="str">
        <f>Revistes!D66</f>
        <v>R</v>
      </c>
      <c r="D66" t="str">
        <f>Revistes!E66</f>
        <v>S</v>
      </c>
    </row>
    <row r="67" spans="1:4">
      <c r="A67" t="str">
        <f>Revistes!B67</f>
        <v>IJNME</v>
      </c>
      <c r="B67" t="str">
        <f>Revistes!C67</f>
        <v>1097-0207</v>
      </c>
      <c r="C67" t="str">
        <f>Revistes!D67</f>
        <v>R</v>
      </c>
      <c r="D67" t="str">
        <f>Revistes!E67</f>
        <v>S</v>
      </c>
    </row>
    <row r="68" spans="1:4">
      <c r="A68" t="str">
        <f>Revistes!B68</f>
        <v>IJNMF</v>
      </c>
      <c r="B68" t="str">
        <f>Revistes!C68</f>
        <v>1097-0363</v>
      </c>
      <c r="C68" t="str">
        <f>Revistes!D68</f>
        <v>R</v>
      </c>
      <c r="D68" t="str">
        <f>Revistes!E68</f>
        <v>S</v>
      </c>
    </row>
    <row r="69" spans="1:4">
      <c r="A69" t="str">
        <f>Revistes!B69</f>
        <v>IJAMCS</v>
      </c>
      <c r="B69" t="str">
        <f>Revistes!C69</f>
        <v>1641-876X</v>
      </c>
      <c r="C69" t="str">
        <f>Revistes!D69</f>
        <v>R</v>
      </c>
      <c r="D69" t="str">
        <f>Revistes!E69</f>
        <v>S</v>
      </c>
    </row>
    <row r="70" spans="1:4">
      <c r="A70" t="str">
        <f>Revistes!B70</f>
        <v>IJC</v>
      </c>
      <c r="B70" t="str">
        <f>Revistes!C70</f>
        <v>1097-0088</v>
      </c>
      <c r="C70" t="str">
        <f>Revistes!D70</f>
        <v>R</v>
      </c>
      <c r="D70" t="str">
        <f>Revistes!E70</f>
        <v>S</v>
      </c>
    </row>
    <row r="71" spans="1:4">
      <c r="A71" t="str">
        <f>Revistes!B71</f>
        <v>IJCM</v>
      </c>
      <c r="B71" t="str">
        <f>Revistes!C71</f>
        <v>0219-8762</v>
      </c>
      <c r="C71" t="str">
        <f>Revistes!D71</f>
        <v>R</v>
      </c>
      <c r="D71" t="str">
        <f>Revistes!E71</f>
        <v>S</v>
      </c>
    </row>
    <row r="72" spans="1:4">
      <c r="A72" t="str">
        <f>Revistes!B72</f>
        <v>IJDM</v>
      </c>
      <c r="B72" t="str">
        <f>Revistes!C72</f>
        <v>1056-7895</v>
      </c>
      <c r="C72" t="str">
        <f>Revistes!D72</f>
        <v>R</v>
      </c>
      <c r="D72" t="str">
        <f>Revistes!E72</f>
        <v>S</v>
      </c>
    </row>
    <row r="73" spans="1:4">
      <c r="A73" t="str">
        <f>Revistes!B73</f>
        <v>IJF</v>
      </c>
      <c r="B73" t="str">
        <f>Revistes!C73</f>
        <v>0142-1123</v>
      </c>
      <c r="C73" t="str">
        <f>Revistes!D73</f>
        <v>R</v>
      </c>
      <c r="D73" t="str">
        <f>Revistes!E73</f>
        <v>S</v>
      </c>
    </row>
    <row r="74" spans="1:4">
      <c r="A74" t="str">
        <f>Revistes!B74</f>
        <v>IJFP</v>
      </c>
      <c r="B74" t="str">
        <f>Revistes!C74</f>
        <v>1292-7775</v>
      </c>
      <c r="C74" t="str">
        <f>Revistes!D74</f>
        <v>R</v>
      </c>
      <c r="D74" t="str">
        <f>Revistes!E74</f>
        <v>N</v>
      </c>
    </row>
    <row r="75" spans="1:4">
      <c r="A75" t="str">
        <f>Revistes!B75</f>
        <v>IJF2</v>
      </c>
      <c r="B75" t="str">
        <f>Revistes!C75</f>
        <v>0376-9429</v>
      </c>
      <c r="C75" t="str">
        <f>Revistes!D75</f>
        <v>R</v>
      </c>
      <c r="D75" t="str">
        <f>Revistes!E75</f>
        <v>S</v>
      </c>
    </row>
    <row r="76" spans="1:4">
      <c r="A76" t="str">
        <f>Revistes!B76</f>
        <v>IJIE</v>
      </c>
      <c r="B76" t="str">
        <f>Revistes!C76</f>
        <v>0734-743X</v>
      </c>
      <c r="C76" t="str">
        <f>Revistes!D76</f>
        <v>R</v>
      </c>
      <c r="D76" t="str">
        <f>Revistes!E76</f>
        <v>S</v>
      </c>
    </row>
    <row r="77" spans="1:4">
      <c r="A77" t="str">
        <f>Revistes!B77</f>
        <v>IJMF</v>
      </c>
      <c r="B77" t="str">
        <f>Revistes!C77</f>
        <v>1960-6206</v>
      </c>
      <c r="C77" t="str">
        <f>Revistes!D77</f>
        <v>R</v>
      </c>
      <c r="D77" t="str">
        <f>Revistes!E77</f>
        <v>S</v>
      </c>
    </row>
    <row r="78" spans="1:4">
      <c r="A78" t="str">
        <f>Revistes!B78</f>
        <v>IJNAM</v>
      </c>
      <c r="B78" t="str">
        <f>Revistes!C78</f>
        <v>1705-5105</v>
      </c>
      <c r="C78" t="str">
        <f>Revistes!D78</f>
        <v>R</v>
      </c>
      <c r="D78" t="str">
        <f>Revistes!E78</f>
        <v>S</v>
      </c>
    </row>
    <row r="79" spans="1:4">
      <c r="A79" t="str">
        <f>Revistes!B79</f>
        <v>IJSS</v>
      </c>
      <c r="B79" t="str">
        <f>Revistes!C79</f>
        <v>0020-7683</v>
      </c>
      <c r="C79" t="str">
        <f>Revistes!D79</f>
        <v>R</v>
      </c>
      <c r="D79" t="str">
        <f>Revistes!E79</f>
        <v>S</v>
      </c>
    </row>
    <row r="80" spans="1:4">
      <c r="A80" t="str">
        <f>Revistes!B80</f>
        <v>IJSHE</v>
      </c>
      <c r="B80" t="str">
        <f>Revistes!C80</f>
        <v>1467-6370</v>
      </c>
      <c r="C80" t="str">
        <f>Revistes!D80</f>
        <v>R</v>
      </c>
      <c r="D80" t="str">
        <f>Revistes!E80</f>
        <v>S</v>
      </c>
    </row>
    <row r="81" spans="1:4">
      <c r="A81" t="str">
        <f>Revistes!B81</f>
        <v>IJWRD</v>
      </c>
      <c r="B81" t="str">
        <f>Revistes!C81</f>
        <v>0790-0627</v>
      </c>
      <c r="C81" t="str">
        <f>Revistes!D81</f>
        <v>R</v>
      </c>
      <c r="D81" t="str">
        <f>Revistes!E81</f>
        <v>S</v>
      </c>
    </row>
    <row r="82" spans="1:4">
      <c r="A82" t="str">
        <f>Revistes!B82</f>
        <v>IOPIN</v>
      </c>
      <c r="B82" t="str">
        <f>Revistes!C82</f>
        <v>0266-5611</v>
      </c>
      <c r="C82" t="str">
        <f>Revistes!D82</f>
        <v>R</v>
      </c>
      <c r="D82" t="str">
        <f>Revistes!E82</f>
        <v>S</v>
      </c>
    </row>
    <row r="83" spans="1:4">
      <c r="A83" t="str">
        <f>Revistes!B83</f>
        <v>IOPN</v>
      </c>
      <c r="B83" t="str">
        <f>Revistes!C83</f>
        <v>0957-4484</v>
      </c>
      <c r="C83" t="str">
        <f>Revistes!D83</f>
        <v>R</v>
      </c>
      <c r="D83" t="str">
        <f>Revistes!E83</f>
        <v>S</v>
      </c>
    </row>
    <row r="84" spans="1:4">
      <c r="A84" t="str">
        <f>Revistes!B84</f>
        <v>JPIV</v>
      </c>
      <c r="B84" t="str">
        <f>Revistes!C84</f>
        <v>1155-4339</v>
      </c>
      <c r="C84" t="str">
        <f>Revistes!D84</f>
        <v>R</v>
      </c>
      <c r="D84" t="str">
        <f>Revistes!E84</f>
        <v>S</v>
      </c>
    </row>
    <row r="85" spans="1:4">
      <c r="A85" t="str">
        <f>Revistes!B85</f>
        <v>JAM</v>
      </c>
      <c r="B85" t="str">
        <f>Revistes!C85</f>
        <v>2379-0431</v>
      </c>
      <c r="C85" t="str">
        <f>Revistes!D85</f>
        <v>R</v>
      </c>
      <c r="D85" t="str">
        <f>Revistes!E85</f>
        <v>N</v>
      </c>
    </row>
    <row r="86" spans="1:4">
      <c r="A86" t="str">
        <f>Revistes!B86</f>
        <v>JAP</v>
      </c>
      <c r="B86" t="str">
        <f>Revistes!C86</f>
        <v>0021-8979</v>
      </c>
      <c r="C86" t="str">
        <f>Revistes!D86</f>
        <v>R</v>
      </c>
      <c r="D86" t="str">
        <f>Revistes!E86</f>
        <v>S</v>
      </c>
    </row>
    <row r="87" spans="1:4">
      <c r="A87" t="str">
        <f>Revistes!B87</f>
        <v>JB</v>
      </c>
      <c r="B87" t="str">
        <f>Revistes!C87</f>
        <v>0021-9290</v>
      </c>
      <c r="C87" t="str">
        <f>Revistes!D87</f>
        <v>R</v>
      </c>
      <c r="D87" t="str">
        <f>Revistes!E87</f>
        <v>S</v>
      </c>
    </row>
    <row r="88" spans="1:4">
      <c r="A88" t="str">
        <f>Revistes!B88</f>
        <v>JCTC</v>
      </c>
      <c r="B88" t="str">
        <f>Revistes!C88</f>
        <v>1549-9618</v>
      </c>
      <c r="C88" t="str">
        <f>Revistes!D88</f>
        <v>R</v>
      </c>
      <c r="D88" t="str">
        <f>Revistes!E88</f>
        <v>S</v>
      </c>
    </row>
    <row r="89" spans="1:4">
      <c r="A89" t="str">
        <f>Revistes!B89</f>
        <v>JCA</v>
      </c>
      <c r="B89" t="str">
        <f>Revistes!C89</f>
        <v>0218-396X</v>
      </c>
      <c r="C89" t="str">
        <f>Revistes!D89</f>
        <v>R</v>
      </c>
      <c r="D89" t="str">
        <f>Revistes!E89</f>
        <v>S</v>
      </c>
    </row>
    <row r="90" spans="1:4">
      <c r="A90" t="str">
        <f>Revistes!B90</f>
        <v>JCP</v>
      </c>
      <c r="B90" t="str">
        <f>Revistes!C90</f>
        <v>0021-9991</v>
      </c>
      <c r="C90" t="str">
        <f>Revistes!D90</f>
        <v>R</v>
      </c>
      <c r="D90" t="str">
        <f>Revistes!E90</f>
        <v>S</v>
      </c>
    </row>
    <row r="91" spans="1:4">
      <c r="A91" t="str">
        <f>Revistes!B91</f>
        <v>JCSMD</v>
      </c>
      <c r="B91" t="str">
        <f>Revistes!C91</f>
        <v>2330-152X</v>
      </c>
      <c r="C91" t="str">
        <f>Revistes!D91</f>
        <v>R</v>
      </c>
      <c r="D91" t="str">
        <f>Revistes!E91</f>
        <v>S</v>
      </c>
    </row>
    <row r="92" spans="1:4">
      <c r="A92" t="str">
        <f>Revistes!B92</f>
        <v>JEM(ASCE)</v>
      </c>
      <c r="B92" t="str">
        <f>Revistes!C92</f>
        <v>0733-9399</v>
      </c>
      <c r="C92" t="str">
        <f>Revistes!D92</f>
        <v>R</v>
      </c>
      <c r="D92" t="str">
        <f>Revistes!E92</f>
        <v>S</v>
      </c>
    </row>
    <row r="93" spans="1:4">
      <c r="A93" t="str">
        <f>Revistes!B93</f>
        <v>JELAS</v>
      </c>
      <c r="B93" t="str">
        <f>Revistes!C93</f>
        <v>0374-3535</v>
      </c>
      <c r="C93" t="str">
        <f>Revistes!D93</f>
        <v>R</v>
      </c>
      <c r="D93" t="str">
        <f>Revistes!E93</f>
        <v>S</v>
      </c>
    </row>
    <row r="94" spans="1:4">
      <c r="A94" t="str">
        <f>Revistes!B94</f>
        <v>JGE-ASCE</v>
      </c>
      <c r="B94" t="str">
        <f>Revistes!C94</f>
        <v>0733-9410</v>
      </c>
      <c r="C94" t="str">
        <f>Revistes!D94</f>
        <v>R</v>
      </c>
      <c r="D94" t="str">
        <f>Revistes!E94</f>
        <v>S</v>
      </c>
    </row>
    <row r="95" spans="1:4">
      <c r="A95" t="str">
        <f>Revistes!B95</f>
        <v>JHE</v>
      </c>
      <c r="B95" t="str">
        <f>Revistes!C95</f>
        <v>1084-0699</v>
      </c>
      <c r="C95" t="str">
        <f>Revistes!D95</f>
        <v>R</v>
      </c>
      <c r="D95" t="str">
        <f>Revistes!E95</f>
        <v>S</v>
      </c>
    </row>
    <row r="96" spans="1:4">
      <c r="A96" t="str">
        <f>Revistes!B96</f>
        <v>JIEA</v>
      </c>
      <c r="B96" t="str">
        <f>Revistes!C96</f>
        <v>0897-3962</v>
      </c>
      <c r="C96" t="str">
        <f>Revistes!D96</f>
        <v>R</v>
      </c>
      <c r="D96" t="str">
        <f>Revistes!E96</f>
        <v>S</v>
      </c>
    </row>
    <row r="97" spans="1:4">
      <c r="A97" t="str">
        <f>Revistes!B97</f>
        <v>JMBi</v>
      </c>
      <c r="B97" t="str">
        <f>Revistes!C97</f>
        <v>0303-6812</v>
      </c>
      <c r="C97" t="str">
        <f>Revistes!D97</f>
        <v>R</v>
      </c>
      <c r="D97" t="str">
        <f>Revistes!E97</f>
        <v>S</v>
      </c>
    </row>
    <row r="98" spans="1:4">
      <c r="A98" t="str">
        <f>Revistes!B98</f>
        <v>JMS</v>
      </c>
      <c r="B98" t="str">
        <f>Revistes!C98</f>
        <v>0376-7388</v>
      </c>
      <c r="C98" t="str">
        <f>Revistes!D98</f>
        <v>R</v>
      </c>
      <c r="D98" t="str">
        <f>Revistes!E98</f>
        <v>S</v>
      </c>
    </row>
    <row r="99" spans="1:4">
      <c r="A99" t="str">
        <f>Revistes!B99</f>
        <v>JPDAP</v>
      </c>
      <c r="B99" t="str">
        <f>Revistes!C99</f>
        <v>0022-3727</v>
      </c>
      <c r="C99" t="str">
        <f>Revistes!D99</f>
        <v>R</v>
      </c>
      <c r="D99" t="str">
        <f>Revistes!E99</f>
        <v>S</v>
      </c>
    </row>
    <row r="100" spans="1:4">
      <c r="A100" t="str">
        <f>Revistes!B100</f>
        <v>JSC</v>
      </c>
      <c r="B100" t="str">
        <f>Revistes!C100</f>
        <v>0885-7474</v>
      </c>
      <c r="C100" t="str">
        <f>Revistes!D100</f>
        <v>R</v>
      </c>
      <c r="D100" t="str">
        <f>Revistes!E100</f>
        <v>S</v>
      </c>
    </row>
    <row r="101" spans="1:4">
      <c r="A101" t="str">
        <f>Revistes!B101</f>
        <v>JSUSE</v>
      </c>
      <c r="B101" t="str">
        <f>Revistes!C101</f>
        <v>1000-2618</v>
      </c>
      <c r="C101" t="str">
        <f>Revistes!D101</f>
        <v>R</v>
      </c>
      <c r="D101" t="str">
        <f>Revistes!E101</f>
        <v>S</v>
      </c>
    </row>
    <row r="102" spans="1:4">
      <c r="A102" t="str">
        <f>Revistes!B102</f>
        <v>JSV</v>
      </c>
      <c r="B102" t="str">
        <f>Revistes!C102</f>
        <v>0022-460X</v>
      </c>
      <c r="C102" t="str">
        <f>Revistes!D102</f>
        <v>R</v>
      </c>
      <c r="D102" t="str">
        <f>Revistes!E102</f>
        <v>S</v>
      </c>
    </row>
    <row r="103" spans="1:4">
      <c r="A103" t="str">
        <f>Revistes!B103</f>
        <v>JTB</v>
      </c>
      <c r="B103" t="str">
        <f>Revistes!C103</f>
        <v>0022-5193</v>
      </c>
      <c r="C103" t="str">
        <f>Revistes!D103</f>
        <v>R</v>
      </c>
      <c r="D103" t="str">
        <f>Revistes!E103</f>
        <v>S</v>
      </c>
    </row>
    <row r="104" spans="1:4">
      <c r="A104" t="str">
        <f>Revistes!B104</f>
        <v>JMBBM</v>
      </c>
      <c r="B104" t="str">
        <f>Revistes!C104</f>
        <v>1751-6161</v>
      </c>
      <c r="C104" t="str">
        <f>Revistes!D104</f>
        <v>R</v>
      </c>
      <c r="D104" t="str">
        <f>Revistes!E104</f>
        <v>S</v>
      </c>
    </row>
    <row r="105" spans="1:4">
      <c r="A105" t="str">
        <f>Revistes!B105</f>
        <v>JMPS</v>
      </c>
      <c r="B105" t="str">
        <f>Revistes!C105</f>
        <v>0022-5096</v>
      </c>
      <c r="C105" t="str">
        <f>Revistes!D105</f>
        <v>R</v>
      </c>
      <c r="D105" t="str">
        <f>Revistes!E105</f>
        <v>S</v>
      </c>
    </row>
    <row r="106" spans="1:4">
      <c r="A106" t="str">
        <f>Revistes!B106</f>
        <v>JWPCOE</v>
      </c>
      <c r="B106" t="str">
        <f>Revistes!C106</f>
        <v>0733-950X</v>
      </c>
      <c r="C106" t="str">
        <f>Revistes!D106</f>
        <v>R</v>
      </c>
      <c r="D106" t="str">
        <f>Revistes!E106</f>
        <v>S</v>
      </c>
    </row>
    <row r="107" spans="1:4">
      <c r="A107" t="str">
        <f>Revistes!B107</f>
        <v>JWEIA</v>
      </c>
      <c r="B107" t="str">
        <f>Revistes!C107</f>
        <v>0167-6105</v>
      </c>
      <c r="C107" t="str">
        <f>Revistes!D107</f>
        <v>R</v>
      </c>
      <c r="D107" t="str">
        <f>Revistes!E107</f>
        <v>S</v>
      </c>
    </row>
    <row r="108" spans="1:4">
      <c r="A108" t="str">
        <f>Revistes!B108</f>
        <v>JCO</v>
      </c>
      <c r="B108" t="str">
        <f>Revistes!C108</f>
        <v>0363-0129</v>
      </c>
      <c r="C108" t="str">
        <f>Revistes!D108</f>
        <v>R</v>
      </c>
      <c r="D108" t="str">
        <f>Revistes!E108</f>
        <v>S</v>
      </c>
    </row>
    <row r="109" spans="1:4">
      <c r="A109" t="str">
        <f>Revistes!B109</f>
        <v>(SIAM)JNA</v>
      </c>
      <c r="B109" t="str">
        <f>Revistes!C109</f>
        <v>0036-1429</v>
      </c>
      <c r="C109" t="str">
        <f>Revistes!D109</f>
        <v>R</v>
      </c>
      <c r="D109" t="str">
        <f>Revistes!E109</f>
        <v>S</v>
      </c>
    </row>
    <row r="110" spans="1:4">
      <c r="A110" t="str">
        <f>Revistes!B110</f>
        <v>JSC(SIAM)</v>
      </c>
      <c r="B110" t="str">
        <f>Revistes!C110</f>
        <v>1064-8275</v>
      </c>
      <c r="C110" t="str">
        <f>Revistes!D110</f>
        <v>R</v>
      </c>
      <c r="D110" t="str">
        <f>Revistes!E110</f>
        <v>S</v>
      </c>
    </row>
    <row r="111" spans="1:4">
      <c r="A111" t="str">
        <f>Revistes!B111</f>
        <v>JPVT</v>
      </c>
      <c r="B111" t="str">
        <f>Revistes!C111</f>
        <v>0094-9930</v>
      </c>
      <c r="C111" t="str">
        <f>Revistes!D111</f>
        <v>R</v>
      </c>
      <c r="D111" t="str">
        <f>Revistes!E111</f>
        <v>S</v>
      </c>
    </row>
    <row r="112" spans="1:4">
      <c r="A112" t="str">
        <f>Revistes!B112</f>
        <v>LNCSE</v>
      </c>
      <c r="B112" t="str">
        <f>Revistes!C112</f>
        <v>1439-7358</v>
      </c>
      <c r="C112" t="str">
        <f>Revistes!D112</f>
        <v>R</v>
      </c>
      <c r="D112" t="str">
        <f>Revistes!E112</f>
        <v>N</v>
      </c>
    </row>
    <row r="113" spans="1:4">
      <c r="A113" t="str">
        <f>Revistes!B113</f>
        <v>L</v>
      </c>
      <c r="B113" t="str">
        <f>Revistes!C113</f>
        <v>0024-4937</v>
      </c>
      <c r="C113" t="str">
        <f>Revistes!D113</f>
        <v>R</v>
      </c>
      <c r="D113" t="str">
        <f>Revistes!E113</f>
        <v>S</v>
      </c>
    </row>
    <row r="114" spans="1:4">
      <c r="A114" t="str">
        <f>Revistes!B114</f>
        <v>MMNA</v>
      </c>
      <c r="B114" t="str">
        <f>Revistes!C114</f>
        <v>0764-583X</v>
      </c>
      <c r="C114" t="str">
        <f>Revistes!D114</f>
        <v>R</v>
      </c>
      <c r="D114" t="str">
        <f>Revistes!E114</f>
        <v>S</v>
      </c>
    </row>
    <row r="115" spans="1:4">
      <c r="A115" t="str">
        <f>Revistes!B115</f>
        <v>MMCS</v>
      </c>
      <c r="B115" t="str">
        <f>Revistes!C115</f>
        <v>2070-0482</v>
      </c>
      <c r="C115" t="str">
        <f>Revistes!D115</f>
        <v>R</v>
      </c>
      <c r="D115" t="str">
        <f>Revistes!E115</f>
        <v>N</v>
      </c>
    </row>
    <row r="116" spans="1:4">
      <c r="A116" t="str">
        <f>Revistes!B116</f>
        <v>MMMAS</v>
      </c>
      <c r="B116" t="str">
        <f>Revistes!C116</f>
        <v>0218-2025</v>
      </c>
      <c r="C116" t="str">
        <f>Revistes!D116</f>
        <v>R</v>
      </c>
      <c r="D116" t="str">
        <f>Revistes!E116</f>
        <v>S</v>
      </c>
    </row>
    <row r="117" spans="1:4">
      <c r="A117" t="str">
        <f>Revistes!B117</f>
        <v>MandI</v>
      </c>
      <c r="B117" t="str">
        <f>Revistes!C117</f>
        <v>2257-7777</v>
      </c>
      <c r="C117" t="str">
        <f>Revistes!D117</f>
        <v>R</v>
      </c>
      <c r="D117" t="str">
        <f>Revistes!E117</f>
        <v>S</v>
      </c>
    </row>
    <row r="118" spans="1:4">
      <c r="A118" t="str">
        <f>Revistes!B118</f>
        <v>M</v>
      </c>
      <c r="B118" t="str">
        <f>Revistes!C118</f>
        <v>0025-6455</v>
      </c>
      <c r="C118" t="str">
        <f>Revistes!D118</f>
        <v>R</v>
      </c>
      <c r="D118" t="str">
        <f>Revistes!E118</f>
        <v>S</v>
      </c>
    </row>
    <row r="119" spans="1:4">
      <c r="A119" t="str">
        <f>Revistes!B119</f>
        <v>MSSP</v>
      </c>
      <c r="B119" t="str">
        <f>Revistes!C119</f>
        <v>0888-3270</v>
      </c>
      <c r="C119" t="str">
        <f>Revistes!D119</f>
        <v>R</v>
      </c>
      <c r="D119" t="str">
        <f>Revistes!E119</f>
        <v>S</v>
      </c>
    </row>
    <row r="120" spans="1:4">
      <c r="A120" t="str">
        <f>Revistes!B120</f>
        <v>MC-FM</v>
      </c>
      <c r="B120" t="str">
        <f>Revistes!C120</f>
        <v>1099-1484</v>
      </c>
      <c r="C120" t="str">
        <f>Revistes!D120</f>
        <v>R</v>
      </c>
      <c r="D120" t="str">
        <f>Revistes!E120</f>
        <v>S</v>
      </c>
    </row>
    <row r="121" spans="1:4">
      <c r="A121" t="str">
        <f>Revistes!B121</f>
        <v>MM</v>
      </c>
      <c r="B121" t="str">
        <f>Revistes!C121</f>
        <v>0167-6636</v>
      </c>
      <c r="C121" t="str">
        <f>Revistes!D121</f>
        <v>R</v>
      </c>
      <c r="D121" t="str">
        <f>Revistes!E121</f>
        <v>S</v>
      </c>
    </row>
    <row r="122" spans="1:4">
      <c r="A122" t="str">
        <f>Revistes!B122</f>
        <v>MRC</v>
      </c>
      <c r="B122" t="str">
        <f>Revistes!C122</f>
        <v>0093-6413</v>
      </c>
      <c r="C122" t="str">
        <f>Revistes!D122</f>
        <v>R</v>
      </c>
      <c r="D122" t="str">
        <f>Revistes!E122</f>
        <v>S</v>
      </c>
    </row>
    <row r="123" spans="1:4">
      <c r="A123" t="str">
        <f>Revistes!B123</f>
        <v>MCB</v>
      </c>
      <c r="B123" t="str">
        <f>Revistes!C123</f>
        <v>0091-679X</v>
      </c>
      <c r="C123" t="str">
        <f>Revistes!D123</f>
        <v>R</v>
      </c>
      <c r="D123" t="str">
        <f>Revistes!E123</f>
        <v>S</v>
      </c>
    </row>
    <row r="124" spans="1:4">
      <c r="A124" t="str">
        <f>Revistes!B124</f>
        <v>ME</v>
      </c>
      <c r="B124" t="str">
        <f>Revistes!C124</f>
        <v>0167-9317</v>
      </c>
      <c r="C124" t="str">
        <f>Revistes!D124</f>
        <v>R</v>
      </c>
      <c r="D124" t="str">
        <f>Revistes!E124</f>
        <v>S</v>
      </c>
    </row>
    <row r="125" spans="1:4">
      <c r="A125" t="str">
        <f>Revistes!B125</f>
        <v>MSMSE</v>
      </c>
      <c r="B125" t="str">
        <f>Revistes!C125</f>
        <v>0965-0393</v>
      </c>
      <c r="C125" t="str">
        <f>Revistes!D125</f>
        <v>R</v>
      </c>
      <c r="D125" t="str">
        <f>Revistes!E125</f>
        <v>S</v>
      </c>
    </row>
    <row r="126" spans="1:4">
      <c r="A126" t="str">
        <f>Revistes!B126</f>
        <v>MIGN</v>
      </c>
      <c r="B126" t="str">
        <f>Revistes!C126</f>
        <v>0213-1749</v>
      </c>
      <c r="C126" t="str">
        <f>Revistes!D126</f>
        <v>R</v>
      </c>
      <c r="D126" t="str">
        <f>Revistes!E126</f>
        <v>N</v>
      </c>
    </row>
    <row r="127" spans="1:4">
      <c r="A127" t="str">
        <f>Revistes!B127</f>
        <v>MSD</v>
      </c>
      <c r="B127" t="str">
        <f>Revistes!C127</f>
        <v>1384-5640</v>
      </c>
      <c r="C127" t="str">
        <f>Revistes!D127</f>
        <v>R</v>
      </c>
      <c r="D127" t="str">
        <f>Revistes!E127</f>
        <v>S</v>
      </c>
    </row>
    <row r="128" spans="1:4">
      <c r="A128" t="str">
        <f>Revistes!B128</f>
        <v>NANOSCALE</v>
      </c>
      <c r="B128" t="str">
        <f>Revistes!C128</f>
        <v>2040-3364</v>
      </c>
      <c r="C128" t="str">
        <f>Revistes!D128</f>
        <v>R</v>
      </c>
      <c r="D128" t="str">
        <f>Revistes!E128</f>
        <v>S</v>
      </c>
    </row>
    <row r="129" spans="1:4">
      <c r="A129" t="str">
        <f>Revistes!B129</f>
        <v>NRF</v>
      </c>
      <c r="B129" t="str">
        <f>Revistes!C129</f>
        <v>0165-0203</v>
      </c>
      <c r="C129" t="str">
        <f>Revistes!D129</f>
        <v>R</v>
      </c>
      <c r="D129" t="str">
        <f>Revistes!E129</f>
        <v>S</v>
      </c>
    </row>
    <row r="130" spans="1:4">
      <c r="A130" t="str">
        <f>Revistes!B130</f>
        <v>N</v>
      </c>
      <c r="B130" t="str">
        <f>Revistes!C130</f>
        <v>0028-0836</v>
      </c>
      <c r="C130" t="str">
        <f>Revistes!D130</f>
        <v>R</v>
      </c>
      <c r="D130" t="str">
        <f>Revistes!E130</f>
        <v>S</v>
      </c>
    </row>
    <row r="131" spans="1:4">
      <c r="A131" t="str">
        <f>Revistes!B131</f>
        <v>NCB</v>
      </c>
      <c r="B131" t="str">
        <f>Revistes!C131</f>
        <v>1465-7392</v>
      </c>
      <c r="C131" t="str">
        <f>Revistes!D131</f>
        <v>R</v>
      </c>
      <c r="D131" t="str">
        <f>Revistes!E131</f>
        <v>S</v>
      </c>
    </row>
    <row r="132" spans="1:4">
      <c r="A132" t="str">
        <f>Revistes!B132</f>
        <v>NC</v>
      </c>
      <c r="B132" t="str">
        <f>Revistes!C132</f>
        <v>2041-1723</v>
      </c>
      <c r="C132" t="str">
        <f>Revistes!D132</f>
        <v>R</v>
      </c>
      <c r="D132" t="str">
        <f>Revistes!E132</f>
        <v>S</v>
      </c>
    </row>
    <row r="133" spans="1:4">
      <c r="A133" t="str">
        <f>Revistes!B133</f>
        <v>NM2</v>
      </c>
      <c r="B133" t="str">
        <f>Revistes!C133</f>
        <v>1476-1122</v>
      </c>
      <c r="C133" t="str">
        <f>Revistes!D133</f>
        <v>R</v>
      </c>
      <c r="D133" t="str">
        <f>Revistes!E133</f>
        <v>S</v>
      </c>
    </row>
    <row r="134" spans="1:4">
      <c r="A134" t="str">
        <f>Revistes!B134</f>
        <v>NN</v>
      </c>
      <c r="B134" t="str">
        <f>Revistes!C134</f>
        <v>1748-3387</v>
      </c>
      <c r="C134" t="str">
        <f>Revistes!D134</f>
        <v>R</v>
      </c>
      <c r="D134" t="str">
        <f>Revistes!E134</f>
        <v>S</v>
      </c>
    </row>
    <row r="135" spans="1:4">
      <c r="A135" t="str">
        <f>Revistes!B135</f>
        <v>NP</v>
      </c>
      <c r="B135" t="str">
        <f>Revistes!C135</f>
        <v>1745-2473</v>
      </c>
      <c r="C135" t="str">
        <f>Revistes!D135</f>
        <v>R</v>
      </c>
      <c r="D135" t="str">
        <f>Revistes!E135</f>
        <v>S</v>
      </c>
    </row>
    <row r="136" spans="1:4">
      <c r="A136" t="str">
        <f>Revistes!B136</f>
        <v>NED</v>
      </c>
      <c r="B136" t="str">
        <f>Revistes!C136</f>
        <v>0029-5493</v>
      </c>
      <c r="C136" t="str">
        <f>Revistes!D136</f>
        <v>R</v>
      </c>
      <c r="D136" t="str">
        <f>Revistes!E136</f>
        <v>S</v>
      </c>
    </row>
    <row r="137" spans="1:4">
      <c r="A137" t="str">
        <f>Revistes!B137</f>
        <v>NM</v>
      </c>
      <c r="B137" t="str">
        <f>Revistes!C137</f>
        <v>0029-599X</v>
      </c>
      <c r="C137" t="str">
        <f>Revistes!D137</f>
        <v>R</v>
      </c>
      <c r="D137" t="str">
        <f>Revistes!E137</f>
        <v>S</v>
      </c>
    </row>
    <row r="138" spans="1:4">
      <c r="A138" t="str">
        <f>Revistes!B138</f>
        <v>OR</v>
      </c>
      <c r="B138" t="str">
        <f>Revistes!C138</f>
        <v>1660-8933</v>
      </c>
      <c r="C138" t="str">
        <f>Revistes!D138</f>
        <v>R</v>
      </c>
      <c r="D138" t="str">
        <f>Revistes!E138</f>
        <v>N</v>
      </c>
    </row>
    <row r="139" spans="1:4">
      <c r="A139" t="str">
        <f>Revistes!B139</f>
        <v>PM</v>
      </c>
      <c r="B139" t="str">
        <f>Revistes!C139</f>
        <v>1478-6435</v>
      </c>
      <c r="C139" t="str">
        <f>Revistes!D139</f>
        <v>R</v>
      </c>
      <c r="D139" t="str">
        <f>Revistes!E139</f>
        <v>S</v>
      </c>
    </row>
    <row r="140" spans="1:4">
      <c r="A140" t="str">
        <f>Revistes!B140</f>
        <v>PB</v>
      </c>
      <c r="B140" t="str">
        <f>Revistes!C140</f>
        <v>1478-3975</v>
      </c>
      <c r="C140" t="str">
        <f>Revistes!D140</f>
        <v>R</v>
      </c>
      <c r="D140" t="str">
        <f>Revistes!E140</f>
        <v>S</v>
      </c>
    </row>
    <row r="141" spans="1:4">
      <c r="A141" t="str">
        <f>Revistes!B141</f>
        <v>PRB</v>
      </c>
      <c r="B141" t="str">
        <f>Revistes!C141</f>
        <v>1098-0121</v>
      </c>
      <c r="C141" t="str">
        <f>Revistes!D141</f>
        <v>R</v>
      </c>
      <c r="D141" t="str">
        <f>Revistes!E141</f>
        <v>S</v>
      </c>
    </row>
    <row r="142" spans="1:4">
      <c r="A142" t="str">
        <f>Revistes!B142</f>
        <v>PRE</v>
      </c>
      <c r="B142" t="str">
        <f>Revistes!C142</f>
        <v>1550-2376</v>
      </c>
      <c r="C142" t="str">
        <f>Revistes!D142</f>
        <v>R</v>
      </c>
      <c r="D142" t="str">
        <f>Revistes!E142</f>
        <v>S</v>
      </c>
    </row>
    <row r="143" spans="1:4">
      <c r="A143" t="str">
        <f>Revistes!B143</f>
        <v>PRL</v>
      </c>
      <c r="B143" t="str">
        <f>Revistes!C143</f>
        <v>1079-7114</v>
      </c>
      <c r="C143" t="str">
        <f>Revistes!D143</f>
        <v>R</v>
      </c>
      <c r="D143" t="str">
        <f>Revistes!E143</f>
        <v>S</v>
      </c>
    </row>
    <row r="144" spans="1:4">
      <c r="A144" t="str">
        <f>Revistes!B144</f>
        <v>PONE</v>
      </c>
      <c r="B144" t="str">
        <f>Revistes!C144</f>
        <v>1932-6203</v>
      </c>
      <c r="C144" t="str">
        <f>Revistes!D144</f>
        <v>R</v>
      </c>
      <c r="D144" t="str">
        <f>Revistes!E144</f>
        <v>S</v>
      </c>
    </row>
    <row r="145" spans="1:4">
      <c r="A145" t="str">
        <f>Revistes!B145</f>
        <v>PE</v>
      </c>
      <c r="B145" t="str">
        <f>Revistes!C145</f>
        <v>1877-7058</v>
      </c>
      <c r="C145" t="str">
        <f>Revistes!D145</f>
        <v>R</v>
      </c>
      <c r="D145" t="str">
        <f>Revistes!E145</f>
        <v>N</v>
      </c>
    </row>
    <row r="146" spans="1:4">
      <c r="A146" t="str">
        <f>Revistes!B146</f>
        <v>PNAS</v>
      </c>
      <c r="B146" t="str">
        <f>Revistes!C146</f>
        <v>1091-6490</v>
      </c>
      <c r="C146" t="str">
        <f>Revistes!D146</f>
        <v>R</v>
      </c>
      <c r="D146" t="str">
        <f>Revistes!E146</f>
        <v>N</v>
      </c>
    </row>
    <row r="147" spans="1:4">
      <c r="A147" t="str">
        <f>Revistes!B147</f>
        <v>PRSA</v>
      </c>
      <c r="B147" t="str">
        <f>Revistes!C147</f>
        <v>0962-8452</v>
      </c>
      <c r="C147" t="str">
        <f>Revistes!D147</f>
        <v>R</v>
      </c>
      <c r="D147" t="str">
        <f>Revistes!E147</f>
        <v>S</v>
      </c>
    </row>
    <row r="148" spans="1:4">
      <c r="A148" t="str">
        <f>Revistes!B148</f>
        <v>PAG</v>
      </c>
      <c r="B148" t="str">
        <f>Revistes!C148</f>
        <v>0033-4553</v>
      </c>
      <c r="C148" t="str">
        <f>Revistes!D148</f>
        <v>R</v>
      </c>
      <c r="D148" t="str">
        <f>Revistes!E148</f>
        <v>S</v>
      </c>
    </row>
    <row r="149" spans="1:4">
      <c r="A149" t="str">
        <f>Revistes!B149</f>
        <v>RSI</v>
      </c>
      <c r="B149" t="str">
        <f>Revistes!C149</f>
        <v>0034-6748</v>
      </c>
      <c r="C149" t="str">
        <f>Revistes!D149</f>
        <v>R</v>
      </c>
      <c r="D149" t="str">
        <f>Revistes!E149</f>
        <v>S</v>
      </c>
    </row>
    <row r="150" spans="1:4">
      <c r="A150" t="str">
        <f>Revistes!B150</f>
        <v>RICE</v>
      </c>
      <c r="B150" t="str">
        <f>Revistes!C150</f>
        <v>No Existeix</v>
      </c>
      <c r="C150" t="str">
        <f>Revistes!D150</f>
        <v>R</v>
      </c>
      <c r="D150" t="str">
        <f>Revistes!E150</f>
        <v>N</v>
      </c>
    </row>
    <row r="151" spans="1:4">
      <c r="A151" t="str">
        <f>Revistes!B151</f>
        <v>RIMNCDI</v>
      </c>
      <c r="B151" t="str">
        <f>Revistes!C151</f>
        <v>0213-1315</v>
      </c>
      <c r="C151" t="str">
        <f>Revistes!D151</f>
        <v>R</v>
      </c>
      <c r="D151" t="str">
        <f>Revistes!E151</f>
        <v>S</v>
      </c>
    </row>
    <row r="152" spans="1:4">
      <c r="A152" t="str">
        <f>Revistes!B152</f>
        <v>RMC</v>
      </c>
      <c r="B152" t="str">
        <f>Revistes!C152</f>
        <v>1139-1138</v>
      </c>
      <c r="C152" t="str">
        <f>Revistes!D152</f>
        <v>R</v>
      </c>
      <c r="D152">
        <f>Revistes!E152</f>
        <v>0</v>
      </c>
    </row>
    <row r="153" spans="1:4">
      <c r="A153" t="str">
        <f>Revistes!B153</f>
        <v>RFGC</v>
      </c>
      <c r="B153" t="str">
        <f>Revistes!C153</f>
        <v>1279-5119</v>
      </c>
      <c r="C153" t="str">
        <f>Revistes!D153</f>
        <v>R</v>
      </c>
      <c r="D153" t="str">
        <f>Revistes!E153</f>
        <v>N</v>
      </c>
    </row>
    <row r="154" spans="1:4">
      <c r="A154" t="str">
        <f>Revistes!B154</f>
        <v>S</v>
      </c>
      <c r="B154" t="str">
        <f>Revistes!C154</f>
        <v>No Existeix</v>
      </c>
      <c r="C154" t="str">
        <f>Revistes!D154</f>
        <v>R</v>
      </c>
      <c r="D154" t="str">
        <f>Revistes!E154</f>
        <v>N</v>
      </c>
    </row>
    <row r="155" spans="1:4">
      <c r="A155" t="str">
        <f>Revistes!B155</f>
        <v>STTE</v>
      </c>
      <c r="B155" t="str">
        <f>Revistes!C155</f>
        <v>0048-9697</v>
      </c>
      <c r="C155" t="str">
        <f>Revistes!D155</f>
        <v>R</v>
      </c>
      <c r="D155" t="str">
        <f>Revistes!E155</f>
        <v>S</v>
      </c>
    </row>
    <row r="156" spans="1:4">
      <c r="A156" t="str">
        <f>Revistes!B156</f>
        <v>ADM</v>
      </c>
      <c r="B156" t="str">
        <f>Revistes!C156</f>
        <v>2199-3041</v>
      </c>
      <c r="C156" t="str">
        <f>Revistes!D156</f>
        <v>R</v>
      </c>
      <c r="D156" t="str">
        <f>Revistes!E156</f>
        <v>N</v>
      </c>
    </row>
    <row r="157" spans="1:4">
      <c r="A157" t="str">
        <f>Revistes!B157</f>
        <v>SMS</v>
      </c>
      <c r="B157" t="str">
        <f>Revistes!C157</f>
        <v>0964-1726</v>
      </c>
      <c r="C157" t="str">
        <f>Revistes!D157</f>
        <v>R</v>
      </c>
      <c r="D157" t="str">
        <f>Revistes!E157</f>
        <v>S</v>
      </c>
    </row>
    <row r="158" spans="1:4">
      <c r="A158" t="str">
        <f>Revistes!B158</f>
        <v>SM</v>
      </c>
      <c r="B158" t="str">
        <f>Revistes!C158</f>
        <v>1744-683X</v>
      </c>
      <c r="C158" t="str">
        <f>Revistes!D158</f>
        <v>R</v>
      </c>
      <c r="D158" t="str">
        <f>Revistes!E158</f>
        <v>S</v>
      </c>
    </row>
    <row r="159" spans="1:4">
      <c r="A159" t="str">
        <f>Revistes!B159</f>
        <v>SS</v>
      </c>
      <c r="B159" t="str">
        <f>Revistes!C159</f>
        <v>1862-4065</v>
      </c>
      <c r="C159" t="str">
        <f>Revistes!D159</f>
        <v>R</v>
      </c>
      <c r="D159" t="str">
        <f>Revistes!E159</f>
        <v>S</v>
      </c>
    </row>
    <row r="160" spans="1:4">
      <c r="A160" t="str">
        <f>Revistes!B160</f>
        <v>T</v>
      </c>
      <c r="B160" t="str">
        <f>Revistes!C160</f>
        <v>0040-1951</v>
      </c>
      <c r="C160" t="str">
        <f>Revistes!D160</f>
        <v>R</v>
      </c>
      <c r="D160" t="str">
        <f>Revistes!E160</f>
        <v>S</v>
      </c>
    </row>
    <row r="161" spans="1:4">
      <c r="A161" t="str">
        <f>Revistes!B161</f>
        <v>TEMA</v>
      </c>
      <c r="B161" t="str">
        <f>Revistes!C161</f>
        <v>2179-8451</v>
      </c>
      <c r="C161" t="str">
        <f>Revistes!D161</f>
        <v>R</v>
      </c>
      <c r="D161" t="str">
        <f>Revistes!E161</f>
        <v>N</v>
      </c>
    </row>
    <row r="162" spans="1:4">
      <c r="A162" t="str">
        <f>Revistes!B162</f>
        <v>TJCP</v>
      </c>
      <c r="B162" t="str">
        <f>Revistes!C162</f>
        <v>0021-9606</v>
      </c>
      <c r="C162" t="str">
        <f>Revistes!D162</f>
        <v>R</v>
      </c>
      <c r="D162" t="str">
        <f>Revistes!E162</f>
        <v>S</v>
      </c>
    </row>
    <row r="163" spans="1:4">
      <c r="A163" t="str">
        <f>Revistes!B163</f>
        <v>TSWJ</v>
      </c>
      <c r="B163" t="str">
        <f>Revistes!C163</f>
        <v>2356-6140</v>
      </c>
      <c r="C163" t="str">
        <f>Revistes!D163</f>
        <v>R</v>
      </c>
      <c r="D163" t="str">
        <f>Revistes!E163</f>
        <v>N</v>
      </c>
    </row>
    <row r="164" spans="1:4">
      <c r="A164" t="str">
        <f>Revistes!B164</f>
        <v>TVC</v>
      </c>
      <c r="B164" t="str">
        <f>Revistes!C164</f>
        <v>0178-2789</v>
      </c>
      <c r="C164" t="str">
        <f>Revistes!D164</f>
        <v>R</v>
      </c>
      <c r="D164" t="str">
        <f>Revistes!E164</f>
        <v>S</v>
      </c>
    </row>
    <row r="165" spans="1:4">
      <c r="A165" t="str">
        <f>Revistes!B165</f>
        <v>TAFM</v>
      </c>
      <c r="B165" t="str">
        <f>Revistes!C165</f>
        <v>0167-8442</v>
      </c>
      <c r="C165" t="str">
        <f>Revistes!D165</f>
        <v>R</v>
      </c>
      <c r="D165" t="str">
        <f>Revistes!E165</f>
        <v>S</v>
      </c>
    </row>
    <row r="166" spans="1:4">
      <c r="A166" t="str">
        <f>Revistes!B166</f>
        <v>TWS</v>
      </c>
      <c r="B166" t="str">
        <f>Revistes!C166</f>
        <v>0263-8231</v>
      </c>
      <c r="C166" t="str">
        <f>Revistes!D166</f>
        <v>R</v>
      </c>
      <c r="D166" t="str">
        <f>Revistes!E166</f>
        <v>S</v>
      </c>
    </row>
    <row r="167" spans="1:4">
      <c r="A167" t="str">
        <f>Revistes!B167</f>
        <v>TRPC:ET</v>
      </c>
      <c r="B167" t="str">
        <f>Revistes!C167</f>
        <v>0968-090X</v>
      </c>
      <c r="C167" t="str">
        <f>Revistes!D167</f>
        <v>R</v>
      </c>
      <c r="D167" t="str">
        <f>Revistes!E167</f>
        <v>S</v>
      </c>
    </row>
    <row r="168" spans="1:4">
      <c r="A168" t="str">
        <f>Revistes!B168</f>
        <v>WP</v>
      </c>
      <c r="B168" t="str">
        <f>Revistes!C168</f>
        <v>1366-7017</v>
      </c>
      <c r="C168" t="str">
        <f>Revistes!D168</f>
        <v>R</v>
      </c>
      <c r="D168" t="str">
        <f>Revistes!E168</f>
        <v>S</v>
      </c>
    </row>
    <row r="169" spans="1:4">
      <c r="A169" t="str">
        <f>Revistes!B169</f>
        <v>WRM</v>
      </c>
      <c r="B169" t="str">
        <f>Revistes!C169</f>
        <v>0920-4741</v>
      </c>
      <c r="C169" t="str">
        <f>Revistes!D169</f>
        <v>R</v>
      </c>
      <c r="D169" t="str">
        <f>Revistes!E169</f>
        <v>S</v>
      </c>
    </row>
    <row r="170" spans="1:4">
      <c r="A170" t="str">
        <f>Revistes!B170</f>
        <v>WST</v>
      </c>
      <c r="B170" t="str">
        <f>Revistes!C170</f>
        <v>0273-1223</v>
      </c>
      <c r="C170" t="str">
        <f>Revistes!D170</f>
        <v>R</v>
      </c>
      <c r="D170" t="str">
        <f>Revistes!E170</f>
        <v>S</v>
      </c>
    </row>
    <row r="171" spans="1:4">
      <c r="A171" t="str">
        <f>Revistes!B171</f>
        <v>WSTWS</v>
      </c>
      <c r="B171" t="str">
        <f>Revistes!C171</f>
        <v>1606-9749</v>
      </c>
      <c r="C171" t="str">
        <f>Revistes!D171</f>
        <v>R</v>
      </c>
      <c r="D171" t="str">
        <f>Revistes!E171</f>
        <v>S</v>
      </c>
    </row>
    <row r="172" spans="1:4">
      <c r="A172" t="str">
        <f>Revistes!B172</f>
        <v>WM</v>
      </c>
      <c r="B172" t="str">
        <f>Revistes!C172</f>
        <v>0165-2125</v>
      </c>
      <c r="C172" t="str">
        <f>Revistes!D172</f>
        <v>R</v>
      </c>
      <c r="D172" t="str">
        <f>Revistes!E172</f>
        <v>S</v>
      </c>
    </row>
    <row r="173" spans="1:4">
      <c r="A173" t="str">
        <f>Revistes!B173</f>
        <v>ZAMP</v>
      </c>
      <c r="B173" t="str">
        <f>Revistes!C173</f>
        <v>0044-2267</v>
      </c>
      <c r="C173" t="str">
        <f>Revistes!D173</f>
        <v>R</v>
      </c>
      <c r="D173" t="str">
        <f>Revistes!E173</f>
        <v>S</v>
      </c>
    </row>
    <row r="174" spans="1:4">
      <c r="A174">
        <f>Revistes!B174</f>
        <v>0</v>
      </c>
      <c r="B174">
        <f>Revistes!C174</f>
        <v>0</v>
      </c>
      <c r="C174">
        <f>Revistes!D174</f>
        <v>0</v>
      </c>
      <c r="D174">
        <f>Revistes!E174</f>
        <v>0</v>
      </c>
    </row>
    <row r="175" spans="1:4">
      <c r="A175">
        <f>Revistes!B175</f>
        <v>0</v>
      </c>
      <c r="B175">
        <f>Revistes!C175</f>
        <v>0</v>
      </c>
      <c r="C175">
        <f>Revistes!D175</f>
        <v>0</v>
      </c>
      <c r="D175">
        <f>Revistes!E175</f>
        <v>0</v>
      </c>
    </row>
    <row r="176" spans="1:4">
      <c r="A176">
        <f>Revistes!B176</f>
        <v>0</v>
      </c>
      <c r="B176">
        <f>Revistes!C176</f>
        <v>0</v>
      </c>
      <c r="C176">
        <f>Revistes!D176</f>
        <v>0</v>
      </c>
      <c r="D176">
        <f>Revistes!E176</f>
        <v>0</v>
      </c>
    </row>
    <row r="177" spans="1:4">
      <c r="A177">
        <f>Revistes!B177</f>
        <v>0</v>
      </c>
      <c r="B177">
        <f>Revistes!C177</f>
        <v>0</v>
      </c>
      <c r="C177">
        <f>Revistes!D177</f>
        <v>0</v>
      </c>
      <c r="D177">
        <f>Revistes!E177</f>
        <v>0</v>
      </c>
    </row>
    <row r="178" spans="1:4">
      <c r="A178">
        <f>Revistes!B178</f>
        <v>0</v>
      </c>
      <c r="B178">
        <f>Revistes!C178</f>
        <v>0</v>
      </c>
      <c r="C178">
        <f>Revistes!D178</f>
        <v>0</v>
      </c>
      <c r="D178">
        <f>Revistes!E178</f>
        <v>0</v>
      </c>
    </row>
    <row r="179" spans="1:4">
      <c r="A179">
        <f>Revistes!B179</f>
        <v>0</v>
      </c>
      <c r="B179">
        <f>Revistes!C179</f>
        <v>0</v>
      </c>
      <c r="C179">
        <f>Revistes!D179</f>
        <v>0</v>
      </c>
      <c r="D179">
        <f>Revistes!E179</f>
        <v>0</v>
      </c>
    </row>
    <row r="180" spans="1:4">
      <c r="A180">
        <f>Revistes!B180</f>
        <v>0</v>
      </c>
      <c r="B180">
        <f>Revistes!C180</f>
        <v>0</v>
      </c>
      <c r="C180">
        <f>Revistes!D180</f>
        <v>0</v>
      </c>
      <c r="D180">
        <f>Revistes!E180</f>
        <v>0</v>
      </c>
    </row>
    <row r="181" spans="1:4">
      <c r="A181">
        <f>Revistes!B181</f>
        <v>0</v>
      </c>
      <c r="B181">
        <f>Revistes!C181</f>
        <v>0</v>
      </c>
      <c r="C181">
        <f>Revistes!D181</f>
        <v>0</v>
      </c>
      <c r="D181">
        <f>Revistes!E181</f>
        <v>0</v>
      </c>
    </row>
    <row r="182" spans="1:4">
      <c r="A182">
        <f>Revistes!B182</f>
        <v>0</v>
      </c>
      <c r="B182">
        <f>Revistes!C182</f>
        <v>0</v>
      </c>
      <c r="C182">
        <f>Revistes!D182</f>
        <v>0</v>
      </c>
      <c r="D182">
        <f>Revistes!E182</f>
        <v>0</v>
      </c>
    </row>
    <row r="183" spans="1:4">
      <c r="A183">
        <f>Revistes!B183</f>
        <v>0</v>
      </c>
      <c r="B183">
        <f>Revistes!C183</f>
        <v>0</v>
      </c>
      <c r="C183">
        <f>Revistes!D183</f>
        <v>0</v>
      </c>
      <c r="D183">
        <f>Revistes!E183</f>
        <v>0</v>
      </c>
    </row>
    <row r="184" spans="1:4">
      <c r="A184">
        <f>Revistes!B184</f>
        <v>0</v>
      </c>
      <c r="B184">
        <f>Revistes!C184</f>
        <v>0</v>
      </c>
      <c r="C184">
        <f>Revistes!D184</f>
        <v>0</v>
      </c>
      <c r="D184">
        <f>Revistes!E184</f>
        <v>0</v>
      </c>
    </row>
    <row r="185" spans="1:4">
      <c r="A185">
        <f>Revistes!B185</f>
        <v>0</v>
      </c>
      <c r="B185">
        <f>Revistes!C185</f>
        <v>0</v>
      </c>
      <c r="C185">
        <f>Revistes!D185</f>
        <v>0</v>
      </c>
      <c r="D185">
        <f>Revistes!E185</f>
        <v>0</v>
      </c>
    </row>
    <row r="186" spans="1:4">
      <c r="A186">
        <f>Revistes!B186</f>
        <v>0</v>
      </c>
      <c r="B186">
        <f>Revistes!C186</f>
        <v>0</v>
      </c>
      <c r="C186">
        <f>Revistes!D186</f>
        <v>0</v>
      </c>
      <c r="D186">
        <f>Revistes!E186</f>
        <v>0</v>
      </c>
    </row>
    <row r="187" spans="1:4">
      <c r="A187">
        <f>Revistes!B188</f>
        <v>0</v>
      </c>
      <c r="B187">
        <f>Revistes!C188</f>
        <v>0</v>
      </c>
      <c r="C187">
        <f>Revistes!D188</f>
        <v>0</v>
      </c>
      <c r="D187">
        <f>Revistes!E188</f>
        <v>0</v>
      </c>
    </row>
    <row r="188" spans="1:4">
      <c r="A188">
        <f>Revistes!B189</f>
        <v>0</v>
      </c>
      <c r="B188">
        <f>Revistes!C189</f>
        <v>0</v>
      </c>
      <c r="C188">
        <f>Revistes!D189</f>
        <v>0</v>
      </c>
      <c r="D188">
        <f>Revistes!E189</f>
        <v>0</v>
      </c>
    </row>
    <row r="189" spans="1:4">
      <c r="A189">
        <f>Revistes!B190</f>
        <v>0</v>
      </c>
      <c r="B189">
        <f>Revistes!C190</f>
        <v>0</v>
      </c>
      <c r="C189">
        <f>Revistes!D190</f>
        <v>0</v>
      </c>
      <c r="D189">
        <f>Revistes!E190</f>
        <v>0</v>
      </c>
    </row>
    <row r="190" spans="1:4">
      <c r="A190">
        <f>Revistes!B191</f>
        <v>0</v>
      </c>
      <c r="B190">
        <f>Revistes!C191</f>
        <v>0</v>
      </c>
      <c r="C190">
        <f>Revistes!D191</f>
        <v>0</v>
      </c>
      <c r="D190">
        <f>Revistes!E191</f>
        <v>0</v>
      </c>
    </row>
    <row r="191" spans="1:4">
      <c r="A191">
        <f>Revistes!B192</f>
        <v>0</v>
      </c>
      <c r="B191">
        <f>Revistes!C192</f>
        <v>0</v>
      </c>
      <c r="C191">
        <f>Revistes!D192</f>
        <v>0</v>
      </c>
      <c r="D191">
        <f>Revistes!E192</f>
        <v>0</v>
      </c>
    </row>
    <row r="192" spans="1:4">
      <c r="A192">
        <f>Revistes!B193</f>
        <v>0</v>
      </c>
      <c r="B192">
        <f>Revistes!C193</f>
        <v>0</v>
      </c>
      <c r="C192">
        <f>Revistes!D193</f>
        <v>0</v>
      </c>
      <c r="D192">
        <f>Revistes!E193</f>
        <v>0</v>
      </c>
    </row>
    <row r="193" spans="1:4">
      <c r="A193">
        <f>Revistes!B194</f>
        <v>0</v>
      </c>
      <c r="B193">
        <f>Revistes!C194</f>
        <v>0</v>
      </c>
      <c r="C193">
        <f>Revistes!D194</f>
        <v>0</v>
      </c>
      <c r="D193">
        <f>Revistes!E194</f>
        <v>0</v>
      </c>
    </row>
    <row r="194" spans="1:4">
      <c r="A194">
        <f>Revistes!B195</f>
        <v>0</v>
      </c>
      <c r="B194">
        <f>Revistes!C195</f>
        <v>0</v>
      </c>
      <c r="C194">
        <f>Revistes!D195</f>
        <v>0</v>
      </c>
      <c r="D194">
        <f>Revistes!E195</f>
        <v>0</v>
      </c>
    </row>
    <row r="195" spans="1:4">
      <c r="A195">
        <f>Revistes!B196</f>
        <v>0</v>
      </c>
      <c r="B195">
        <f>Revistes!C196</f>
        <v>0</v>
      </c>
      <c r="C195">
        <f>Revistes!D196</f>
        <v>0</v>
      </c>
      <c r="D195">
        <f>Revistes!E196</f>
        <v>0</v>
      </c>
    </row>
    <row r="196" spans="1:4">
      <c r="A196">
        <f>Revistes!B197</f>
        <v>0</v>
      </c>
      <c r="B196">
        <f>Revistes!C197</f>
        <v>0</v>
      </c>
      <c r="C196">
        <f>Revistes!D197</f>
        <v>0</v>
      </c>
      <c r="D196">
        <f>Revistes!E197</f>
        <v>0</v>
      </c>
    </row>
    <row r="197" spans="1:4">
      <c r="A197">
        <f>Revistes!B198</f>
        <v>0</v>
      </c>
      <c r="B197">
        <f>Revistes!C198</f>
        <v>0</v>
      </c>
      <c r="C197">
        <f>Revistes!D198</f>
        <v>0</v>
      </c>
      <c r="D197">
        <f>Revistes!E198</f>
        <v>0</v>
      </c>
    </row>
    <row r="198" spans="1:4">
      <c r="A198">
        <f>Revistes!B199</f>
        <v>0</v>
      </c>
      <c r="B198">
        <f>Revistes!C199</f>
        <v>0</v>
      </c>
      <c r="C198">
        <f>Revistes!D199</f>
        <v>0</v>
      </c>
      <c r="D198">
        <f>Revistes!E199</f>
        <v>0</v>
      </c>
    </row>
    <row r="199" spans="1:4">
      <c r="A199">
        <f>Revistes!B200</f>
        <v>0</v>
      </c>
      <c r="B199">
        <f>Revistes!C200</f>
        <v>0</v>
      </c>
      <c r="C199">
        <f>Revistes!D200</f>
        <v>0</v>
      </c>
      <c r="D199">
        <f>Revistes!E200</f>
        <v>0</v>
      </c>
    </row>
    <row r="200" spans="1:4">
      <c r="A200">
        <f>Revistes!B201</f>
        <v>0</v>
      </c>
      <c r="B200">
        <f>Revistes!C201</f>
        <v>0</v>
      </c>
      <c r="C200">
        <f>Revistes!D201</f>
        <v>0</v>
      </c>
      <c r="D200">
        <f>Revistes!E201</f>
        <v>0</v>
      </c>
    </row>
    <row r="201" spans="1:4">
      <c r="A201">
        <f>Revistes!B202</f>
        <v>0</v>
      </c>
      <c r="B201">
        <f>Revistes!C202</f>
        <v>0</v>
      </c>
      <c r="C201">
        <f>Revistes!D202</f>
        <v>0</v>
      </c>
      <c r="D201">
        <f>Revistes!E202</f>
        <v>0</v>
      </c>
    </row>
    <row r="202" spans="1:4">
      <c r="A202">
        <f>Revistes!B203</f>
        <v>0</v>
      </c>
      <c r="B202">
        <f>Revistes!C203</f>
        <v>0</v>
      </c>
      <c r="C202">
        <f>Revistes!D203</f>
        <v>0</v>
      </c>
      <c r="D202">
        <f>Revistes!E203</f>
        <v>0</v>
      </c>
    </row>
    <row r="203" spans="1:4">
      <c r="A203">
        <f>Revistes!B204</f>
        <v>0</v>
      </c>
      <c r="B203">
        <f>Revistes!C204</f>
        <v>0</v>
      </c>
      <c r="C203">
        <f>Revistes!D204</f>
        <v>0</v>
      </c>
      <c r="D203">
        <f>Revistes!E204</f>
        <v>0</v>
      </c>
    </row>
    <row r="204" spans="1:4">
      <c r="A204">
        <f>Revistes!B205</f>
        <v>0</v>
      </c>
      <c r="B204">
        <f>Revistes!C205</f>
        <v>0</v>
      </c>
      <c r="C204">
        <f>Revistes!D205</f>
        <v>0</v>
      </c>
      <c r="D204">
        <f>Revistes!E205</f>
        <v>0</v>
      </c>
    </row>
    <row r="205" spans="1:4">
      <c r="A205">
        <f>Revistes!B206</f>
        <v>0</v>
      </c>
      <c r="B205">
        <f>Revistes!C206</f>
        <v>0</v>
      </c>
      <c r="C205">
        <f>Revistes!D206</f>
        <v>0</v>
      </c>
      <c r="D205">
        <f>Revistes!E206</f>
        <v>0</v>
      </c>
    </row>
    <row r="206" spans="1:4">
      <c r="A206">
        <f>Revistes!B207</f>
        <v>0</v>
      </c>
      <c r="B206">
        <f>Revistes!C207</f>
        <v>0</v>
      </c>
      <c r="C206">
        <f>Revistes!D207</f>
        <v>0</v>
      </c>
      <c r="D206">
        <f>Revistes!E207</f>
        <v>0</v>
      </c>
    </row>
    <row r="207" spans="1:4">
      <c r="A207">
        <f>Revistes!B208</f>
        <v>0</v>
      </c>
      <c r="B207">
        <f>Revistes!C208</f>
        <v>0</v>
      </c>
      <c r="C207">
        <f>Revistes!D208</f>
        <v>0</v>
      </c>
      <c r="D207">
        <f>Revistes!E208</f>
        <v>0</v>
      </c>
    </row>
    <row r="208" spans="1:4">
      <c r="A208">
        <f>Revistes!B209</f>
        <v>0</v>
      </c>
      <c r="B208">
        <f>Revistes!C209</f>
        <v>0</v>
      </c>
      <c r="C208">
        <f>Revistes!D209</f>
        <v>0</v>
      </c>
      <c r="D208">
        <f>Revistes!E209</f>
        <v>0</v>
      </c>
    </row>
    <row r="209" spans="1:4">
      <c r="A209">
        <f>Revistes!B210</f>
        <v>0</v>
      </c>
      <c r="B209">
        <f>Revistes!C210</f>
        <v>0</v>
      </c>
      <c r="C209">
        <f>Revistes!D210</f>
        <v>0</v>
      </c>
      <c r="D209">
        <f>Revistes!E210</f>
        <v>0</v>
      </c>
    </row>
    <row r="210" spans="1:4">
      <c r="A210">
        <f>Revistes!B211</f>
        <v>0</v>
      </c>
      <c r="B210">
        <f>Revistes!C211</f>
        <v>0</v>
      </c>
      <c r="C210">
        <f>Revistes!D211</f>
        <v>0</v>
      </c>
      <c r="D210">
        <f>Revistes!E211</f>
        <v>0</v>
      </c>
    </row>
    <row r="211" spans="1:4">
      <c r="A211">
        <f>Revistes!B212</f>
        <v>0</v>
      </c>
      <c r="B211">
        <f>Revistes!C212</f>
        <v>0</v>
      </c>
      <c r="C211">
        <f>Revistes!D212</f>
        <v>0</v>
      </c>
      <c r="D211">
        <f>Revistes!E212</f>
        <v>0</v>
      </c>
    </row>
    <row r="212" spans="1:4">
      <c r="A212">
        <f>Revistes!B213</f>
        <v>0</v>
      </c>
      <c r="B212">
        <f>Revistes!C213</f>
        <v>0</v>
      </c>
      <c r="C212">
        <f>Revistes!D213</f>
        <v>0</v>
      </c>
      <c r="D212">
        <f>Revistes!E213</f>
        <v>0</v>
      </c>
    </row>
    <row r="213" spans="1:4">
      <c r="A213">
        <f>Revistes!B214</f>
        <v>0</v>
      </c>
      <c r="B213">
        <f>Revistes!C214</f>
        <v>0</v>
      </c>
      <c r="C213">
        <f>Revistes!D214</f>
        <v>0</v>
      </c>
      <c r="D213">
        <f>Revistes!E214</f>
        <v>0</v>
      </c>
    </row>
    <row r="214" spans="1:4">
      <c r="A214">
        <f>Revistes!B215</f>
        <v>0</v>
      </c>
      <c r="B214">
        <f>Revistes!C215</f>
        <v>0</v>
      </c>
      <c r="C214">
        <f>Revistes!D215</f>
        <v>0</v>
      </c>
      <c r="D214">
        <f>Revistes!E215</f>
        <v>0</v>
      </c>
    </row>
    <row r="215" spans="1:4">
      <c r="A215">
        <f>Revistes!B216</f>
        <v>0</v>
      </c>
      <c r="B215">
        <f>Revistes!C216</f>
        <v>0</v>
      </c>
      <c r="C215">
        <f>Revistes!D216</f>
        <v>0</v>
      </c>
      <c r="D215">
        <f>Revistes!E216</f>
        <v>0</v>
      </c>
    </row>
    <row r="216" spans="1:4">
      <c r="A216">
        <f>Revistes!B217</f>
        <v>0</v>
      </c>
      <c r="B216">
        <f>Revistes!C217</f>
        <v>0</v>
      </c>
      <c r="C216">
        <f>Revistes!D217</f>
        <v>0</v>
      </c>
      <c r="D216">
        <f>Revistes!E217</f>
        <v>0</v>
      </c>
    </row>
    <row r="217" spans="1:4">
      <c r="A217">
        <f>Revistes!B218</f>
        <v>0</v>
      </c>
      <c r="B217">
        <f>Revistes!C218</f>
        <v>0</v>
      </c>
      <c r="C217">
        <f>Revistes!D218</f>
        <v>0</v>
      </c>
      <c r="D217">
        <f>Revistes!E218</f>
        <v>0</v>
      </c>
    </row>
    <row r="218" spans="1:4">
      <c r="A218">
        <f>Revistes!B219</f>
        <v>0</v>
      </c>
      <c r="B218">
        <f>Revistes!C219</f>
        <v>0</v>
      </c>
      <c r="C218">
        <f>Revistes!D219</f>
        <v>0</v>
      </c>
      <c r="D218">
        <f>Revistes!E219</f>
        <v>0</v>
      </c>
    </row>
    <row r="219" spans="1:4">
      <c r="A219">
        <f>Revistes!B220</f>
        <v>0</v>
      </c>
      <c r="B219">
        <f>Revistes!C220</f>
        <v>0</v>
      </c>
      <c r="C219">
        <f>Revistes!D220</f>
        <v>0</v>
      </c>
      <c r="D219">
        <f>Revistes!E220</f>
        <v>0</v>
      </c>
    </row>
    <row r="220" spans="1:4">
      <c r="A220">
        <f>Revistes!B221</f>
        <v>0</v>
      </c>
      <c r="B220">
        <f>Revistes!C221</f>
        <v>0</v>
      </c>
      <c r="C220">
        <f>Revistes!D221</f>
        <v>0</v>
      </c>
      <c r="D220">
        <f>Revistes!E221</f>
        <v>0</v>
      </c>
    </row>
    <row r="221" spans="1:4">
      <c r="A221">
        <f>Revistes!B222</f>
        <v>0</v>
      </c>
      <c r="B221">
        <f>Revistes!C222</f>
        <v>0</v>
      </c>
      <c r="C221">
        <f>Revistes!D222</f>
        <v>0</v>
      </c>
      <c r="D221">
        <f>Revistes!E222</f>
        <v>0</v>
      </c>
    </row>
    <row r="222" spans="1:4">
      <c r="A222">
        <f>Revistes!B223</f>
        <v>0</v>
      </c>
      <c r="B222">
        <f>Revistes!C223</f>
        <v>0</v>
      </c>
      <c r="C222">
        <f>Revistes!D223</f>
        <v>0</v>
      </c>
      <c r="D222">
        <f>Revistes!E223</f>
        <v>0</v>
      </c>
    </row>
    <row r="223" spans="1:4">
      <c r="A223">
        <f>Revistes!B224</f>
        <v>0</v>
      </c>
      <c r="B223">
        <f>Revistes!C224</f>
        <v>0</v>
      </c>
      <c r="C223">
        <f>Revistes!D224</f>
        <v>0</v>
      </c>
      <c r="D223">
        <f>Revistes!E224</f>
        <v>0</v>
      </c>
    </row>
    <row r="224" spans="1:4">
      <c r="A224">
        <f>Revistes!B225</f>
        <v>0</v>
      </c>
      <c r="B224">
        <f>Revistes!C225</f>
        <v>0</v>
      </c>
      <c r="C224">
        <f>Revistes!D225</f>
        <v>0</v>
      </c>
      <c r="D224">
        <f>Revistes!E225</f>
        <v>0</v>
      </c>
    </row>
    <row r="225" spans="1:4">
      <c r="A225">
        <f>Revistes!B226</f>
        <v>0</v>
      </c>
      <c r="B225">
        <f>Revistes!C226</f>
        <v>0</v>
      </c>
      <c r="C225">
        <f>Revistes!D226</f>
        <v>0</v>
      </c>
      <c r="D225">
        <f>Revistes!E226</f>
        <v>0</v>
      </c>
    </row>
    <row r="226" spans="1:4">
      <c r="A226">
        <f>Revistes!B227</f>
        <v>0</v>
      </c>
      <c r="B226">
        <f>Revistes!C227</f>
        <v>0</v>
      </c>
      <c r="C226">
        <f>Revistes!D227</f>
        <v>0</v>
      </c>
      <c r="D226">
        <f>Revistes!E227</f>
        <v>0</v>
      </c>
    </row>
    <row r="227" spans="1:4">
      <c r="A227">
        <f>Revistes!B228</f>
        <v>0</v>
      </c>
      <c r="B227">
        <f>Revistes!C228</f>
        <v>0</v>
      </c>
      <c r="C227">
        <f>Revistes!D228</f>
        <v>0</v>
      </c>
      <c r="D227">
        <f>Revistes!E228</f>
        <v>0</v>
      </c>
    </row>
    <row r="228" spans="1:4">
      <c r="A228">
        <f>Revistes!B229</f>
        <v>0</v>
      </c>
      <c r="B228">
        <f>Revistes!C229</f>
        <v>0</v>
      </c>
      <c r="C228">
        <f>Revistes!D229</f>
        <v>0</v>
      </c>
      <c r="D228">
        <f>Revistes!E229</f>
        <v>0</v>
      </c>
    </row>
    <row r="229" spans="1:4">
      <c r="A229">
        <f>Revistes!B230</f>
        <v>0</v>
      </c>
      <c r="B229">
        <f>Revistes!C230</f>
        <v>0</v>
      </c>
      <c r="C229">
        <f>Revistes!D230</f>
        <v>0</v>
      </c>
      <c r="D229">
        <f>Revistes!E230</f>
        <v>0</v>
      </c>
    </row>
    <row r="230" spans="1:4">
      <c r="A230">
        <f>Revistes!B231</f>
        <v>0</v>
      </c>
      <c r="B230">
        <f>Revistes!C231</f>
        <v>0</v>
      </c>
      <c r="C230">
        <f>Revistes!D231</f>
        <v>0</v>
      </c>
      <c r="D230">
        <f>Revistes!E231</f>
        <v>0</v>
      </c>
    </row>
    <row r="231" spans="1:4">
      <c r="A231">
        <f>Revistes!B232</f>
        <v>0</v>
      </c>
      <c r="B231">
        <f>Revistes!C232</f>
        <v>0</v>
      </c>
      <c r="C231">
        <f>Revistes!D232</f>
        <v>0</v>
      </c>
      <c r="D231">
        <f>Revistes!E232</f>
        <v>0</v>
      </c>
    </row>
    <row r="232" spans="1:4">
      <c r="A232">
        <f>Revistes!B233</f>
        <v>0</v>
      </c>
      <c r="B232">
        <f>Revistes!C233</f>
        <v>0</v>
      </c>
      <c r="C232">
        <f>Revistes!D233</f>
        <v>0</v>
      </c>
      <c r="D232">
        <f>Revistes!E233</f>
        <v>0</v>
      </c>
    </row>
    <row r="233" spans="1:4">
      <c r="A233">
        <f>Revistes!B234</f>
        <v>0</v>
      </c>
      <c r="B233">
        <f>Revistes!C234</f>
        <v>0</v>
      </c>
      <c r="C233">
        <f>Revistes!D234</f>
        <v>0</v>
      </c>
      <c r="D233">
        <f>Revistes!E234</f>
        <v>0</v>
      </c>
    </row>
    <row r="234" spans="1:4">
      <c r="A234">
        <f>Revistes!B235</f>
        <v>0</v>
      </c>
      <c r="B234">
        <f>Revistes!C235</f>
        <v>0</v>
      </c>
      <c r="C234">
        <f>Revistes!D235</f>
        <v>0</v>
      </c>
      <c r="D234">
        <f>Revistes!E235</f>
        <v>0</v>
      </c>
    </row>
    <row r="235" spans="1:4">
      <c r="A235">
        <f>Revistes!B236</f>
        <v>0</v>
      </c>
      <c r="B235">
        <f>Revistes!C236</f>
        <v>0</v>
      </c>
      <c r="C235">
        <f>Revistes!D236</f>
        <v>0</v>
      </c>
      <c r="D235">
        <f>Revistes!E236</f>
        <v>0</v>
      </c>
    </row>
    <row r="236" spans="1:4">
      <c r="A236">
        <f>Revistes!B237</f>
        <v>0</v>
      </c>
      <c r="B236">
        <f>Revistes!C237</f>
        <v>0</v>
      </c>
      <c r="C236">
        <f>Revistes!D237</f>
        <v>0</v>
      </c>
      <c r="D236">
        <f>Revistes!E237</f>
        <v>0</v>
      </c>
    </row>
    <row r="237" spans="1:4">
      <c r="A237">
        <f>Revistes!B238</f>
        <v>0</v>
      </c>
      <c r="B237">
        <f>Revistes!C238</f>
        <v>0</v>
      </c>
      <c r="C237">
        <f>Revistes!D238</f>
        <v>0</v>
      </c>
      <c r="D237">
        <f>Revistes!E238</f>
        <v>0</v>
      </c>
    </row>
    <row r="238" spans="1:4">
      <c r="A238">
        <f>Revistes!B239</f>
        <v>0</v>
      </c>
      <c r="B238">
        <f>Revistes!C239</f>
        <v>0</v>
      </c>
      <c r="C238">
        <f>Revistes!D239</f>
        <v>0</v>
      </c>
      <c r="D238">
        <f>Revistes!E239</f>
        <v>0</v>
      </c>
    </row>
    <row r="239" spans="1:4">
      <c r="A239">
        <f>Revistes!B240</f>
        <v>0</v>
      </c>
      <c r="B239">
        <f>Revistes!C240</f>
        <v>0</v>
      </c>
      <c r="C239">
        <f>Revistes!D240</f>
        <v>0</v>
      </c>
      <c r="D239">
        <f>Revistes!E240</f>
        <v>0</v>
      </c>
    </row>
    <row r="240" spans="1:4">
      <c r="A240">
        <f>Revistes!B241</f>
        <v>0</v>
      </c>
      <c r="B240">
        <f>Revistes!C241</f>
        <v>0</v>
      </c>
      <c r="C240">
        <f>Revistes!D241</f>
        <v>0</v>
      </c>
      <c r="D240">
        <f>Revistes!E241</f>
        <v>0</v>
      </c>
    </row>
    <row r="241" spans="1:4">
      <c r="A241">
        <f>Revistes!B242</f>
        <v>0</v>
      </c>
      <c r="B241">
        <f>Revistes!C242</f>
        <v>0</v>
      </c>
      <c r="C241">
        <f>Revistes!D242</f>
        <v>0</v>
      </c>
      <c r="D241">
        <f>Revistes!E242</f>
        <v>0</v>
      </c>
    </row>
    <row r="242" spans="1:4">
      <c r="A242">
        <f>Revistes!B243</f>
        <v>0</v>
      </c>
      <c r="B242">
        <f>Revistes!C243</f>
        <v>0</v>
      </c>
      <c r="C242">
        <f>Revistes!D243</f>
        <v>0</v>
      </c>
      <c r="D242">
        <f>Revistes!E243</f>
        <v>0</v>
      </c>
    </row>
    <row r="243" spans="1:4">
      <c r="A243">
        <f>Revistes!B244</f>
        <v>0</v>
      </c>
      <c r="B243">
        <f>Revistes!C244</f>
        <v>0</v>
      </c>
      <c r="C243">
        <f>Revistes!D244</f>
        <v>0</v>
      </c>
      <c r="D243">
        <f>Revistes!E244</f>
        <v>0</v>
      </c>
    </row>
    <row r="244" spans="1:4">
      <c r="A244">
        <f>Revistes!B245</f>
        <v>0</v>
      </c>
      <c r="B244">
        <f>Revistes!C245</f>
        <v>0</v>
      </c>
      <c r="C244">
        <f>Revistes!D245</f>
        <v>0</v>
      </c>
      <c r="D244">
        <f>Revistes!E245</f>
        <v>0</v>
      </c>
    </row>
    <row r="245" spans="1:4">
      <c r="A245">
        <f>Revistes!B246</f>
        <v>0</v>
      </c>
      <c r="B245">
        <f>Revistes!C246</f>
        <v>0</v>
      </c>
      <c r="C245">
        <f>Revistes!D246</f>
        <v>0</v>
      </c>
      <c r="D245">
        <f>Revistes!E246</f>
        <v>0</v>
      </c>
    </row>
    <row r="246" spans="1:4">
      <c r="A246">
        <f>Revistes!B247</f>
        <v>0</v>
      </c>
      <c r="B246">
        <f>Revistes!C247</f>
        <v>0</v>
      </c>
      <c r="C246">
        <f>Revistes!D247</f>
        <v>0</v>
      </c>
      <c r="D246">
        <f>Revistes!E247</f>
        <v>0</v>
      </c>
    </row>
    <row r="247" spans="1:4">
      <c r="A247">
        <f>Revistes!B248</f>
        <v>0</v>
      </c>
      <c r="B247">
        <f>Revistes!C248</f>
        <v>0</v>
      </c>
      <c r="C247">
        <f>Revistes!D248</f>
        <v>0</v>
      </c>
      <c r="D247">
        <f>Revistes!E248</f>
        <v>0</v>
      </c>
    </row>
    <row r="248" spans="1:4">
      <c r="A248">
        <f>Revistes!B249</f>
        <v>0</v>
      </c>
      <c r="B248">
        <f>Revistes!C249</f>
        <v>0</v>
      </c>
      <c r="C248">
        <f>Revistes!D249</f>
        <v>0</v>
      </c>
      <c r="D248">
        <f>Revistes!E249</f>
        <v>0</v>
      </c>
    </row>
    <row r="249" spans="1:4">
      <c r="A249">
        <f>Revistes!B250</f>
        <v>0</v>
      </c>
      <c r="B249">
        <f>Revistes!C250</f>
        <v>0</v>
      </c>
      <c r="C249">
        <f>Revistes!D250</f>
        <v>0</v>
      </c>
      <c r="D249">
        <f>Revistes!E250</f>
        <v>0</v>
      </c>
    </row>
    <row r="250" spans="1:4">
      <c r="A250">
        <f>Revistes!B251</f>
        <v>0</v>
      </c>
      <c r="B250">
        <f>Revistes!C251</f>
        <v>0</v>
      </c>
      <c r="C250">
        <f>Revistes!D251</f>
        <v>0</v>
      </c>
      <c r="D250">
        <f>Revistes!E251</f>
        <v>0</v>
      </c>
    </row>
    <row r="251" spans="1:4">
      <c r="A251">
        <f>Revistes!B252</f>
        <v>0</v>
      </c>
      <c r="B251">
        <f>Revistes!C252</f>
        <v>0</v>
      </c>
      <c r="C251">
        <f>Revistes!D252</f>
        <v>0</v>
      </c>
      <c r="D251">
        <f>Revistes!E252</f>
        <v>0</v>
      </c>
    </row>
    <row r="252" spans="1:4">
      <c r="A252">
        <f>Revistes!B253</f>
        <v>0</v>
      </c>
      <c r="B252">
        <f>Revistes!C253</f>
        <v>0</v>
      </c>
      <c r="C252">
        <f>Revistes!D253</f>
        <v>0</v>
      </c>
      <c r="D252">
        <f>Revistes!E253</f>
        <v>0</v>
      </c>
    </row>
    <row r="253" spans="1:4">
      <c r="A253">
        <f>Revistes!B254</f>
        <v>0</v>
      </c>
      <c r="B253">
        <f>Revistes!C254</f>
        <v>0</v>
      </c>
      <c r="C253">
        <f>Revistes!D254</f>
        <v>0</v>
      </c>
      <c r="D253">
        <f>Revistes!E254</f>
        <v>0</v>
      </c>
    </row>
    <row r="254" spans="1:4">
      <c r="A254">
        <f>Revistes!B255</f>
        <v>0</v>
      </c>
      <c r="B254">
        <f>Revistes!C255</f>
        <v>0</v>
      </c>
      <c r="C254">
        <f>Revistes!D255</f>
        <v>0</v>
      </c>
      <c r="D254">
        <f>Revistes!E255</f>
        <v>0</v>
      </c>
    </row>
    <row r="255" spans="1:4">
      <c r="A255">
        <f>Revistes!B256</f>
        <v>0</v>
      </c>
      <c r="B255">
        <f>Revistes!C256</f>
        <v>0</v>
      </c>
      <c r="C255">
        <f>Revistes!D256</f>
        <v>0</v>
      </c>
      <c r="D255">
        <f>Revistes!E256</f>
        <v>0</v>
      </c>
    </row>
    <row r="256" spans="1:4">
      <c r="A256">
        <f>Revistes!B257</f>
        <v>0</v>
      </c>
      <c r="B256">
        <f>Revistes!C257</f>
        <v>0</v>
      </c>
      <c r="C256">
        <f>Revistes!D257</f>
        <v>0</v>
      </c>
      <c r="D256">
        <f>Revistes!E257</f>
        <v>0</v>
      </c>
    </row>
    <row r="257" spans="1:4">
      <c r="A257">
        <f>Revistes!B258</f>
        <v>0</v>
      </c>
      <c r="B257">
        <f>Revistes!C258</f>
        <v>0</v>
      </c>
      <c r="C257">
        <f>Revistes!D258</f>
        <v>0</v>
      </c>
      <c r="D257">
        <f>Revistes!E258</f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4:F8"/>
  <sheetViews>
    <sheetView topLeftCell="A2" zoomScale="200" zoomScaleNormal="200" zoomScalePageLayoutView="200" workbookViewId="0">
      <selection activeCell="C9" sqref="C9"/>
    </sheetView>
  </sheetViews>
  <sheetFormatPr baseColWidth="10" defaultRowHeight="16"/>
  <cols>
    <col min="2" max="2" width="18.5" bestFit="1" customWidth="1"/>
    <col min="3" max="3" width="24.6640625" customWidth="1"/>
    <col min="5" max="7" width="0" hidden="1" customWidth="1"/>
  </cols>
  <sheetData>
    <row r="4" spans="2:6">
      <c r="B4" s="1" t="s">
        <v>0</v>
      </c>
      <c r="C4" t="s">
        <v>2510</v>
      </c>
      <c r="F4" t="s">
        <v>2484</v>
      </c>
    </row>
    <row r="5" spans="2:6">
      <c r="B5" s="1" t="s">
        <v>0</v>
      </c>
      <c r="C5" t="s">
        <v>2511</v>
      </c>
      <c r="F5" t="s">
        <v>2485</v>
      </c>
    </row>
    <row r="6" spans="2:6">
      <c r="B6" s="3" t="s">
        <v>0</v>
      </c>
      <c r="C6" t="s">
        <v>2284</v>
      </c>
      <c r="F6" t="s">
        <v>2284</v>
      </c>
    </row>
    <row r="7" spans="2:6">
      <c r="B7" s="1" t="s">
        <v>0</v>
      </c>
      <c r="C7" t="s">
        <v>2512</v>
      </c>
    </row>
    <row r="8" spans="2:6">
      <c r="B8" s="20" t="s">
        <v>0</v>
      </c>
      <c r="C8" t="s">
        <v>3232</v>
      </c>
    </row>
  </sheetData>
  <conditionalFormatting sqref="B4:B7">
    <cfRule type="expression" dxfId="5" priority="9">
      <formula>$F4="Pendent Bib"</formula>
    </cfRule>
    <cfRule type="expression" dxfId="4" priority="10">
      <formula>$F4="Pendent Publicar"</formula>
    </cfRule>
  </conditionalFormatting>
  <conditionalFormatting sqref="B4:B7">
    <cfRule type="expression" dxfId="3" priority="4">
      <formula>"$F4=""Restringit"""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774"/>
  <sheetViews>
    <sheetView zoomScale="150" zoomScaleNormal="150" zoomScalePageLayoutView="150" workbookViewId="0">
      <pane xSplit="1" ySplit="2" topLeftCell="C58" activePane="bottomRight" state="frozen"/>
      <selection pane="topRight" activeCell="B1" sqref="B1"/>
      <selection pane="bottomLeft" activeCell="A3" sqref="A3"/>
      <selection pane="bottomRight" activeCell="C41" sqref="C41"/>
    </sheetView>
  </sheetViews>
  <sheetFormatPr baseColWidth="10" defaultRowHeight="16"/>
  <cols>
    <col min="1" max="2" width="19.5" style="26" customWidth="1"/>
    <col min="3" max="4" width="33.6640625" style="26" customWidth="1"/>
    <col min="5" max="5" width="4.83203125" style="26" hidden="1" customWidth="1"/>
    <col min="6" max="6" width="4.1640625" hidden="1" customWidth="1"/>
    <col min="7" max="7" width="23.1640625" style="26" customWidth="1"/>
    <col min="8" max="10" width="4.83203125" style="26" hidden="1" customWidth="1"/>
    <col min="11" max="11" width="11" style="26" bestFit="1" customWidth="1"/>
    <col min="12" max="12" width="5" style="26" hidden="1" customWidth="1"/>
    <col min="13" max="13" width="14" style="26" bestFit="1" customWidth="1"/>
    <col min="14" max="14" width="10" style="26" hidden="1" customWidth="1"/>
    <col min="15" max="15" width="8.5" style="26" bestFit="1" customWidth="1"/>
    <col min="16" max="16" width="11.5" style="26" bestFit="1" customWidth="1"/>
    <col min="17" max="17" width="23.1640625" customWidth="1"/>
    <col min="18" max="18" width="2.1640625" style="2" hidden="1" customWidth="1"/>
    <col min="19" max="19" width="3.1640625" style="2" hidden="1" customWidth="1"/>
    <col min="20" max="20" width="9.1640625" style="2" hidden="1" customWidth="1"/>
    <col min="21" max="21" width="10" style="2" customWidth="1"/>
    <col min="22" max="22" width="6.6640625" style="25" customWidth="1"/>
    <col min="23" max="23" width="7.83203125" style="25" customWidth="1"/>
    <col min="24" max="24" width="5.33203125" style="2" customWidth="1"/>
    <col min="25" max="27" width="10.83203125" style="2" customWidth="1"/>
    <col min="28" max="16384" width="10.83203125" style="2"/>
  </cols>
  <sheetData>
    <row r="1" spans="1:29">
      <c r="AC1" s="2" t="s">
        <v>4448</v>
      </c>
    </row>
    <row r="2" spans="1:29" ht="32">
      <c r="A2" s="26" t="s">
        <v>4462</v>
      </c>
      <c r="B2" s="26" t="s">
        <v>4437</v>
      </c>
      <c r="C2" s="26" t="s">
        <v>4436</v>
      </c>
      <c r="D2" s="26" t="s">
        <v>4454</v>
      </c>
      <c r="E2" s="26" t="s">
        <v>4451</v>
      </c>
      <c r="F2" s="26" t="s">
        <v>4452</v>
      </c>
      <c r="G2" s="26" t="s">
        <v>3398</v>
      </c>
      <c r="H2" s="26" t="s">
        <v>4455</v>
      </c>
      <c r="I2" s="26" t="s">
        <v>4456</v>
      </c>
      <c r="J2" s="26" t="s">
        <v>4457</v>
      </c>
      <c r="K2" s="26" t="s">
        <v>3399</v>
      </c>
      <c r="L2" s="26" t="s">
        <v>4457</v>
      </c>
      <c r="M2" s="26" t="s">
        <v>4438</v>
      </c>
      <c r="N2" s="26" t="s">
        <v>4458</v>
      </c>
      <c r="O2" s="26" t="s">
        <v>4442</v>
      </c>
      <c r="P2" s="26" t="s">
        <v>3400</v>
      </c>
      <c r="Q2" t="s">
        <v>353</v>
      </c>
      <c r="R2" s="2" t="s">
        <v>4459</v>
      </c>
      <c r="S2" s="2" t="s">
        <v>4460</v>
      </c>
      <c r="T2" s="2" t="s">
        <v>4461</v>
      </c>
      <c r="U2" s="2" t="s">
        <v>2593</v>
      </c>
      <c r="V2" s="25" t="s">
        <v>3383</v>
      </c>
      <c r="W2" s="25" t="s">
        <v>3382</v>
      </c>
      <c r="X2" s="2" t="s">
        <v>198</v>
      </c>
      <c r="Y2" s="2" t="s">
        <v>3026</v>
      </c>
      <c r="Z2" s="2" t="s">
        <v>3027</v>
      </c>
      <c r="AA2" s="2" t="s">
        <v>4446</v>
      </c>
      <c r="AB2" s="2" t="s">
        <v>4447</v>
      </c>
      <c r="AC2" s="2" t="s">
        <v>4443</v>
      </c>
    </row>
    <row r="3" spans="1:29" ht="64">
      <c r="A3" s="26" t="str">
        <f>TRIM(Papers!B17)</f>
        <v>A semi-analytical scheme for highly oscillatory integrals over tetrahedra</v>
      </c>
      <c r="B3" s="26" t="str">
        <f>IF(F3=1,CONCATENATE(A3, " (in press)"),A3)</f>
        <v>A semi-analytical scheme for highly oscillatory integrals over tetrahedra</v>
      </c>
      <c r="C3" s="26" t="str">
        <f>TRIM(Papers!C17)</f>
        <v>Hospital-Bravo, R.; Sarrate, J. and Díez, P.</v>
      </c>
      <c r="D3" s="26" t="str">
        <f>TRIM(Papers!D17)</f>
        <v>International Journal for Numerical Methods in Engineering , Vol. 111, Issue 8, pp. 703-723, 2017</v>
      </c>
      <c r="E3" s="26">
        <f>LEN(D3)</f>
        <v>97</v>
      </c>
      <c r="F3">
        <f>IFERROR(FIND("To appear",D3), FIND(", V",D3))</f>
        <v>60</v>
      </c>
      <c r="G3" s="26" t="str">
        <f>IF(F3=1,(MID(D3,14,E3-12)),MID(D3,1,F3-1))</f>
        <v xml:space="preserve">International Journal for Numerical Methods in Engineering </v>
      </c>
      <c r="H3" s="26">
        <f t="shared" ref="H3:H4" si="0">IFERROR(FIND(", pp.",D3),0)</f>
        <v>79</v>
      </c>
      <c r="I3" s="26">
        <f t="shared" ref="I3:I4" si="1">IFERROR(FIND(", Article",D3),0)</f>
        <v>0</v>
      </c>
      <c r="J3" s="26">
        <f t="shared" ref="J3:J4" si="2">H3+I3</f>
        <v>79</v>
      </c>
      <c r="K3" s="26" t="str">
        <f>IF(J3&gt;1,(MID(D3,F3+7,J3-F3-7)),"")</f>
        <v>111, Issue 8</v>
      </c>
      <c r="L3" s="26">
        <f t="shared" ref="L3:L66" si="3">IF(H3&gt;1,FIND("-",D3,J3),0)</f>
        <v>88</v>
      </c>
      <c r="M3" s="27" t="str">
        <f t="shared" ref="M3" si="4">IF(H3&gt;1,MID(D3,H3+6,L3-(H3+6)), IF(I3&gt;1,MID(D3,I3+2,E3-(I3+7))," "))</f>
        <v>703</v>
      </c>
      <c r="N3" s="26">
        <f t="shared" ref="N3:N66" si="5">IF(L3&gt;1,FIND(", ",D3,L3),0)</f>
        <v>92</v>
      </c>
      <c r="O3" s="26" t="str">
        <f>IF(H3&gt;1,MID(D3,L3+1,N3-(L3+1))," ")</f>
        <v>723</v>
      </c>
      <c r="P3" s="26" t="str">
        <f>IF(F3&gt;1,RIGHT(D3,4),"")</f>
        <v>2017</v>
      </c>
      <c r="Q3" t="str">
        <f>Papers!A17</f>
        <v>2017-IJNME-HDS</v>
      </c>
      <c r="R3" s="2">
        <f t="shared" ref="R3:R66" si="6" xml:space="preserve"> FIND("-",Q3)</f>
        <v>5</v>
      </c>
      <c r="S3" s="2">
        <f t="shared" ref="S3:S66" si="7" xml:space="preserve"> FIND("-",Q3,R3+1)</f>
        <v>11</v>
      </c>
      <c r="T3" s="2" t="str">
        <f t="shared" ref="T3:T66" si="8">MID(Q3,R3+1,S3-R3-1)</f>
        <v>IJNME</v>
      </c>
      <c r="U3" s="2" t="str">
        <f>VLOOKUP(T3,Revistes!B$3:C$220,2, FALSE)</f>
        <v>1097-0207</v>
      </c>
      <c r="V3" s="25" t="str">
        <f>VLOOKUP(U3,Revistes!C$3:D$220,2, FALSE)</f>
        <v>R</v>
      </c>
      <c r="W3" s="25" t="str">
        <f>VLOOKUP(V3,Revistes!D$3:E$220,2, FALSE)</f>
        <v>S</v>
      </c>
      <c r="AA3" s="2">
        <f>VLOOKUP(U3,Revistes!C$3:G$173,5, FALSE)</f>
        <v>2015</v>
      </c>
      <c r="AB3" s="2">
        <f t="array" ref="AB3:AB388">VLOOKUP(U3,Revistes!C$3:I$173,6, FALSE)</f>
        <v>0</v>
      </c>
    </row>
    <row r="4" spans="1:29" ht="64">
      <c r="A4" s="26" t="str">
        <f>TRIM(Papers!B28)</f>
        <v>Mechanics Reveals the Biological Trigger in Wrinkly Fingers</v>
      </c>
      <c r="B4" s="26" t="str">
        <f t="shared" ref="B4:B67" si="9">IF(F4=1,CONCATENATE(A4, " (in press)"),A4)</f>
        <v>Mechanics Reveals the Biological Trigger in Wrinkly Fingers (in press)</v>
      </c>
      <c r="C4" s="26" t="str">
        <f>TRIM(Papers!C28)</f>
        <v>Sáez, P. and Zöllner, A. M.</v>
      </c>
      <c r="D4" s="26" t="str">
        <f>TRIM(Papers!D28)</f>
        <v>To appear in Annals of biomedical engineering</v>
      </c>
      <c r="E4" s="26">
        <f t="shared" ref="E4:E67" si="10">LEN(D4)</f>
        <v>45</v>
      </c>
      <c r="F4">
        <f t="shared" ref="F4:F67" si="11">IFERROR(FIND("To appear",D4), FIND(", V",D4))</f>
        <v>1</v>
      </c>
      <c r="G4" s="26" t="str">
        <f t="shared" ref="G4:G67" si="12">IF(F4=1,(MID(D4,14,E4-12)),MID(D4,1,F4-1))</f>
        <v>Annals of biomedical engineering</v>
      </c>
      <c r="H4" s="26">
        <f t="shared" si="0"/>
        <v>0</v>
      </c>
      <c r="I4" s="26">
        <f t="shared" si="1"/>
        <v>0</v>
      </c>
      <c r="J4" s="26">
        <f t="shared" si="2"/>
        <v>0</v>
      </c>
      <c r="K4" s="26" t="str">
        <f t="shared" ref="K4:K67" si="13">IF(J4&gt;1,(MID(D4,F4+7,J4-F4-7)),"")</f>
        <v/>
      </c>
      <c r="L4" s="26">
        <f t="shared" si="3"/>
        <v>0</v>
      </c>
      <c r="M4" s="27" t="str">
        <f t="shared" ref="M4:M67" si="14">IF(H4&gt;1,MID(D4,H4+6,L4-(H4+6)), IF(I4&gt;1,MID(D4,I4+2,E4-(I4+7))," "))</f>
        <v xml:space="preserve"> </v>
      </c>
      <c r="N4" s="26">
        <f t="shared" si="5"/>
        <v>0</v>
      </c>
      <c r="O4" s="26" t="str">
        <f t="shared" ref="O4:O67" si="15">IF(H4&gt;1,MID(D4,L4+1,N4-(L4+1))," ")</f>
        <v xml:space="preserve"> </v>
      </c>
      <c r="P4" s="26" t="str">
        <f t="shared" ref="P4:P67" si="16">IF(F4&gt;1,RIGHT(D4,4),"")</f>
        <v/>
      </c>
      <c r="Q4" t="str">
        <f>Papers!A28</f>
        <v>2016-ABE-ZS</v>
      </c>
      <c r="R4" s="2">
        <f t="shared" si="6"/>
        <v>5</v>
      </c>
      <c r="S4" s="2">
        <f t="shared" si="7"/>
        <v>9</v>
      </c>
      <c r="T4" s="2" t="str">
        <f t="shared" si="8"/>
        <v>ABE</v>
      </c>
      <c r="U4" s="2" t="str">
        <f>VLOOKUP(T4,Revistes!B$3:C$220,2, FALSE)</f>
        <v>0090-6964</v>
      </c>
      <c r="V4" s="25" t="str">
        <f>VLOOKUP(U4,Revistes!C$3:D$220,2, FALSE)</f>
        <v>R</v>
      </c>
      <c r="W4" s="25" t="str">
        <f>VLOOKUP(V4,Revistes!D$3:E$220,2, FALSE)</f>
        <v>S</v>
      </c>
      <c r="AA4" s="2">
        <f>VLOOKUP(U4,Revistes!C$3:G$173,5, FALSE)</f>
        <v>2015</v>
      </c>
      <c r="AB4" s="2">
        <v>0</v>
      </c>
    </row>
    <row r="5" spans="1:29" ht="96">
      <c r="A5" s="26" t="str">
        <f>TRIM(Papers!B29)</f>
        <v>Adaptividade e Estimativas de Erro Orientadas por Metas Aplicadas a um Benchmark Test de Propagação de Onda</v>
      </c>
      <c r="B5" s="26" t="str">
        <f t="shared" si="9"/>
        <v>Adaptividade e Estimativas de Erro Orientadas por Metas Aplicadas a um Benchmark Test de Propagação de Onda</v>
      </c>
      <c r="C5" s="26" t="str">
        <f>TRIM(Papers!C29)</f>
        <v>Steffens, L.M.; Díez, P.; Parés, N. and Alves, M.K.</v>
      </c>
      <c r="D5" s="26" t="str">
        <f>TRIM(Papers!D29)</f>
        <v>Tendências em Matemática Aplicada e Computacional , Vol. 17, Issue 1, pp. 35-53, 2016</v>
      </c>
      <c r="E5" s="26">
        <f t="shared" si="10"/>
        <v>85</v>
      </c>
      <c r="F5">
        <f t="shared" si="11"/>
        <v>51</v>
      </c>
      <c r="G5" s="26" t="str">
        <f t="shared" si="12"/>
        <v xml:space="preserve">Tendências em Matemática Aplicada e Computacional </v>
      </c>
      <c r="H5" s="26">
        <f t="shared" ref="H5:H6" si="17">IFERROR(FIND(", pp.",D5),0)</f>
        <v>69</v>
      </c>
      <c r="I5" s="26">
        <f t="shared" ref="I5:I6" si="18">IFERROR(FIND(", Article",D5),0)</f>
        <v>0</v>
      </c>
      <c r="J5" s="26">
        <f t="shared" ref="J5:J11" si="19">H5+I5</f>
        <v>69</v>
      </c>
      <c r="K5" s="26" t="str">
        <f t="shared" si="13"/>
        <v>17, Issue 1</v>
      </c>
      <c r="L5" s="26">
        <f t="shared" si="3"/>
        <v>77</v>
      </c>
      <c r="M5" s="27" t="str">
        <f t="shared" si="14"/>
        <v>35</v>
      </c>
      <c r="N5" s="26">
        <f t="shared" si="5"/>
        <v>80</v>
      </c>
      <c r="O5" s="26" t="str">
        <f t="shared" si="15"/>
        <v>53</v>
      </c>
      <c r="P5" s="26" t="str">
        <f t="shared" si="16"/>
        <v>2016</v>
      </c>
      <c r="Q5" t="str">
        <f>Papers!A29</f>
        <v>2016-TEMA-SDPA</v>
      </c>
      <c r="R5" s="2">
        <f t="shared" si="6"/>
        <v>5</v>
      </c>
      <c r="S5" s="2">
        <f t="shared" si="7"/>
        <v>10</v>
      </c>
      <c r="T5" s="2" t="str">
        <f t="shared" si="8"/>
        <v>TEMA</v>
      </c>
      <c r="U5" s="2" t="str">
        <f>VLOOKUP(T5,Revistes!B$3:C$220,2, FALSE)</f>
        <v>2179-8451</v>
      </c>
      <c r="V5" s="25" t="str">
        <f>VLOOKUP(U5,Revistes!C$3:D$220,2, FALSE)</f>
        <v>R</v>
      </c>
      <c r="W5" s="25" t="str">
        <f>VLOOKUP(V5,Revistes!D$3:E$220,2, FALSE)</f>
        <v>S</v>
      </c>
      <c r="AA5" s="2">
        <f t="array" ref="AA5:AA388">VLOOKUP(U5,Revistes!C$3:G$173,5, FALSE)</f>
        <v>2015</v>
      </c>
      <c r="AB5" s="2">
        <v>0</v>
      </c>
    </row>
    <row r="6" spans="1:29" ht="64">
      <c r="A6" s="26" t="str">
        <f>TRIM(Papers!B30)</f>
        <v>Sticking and sliding of lipid bilayers on deformable substrates</v>
      </c>
      <c r="B6" s="26" t="str">
        <f t="shared" si="9"/>
        <v>Sticking and sliding of lipid bilayers on deformable substrates (in press)</v>
      </c>
      <c r="C6" s="26" t="str">
        <f>TRIM(Papers!C30)</f>
        <v>Stubbington, L.; Arroyo, M.; Staykova, M.</v>
      </c>
      <c r="D6" s="26" t="str">
        <f>TRIM(Papers!D30)</f>
        <v>To appear in Soft Matter</v>
      </c>
      <c r="E6" s="26">
        <f t="shared" si="10"/>
        <v>24</v>
      </c>
      <c r="F6">
        <f t="shared" si="11"/>
        <v>1</v>
      </c>
      <c r="G6" s="26" t="str">
        <f t="shared" si="12"/>
        <v>Soft Matter</v>
      </c>
      <c r="H6" s="26">
        <f t="shared" si="17"/>
        <v>0</v>
      </c>
      <c r="I6" s="26">
        <f t="shared" si="18"/>
        <v>0</v>
      </c>
      <c r="J6" s="26">
        <f t="shared" si="19"/>
        <v>0</v>
      </c>
      <c r="K6" s="26" t="str">
        <f t="shared" si="13"/>
        <v/>
      </c>
      <c r="L6" s="26">
        <f t="shared" si="3"/>
        <v>0</v>
      </c>
      <c r="M6" s="27" t="str">
        <f t="shared" si="14"/>
        <v xml:space="preserve"> </v>
      </c>
      <c r="N6" s="26">
        <f t="shared" si="5"/>
        <v>0</v>
      </c>
      <c r="O6" s="26" t="str">
        <f t="shared" si="15"/>
        <v xml:space="preserve"> </v>
      </c>
      <c r="P6" s="26" t="str">
        <f t="shared" si="16"/>
        <v/>
      </c>
      <c r="Q6" t="str">
        <f>Papers!A30</f>
        <v>2016-SM-SAS</v>
      </c>
      <c r="R6" s="2">
        <f t="shared" si="6"/>
        <v>5</v>
      </c>
      <c r="S6" s="2">
        <f t="shared" si="7"/>
        <v>8</v>
      </c>
      <c r="T6" s="2" t="str">
        <f t="shared" si="8"/>
        <v>SM</v>
      </c>
      <c r="U6" s="2" t="str">
        <f>VLOOKUP(T6,Revistes!B$3:C$220,2, FALSE)</f>
        <v>1744-683X</v>
      </c>
      <c r="V6" s="25" t="str">
        <f>VLOOKUP(U6,Revistes!C$3:D$220,2, FALSE)</f>
        <v>R</v>
      </c>
      <c r="W6" s="25" t="str">
        <f>VLOOKUP(V6,Revistes!D$3:E$220,2, FALSE)</f>
        <v>S</v>
      </c>
      <c r="AA6" s="2">
        <v>2015</v>
      </c>
      <c r="AB6" s="2">
        <v>0</v>
      </c>
    </row>
    <row r="7" spans="1:29" ht="64">
      <c r="A7" s="26" t="str">
        <f>TRIM(Papers!B31)</f>
        <v>The solution of linear mechanical systems in terms of path superposition</v>
      </c>
      <c r="B7" s="26" t="str">
        <f t="shared" si="9"/>
        <v>The solution of linear mechanical systems in terms of path superposition</v>
      </c>
      <c r="C7" s="26" t="str">
        <f>TRIM(Papers!C31)</f>
        <v>Magrans, F.X.; Poblet-Puig, J. and Rodríguez-Ferran, A.</v>
      </c>
      <c r="D7" s="26" t="str">
        <f>TRIM(Papers!D31)</f>
        <v>Mechanical Systems and Signal Processing , Vol. 85, pp. 111-125, 2017</v>
      </c>
      <c r="E7" s="26">
        <f t="shared" si="10"/>
        <v>69</v>
      </c>
      <c r="F7">
        <f t="shared" si="11"/>
        <v>42</v>
      </c>
      <c r="G7" s="26" t="str">
        <f t="shared" si="12"/>
        <v xml:space="preserve">Mechanical Systems and Signal Processing </v>
      </c>
      <c r="H7" s="26">
        <f t="shared" ref="H7:H9" si="20">IFERROR(FIND(", pp.",D7),0)</f>
        <v>51</v>
      </c>
      <c r="I7" s="26">
        <f t="shared" ref="I7:I9" si="21">IFERROR(FIND(", Article",D7),0)</f>
        <v>0</v>
      </c>
      <c r="J7" s="26">
        <f t="shared" ref="J7:J9" si="22">H7+I7</f>
        <v>51</v>
      </c>
      <c r="K7" s="26" t="str">
        <f t="shared" si="13"/>
        <v>85</v>
      </c>
      <c r="L7" s="26">
        <f t="shared" si="3"/>
        <v>60</v>
      </c>
      <c r="M7" s="27" t="str">
        <f t="shared" si="14"/>
        <v>111</v>
      </c>
      <c r="N7" s="26">
        <f t="shared" si="5"/>
        <v>64</v>
      </c>
      <c r="O7" s="26" t="str">
        <f t="shared" si="15"/>
        <v>125</v>
      </c>
      <c r="P7" s="26" t="str">
        <f t="shared" si="16"/>
        <v>2017</v>
      </c>
      <c r="Q7" t="str">
        <f>Papers!A31</f>
        <v>2016-MSSP-MPR</v>
      </c>
      <c r="R7" s="2">
        <f t="shared" si="6"/>
        <v>5</v>
      </c>
      <c r="S7" s="2">
        <f t="shared" si="7"/>
        <v>10</v>
      </c>
      <c r="T7" s="2" t="str">
        <f t="shared" si="8"/>
        <v>MSSP</v>
      </c>
      <c r="U7" s="2" t="str">
        <f>VLOOKUP(T7,Revistes!B$3:C$220,2, FALSE)</f>
        <v>0888-3270</v>
      </c>
      <c r="V7" s="25" t="str">
        <f>VLOOKUP(U7,Revistes!C$3:D$220,2, FALSE)</f>
        <v>R</v>
      </c>
      <c r="W7" s="25" t="str">
        <f>VLOOKUP(V7,Revistes!D$3:E$220,2, FALSE)</f>
        <v>S</v>
      </c>
      <c r="AA7" s="2">
        <v>2015</v>
      </c>
      <c r="AB7" s="2">
        <v>0</v>
      </c>
    </row>
    <row r="8" spans="1:29" ht="80">
      <c r="A8" s="26" t="str">
        <f>TRIM(Papers!B33)</f>
        <v>Collective cell durotaxis emerges from long-range intercellular force transmission</v>
      </c>
      <c r="B8" s="26" t="e">
        <f t="shared" si="9"/>
        <v>#VALUE!</v>
      </c>
      <c r="C8" s="26" t="str">
        <f>TRIM(Papers!C33)</f>
        <v>Sunyer, R.; Conte V.; Escribano, J.; Elosegui-Artola, A.; Labernadie A.; Valon L.; Navajas D.; García-Aznar J. M.; Muñoz, J.J.; Roca-Cusachs P; Trepat, X.</v>
      </c>
      <c r="D8" s="26" t="str">
        <f>TRIM(Papers!D33)</f>
        <v>Science</v>
      </c>
      <c r="E8" s="26">
        <f t="shared" si="10"/>
        <v>7</v>
      </c>
      <c r="F8" t="e">
        <f t="shared" si="11"/>
        <v>#VALUE!</v>
      </c>
      <c r="G8" s="26" t="e">
        <f t="shared" si="12"/>
        <v>#VALUE!</v>
      </c>
      <c r="H8" s="26">
        <f t="shared" si="20"/>
        <v>0</v>
      </c>
      <c r="I8" s="26">
        <f t="shared" si="21"/>
        <v>0</v>
      </c>
      <c r="J8" s="26">
        <f t="shared" si="22"/>
        <v>0</v>
      </c>
      <c r="K8" s="26" t="str">
        <f t="shared" si="13"/>
        <v/>
      </c>
      <c r="L8" s="26">
        <f t="shared" si="3"/>
        <v>0</v>
      </c>
      <c r="M8" s="27" t="str">
        <f t="shared" si="14"/>
        <v xml:space="preserve"> </v>
      </c>
      <c r="N8" s="26">
        <f t="shared" si="5"/>
        <v>0</v>
      </c>
      <c r="O8" s="26" t="str">
        <f t="shared" si="15"/>
        <v xml:space="preserve"> </v>
      </c>
      <c r="P8" s="26" t="e">
        <f t="shared" si="16"/>
        <v>#VALUE!</v>
      </c>
      <c r="Q8" t="str">
        <f>Papers!A33</f>
        <v>2016-S-SCEELVNGMR</v>
      </c>
      <c r="R8" s="2">
        <f t="shared" si="6"/>
        <v>5</v>
      </c>
      <c r="S8" s="2">
        <f t="shared" si="7"/>
        <v>7</v>
      </c>
      <c r="T8" s="2" t="str">
        <f t="shared" si="8"/>
        <v>S</v>
      </c>
      <c r="U8" s="2" t="str">
        <f>VLOOKUP(T8,Revistes!B$3:C$220,2, FALSE)</f>
        <v>No Existeix</v>
      </c>
      <c r="V8" s="25" t="str">
        <f>VLOOKUP(U8,Revistes!C$3:D$220,2, FALSE)</f>
        <v>R</v>
      </c>
      <c r="W8" s="25" t="str">
        <f>VLOOKUP(V8,Revistes!D$3:E$220,2, FALSE)</f>
        <v>S</v>
      </c>
      <c r="AA8" s="2">
        <v>2015</v>
      </c>
      <c r="AB8" s="2">
        <v>0</v>
      </c>
    </row>
    <row r="9" spans="1:29" ht="48">
      <c r="A9" s="26" t="str">
        <f>TRIM(Papers!B34)</f>
        <v>A modal-spectral model for flanking transmissions</v>
      </c>
      <c r="B9" s="26" t="str">
        <f t="shared" si="9"/>
        <v>A modal-spectral model for flanking transmissions</v>
      </c>
      <c r="C9" s="26" t="str">
        <f>TRIM(Papers!C34)</f>
        <v>Poblet-Puig, J.</v>
      </c>
      <c r="D9" s="26" t="str">
        <f>TRIM(Papers!D34)</f>
        <v>Journal of Sound and Vibration , Vol. 382, pp. 238-257, 2016</v>
      </c>
      <c r="E9" s="26">
        <f t="shared" si="10"/>
        <v>60</v>
      </c>
      <c r="F9">
        <f t="shared" si="11"/>
        <v>32</v>
      </c>
      <c r="G9" s="26" t="str">
        <f t="shared" si="12"/>
        <v xml:space="preserve">Journal of Sound and Vibration </v>
      </c>
      <c r="H9" s="26">
        <f t="shared" si="20"/>
        <v>42</v>
      </c>
      <c r="I9" s="26">
        <f t="shared" si="21"/>
        <v>0</v>
      </c>
      <c r="J9" s="26">
        <f t="shared" si="22"/>
        <v>42</v>
      </c>
      <c r="K9" s="26" t="str">
        <f t="shared" si="13"/>
        <v>382</v>
      </c>
      <c r="L9" s="26">
        <f t="shared" si="3"/>
        <v>51</v>
      </c>
      <c r="M9" s="27" t="str">
        <f t="shared" si="14"/>
        <v>238</v>
      </c>
      <c r="N9" s="26">
        <f t="shared" si="5"/>
        <v>55</v>
      </c>
      <c r="O9" s="26" t="str">
        <f t="shared" si="15"/>
        <v>257</v>
      </c>
      <c r="P9" s="26" t="str">
        <f t="shared" si="16"/>
        <v>2016</v>
      </c>
      <c r="Q9" t="str">
        <f>Papers!A34</f>
        <v>2016-JSV-P</v>
      </c>
      <c r="R9" s="2">
        <f t="shared" si="6"/>
        <v>5</v>
      </c>
      <c r="S9" s="2">
        <f t="shared" si="7"/>
        <v>9</v>
      </c>
      <c r="T9" s="2" t="str">
        <f t="shared" si="8"/>
        <v>JSV</v>
      </c>
      <c r="U9" s="2" t="str">
        <f>VLOOKUP(T9,Revistes!B$3:C$220,2, FALSE)</f>
        <v>0022-460X</v>
      </c>
      <c r="V9" s="25" t="str">
        <f>VLOOKUP(U9,Revistes!C$3:D$220,2, FALSE)</f>
        <v>R</v>
      </c>
      <c r="W9" s="25" t="str">
        <f>VLOOKUP(V9,Revistes!D$3:E$220,2, FALSE)</f>
        <v>S</v>
      </c>
      <c r="AA9" s="2">
        <v>2015</v>
      </c>
      <c r="AB9" s="2">
        <v>0</v>
      </c>
    </row>
    <row r="10" spans="1:29" ht="64">
      <c r="A10" s="26" t="str">
        <f>TRIM(Papers!B35)</f>
        <v>eXtended Hybridizable Discontinous Galerkin (X-HDG) for Void Problems</v>
      </c>
      <c r="B10" s="26" t="str">
        <f t="shared" si="9"/>
        <v>eXtended Hybridizable Discontinous Galerkin (X-HDG) for Void Problems</v>
      </c>
      <c r="C10" s="26" t="str">
        <f>TRIM(Papers!C35)</f>
        <v>Gürkan, C.; Sala-Lardies, E.; Kronbichler, M.; Fernández-Méndez, S.</v>
      </c>
      <c r="D10" s="26" t="str">
        <f>TRIM(Papers!D35)</f>
        <v>Journal of Scientific Computing , Vol. 66, Issue 3, pp. 1313-1333, 2016</v>
      </c>
      <c r="E10" s="26">
        <f t="shared" si="10"/>
        <v>71</v>
      </c>
      <c r="F10">
        <f t="shared" si="11"/>
        <v>33</v>
      </c>
      <c r="G10" s="26" t="str">
        <f t="shared" si="12"/>
        <v xml:space="preserve">Journal of Scientific Computing </v>
      </c>
      <c r="H10" s="26">
        <f t="shared" ref="H10:H11" si="23">IFERROR(FIND(", pp.",D10),0)</f>
        <v>51</v>
      </c>
      <c r="I10" s="26">
        <f t="shared" ref="I10:I11" si="24">IFERROR(FIND(", Article",D10),0)</f>
        <v>0</v>
      </c>
      <c r="J10" s="26">
        <f t="shared" si="19"/>
        <v>51</v>
      </c>
      <c r="K10" s="26" t="str">
        <f t="shared" si="13"/>
        <v>66, Issue 3</v>
      </c>
      <c r="L10" s="26">
        <f t="shared" si="3"/>
        <v>61</v>
      </c>
      <c r="M10" s="27" t="str">
        <f t="shared" si="14"/>
        <v>1313</v>
      </c>
      <c r="N10" s="26">
        <f t="shared" si="5"/>
        <v>66</v>
      </c>
      <c r="O10" s="26" t="str">
        <f t="shared" si="15"/>
        <v>1333</v>
      </c>
      <c r="P10" s="26" t="str">
        <f t="shared" si="16"/>
        <v>2016</v>
      </c>
      <c r="Q10" t="str">
        <f>Papers!A35</f>
        <v>2016-JSC-GCKF</v>
      </c>
      <c r="R10" s="2">
        <f t="shared" si="6"/>
        <v>5</v>
      </c>
      <c r="S10" s="2">
        <f t="shared" si="7"/>
        <v>9</v>
      </c>
      <c r="T10" s="2" t="str">
        <f t="shared" si="8"/>
        <v>JSC</v>
      </c>
      <c r="U10" s="2" t="str">
        <f>VLOOKUP(T10,Revistes!B$3:C$220,2, FALSE)</f>
        <v>0885-7474</v>
      </c>
      <c r="V10" s="25" t="str">
        <f>VLOOKUP(U10,Revistes!C$3:D$220,2, FALSE)</f>
        <v>R</v>
      </c>
      <c r="W10" s="25" t="str">
        <f>VLOOKUP(V10,Revistes!D$3:E$220,2, FALSE)</f>
        <v>S</v>
      </c>
      <c r="AA10" s="2">
        <v>2015</v>
      </c>
      <c r="AB10" s="2">
        <v>0</v>
      </c>
    </row>
    <row r="11" spans="1:29" ht="80">
      <c r="A11" s="26" t="str">
        <f>TRIM(Papers!B36)</f>
        <v>Geometric derivation of the microscopic stress: A covariant central force decomposition</v>
      </c>
      <c r="B11" s="26" t="str">
        <f t="shared" si="9"/>
        <v>Geometric derivation of the microscopic stress: A covariant central force decomposition</v>
      </c>
      <c r="C11" s="26" t="str">
        <f>TRIM(Papers!C36)</f>
        <v>Torres-Sánchez, A.; Vanegas, J. M.; and Arroyo, M.</v>
      </c>
      <c r="D11" s="26" t="str">
        <f>TRIM(Papers!D36)</f>
        <v>Journal of the Mechanics and Physics of Solids , Vol. 96, pp. 224-239, 2016</v>
      </c>
      <c r="E11" s="26">
        <f t="shared" si="10"/>
        <v>75</v>
      </c>
      <c r="F11">
        <f t="shared" si="11"/>
        <v>48</v>
      </c>
      <c r="G11" s="26" t="str">
        <f t="shared" si="12"/>
        <v xml:space="preserve">Journal of the Mechanics and Physics of Solids </v>
      </c>
      <c r="H11" s="26">
        <f t="shared" si="23"/>
        <v>57</v>
      </c>
      <c r="I11" s="26">
        <f t="shared" si="24"/>
        <v>0</v>
      </c>
      <c r="J11" s="26">
        <f t="shared" si="19"/>
        <v>57</v>
      </c>
      <c r="K11" s="26" t="str">
        <f t="shared" si="13"/>
        <v>96</v>
      </c>
      <c r="L11" s="26">
        <f t="shared" si="3"/>
        <v>66</v>
      </c>
      <c r="M11" s="27" t="str">
        <f t="shared" si="14"/>
        <v>224</v>
      </c>
      <c r="N11" s="26">
        <f t="shared" si="5"/>
        <v>70</v>
      </c>
      <c r="O11" s="26" t="str">
        <f t="shared" si="15"/>
        <v>239</v>
      </c>
      <c r="P11" s="26" t="str">
        <f t="shared" si="16"/>
        <v>2016</v>
      </c>
      <c r="Q11" t="str">
        <f>Papers!A36</f>
        <v>2016-JMPS-TVA</v>
      </c>
      <c r="R11" s="2">
        <f t="shared" si="6"/>
        <v>5</v>
      </c>
      <c r="S11" s="2">
        <f t="shared" si="7"/>
        <v>10</v>
      </c>
      <c r="T11" s="2" t="str">
        <f t="shared" si="8"/>
        <v>JMPS</v>
      </c>
      <c r="U11" s="2" t="str">
        <f>VLOOKUP(T11,Revistes!B$3:C$220,2, FALSE)</f>
        <v>0022-5096</v>
      </c>
      <c r="V11" s="25" t="str">
        <f>VLOOKUP(U11,Revistes!C$3:D$220,2, FALSE)</f>
        <v>R</v>
      </c>
      <c r="W11" s="25" t="str">
        <f>VLOOKUP(V11,Revistes!D$3:E$220,2, FALSE)</f>
        <v>S</v>
      </c>
      <c r="AA11" s="2">
        <v>2015</v>
      </c>
      <c r="AB11" s="2">
        <v>0</v>
      </c>
    </row>
    <row r="12" spans="1:29" ht="48">
      <c r="A12" s="26" t="str">
        <f>TRIM(Papers!B37)</f>
        <v>Porous-based rheological model for tissue fluidisation</v>
      </c>
      <c r="B12" s="26" t="str">
        <f t="shared" si="9"/>
        <v>Porous-based rheological model for tissue fluidisation</v>
      </c>
      <c r="C12" s="26" t="str">
        <f>TRIM(Papers!C37)</f>
        <v>Asadipour, N.; Trepat, X.; Munoz, J.J</v>
      </c>
      <c r="D12" s="26" t="str">
        <f>TRIM(Papers!D37)</f>
        <v>Journal of the Mechanics and Physics of Solids , Vol. 96, pp. 535-549, 2016</v>
      </c>
      <c r="E12" s="26">
        <f t="shared" si="10"/>
        <v>75</v>
      </c>
      <c r="F12">
        <f t="shared" si="11"/>
        <v>48</v>
      </c>
      <c r="G12" s="26" t="str">
        <f t="shared" si="12"/>
        <v xml:space="preserve">Journal of the Mechanics and Physics of Solids </v>
      </c>
      <c r="H12" s="26">
        <f t="shared" ref="H12:H75" si="25">IFERROR(FIND(", pp.",D12),0)</f>
        <v>57</v>
      </c>
      <c r="I12" s="26">
        <f t="shared" ref="I12:I75" si="26">IFERROR(FIND(", Article",D12),0)</f>
        <v>0</v>
      </c>
      <c r="J12" s="26">
        <f t="shared" ref="J12:J75" si="27">H12+I12</f>
        <v>57</v>
      </c>
      <c r="K12" s="26" t="str">
        <f t="shared" si="13"/>
        <v>96</v>
      </c>
      <c r="L12" s="26">
        <f t="shared" si="3"/>
        <v>66</v>
      </c>
      <c r="M12" s="27" t="str">
        <f t="shared" si="14"/>
        <v>535</v>
      </c>
      <c r="N12" s="26">
        <f t="shared" si="5"/>
        <v>70</v>
      </c>
      <c r="O12" s="26" t="str">
        <f t="shared" si="15"/>
        <v>549</v>
      </c>
      <c r="P12" s="26" t="str">
        <f t="shared" si="16"/>
        <v>2016</v>
      </c>
      <c r="Q12" t="str">
        <f>Papers!A37</f>
        <v>2016-JMPS-ATM</v>
      </c>
      <c r="R12" s="2">
        <f t="shared" si="6"/>
        <v>5</v>
      </c>
      <c r="S12" s="2">
        <f t="shared" si="7"/>
        <v>10</v>
      </c>
      <c r="T12" s="2" t="str">
        <f t="shared" si="8"/>
        <v>JMPS</v>
      </c>
      <c r="U12" s="2" t="str">
        <f>VLOOKUP(T12,Revistes!B$3:C$220,2, FALSE)</f>
        <v>0022-5096</v>
      </c>
      <c r="V12" s="25" t="str">
        <f>VLOOKUP(U12,Revistes!C$3:D$220,2, FALSE)</f>
        <v>R</v>
      </c>
      <c r="W12" s="25" t="str">
        <f>VLOOKUP(V12,Revistes!D$3:E$220,2, FALSE)</f>
        <v>S</v>
      </c>
      <c r="AA12" s="2">
        <v>2015</v>
      </c>
      <c r="AB12" s="2">
        <v>0</v>
      </c>
    </row>
    <row r="13" spans="1:29" ht="80">
      <c r="A13" s="26" t="str">
        <f>TRIM(Papers!B38)</f>
        <v>Charting molecular free-energy landscapes with an atlas of collective variables</v>
      </c>
      <c r="B13" s="26" t="str">
        <f t="shared" si="9"/>
        <v>Charting molecular free-energy landscapes with an atlas of collective variables</v>
      </c>
      <c r="C13" s="26" t="str">
        <f>TRIM(Papers!C38)</f>
        <v>Hashemian, B.; Millán, D and Arroyo, M.</v>
      </c>
      <c r="D13" s="26" t="str">
        <f>TRIM(Papers!D38)</f>
        <v>The Journal of Chemical Physics , Vol. 145, Article number: 174109, 2016</v>
      </c>
      <c r="E13" s="26">
        <f t="shared" si="10"/>
        <v>72</v>
      </c>
      <c r="F13">
        <f t="shared" si="11"/>
        <v>33</v>
      </c>
      <c r="G13" s="26" t="str">
        <f t="shared" si="12"/>
        <v xml:space="preserve">The Journal of Chemical Physics </v>
      </c>
      <c r="H13" s="26">
        <f t="shared" si="25"/>
        <v>0</v>
      </c>
      <c r="I13" s="26">
        <f t="shared" si="26"/>
        <v>43</v>
      </c>
      <c r="J13" s="26">
        <f t="shared" si="27"/>
        <v>43</v>
      </c>
      <c r="K13" s="26" t="str">
        <f t="shared" si="13"/>
        <v>145</v>
      </c>
      <c r="L13" s="26">
        <f t="shared" si="3"/>
        <v>0</v>
      </c>
      <c r="M13" s="27" t="str">
        <f t="shared" si="14"/>
        <v>Article number: 174109</v>
      </c>
      <c r="N13" s="26">
        <f t="shared" si="5"/>
        <v>0</v>
      </c>
      <c r="O13" s="26" t="str">
        <f t="shared" si="15"/>
        <v xml:space="preserve"> </v>
      </c>
      <c r="P13" s="26" t="str">
        <f t="shared" si="16"/>
        <v>2016</v>
      </c>
      <c r="Q13" t="str">
        <f>Papers!A38</f>
        <v>2016-JCP-HMA</v>
      </c>
      <c r="R13" s="2">
        <f t="shared" si="6"/>
        <v>5</v>
      </c>
      <c r="S13" s="2">
        <f t="shared" si="7"/>
        <v>9</v>
      </c>
      <c r="T13" s="2" t="str">
        <f t="shared" si="8"/>
        <v>JCP</v>
      </c>
      <c r="U13" s="2" t="str">
        <f>VLOOKUP(T13,Revistes!B$3:C$220,2, FALSE)</f>
        <v>0021-9991</v>
      </c>
      <c r="V13" s="25" t="str">
        <f>VLOOKUP(U13,Revistes!C$3:D$220,2, FALSE)</f>
        <v>R</v>
      </c>
      <c r="W13" s="25" t="str">
        <f>VLOOKUP(V13,Revistes!D$3:E$220,2, FALSE)</f>
        <v>S</v>
      </c>
      <c r="AA13" s="2">
        <v>2015</v>
      </c>
      <c r="AB13" s="2">
        <v>0</v>
      </c>
    </row>
    <row r="14" spans="1:29" ht="64">
      <c r="A14" s="26" t="str">
        <f>TRIM(Papers!B39)</f>
        <v>Space-time NURBS-enhanced finite elements for free-surface flows in 2D</v>
      </c>
      <c r="B14" s="26" t="str">
        <f t="shared" si="9"/>
        <v>Space-time NURBS-enhanced finite elements for free-surface flows in 2D</v>
      </c>
      <c r="C14" s="26" t="str">
        <f>TRIM(Papers!C39)</f>
        <v>Stavrev, A., Knechtges, P., Elgeti, S., and Huerta A.</v>
      </c>
      <c r="D14" s="26" t="str">
        <f>TRIM(Papers!D39)</f>
        <v>International Journal for Numerical Methods in Fluids , Vol. 81, Issue 7, pp. 426-450, 2016</v>
      </c>
      <c r="E14" s="26">
        <f t="shared" si="10"/>
        <v>91</v>
      </c>
      <c r="F14">
        <f t="shared" si="11"/>
        <v>55</v>
      </c>
      <c r="G14" s="26" t="str">
        <f t="shared" si="12"/>
        <v xml:space="preserve">International Journal for Numerical Methods in Fluids </v>
      </c>
      <c r="H14" s="26">
        <f t="shared" si="25"/>
        <v>73</v>
      </c>
      <c r="I14" s="26">
        <f t="shared" si="26"/>
        <v>0</v>
      </c>
      <c r="J14" s="26">
        <f t="shared" si="27"/>
        <v>73</v>
      </c>
      <c r="K14" s="26" t="str">
        <f t="shared" si="13"/>
        <v>81, Issue 7</v>
      </c>
      <c r="L14" s="26">
        <f t="shared" ref="L14" si="28">IF(H14&gt;1,FIND("-",D14,J14),0)</f>
        <v>82</v>
      </c>
      <c r="M14" s="27" t="str">
        <f t="shared" si="14"/>
        <v>426</v>
      </c>
      <c r="N14" s="26">
        <f t="shared" si="5"/>
        <v>86</v>
      </c>
      <c r="O14" s="26" t="str">
        <f t="shared" si="15"/>
        <v>450</v>
      </c>
      <c r="P14" s="26" t="str">
        <f t="shared" si="16"/>
        <v>2016</v>
      </c>
      <c r="Q14" t="str">
        <f>Papers!A39</f>
        <v>2016-IJNMF-SKEH</v>
      </c>
      <c r="R14" s="2">
        <f t="shared" si="6"/>
        <v>5</v>
      </c>
      <c r="S14" s="2">
        <f t="shared" si="7"/>
        <v>11</v>
      </c>
      <c r="T14" s="2" t="str">
        <f t="shared" si="8"/>
        <v>IJNMF</v>
      </c>
      <c r="U14" s="2" t="str">
        <f>VLOOKUP(T14,Revistes!B$3:C$220,2, FALSE)</f>
        <v>1097-0363</v>
      </c>
      <c r="V14" s="25" t="str">
        <f>VLOOKUP(U14,Revistes!C$3:D$220,2, FALSE)</f>
        <v>R</v>
      </c>
      <c r="W14" s="25" t="str">
        <f>VLOOKUP(V14,Revistes!D$3:E$220,2, FALSE)</f>
        <v>S</v>
      </c>
      <c r="AA14" s="2">
        <v>2015</v>
      </c>
      <c r="AB14" s="2">
        <v>0</v>
      </c>
    </row>
    <row r="15" spans="1:29" ht="112">
      <c r="A15" s="26" t="str">
        <f>TRIM(Papers!B40)</f>
        <v>Proper Generalized Decomposition solution of the parameterized Helmholtz problem: application to inverse geophysical problems.</v>
      </c>
      <c r="B15" s="26" t="str">
        <f t="shared" si="9"/>
        <v>Proper Generalized Decomposition solution of the parameterized Helmholtz problem: application to inverse geophysical problems.</v>
      </c>
      <c r="C15" s="26" t="str">
        <f>TRIM(Papers!C40)</f>
        <v>Signorini, M., Zlotnik, S. and Díez, P.</v>
      </c>
      <c r="D15" s="26" t="str">
        <f>TRIM(Papers!D40)</f>
        <v>International Journal for Numerical Methods in Engineering , Vol. 109, Issue 8, pp. 1085-1102, 2017</v>
      </c>
      <c r="E15" s="26">
        <f t="shared" si="10"/>
        <v>99</v>
      </c>
      <c r="F15">
        <f t="shared" si="11"/>
        <v>60</v>
      </c>
      <c r="G15" s="26" t="str">
        <f t="shared" si="12"/>
        <v xml:space="preserve">International Journal for Numerical Methods in Engineering </v>
      </c>
      <c r="H15" s="26">
        <f t="shared" si="25"/>
        <v>79</v>
      </c>
      <c r="I15" s="26">
        <f t="shared" si="26"/>
        <v>0</v>
      </c>
      <c r="J15" s="26">
        <f t="shared" si="27"/>
        <v>79</v>
      </c>
      <c r="K15" s="26" t="str">
        <f t="shared" si="13"/>
        <v>109, Issue 8</v>
      </c>
      <c r="L15" s="26">
        <f t="shared" si="3"/>
        <v>89</v>
      </c>
      <c r="M15" s="27" t="str">
        <f t="shared" si="14"/>
        <v>1085</v>
      </c>
      <c r="N15" s="26">
        <f>IF(L15&gt;1,FIND(", ",D15,L15),0)</f>
        <v>94</v>
      </c>
      <c r="O15" s="26" t="str">
        <f t="shared" si="15"/>
        <v>1102</v>
      </c>
      <c r="P15" s="26" t="str">
        <f t="shared" si="16"/>
        <v>2017</v>
      </c>
      <c r="Q15" t="str">
        <f>Papers!A40</f>
        <v>2016-IJNME-SZD</v>
      </c>
      <c r="R15" s="2">
        <f t="shared" si="6"/>
        <v>5</v>
      </c>
      <c r="S15" s="2">
        <f t="shared" si="7"/>
        <v>11</v>
      </c>
      <c r="T15" s="2" t="str">
        <f t="shared" si="8"/>
        <v>IJNME</v>
      </c>
      <c r="U15" s="2" t="str">
        <f>VLOOKUP(T15,Revistes!B$3:C$220,2, FALSE)</f>
        <v>1097-0207</v>
      </c>
      <c r="V15" s="25" t="str">
        <f>VLOOKUP(U15,Revistes!C$3:D$220,2, FALSE)</f>
        <v>R</v>
      </c>
      <c r="W15" s="25" t="str">
        <f>VLOOKUP(V15,Revistes!D$3:E$220,2, FALSE)</f>
        <v>S</v>
      </c>
      <c r="AA15" s="2">
        <v>2015</v>
      </c>
      <c r="AB15" s="2">
        <v>0</v>
      </c>
    </row>
    <row r="16" spans="1:29" ht="112">
      <c r="A16" s="26" t="str">
        <f>TRIM(Papers!B41)</f>
        <v>A distortion measure to validate and generate curved high-order meshes on CAD surfaces with independence of parameterization</v>
      </c>
      <c r="B16" s="26" t="str">
        <f t="shared" si="9"/>
        <v>A distortion measure to validate and generate curved high-order meshes on CAD surfaces with independence of parameterization</v>
      </c>
      <c r="C16" s="26" t="str">
        <f>TRIM(Papers!C41)</f>
        <v>Gargallo-Peiró, A.; Roca, X.; Peraire, J. and Sarrate, J.</v>
      </c>
      <c r="D16" s="26" t="str">
        <f>TRIM(Papers!D41)</f>
        <v>International Journal for Numerical Methods in Engineering , Vol. 106, Issue 13, pp. 1100-1130, 2016</v>
      </c>
      <c r="E16" s="26">
        <f t="shared" si="10"/>
        <v>100</v>
      </c>
      <c r="F16">
        <f t="shared" si="11"/>
        <v>60</v>
      </c>
      <c r="G16" s="26" t="str">
        <f t="shared" si="12"/>
        <v xml:space="preserve">International Journal for Numerical Methods in Engineering </v>
      </c>
      <c r="H16" s="26">
        <f t="shared" si="25"/>
        <v>80</v>
      </c>
      <c r="I16" s="26">
        <f t="shared" si="26"/>
        <v>0</v>
      </c>
      <c r="J16" s="26">
        <f t="shared" si="27"/>
        <v>80</v>
      </c>
      <c r="K16" s="26" t="str">
        <f t="shared" si="13"/>
        <v>106, Issue 13</v>
      </c>
      <c r="L16" s="26">
        <f t="shared" si="3"/>
        <v>90</v>
      </c>
      <c r="M16" s="27" t="str">
        <f t="shared" si="14"/>
        <v>1100</v>
      </c>
      <c r="N16" s="26">
        <f t="shared" si="5"/>
        <v>95</v>
      </c>
      <c r="O16" s="26" t="str">
        <f t="shared" si="15"/>
        <v>1130</v>
      </c>
      <c r="P16" s="26" t="str">
        <f t="shared" si="16"/>
        <v>2016</v>
      </c>
      <c r="Q16" t="str">
        <f>Papers!A41</f>
        <v>2016-IJNME-GRS</v>
      </c>
      <c r="R16" s="2">
        <f t="shared" si="6"/>
        <v>5</v>
      </c>
      <c r="S16" s="2">
        <f t="shared" si="7"/>
        <v>11</v>
      </c>
      <c r="T16" s="2" t="str">
        <f t="shared" si="8"/>
        <v>IJNME</v>
      </c>
      <c r="U16" s="2" t="str">
        <f>VLOOKUP(T16,Revistes!B$3:C$220,2, FALSE)</f>
        <v>1097-0207</v>
      </c>
      <c r="V16" s="25" t="str">
        <f>VLOOKUP(U16,Revistes!C$3:D$220,2, FALSE)</f>
        <v>R</v>
      </c>
      <c r="W16" s="25" t="str">
        <f>VLOOKUP(V16,Revistes!D$3:E$220,2, FALSE)</f>
        <v>S</v>
      </c>
      <c r="AA16" s="2">
        <v>2015</v>
      </c>
      <c r="AB16" s="2">
        <v>0</v>
      </c>
    </row>
    <row r="17" spans="1:28" ht="80">
      <c r="A17" s="26" t="str">
        <f>TRIM(Papers!B42)</f>
        <v>Monitoring a PGD solver for parametric power flow problems with goal-oriented error assessment</v>
      </c>
      <c r="B17" s="26" t="str">
        <f t="shared" si="9"/>
        <v>Monitoring a PGD solver for parametric power flow problems with goal-oriented error assessment</v>
      </c>
      <c r="C17" s="26" t="str">
        <f>TRIM(Papers!C42)</f>
        <v>García-Blanco, R.; Borzacchillelo, D.; Chinesta, F. and Díez, P.</v>
      </c>
      <c r="D17" s="26" t="str">
        <f>TRIM(Papers!D42)</f>
        <v>International Journal for Numerical Methods in Engineering , Vol. 111, Issue 6, pp. 529-552, 2017</v>
      </c>
      <c r="E17" s="26">
        <f t="shared" si="10"/>
        <v>97</v>
      </c>
      <c r="F17">
        <f t="shared" si="11"/>
        <v>60</v>
      </c>
      <c r="G17" s="26" t="str">
        <f t="shared" si="12"/>
        <v xml:space="preserve">International Journal for Numerical Methods in Engineering </v>
      </c>
      <c r="H17" s="26">
        <f t="shared" si="25"/>
        <v>79</v>
      </c>
      <c r="I17" s="26">
        <f t="shared" si="26"/>
        <v>0</v>
      </c>
      <c r="J17" s="26">
        <f t="shared" si="27"/>
        <v>79</v>
      </c>
      <c r="K17" s="26" t="str">
        <f t="shared" si="13"/>
        <v>111, Issue 6</v>
      </c>
      <c r="L17" s="26">
        <f t="shared" si="3"/>
        <v>88</v>
      </c>
      <c r="M17" s="27" t="str">
        <f t="shared" si="14"/>
        <v>529</v>
      </c>
      <c r="N17" s="26">
        <f t="shared" si="5"/>
        <v>92</v>
      </c>
      <c r="O17" s="26" t="str">
        <f t="shared" si="15"/>
        <v>552</v>
      </c>
      <c r="P17" s="26" t="str">
        <f t="shared" si="16"/>
        <v>2017</v>
      </c>
      <c r="Q17" t="str">
        <f>Papers!A42</f>
        <v>2016-IJNME-GBCD</v>
      </c>
      <c r="R17" s="2">
        <f t="shared" si="6"/>
        <v>5</v>
      </c>
      <c r="S17" s="2">
        <f t="shared" si="7"/>
        <v>11</v>
      </c>
      <c r="T17" s="2" t="str">
        <f t="shared" si="8"/>
        <v>IJNME</v>
      </c>
      <c r="U17" s="2" t="str">
        <f>VLOOKUP(T17,Revistes!B$3:C$220,2, FALSE)</f>
        <v>1097-0207</v>
      </c>
      <c r="V17" s="25" t="str">
        <f>VLOOKUP(U17,Revistes!C$3:D$220,2, FALSE)</f>
        <v>R</v>
      </c>
      <c r="W17" s="25" t="str">
        <f>VLOOKUP(V17,Revistes!D$3:E$220,2, FALSE)</f>
        <v>S</v>
      </c>
      <c r="AA17" s="2">
        <v>2015</v>
      </c>
      <c r="AB17" s="2">
        <v>0</v>
      </c>
    </row>
    <row r="18" spans="1:28" ht="40" customHeight="1">
      <c r="A18" s="26" t="str">
        <f>TRIM(Papers!B43)</f>
        <v>Vademecum-based GFEM (V-GFEM): Optimal Enrichment for transient problems</v>
      </c>
      <c r="B18" s="26" t="str">
        <f t="shared" si="9"/>
        <v>Vademecum-based GFEM (V-GFEM): Optimal Enrichment for transient problems</v>
      </c>
      <c r="C18" s="26" t="str">
        <f>TRIM(Papers!C43)</f>
        <v>Canales, D., Leygue, A., Chinesta, F., González, D., Cueto, E., Feulvarch, E., Bergheau, J.M., and Huerta, A.</v>
      </c>
      <c r="D18" s="26" t="str">
        <f>TRIM(Papers!D43)</f>
        <v>International Journal for Numerical Methods in Engineering , Vol. 108, Issue 9, pp. 971-989, 2016</v>
      </c>
      <c r="E18" s="26">
        <f t="shared" si="10"/>
        <v>97</v>
      </c>
      <c r="F18">
        <f t="shared" si="11"/>
        <v>60</v>
      </c>
      <c r="G18" s="26" t="str">
        <f t="shared" si="12"/>
        <v xml:space="preserve">International Journal for Numerical Methods in Engineering </v>
      </c>
      <c r="H18" s="26">
        <f t="shared" si="25"/>
        <v>79</v>
      </c>
      <c r="I18" s="26">
        <f t="shared" si="26"/>
        <v>0</v>
      </c>
      <c r="J18" s="26">
        <f t="shared" si="27"/>
        <v>79</v>
      </c>
      <c r="K18" s="26" t="str">
        <f t="shared" si="13"/>
        <v>108, Issue 9</v>
      </c>
      <c r="L18" s="26">
        <f t="shared" si="3"/>
        <v>88</v>
      </c>
      <c r="M18" s="27" t="str">
        <f t="shared" si="14"/>
        <v>971</v>
      </c>
      <c r="N18" s="26">
        <f t="shared" si="5"/>
        <v>92</v>
      </c>
      <c r="O18" s="26" t="str">
        <f t="shared" si="15"/>
        <v>989</v>
      </c>
      <c r="P18" s="26" t="str">
        <f t="shared" si="16"/>
        <v>2016</v>
      </c>
      <c r="Q18" t="str">
        <f>Papers!A43</f>
        <v>2016-IJNME-CLCGCFBH</v>
      </c>
      <c r="R18" s="2">
        <f t="shared" si="6"/>
        <v>5</v>
      </c>
      <c r="S18" s="2">
        <f t="shared" si="7"/>
        <v>11</v>
      </c>
      <c r="T18" s="2" t="str">
        <f t="shared" si="8"/>
        <v>IJNME</v>
      </c>
      <c r="U18" s="2" t="str">
        <f>VLOOKUP(T18,Revistes!B$3:C$220,2, FALSE)</f>
        <v>1097-0207</v>
      </c>
      <c r="V18" s="25" t="str">
        <f>VLOOKUP(U18,Revistes!C$3:D$220,2, FALSE)</f>
        <v>R</v>
      </c>
      <c r="W18" s="25" t="str">
        <f>VLOOKUP(V18,Revistes!D$3:E$220,2, FALSE)</f>
        <v>S</v>
      </c>
      <c r="AA18" s="2">
        <v>2015</v>
      </c>
      <c r="AB18" s="2">
        <v>0</v>
      </c>
    </row>
    <row r="19" spans="1:28" ht="80">
      <c r="A19" s="26" t="str">
        <f>TRIM(Papers!B44)</f>
        <v>Non-regularised Inverse Finite Element Analysis for 3D Traction Force Microscopy</v>
      </c>
      <c r="B19" s="26" t="str">
        <f t="shared" si="9"/>
        <v>Non-regularised Inverse Finite Element Analysis for 3D Traction Force Microscopy</v>
      </c>
      <c r="C19" s="26" t="str">
        <f>TRIM(Papers!C44)</f>
        <v>Muñoz, J.J.</v>
      </c>
      <c r="D19" s="26" t="str">
        <f>TRIM(Papers!D44)</f>
        <v>International Journal of Numerical Analysis and Modeling , Vol. 13, Issue 5, pp. 763-781, 2016</v>
      </c>
      <c r="E19" s="26">
        <f t="shared" si="10"/>
        <v>94</v>
      </c>
      <c r="F19">
        <f t="shared" si="11"/>
        <v>58</v>
      </c>
      <c r="G19" s="26" t="str">
        <f t="shared" si="12"/>
        <v xml:space="preserve">International Journal of Numerical Analysis and Modeling </v>
      </c>
      <c r="H19" s="26">
        <f t="shared" si="25"/>
        <v>76</v>
      </c>
      <c r="I19" s="26">
        <f t="shared" si="26"/>
        <v>0</v>
      </c>
      <c r="J19" s="26">
        <f t="shared" si="27"/>
        <v>76</v>
      </c>
      <c r="K19" s="26" t="str">
        <f t="shared" si="13"/>
        <v>13, Issue 5</v>
      </c>
      <c r="L19" s="26">
        <f t="shared" si="3"/>
        <v>85</v>
      </c>
      <c r="M19" s="27" t="str">
        <f t="shared" si="14"/>
        <v>763</v>
      </c>
      <c r="N19" s="26">
        <f t="shared" si="5"/>
        <v>89</v>
      </c>
      <c r="O19" s="26" t="str">
        <f t="shared" si="15"/>
        <v>781</v>
      </c>
      <c r="P19" s="26" t="str">
        <f t="shared" si="16"/>
        <v>2016</v>
      </c>
      <c r="Q19" t="str">
        <f>Papers!A44</f>
        <v>2016-IJNAM-M</v>
      </c>
      <c r="R19" s="2">
        <f t="shared" si="6"/>
        <v>5</v>
      </c>
      <c r="S19" s="2">
        <f t="shared" si="7"/>
        <v>11</v>
      </c>
      <c r="T19" s="2" t="str">
        <f t="shared" si="8"/>
        <v>IJNAM</v>
      </c>
      <c r="U19" s="2" t="str">
        <f>VLOOKUP(T19,Revistes!B$3:C$220,2, FALSE)</f>
        <v>1705-5105</v>
      </c>
      <c r="V19" s="25" t="str">
        <f>VLOOKUP(U19,Revistes!C$3:D$220,2, FALSE)</f>
        <v>R</v>
      </c>
      <c r="W19" s="25" t="str">
        <f>VLOOKUP(V19,Revistes!D$3:E$220,2, FALSE)</f>
        <v>S</v>
      </c>
      <c r="AA19" s="2">
        <v>2015</v>
      </c>
      <c r="AB19" s="2">
        <v>0</v>
      </c>
    </row>
    <row r="20" spans="1:28" ht="96">
      <c r="A20" s="26" t="str">
        <f>TRIM(Papers!B45)</f>
        <v>Simulating Squeeze Flows in Multiaxial Laminates: Towards Fully 3D Mixed Formulations</v>
      </c>
      <c r="B20" s="26" t="str">
        <f t="shared" si="9"/>
        <v>Simulating Squeeze Flows in Multiaxial Laminates: Towards Fully 3D Mixed Formulations (in press)</v>
      </c>
      <c r="C20" s="26" t="str">
        <f>TRIM(Papers!C45)</f>
        <v>Ibáñez, R., Abisset-Chavanne, E., Chinesta, F. and Huerta, A.</v>
      </c>
      <c r="D20" s="26" t="str">
        <f>TRIM(Papers!D45)</f>
        <v>To appear in International Journal of Material Forming</v>
      </c>
      <c r="E20" s="26">
        <f t="shared" si="10"/>
        <v>54</v>
      </c>
      <c r="F20">
        <f t="shared" si="11"/>
        <v>1</v>
      </c>
      <c r="G20" s="26" t="str">
        <f t="shared" si="12"/>
        <v>International Journal of Material Forming</v>
      </c>
      <c r="H20" s="26">
        <f t="shared" si="25"/>
        <v>0</v>
      </c>
      <c r="I20" s="26">
        <f t="shared" si="26"/>
        <v>0</v>
      </c>
      <c r="J20" s="26">
        <f t="shared" si="27"/>
        <v>0</v>
      </c>
      <c r="K20" s="26" t="str">
        <f t="shared" si="13"/>
        <v/>
      </c>
      <c r="L20" s="26">
        <f t="shared" si="3"/>
        <v>0</v>
      </c>
      <c r="M20" s="27" t="str">
        <f t="shared" si="14"/>
        <v xml:space="preserve"> </v>
      </c>
      <c r="N20" s="26">
        <f t="shared" si="5"/>
        <v>0</v>
      </c>
      <c r="O20" s="26" t="str">
        <f t="shared" si="15"/>
        <v xml:space="preserve"> </v>
      </c>
      <c r="P20" s="26" t="str">
        <f t="shared" si="16"/>
        <v/>
      </c>
      <c r="Q20" t="str">
        <f>Papers!A45</f>
        <v>2016-IJMF-IACH</v>
      </c>
      <c r="R20" s="2">
        <f t="shared" si="6"/>
        <v>5</v>
      </c>
      <c r="S20" s="2">
        <f t="shared" si="7"/>
        <v>10</v>
      </c>
      <c r="T20" s="2" t="str">
        <f t="shared" si="8"/>
        <v>IJMF</v>
      </c>
      <c r="U20" s="2" t="str">
        <f>VLOOKUP(T20,Revistes!B$3:C$220,2, FALSE)</f>
        <v>1960-6206</v>
      </c>
      <c r="V20" s="25" t="str">
        <f>VLOOKUP(U20,Revistes!C$3:D$220,2, FALSE)</f>
        <v>R</v>
      </c>
      <c r="W20" s="25" t="str">
        <f>VLOOKUP(V20,Revistes!D$3:E$220,2, FALSE)</f>
        <v>S</v>
      </c>
      <c r="AA20" s="2">
        <v>2015</v>
      </c>
      <c r="AB20" s="2">
        <v>0</v>
      </c>
    </row>
    <row r="21" spans="1:28" ht="80">
      <c r="A21" s="26" t="str">
        <f>TRIM(Papers!B46)</f>
        <v>Unified formulation of a family of iterative solvers for power systems analysis</v>
      </c>
      <c r="B21" s="26" t="str">
        <f t="shared" si="9"/>
        <v>Unified formulation of a family of iterative solvers for power systems analysis</v>
      </c>
      <c r="C21" s="26" t="str">
        <f>TRIM(Papers!C46)</f>
        <v>Borzacchiello, D.; Chinesta, F.; Malik, M. H.; García-Blanco, R.; Diez, P.</v>
      </c>
      <c r="D21" s="26" t="str">
        <f>TRIM(Papers!D46)</f>
        <v>Electric Power Systems Research , Vol. 140, pp. 201-208, 2016</v>
      </c>
      <c r="E21" s="26">
        <f t="shared" si="10"/>
        <v>61</v>
      </c>
      <c r="F21">
        <f t="shared" si="11"/>
        <v>33</v>
      </c>
      <c r="G21" s="26" t="str">
        <f t="shared" si="12"/>
        <v xml:space="preserve">Electric Power Systems Research </v>
      </c>
      <c r="H21" s="26">
        <f t="shared" si="25"/>
        <v>43</v>
      </c>
      <c r="I21" s="26">
        <f t="shared" si="26"/>
        <v>0</v>
      </c>
      <c r="J21" s="26">
        <f t="shared" si="27"/>
        <v>43</v>
      </c>
      <c r="K21" s="26" t="str">
        <f t="shared" si="13"/>
        <v>140</v>
      </c>
      <c r="L21" s="26">
        <f t="shared" si="3"/>
        <v>52</v>
      </c>
      <c r="M21" s="27" t="str">
        <f t="shared" si="14"/>
        <v>201</v>
      </c>
      <c r="N21" s="26">
        <f t="shared" si="5"/>
        <v>56</v>
      </c>
      <c r="O21" s="26" t="str">
        <f t="shared" si="15"/>
        <v>208</v>
      </c>
      <c r="P21" s="26" t="str">
        <f t="shared" si="16"/>
        <v>2016</v>
      </c>
      <c r="Q21" t="str">
        <f>Papers!A46</f>
        <v>2016-EPSR-BCMGD</v>
      </c>
      <c r="R21" s="2">
        <f t="shared" si="6"/>
        <v>5</v>
      </c>
      <c r="S21" s="2">
        <f t="shared" si="7"/>
        <v>10</v>
      </c>
      <c r="T21" s="2" t="str">
        <f t="shared" si="8"/>
        <v>EPSR</v>
      </c>
      <c r="U21" s="2" t="str">
        <f>VLOOKUP(T21,Revistes!B$3:C$220,2, FALSE)</f>
        <v>0378-7796</v>
      </c>
      <c r="V21" s="25" t="str">
        <f>VLOOKUP(U21,Revistes!C$3:D$220,2, FALSE)</f>
        <v>R</v>
      </c>
      <c r="W21" s="25" t="str">
        <f>VLOOKUP(V21,Revistes!D$3:E$220,2, FALSE)</f>
        <v>S</v>
      </c>
      <c r="AA21" s="2">
        <v>2015</v>
      </c>
      <c r="AB21" s="2">
        <v>0</v>
      </c>
    </row>
    <row r="22" spans="1:28" ht="96">
      <c r="A22" s="26" t="str">
        <f>TRIM(Papers!B47)</f>
        <v>A reduced order modeling approach for optimal allocation of Distributed Generation in power distribution systems</v>
      </c>
      <c r="B22" s="26" t="str">
        <f t="shared" si="9"/>
        <v>A reduced order modeling approach for optimal allocation of Distributed Generation in power distribution systems</v>
      </c>
      <c r="C22" s="26" t="str">
        <f>TRIM(Papers!C47)</f>
        <v>García-Blanco, R.; Díez, P.; Borzacchiello, D. and Chinesta, F.</v>
      </c>
      <c r="D22" s="26" t="str">
        <f>TRIM(Papers!D47)</f>
        <v>2016 IEEE International Energy Conference (ENERGYCON) , Vol. , pp. 1-6, 2016</v>
      </c>
      <c r="E22" s="26">
        <f t="shared" si="10"/>
        <v>76</v>
      </c>
      <c r="F22">
        <f t="shared" si="11"/>
        <v>55</v>
      </c>
      <c r="G22" s="26" t="str">
        <f t="shared" si="12"/>
        <v xml:space="preserve">2016 IEEE International Energy Conference (ENERGYCON) </v>
      </c>
      <c r="H22" s="26">
        <f t="shared" si="25"/>
        <v>62</v>
      </c>
      <c r="I22" s="26">
        <f t="shared" si="26"/>
        <v>0</v>
      </c>
      <c r="J22" s="26">
        <f t="shared" si="27"/>
        <v>62</v>
      </c>
      <c r="K22" s="26" t="str">
        <f t="shared" si="13"/>
        <v/>
      </c>
      <c r="L22" s="26">
        <f t="shared" si="3"/>
        <v>69</v>
      </c>
      <c r="M22" s="27" t="str">
        <f t="shared" si="14"/>
        <v>1</v>
      </c>
      <c r="N22" s="26">
        <f t="shared" si="5"/>
        <v>71</v>
      </c>
      <c r="O22" s="26" t="str">
        <f t="shared" si="15"/>
        <v>6</v>
      </c>
      <c r="P22" s="26" t="str">
        <f t="shared" si="16"/>
        <v>2016</v>
      </c>
      <c r="Q22" t="str">
        <f>Papers!A47</f>
        <v>2016-ENERGYCON-GDBC</v>
      </c>
      <c r="R22" s="2">
        <f t="shared" si="6"/>
        <v>5</v>
      </c>
      <c r="S22" s="2">
        <f t="shared" si="7"/>
        <v>15</v>
      </c>
      <c r="T22" s="2" t="str">
        <f t="shared" si="8"/>
        <v>ENERGYCON</v>
      </c>
      <c r="U22" s="2" t="str">
        <f>VLOOKUP(T22,Revistes!B$3:C$220,2, FALSE)</f>
        <v>978-1-4673-8463-6</v>
      </c>
      <c r="V22" s="25" t="str">
        <f>VLOOKUP(U22,Revistes!C$3:D$220,2, FALSE)</f>
        <v>L</v>
      </c>
      <c r="W22" s="25" t="str">
        <f>VLOOKUP(V22,Revistes!D$3:E$220,2, FALSE)</f>
        <v>N</v>
      </c>
      <c r="AA22" s="2">
        <v>2015</v>
      </c>
      <c r="AB22" s="2">
        <v>0</v>
      </c>
    </row>
    <row r="23" spans="1:28" ht="64">
      <c r="A23" s="26" t="str">
        <f>TRIM(Papers!B48)</f>
        <v>Coexistence of wrinkles and blisters in supported graphene</v>
      </c>
      <c r="B23" s="26" t="str">
        <f t="shared" si="9"/>
        <v>Coexistence of wrinkles and blisters in supported graphene</v>
      </c>
      <c r="C23" s="26" t="str">
        <f>TRIM(Papers!C48)</f>
        <v>Zhang, K. and Arroyo, M.</v>
      </c>
      <c r="D23" s="26" t="str">
        <f>TRIM(Papers!D48)</f>
        <v>Extreme Mechanics Letters , Vol. 14, pp. 23-30, 2016</v>
      </c>
      <c r="E23" s="26">
        <f t="shared" si="10"/>
        <v>52</v>
      </c>
      <c r="F23">
        <f t="shared" si="11"/>
        <v>27</v>
      </c>
      <c r="G23" s="26" t="str">
        <f t="shared" si="12"/>
        <v xml:space="preserve">Extreme Mechanics Letters </v>
      </c>
      <c r="H23" s="26">
        <f t="shared" si="25"/>
        <v>36</v>
      </c>
      <c r="I23" s="26">
        <f t="shared" si="26"/>
        <v>0</v>
      </c>
      <c r="J23" s="26">
        <f t="shared" si="27"/>
        <v>36</v>
      </c>
      <c r="K23" s="26" t="str">
        <f t="shared" si="13"/>
        <v>14</v>
      </c>
      <c r="L23" s="26">
        <f t="shared" si="3"/>
        <v>44</v>
      </c>
      <c r="M23" s="27" t="str">
        <f t="shared" si="14"/>
        <v>23</v>
      </c>
      <c r="N23" s="26">
        <f t="shared" si="5"/>
        <v>47</v>
      </c>
      <c r="O23" s="26" t="str">
        <f t="shared" si="15"/>
        <v>30</v>
      </c>
      <c r="P23" s="26" t="str">
        <f t="shared" si="16"/>
        <v>2016</v>
      </c>
      <c r="Q23" t="str">
        <f>Papers!A48</f>
        <v>2016-EML-ZA</v>
      </c>
      <c r="R23" s="2">
        <f t="shared" si="6"/>
        <v>5</v>
      </c>
      <c r="S23" s="2">
        <f t="shared" si="7"/>
        <v>9</v>
      </c>
      <c r="T23" s="2" t="str">
        <f t="shared" si="8"/>
        <v>EML</v>
      </c>
      <c r="U23" s="2" t="str">
        <f>VLOOKUP(T23,Revistes!B$3:C$220,2, FALSE)</f>
        <v>2352-4316</v>
      </c>
      <c r="V23" s="25" t="str">
        <f>VLOOKUP(U23,Revistes!C$3:D$220,2, FALSE)</f>
        <v>R</v>
      </c>
      <c r="W23" s="25" t="str">
        <f>VLOOKUP(V23,Revistes!D$3:E$220,2, FALSE)</f>
        <v>S</v>
      </c>
      <c r="AA23" s="2">
        <v>2015</v>
      </c>
      <c r="AB23" s="2">
        <v>0</v>
      </c>
    </row>
    <row r="24" spans="1:28" ht="64">
      <c r="A24" s="26" t="str">
        <f>TRIM(Papers!B49)</f>
        <v>Hydraulic fracturing in cells and tissues: fracking meets cell biology</v>
      </c>
      <c r="B24" s="26" t="str">
        <f t="shared" si="9"/>
        <v>Hydraulic fracturing in cells and tissues: fracking meets cell biology</v>
      </c>
      <c r="C24" s="26" t="str">
        <f>TRIM(Papers!C49)</f>
        <v>Arroyo, M. and Trepat, X.</v>
      </c>
      <c r="D24" s="26" t="str">
        <f>TRIM(Papers!D49)</f>
        <v>Current Opinion in Cell Biology , Vol. 44, pp. 1-6, 2017</v>
      </c>
      <c r="E24" s="26">
        <f t="shared" si="10"/>
        <v>56</v>
      </c>
      <c r="F24">
        <f t="shared" si="11"/>
        <v>33</v>
      </c>
      <c r="G24" s="26" t="str">
        <f t="shared" si="12"/>
        <v xml:space="preserve">Current Opinion in Cell Biology </v>
      </c>
      <c r="H24" s="26">
        <f t="shared" si="25"/>
        <v>42</v>
      </c>
      <c r="I24" s="26">
        <f t="shared" si="26"/>
        <v>0</v>
      </c>
      <c r="J24" s="26">
        <f t="shared" si="27"/>
        <v>42</v>
      </c>
      <c r="K24" s="26" t="str">
        <f t="shared" si="13"/>
        <v>44</v>
      </c>
      <c r="L24" s="26">
        <f t="shared" si="3"/>
        <v>49</v>
      </c>
      <c r="M24" s="27" t="str">
        <f t="shared" si="14"/>
        <v>1</v>
      </c>
      <c r="N24" s="26">
        <f t="shared" si="5"/>
        <v>51</v>
      </c>
      <c r="O24" s="26" t="str">
        <f t="shared" si="15"/>
        <v>6</v>
      </c>
      <c r="P24" s="26" t="str">
        <f t="shared" si="16"/>
        <v>2017</v>
      </c>
      <c r="Q24" t="str">
        <f>Papers!A49</f>
        <v>2016-COCB-AT</v>
      </c>
      <c r="R24" s="2">
        <f t="shared" si="6"/>
        <v>5</v>
      </c>
      <c r="S24" s="2">
        <f t="shared" si="7"/>
        <v>10</v>
      </c>
      <c r="T24" s="2" t="str">
        <f t="shared" si="8"/>
        <v>COCB</v>
      </c>
      <c r="U24" s="2" t="str">
        <f>VLOOKUP(T24,Revistes!B$3:C$220,2, FALSE)</f>
        <v>0955-0674</v>
      </c>
      <c r="V24" s="25" t="str">
        <f>VLOOKUP(U24,Revistes!C$3:D$220,2, FALSE)</f>
        <v>R</v>
      </c>
      <c r="W24" s="25" t="str">
        <f>VLOOKUP(V24,Revistes!D$3:E$220,2, FALSE)</f>
        <v>S</v>
      </c>
      <c r="AA24" s="2">
        <v>2015</v>
      </c>
      <c r="AB24" s="2">
        <v>0</v>
      </c>
    </row>
    <row r="25" spans="1:28" ht="80">
      <c r="A25" s="26" t="str">
        <f>TRIM(Papers!B50)</f>
        <v>A new equilibrated residual method improving accuracy and efficiency of flux-free error estimates</v>
      </c>
      <c r="B25" s="26" t="str">
        <f t="shared" si="9"/>
        <v>A new equilibrated residual method improving accuracy and efficiency of flux-free error estimates</v>
      </c>
      <c r="C25" s="26" t="str">
        <f>TRIM(Papers!C50)</f>
        <v>N. Parés, N. and Díez, P.</v>
      </c>
      <c r="D25" s="26" t="str">
        <f>TRIM(Papers!D50)</f>
        <v>Computer Methods in Applied Mechanics and Engineering , Vol. 313, Issue 1, pp. 785-816, 2017</v>
      </c>
      <c r="E25" s="26">
        <f t="shared" si="10"/>
        <v>92</v>
      </c>
      <c r="F25">
        <f t="shared" si="11"/>
        <v>55</v>
      </c>
      <c r="G25" s="26" t="str">
        <f t="shared" si="12"/>
        <v xml:space="preserve">Computer Methods in Applied Mechanics and Engineering </v>
      </c>
      <c r="H25" s="26">
        <f t="shared" si="25"/>
        <v>74</v>
      </c>
      <c r="I25" s="26">
        <f t="shared" si="26"/>
        <v>0</v>
      </c>
      <c r="J25" s="26">
        <f t="shared" si="27"/>
        <v>74</v>
      </c>
      <c r="K25" s="26" t="str">
        <f t="shared" si="13"/>
        <v>313, Issue 1</v>
      </c>
      <c r="L25" s="26">
        <f t="shared" si="3"/>
        <v>83</v>
      </c>
      <c r="M25" s="27" t="str">
        <f t="shared" si="14"/>
        <v>785</v>
      </c>
      <c r="N25" s="26">
        <f t="shared" si="5"/>
        <v>87</v>
      </c>
      <c r="O25" s="26" t="str">
        <f t="shared" si="15"/>
        <v>816</v>
      </c>
      <c r="P25" s="26" t="str">
        <f t="shared" si="16"/>
        <v>2017</v>
      </c>
      <c r="Q25" t="str">
        <f>Papers!A50</f>
        <v>2016-CMAME-PD</v>
      </c>
      <c r="R25" s="2">
        <f t="shared" si="6"/>
        <v>5</v>
      </c>
      <c r="S25" s="2">
        <f t="shared" si="7"/>
        <v>11</v>
      </c>
      <c r="T25" s="2" t="str">
        <f t="shared" si="8"/>
        <v>CMAME</v>
      </c>
      <c r="U25" s="2" t="str">
        <f>VLOOKUP(T25,Revistes!B$3:C$220,2, FALSE)</f>
        <v>0045-7825</v>
      </c>
      <c r="V25" s="25" t="str">
        <f>VLOOKUP(U25,Revistes!C$3:D$220,2, FALSE)</f>
        <v>R</v>
      </c>
      <c r="W25" s="25" t="str">
        <f>VLOOKUP(V25,Revistes!D$3:E$220,2, FALSE)</f>
        <v>S</v>
      </c>
      <c r="AA25" s="2">
        <v>2015</v>
      </c>
      <c r="AB25" s="2">
        <v>0</v>
      </c>
    </row>
    <row r="26" spans="1:28" ht="80">
      <c r="A26" s="26" t="str">
        <f>TRIM(Papers!B51)</f>
        <v>Fourth order phase-field model for local max-ent approximants applied to crack propagation</v>
      </c>
      <c r="B26" s="26" t="str">
        <f t="shared" si="9"/>
        <v>Fourth order phase-field model for local max-ent approximants applied to crack propagation</v>
      </c>
      <c r="C26" s="26" t="str">
        <f>TRIM(Papers!C51)</f>
        <v>Amiri, F.; Millán, D.; Arroyo, M.; Silani, M.; Rabczuk, T.</v>
      </c>
      <c r="D26" s="26" t="str">
        <f>TRIM(Papers!D51)</f>
        <v>Computer Methods in Applied Mechanics and Engineering , Vol. 312, pp. 254-275, 2016</v>
      </c>
      <c r="E26" s="26">
        <f t="shared" si="10"/>
        <v>83</v>
      </c>
      <c r="F26">
        <f t="shared" si="11"/>
        <v>55</v>
      </c>
      <c r="G26" s="26" t="str">
        <f t="shared" si="12"/>
        <v xml:space="preserve">Computer Methods in Applied Mechanics and Engineering </v>
      </c>
      <c r="H26" s="26">
        <f t="shared" si="25"/>
        <v>65</v>
      </c>
      <c r="I26" s="26">
        <f t="shared" si="26"/>
        <v>0</v>
      </c>
      <c r="J26" s="26">
        <f t="shared" si="27"/>
        <v>65</v>
      </c>
      <c r="K26" s="26" t="str">
        <f t="shared" si="13"/>
        <v>312</v>
      </c>
      <c r="L26" s="26">
        <f t="shared" si="3"/>
        <v>74</v>
      </c>
      <c r="M26" s="27" t="str">
        <f t="shared" si="14"/>
        <v>254</v>
      </c>
      <c r="N26" s="26">
        <f t="shared" si="5"/>
        <v>78</v>
      </c>
      <c r="O26" s="26" t="str">
        <f t="shared" si="15"/>
        <v>275</v>
      </c>
      <c r="P26" s="26" t="str">
        <f t="shared" si="16"/>
        <v>2016</v>
      </c>
      <c r="Q26" t="str">
        <f>Papers!A51</f>
        <v>2016-CMAME-AMA</v>
      </c>
      <c r="R26" s="2">
        <f t="shared" si="6"/>
        <v>5</v>
      </c>
      <c r="S26" s="2">
        <f t="shared" si="7"/>
        <v>11</v>
      </c>
      <c r="T26" s="2" t="str">
        <f t="shared" si="8"/>
        <v>CMAME</v>
      </c>
      <c r="U26" s="2" t="str">
        <f>VLOOKUP(T26,Revistes!B$3:C$220,2, FALSE)</f>
        <v>0045-7825</v>
      </c>
      <c r="V26" s="25" t="str">
        <f>VLOOKUP(U26,Revistes!C$3:D$220,2, FALSE)</f>
        <v>R</v>
      </c>
      <c r="W26" s="25" t="str">
        <f>VLOOKUP(V26,Revistes!D$3:E$220,2, FALSE)</f>
        <v>S</v>
      </c>
      <c r="Y26" s="17" t="s">
        <v>2576</v>
      </c>
      <c r="Z26" s="17" t="s">
        <v>2576</v>
      </c>
      <c r="AA26" s="2">
        <v>2015</v>
      </c>
      <c r="AB26" s="2">
        <v>0</v>
      </c>
    </row>
    <row r="27" spans="1:28" ht="96">
      <c r="A27" s="26" t="str">
        <f>TRIM(Papers!B52)</f>
        <v>Numerical modeling of undersea acoustics using a partition of unity method with plane waves enrichment</v>
      </c>
      <c r="B27" s="26" t="str">
        <f t="shared" si="9"/>
        <v>Numerical modeling of undersea acoustics using a partition of unity method with plane waves enrichment</v>
      </c>
      <c r="C27" s="26" t="str">
        <f>TRIM(Papers!C52)</f>
        <v>Hospital-Bravo, R.; Sarrate, J. and Díez, P.</v>
      </c>
      <c r="D27" s="26" t="str">
        <f>TRIM(Papers!D52)</f>
        <v>Computational Mechanics , Vol. 57, Issue 5, pp. 717-732, 2016</v>
      </c>
      <c r="E27" s="26">
        <f t="shared" si="10"/>
        <v>61</v>
      </c>
      <c r="F27">
        <f t="shared" si="11"/>
        <v>25</v>
      </c>
      <c r="G27" s="26" t="str">
        <f t="shared" si="12"/>
        <v xml:space="preserve">Computational Mechanics </v>
      </c>
      <c r="H27" s="26">
        <f t="shared" si="25"/>
        <v>43</v>
      </c>
      <c r="I27" s="26">
        <f t="shared" si="26"/>
        <v>0</v>
      </c>
      <c r="J27" s="26">
        <f t="shared" si="27"/>
        <v>43</v>
      </c>
      <c r="K27" s="26" t="str">
        <f t="shared" si="13"/>
        <v>57, Issue 5</v>
      </c>
      <c r="L27" s="26">
        <f t="shared" si="3"/>
        <v>52</v>
      </c>
      <c r="M27" s="27" t="str">
        <f t="shared" si="14"/>
        <v>717</v>
      </c>
      <c r="N27" s="26">
        <f t="shared" si="5"/>
        <v>56</v>
      </c>
      <c r="O27" s="26" t="str">
        <f t="shared" si="15"/>
        <v>732</v>
      </c>
      <c r="P27" s="26" t="str">
        <f t="shared" si="16"/>
        <v>2016</v>
      </c>
      <c r="Q27" t="str">
        <f>Papers!A52</f>
        <v>2016-CM-HSD</v>
      </c>
      <c r="R27" s="2">
        <f t="shared" si="6"/>
        <v>5</v>
      </c>
      <c r="S27" s="2">
        <f t="shared" si="7"/>
        <v>8</v>
      </c>
      <c r="T27" s="2" t="str">
        <f t="shared" si="8"/>
        <v>CM</v>
      </c>
      <c r="U27" s="2" t="str">
        <f>VLOOKUP(T27,Revistes!B$3:C$220,2, FALSE)</f>
        <v>0178-7675</v>
      </c>
      <c r="V27" s="25" t="str">
        <f>VLOOKUP(U27,Revistes!C$3:D$220,2, FALSE)</f>
        <v>R</v>
      </c>
      <c r="W27" s="25" t="str">
        <f>VLOOKUP(V27,Revistes!D$3:E$220,2, FALSE)</f>
        <v>S</v>
      </c>
      <c r="AA27" s="2">
        <v>2015</v>
      </c>
      <c r="AB27" s="2">
        <v>0</v>
      </c>
    </row>
    <row r="28" spans="1:28" ht="96">
      <c r="A28" s="26" t="str">
        <f>TRIM(Papers!B53)</f>
        <v>High-order mesh curving by distortion minimization with boundary nodes free to slide on a 3D CAD representation</v>
      </c>
      <c r="B28" s="26" t="str">
        <f t="shared" si="9"/>
        <v>High-order mesh curving by distortion minimization with boundary nodes free to slide on a 3D CAD representation</v>
      </c>
      <c r="C28" s="26" t="str">
        <f>TRIM(Papers!C53)</f>
        <v>Ruiz-Gironés, E.; Roca X.; Sarrate, J.</v>
      </c>
      <c r="D28" s="26" t="str">
        <f>TRIM(Papers!D53)</f>
        <v>Computer-Aided Design , Vol. 72, pp. 52-64, 2016</v>
      </c>
      <c r="E28" s="26">
        <f t="shared" si="10"/>
        <v>48</v>
      </c>
      <c r="F28">
        <f t="shared" si="11"/>
        <v>23</v>
      </c>
      <c r="G28" s="26" t="str">
        <f t="shared" si="12"/>
        <v xml:space="preserve">Computer-Aided Design </v>
      </c>
      <c r="H28" s="26">
        <f t="shared" si="25"/>
        <v>32</v>
      </c>
      <c r="I28" s="26">
        <f t="shared" si="26"/>
        <v>0</v>
      </c>
      <c r="J28" s="26">
        <f t="shared" si="27"/>
        <v>32</v>
      </c>
      <c r="K28" s="26" t="str">
        <f t="shared" si="13"/>
        <v>72</v>
      </c>
      <c r="L28" s="26">
        <f t="shared" si="3"/>
        <v>40</v>
      </c>
      <c r="M28" s="27" t="str">
        <f t="shared" si="14"/>
        <v>52</v>
      </c>
      <c r="N28" s="26">
        <f t="shared" si="5"/>
        <v>43</v>
      </c>
      <c r="O28" s="26" t="str">
        <f t="shared" si="15"/>
        <v>64</v>
      </c>
      <c r="P28" s="26" t="str">
        <f t="shared" si="16"/>
        <v>2016</v>
      </c>
      <c r="Q28" t="str">
        <f>Papers!A53</f>
        <v>2016-CAD-RRS</v>
      </c>
      <c r="R28" s="2">
        <f t="shared" si="6"/>
        <v>5</v>
      </c>
      <c r="S28" s="2">
        <f t="shared" si="7"/>
        <v>9</v>
      </c>
      <c r="T28" s="2" t="str">
        <f t="shared" si="8"/>
        <v>CAD</v>
      </c>
      <c r="U28" s="2" t="str">
        <f>VLOOKUP(T28,Revistes!B$3:C$220,2, FALSE)</f>
        <v>0010-4485</v>
      </c>
      <c r="V28" s="25" t="str">
        <f>VLOOKUP(U28,Revistes!C$3:D$220,2, FALSE)</f>
        <v>R</v>
      </c>
      <c r="W28" s="25" t="str">
        <f>VLOOKUP(V28,Revistes!D$3:E$220,2, FALSE)</f>
        <v>S</v>
      </c>
      <c r="AA28" s="2">
        <v>2015</v>
      </c>
      <c r="AB28" s="2">
        <v>0</v>
      </c>
    </row>
    <row r="29" spans="1:28" ht="80">
      <c r="A29" s="26" t="str">
        <f>TRIM(Papers!B54)</f>
        <v>Shape Transformations of Lipid Bilayers Following Rapid Cholesterol Uptake</v>
      </c>
      <c r="B29" s="26" t="str">
        <f t="shared" si="9"/>
        <v>Shape Transformations of Lipid Bilayers Following Rapid Cholesterol Uptake</v>
      </c>
      <c r="C29" s="26" t="str">
        <f>TRIM(Papers!C54)</f>
        <v>Mohammad Rahimi, David Regan, Marino Arroyo, Anand Bala Subramaniam, Howard A. Stone and Margarita Staykova</v>
      </c>
      <c r="D29" s="26" t="str">
        <f>TRIM(Papers!D54)</f>
        <v>Biophysical Journal, Vol. 111, pp. 2651-2657, 2016</v>
      </c>
      <c r="E29" s="26">
        <f t="shared" si="10"/>
        <v>50</v>
      </c>
      <c r="F29">
        <f t="shared" si="11"/>
        <v>20</v>
      </c>
      <c r="G29" s="26" t="str">
        <f t="shared" si="12"/>
        <v>Biophysical Journal</v>
      </c>
      <c r="H29" s="26">
        <f t="shared" si="25"/>
        <v>30</v>
      </c>
      <c r="I29" s="26">
        <f t="shared" si="26"/>
        <v>0</v>
      </c>
      <c r="J29" s="26">
        <f t="shared" si="27"/>
        <v>30</v>
      </c>
      <c r="K29" s="26" t="str">
        <f t="shared" si="13"/>
        <v>111</v>
      </c>
      <c r="L29" s="26">
        <f t="shared" si="3"/>
        <v>40</v>
      </c>
      <c r="M29" s="27" t="str">
        <f t="shared" si="14"/>
        <v>2651</v>
      </c>
      <c r="N29" s="26">
        <f t="shared" si="5"/>
        <v>45</v>
      </c>
      <c r="O29" s="26" t="str">
        <f t="shared" si="15"/>
        <v>2657</v>
      </c>
      <c r="P29" s="26" t="str">
        <f t="shared" si="16"/>
        <v>2016</v>
      </c>
      <c r="Q29" t="str">
        <f>Papers!A54</f>
        <v>2016-BJ-RRA</v>
      </c>
      <c r="R29" s="2">
        <f t="shared" si="6"/>
        <v>5</v>
      </c>
      <c r="S29" s="2">
        <f t="shared" si="7"/>
        <v>8</v>
      </c>
      <c r="T29" s="2" t="str">
        <f t="shared" si="8"/>
        <v>BJ</v>
      </c>
      <c r="U29" s="2" t="str">
        <f>VLOOKUP(T29,Revistes!B$3:C$220,2, FALSE)</f>
        <v>0006-3495</v>
      </c>
      <c r="V29" s="25" t="str">
        <f>VLOOKUP(U29,Revistes!C$3:D$220,2, FALSE)</f>
        <v>R</v>
      </c>
      <c r="W29" s="25" t="str">
        <f>VLOOKUP(V29,Revistes!D$3:E$220,2, FALSE)</f>
        <v>S</v>
      </c>
      <c r="AA29" s="2">
        <v>2015</v>
      </c>
      <c r="AB29" s="2">
        <v>0</v>
      </c>
    </row>
    <row r="30" spans="1:28" ht="80">
      <c r="A30" s="26" t="str">
        <f>TRIM(Papers!B55)</f>
        <v>eXtended Hybridizable Discontinuous Galerkin (X-HDG) for Void and Bimaterial Problems</v>
      </c>
      <c r="B30" s="26" t="str">
        <f t="shared" si="9"/>
        <v>eXtended Hybridizable Discontinuous Galerkin (X-HDG) for Void and Bimaterial Problems</v>
      </c>
      <c r="C30" s="26" t="str">
        <f>TRIM(Papers!C55)</f>
        <v>Gürkan, C.; Sala-Lardies, E.; Kronbichler, M.; Fernández-Méndez, S.</v>
      </c>
      <c r="D30" s="26" t="str">
        <f>TRIM(Papers!D55)</f>
        <v>Advances in Discretization Methods , Vol. , pp. 103-122, 2016</v>
      </c>
      <c r="E30" s="26">
        <f t="shared" si="10"/>
        <v>61</v>
      </c>
      <c r="F30">
        <f t="shared" si="11"/>
        <v>36</v>
      </c>
      <c r="G30" s="26" t="str">
        <f t="shared" si="12"/>
        <v xml:space="preserve">Advances in Discretization Methods </v>
      </c>
      <c r="H30" s="26">
        <f t="shared" si="25"/>
        <v>43</v>
      </c>
      <c r="I30" s="26">
        <f t="shared" si="26"/>
        <v>0</v>
      </c>
      <c r="J30" s="26">
        <f t="shared" si="27"/>
        <v>43</v>
      </c>
      <c r="K30" s="26" t="str">
        <f t="shared" si="13"/>
        <v/>
      </c>
      <c r="L30" s="26">
        <f t="shared" si="3"/>
        <v>52</v>
      </c>
      <c r="M30" s="27" t="str">
        <f t="shared" si="14"/>
        <v>103</v>
      </c>
      <c r="N30" s="26">
        <f t="shared" si="5"/>
        <v>56</v>
      </c>
      <c r="O30" s="26" t="str">
        <f t="shared" si="15"/>
        <v>122</v>
      </c>
      <c r="P30" s="26" t="str">
        <f t="shared" si="16"/>
        <v>2016</v>
      </c>
      <c r="Q30" t="str">
        <f>Papers!A55</f>
        <v>2016-ADM-GSKF</v>
      </c>
      <c r="R30" s="2">
        <f t="shared" si="6"/>
        <v>5</v>
      </c>
      <c r="S30" s="2">
        <f t="shared" si="7"/>
        <v>9</v>
      </c>
      <c r="T30" s="2" t="str">
        <f t="shared" si="8"/>
        <v>ADM</v>
      </c>
      <c r="U30" s="2" t="str">
        <f>VLOOKUP(T30,Revistes!B$3:C$220,2, FALSE)</f>
        <v>2199-3041</v>
      </c>
      <c r="V30" s="25" t="str">
        <f>VLOOKUP(U30,Revistes!C$3:D$220,2, FALSE)</f>
        <v>R</v>
      </c>
      <c r="W30" s="25" t="str">
        <f>VLOOKUP(V30,Revistes!D$3:E$220,2, FALSE)</f>
        <v>S</v>
      </c>
      <c r="AA30" s="2">
        <v>2015</v>
      </c>
      <c r="AB30" s="2">
        <v>0</v>
      </c>
    </row>
    <row r="31" spans="1:28" ht="64">
      <c r="A31" s="26" t="str">
        <f>TRIM(Papers!B60)</f>
        <v>Computational model of collagen turnover in carotid arteries during hypertension</v>
      </c>
      <c r="B31" s="26" t="str">
        <f t="shared" si="9"/>
        <v>Computational model of collagen turnover in carotid arteries during hypertension</v>
      </c>
      <c r="C31" s="26" t="str">
        <f>TRIM(Papers!C60)</f>
        <v>Saez, P; Peña, E.; Tarbell, J.M.; Martinez, M.A.</v>
      </c>
      <c r="D31" s="26" t="str">
        <f>TRIM(Papers!D60)</f>
        <v>International Journal for Numerical Methods in Biomedical Engineering , Vol. 31, Issue 2, Article number: e02705, 2015</v>
      </c>
      <c r="E31" s="26">
        <f t="shared" si="10"/>
        <v>118</v>
      </c>
      <c r="F31">
        <f t="shared" si="11"/>
        <v>71</v>
      </c>
      <c r="G31" s="26" t="str">
        <f t="shared" si="12"/>
        <v xml:space="preserve">International Journal for Numerical Methods in Biomedical Engineering </v>
      </c>
      <c r="H31" s="26">
        <f t="shared" si="25"/>
        <v>0</v>
      </c>
      <c r="I31" s="26">
        <f t="shared" si="26"/>
        <v>89</v>
      </c>
      <c r="J31" s="26">
        <f t="shared" si="27"/>
        <v>89</v>
      </c>
      <c r="K31" s="26" t="str">
        <f t="shared" si="13"/>
        <v>31, Issue 2</v>
      </c>
      <c r="L31" s="26">
        <f t="shared" si="3"/>
        <v>0</v>
      </c>
      <c r="M31" s="27" t="str">
        <f t="shared" si="14"/>
        <v>Article number: e02705</v>
      </c>
      <c r="N31" s="26">
        <f t="shared" si="5"/>
        <v>0</v>
      </c>
      <c r="O31" s="26" t="str">
        <f t="shared" si="15"/>
        <v xml:space="preserve"> </v>
      </c>
      <c r="P31" s="26" t="str">
        <f t="shared" si="16"/>
        <v>2015</v>
      </c>
      <c r="Q31" t="str">
        <f>Papers!A60</f>
        <v>2015-IJNMBE-SPTM</v>
      </c>
      <c r="R31" s="2">
        <f t="shared" si="6"/>
        <v>5</v>
      </c>
      <c r="S31" s="2">
        <f t="shared" si="7"/>
        <v>12</v>
      </c>
      <c r="T31" s="2" t="str">
        <f t="shared" si="8"/>
        <v>IJNMBE</v>
      </c>
      <c r="U31" s="2" t="str">
        <f>VLOOKUP(T31,Revistes!B$3:C$220,2, FALSE)</f>
        <v>2040-7947</v>
      </c>
      <c r="V31" s="25" t="str">
        <f>VLOOKUP(U31,Revistes!C$3:D$220,2, FALSE)</f>
        <v>R</v>
      </c>
      <c r="W31" s="25" t="str">
        <f>VLOOKUP(V31,Revistes!D$3:E$220,2, FALSE)</f>
        <v>S</v>
      </c>
      <c r="AA31" s="2">
        <v>2015</v>
      </c>
      <c r="AB31" s="2">
        <v>0</v>
      </c>
    </row>
    <row r="32" spans="1:28" ht="80">
      <c r="A32" s="26" t="str">
        <f>TRIM(Papers!B62)</f>
        <v>On the Theories and Numerics of Continuum Models for Adaptation Processes in Biological Tissues</v>
      </c>
      <c r="B32" s="26" t="str">
        <f t="shared" si="9"/>
        <v>On the Theories and Numerics of Continuum Models for Adaptation Processes in Biological Tissues</v>
      </c>
      <c r="C32" s="26" t="str">
        <f>TRIM(Papers!C62)</f>
        <v>Saez, P.</v>
      </c>
      <c r="D32" s="26" t="str">
        <f>TRIM(Papers!D62)</f>
        <v>Archives of Computational Methods in Engineering , Vol. 23, Issue 2, pp. 301-322, 2015</v>
      </c>
      <c r="E32" s="26">
        <f t="shared" si="10"/>
        <v>86</v>
      </c>
      <c r="F32">
        <f t="shared" si="11"/>
        <v>50</v>
      </c>
      <c r="G32" s="26" t="str">
        <f t="shared" si="12"/>
        <v xml:space="preserve">Archives of Computational Methods in Engineering </v>
      </c>
      <c r="H32" s="26">
        <f t="shared" si="25"/>
        <v>68</v>
      </c>
      <c r="I32" s="26">
        <f t="shared" si="26"/>
        <v>0</v>
      </c>
      <c r="J32" s="26">
        <f t="shared" si="27"/>
        <v>68</v>
      </c>
      <c r="K32" s="26" t="str">
        <f t="shared" si="13"/>
        <v>23, Issue 2</v>
      </c>
      <c r="L32" s="26">
        <f t="shared" si="3"/>
        <v>77</v>
      </c>
      <c r="M32" s="27" t="str">
        <f t="shared" si="14"/>
        <v>301</v>
      </c>
      <c r="N32" s="26">
        <f t="shared" si="5"/>
        <v>81</v>
      </c>
      <c r="O32" s="26" t="str">
        <f t="shared" si="15"/>
        <v>322</v>
      </c>
      <c r="P32" s="26" t="str">
        <f t="shared" si="16"/>
        <v>2015</v>
      </c>
      <c r="Q32" t="str">
        <f>Papers!A62</f>
        <v>2015-ACME-S</v>
      </c>
      <c r="R32" s="2">
        <f t="shared" si="6"/>
        <v>5</v>
      </c>
      <c r="S32" s="2">
        <f t="shared" si="7"/>
        <v>10</v>
      </c>
      <c r="T32" s="2" t="str">
        <f t="shared" si="8"/>
        <v>ACME</v>
      </c>
      <c r="U32" s="2" t="str">
        <f>VLOOKUP(T32,Revistes!B$3:C$220,2, FALSE)</f>
        <v>1134-3060</v>
      </c>
      <c r="V32" s="25" t="str">
        <f>VLOOKUP(U32,Revistes!C$3:D$220,2, FALSE)</f>
        <v>R</v>
      </c>
      <c r="W32" s="25" t="str">
        <f>VLOOKUP(V32,Revistes!D$3:E$220,2, FALSE)</f>
        <v>S</v>
      </c>
      <c r="AA32" s="2">
        <v>2015</v>
      </c>
      <c r="AB32" s="2">
        <v>0</v>
      </c>
    </row>
    <row r="33" spans="1:28" ht="80">
      <c r="A33" s="26" t="str">
        <f>TRIM(Papers!B63)</f>
        <v>Real-time simulation techniques for augmented learning in science and engineering</v>
      </c>
      <c r="B33" s="26" t="str">
        <f t="shared" si="9"/>
        <v>Real-time simulation techniques for augmented learning in science and engineering (in press)</v>
      </c>
      <c r="C33" s="26" t="str">
        <f>TRIM(Papers!C63)</f>
        <v>Quesada, C.; González, D.; Alfaro, I.; Cueto, E.; Huerta, A.; and Chinesta, F.</v>
      </c>
      <c r="D33" s="26" t="str">
        <f>TRIM(Papers!D63)</f>
        <v>To appear in The Visual Computer</v>
      </c>
      <c r="E33" s="26">
        <f t="shared" si="10"/>
        <v>32</v>
      </c>
      <c r="F33">
        <f t="shared" si="11"/>
        <v>1</v>
      </c>
      <c r="G33" s="26" t="str">
        <f t="shared" si="12"/>
        <v>The Visual Computer</v>
      </c>
      <c r="H33" s="26">
        <f t="shared" si="25"/>
        <v>0</v>
      </c>
      <c r="I33" s="26">
        <f t="shared" si="26"/>
        <v>0</v>
      </c>
      <c r="J33" s="26">
        <f t="shared" si="27"/>
        <v>0</v>
      </c>
      <c r="K33" s="26" t="str">
        <f t="shared" si="13"/>
        <v/>
      </c>
      <c r="L33" s="26">
        <f t="shared" si="3"/>
        <v>0</v>
      </c>
      <c r="M33" s="27" t="str">
        <f t="shared" si="14"/>
        <v xml:space="preserve"> </v>
      </c>
      <c r="N33" s="26">
        <f t="shared" si="5"/>
        <v>0</v>
      </c>
      <c r="O33" s="26" t="str">
        <f t="shared" si="15"/>
        <v xml:space="preserve"> </v>
      </c>
      <c r="P33" s="26" t="str">
        <f t="shared" si="16"/>
        <v/>
      </c>
      <c r="Q33" t="str">
        <f>Papers!A63</f>
        <v>2015-TVC-QGACHC</v>
      </c>
      <c r="R33" s="2">
        <f t="shared" si="6"/>
        <v>5</v>
      </c>
      <c r="S33" s="2">
        <f t="shared" si="7"/>
        <v>9</v>
      </c>
      <c r="T33" s="2" t="str">
        <f t="shared" si="8"/>
        <v>TVC</v>
      </c>
      <c r="U33" s="2" t="str">
        <f>VLOOKUP(T33,Revistes!B$3:C$220,2, FALSE)</f>
        <v>0178-2789</v>
      </c>
      <c r="V33" s="25" t="str">
        <f>VLOOKUP(U33,Revistes!C$3:D$220,2, FALSE)</f>
        <v>R</v>
      </c>
      <c r="W33" s="25" t="str">
        <f>VLOOKUP(V33,Revistes!D$3:E$220,2, FALSE)</f>
        <v>S</v>
      </c>
      <c r="AA33" s="2">
        <v>2015</v>
      </c>
      <c r="AB33" s="2">
        <v>0</v>
      </c>
    </row>
    <row r="34" spans="1:28" ht="64">
      <c r="A34" s="26" t="str">
        <f>TRIM(Papers!B64)</f>
        <v>Topological obstructions in the way of data-driven collective variables</v>
      </c>
      <c r="B34" s="26" t="str">
        <f t="shared" si="9"/>
        <v>Topological obstructions in the way of data-driven collective variables</v>
      </c>
      <c r="C34" s="26" t="str">
        <f>TRIM(Papers!C64)</f>
        <v>Hashemian, B. ; and Arroyo, M.</v>
      </c>
      <c r="D34" s="26" t="str">
        <f>TRIM(Papers!D64)</f>
        <v>The Journal of Chemical Physics , Vol. 142, Article number: 44102, 2015</v>
      </c>
      <c r="E34" s="26">
        <f t="shared" si="10"/>
        <v>71</v>
      </c>
      <c r="F34">
        <f t="shared" si="11"/>
        <v>33</v>
      </c>
      <c r="G34" s="26" t="str">
        <f t="shared" si="12"/>
        <v xml:space="preserve">The Journal of Chemical Physics </v>
      </c>
      <c r="H34" s="26">
        <f t="shared" si="25"/>
        <v>0</v>
      </c>
      <c r="I34" s="26">
        <f t="shared" si="26"/>
        <v>43</v>
      </c>
      <c r="J34" s="26">
        <f t="shared" si="27"/>
        <v>43</v>
      </c>
      <c r="K34" s="26" t="str">
        <f t="shared" si="13"/>
        <v>142</v>
      </c>
      <c r="L34" s="26">
        <f t="shared" si="3"/>
        <v>0</v>
      </c>
      <c r="M34" s="27" t="str">
        <f t="shared" si="14"/>
        <v>Article number: 44102</v>
      </c>
      <c r="N34" s="26">
        <f t="shared" si="5"/>
        <v>0</v>
      </c>
      <c r="O34" s="26" t="str">
        <f t="shared" si="15"/>
        <v xml:space="preserve"> </v>
      </c>
      <c r="P34" s="26" t="str">
        <f t="shared" si="16"/>
        <v>2015</v>
      </c>
      <c r="Q34" t="str">
        <f>Papers!A64</f>
        <v>2015-TJCP-HA</v>
      </c>
      <c r="R34" s="2">
        <f t="shared" si="6"/>
        <v>5</v>
      </c>
      <c r="S34" s="2">
        <f t="shared" si="7"/>
        <v>10</v>
      </c>
      <c r="T34" s="2" t="str">
        <f t="shared" si="8"/>
        <v>TJCP</v>
      </c>
      <c r="U34" s="2" t="str">
        <f>VLOOKUP(T34,Revistes!B$3:C$220,2, FALSE)</f>
        <v>0021-9606</v>
      </c>
      <c r="V34" s="25" t="str">
        <f>VLOOKUP(U34,Revistes!C$3:D$220,2, FALSE)</f>
        <v>R</v>
      </c>
      <c r="W34" s="25" t="str">
        <f>VLOOKUP(V34,Revistes!D$3:E$220,2, FALSE)</f>
        <v>S</v>
      </c>
      <c r="AA34" s="2">
        <v>2015</v>
      </c>
      <c r="AB34" s="2">
        <v>0</v>
      </c>
    </row>
    <row r="35" spans="1:28" ht="96">
      <c r="A35" s="26" t="str">
        <f>TRIM(Papers!B65)</f>
        <v>Un estimador de error residual semiexplícito en cantidades de interés para un problema mecánico lineal</v>
      </c>
      <c r="B35" s="26" t="str">
        <f t="shared" si="9"/>
        <v>Un estimador de error residual semiexplícito en cantidades de interés para un problema mecánico lineal</v>
      </c>
      <c r="C35" s="26" t="str">
        <f>TRIM(Papers!C65)</f>
        <v>Rosales, R. and Díez, P.</v>
      </c>
      <c r="D35" s="26" t="str">
        <f>TRIM(Papers!D65)</f>
        <v>Revista Internacional de Métodos Numéricos para Cálculo y Diseño en Ingeniería , Vol. 32, Issue 4, pp. 212-220, 2015</v>
      </c>
      <c r="E35" s="26">
        <f t="shared" si="10"/>
        <v>116</v>
      </c>
      <c r="F35">
        <f t="shared" si="11"/>
        <v>80</v>
      </c>
      <c r="G35" s="26" t="str">
        <f t="shared" si="12"/>
        <v xml:space="preserve">Revista Internacional de Métodos Numéricos para Cálculo y Diseño en Ingeniería </v>
      </c>
      <c r="H35" s="26">
        <f t="shared" si="25"/>
        <v>98</v>
      </c>
      <c r="I35" s="26">
        <f t="shared" si="26"/>
        <v>0</v>
      </c>
      <c r="J35" s="26">
        <f t="shared" si="27"/>
        <v>98</v>
      </c>
      <c r="K35" s="26" t="str">
        <f t="shared" si="13"/>
        <v>32, Issue 4</v>
      </c>
      <c r="L35" s="26">
        <f t="shared" si="3"/>
        <v>107</v>
      </c>
      <c r="M35" s="27" t="str">
        <f t="shared" si="14"/>
        <v>212</v>
      </c>
      <c r="N35" s="26">
        <f t="shared" si="5"/>
        <v>111</v>
      </c>
      <c r="O35" s="26" t="str">
        <f t="shared" si="15"/>
        <v>220</v>
      </c>
      <c r="P35" s="26" t="str">
        <f t="shared" si="16"/>
        <v>2015</v>
      </c>
      <c r="Q35" t="str">
        <f>Papers!A65</f>
        <v>2015-RIMNCDI-RD</v>
      </c>
      <c r="R35" s="2">
        <f t="shared" si="6"/>
        <v>5</v>
      </c>
      <c r="S35" s="2">
        <f t="shared" si="7"/>
        <v>13</v>
      </c>
      <c r="T35" s="2" t="str">
        <f t="shared" si="8"/>
        <v>RIMNCDI</v>
      </c>
      <c r="U35" s="2" t="str">
        <f>VLOOKUP(T35,Revistes!B$3:C$220,2, FALSE)</f>
        <v>0213-1315</v>
      </c>
      <c r="V35" s="25" t="str">
        <f>VLOOKUP(U35,Revistes!C$3:D$220,2, FALSE)</f>
        <v>R</v>
      </c>
      <c r="W35" s="25" t="str">
        <f>VLOOKUP(V35,Revistes!D$3:E$220,2, FALSE)</f>
        <v>S</v>
      </c>
      <c r="AA35" s="2">
        <v>2015</v>
      </c>
      <c r="AB35" s="2">
        <v>0</v>
      </c>
    </row>
    <row r="36" spans="1:28" ht="96">
      <c r="A36" s="26" t="str">
        <f>TRIM(Papers!B66)</f>
        <v>Examining the mechanical equilibrium of microscopic stresses in molecular simulations</v>
      </c>
      <c r="B36" s="26" t="str">
        <f t="shared" si="9"/>
        <v>Examining the mechanical equilibrium of microscopic stresses in molecular simulations</v>
      </c>
      <c r="C36" s="26" t="str">
        <f>TRIM(Papers!C66)</f>
        <v>Torres-Sánchez, A.; Vanegas, J. M.; Arroyo, M.</v>
      </c>
      <c r="D36" s="26" t="str">
        <f>TRIM(Papers!D66)</f>
        <v>Physical Review Letters , Vol. 114, Article number: 258102, 2015</v>
      </c>
      <c r="E36" s="26">
        <f t="shared" si="10"/>
        <v>64</v>
      </c>
      <c r="F36">
        <f t="shared" si="11"/>
        <v>25</v>
      </c>
      <c r="G36" s="26" t="str">
        <f t="shared" si="12"/>
        <v xml:space="preserve">Physical Review Letters </v>
      </c>
      <c r="H36" s="26">
        <f t="shared" si="25"/>
        <v>0</v>
      </c>
      <c r="I36" s="26">
        <f t="shared" si="26"/>
        <v>35</v>
      </c>
      <c r="J36" s="26">
        <f t="shared" si="27"/>
        <v>35</v>
      </c>
      <c r="K36" s="26" t="str">
        <f t="shared" si="13"/>
        <v>114</v>
      </c>
      <c r="L36" s="26">
        <f t="shared" si="3"/>
        <v>0</v>
      </c>
      <c r="M36" s="27" t="str">
        <f t="shared" si="14"/>
        <v>Article number: 258102</v>
      </c>
      <c r="N36" s="26">
        <f t="shared" si="5"/>
        <v>0</v>
      </c>
      <c r="O36" s="26" t="str">
        <f t="shared" si="15"/>
        <v xml:space="preserve"> </v>
      </c>
      <c r="P36" s="26" t="str">
        <f t="shared" si="16"/>
        <v>2015</v>
      </c>
      <c r="Q36" t="str">
        <f>Papers!A66</f>
        <v>2015-PRL-TVA</v>
      </c>
      <c r="R36" s="2">
        <f t="shared" si="6"/>
        <v>5</v>
      </c>
      <c r="S36" s="2">
        <f t="shared" si="7"/>
        <v>9</v>
      </c>
      <c r="T36" s="2" t="str">
        <f t="shared" si="8"/>
        <v>PRL</v>
      </c>
      <c r="U36" s="2" t="str">
        <f>VLOOKUP(T36,Revistes!B$3:C$220,2, FALSE)</f>
        <v>1079-7114</v>
      </c>
      <c r="V36" s="25" t="str">
        <f>VLOOKUP(U36,Revistes!C$3:D$220,2, FALSE)</f>
        <v>R</v>
      </c>
      <c r="W36" s="25" t="str">
        <f>VLOOKUP(V36,Revistes!D$3:E$220,2, FALSE)</f>
        <v>S</v>
      </c>
      <c r="AA36" s="2">
        <v>2015</v>
      </c>
      <c r="AB36" s="2">
        <v>0</v>
      </c>
    </row>
    <row r="37" spans="1:28" ht="64">
      <c r="A37" s="26" t="str">
        <f>TRIM(Papers!B67)</f>
        <v>Hydraulic fracture and toughening of a brittle layer bonded to a hydrogel</v>
      </c>
      <c r="B37" s="26" t="str">
        <f t="shared" si="9"/>
        <v>Hydraulic fracture and toughening of a brittle layer bonded to a hydrogel</v>
      </c>
      <c r="C37" s="26" t="str">
        <f>TRIM(Papers!C67)</f>
        <v>Lucantonio, A.; Noselli, G.; Trepat, X.; DeSimone, A.; Arroyo, M.</v>
      </c>
      <c r="D37" s="26" t="str">
        <f>TRIM(Papers!D67)</f>
        <v>Physical Review Letters , Vol. 115, Article number: 188105, 2015</v>
      </c>
      <c r="E37" s="26">
        <f t="shared" si="10"/>
        <v>64</v>
      </c>
      <c r="F37">
        <f t="shared" si="11"/>
        <v>25</v>
      </c>
      <c r="G37" s="26" t="str">
        <f t="shared" si="12"/>
        <v xml:space="preserve">Physical Review Letters </v>
      </c>
      <c r="H37" s="26">
        <f t="shared" si="25"/>
        <v>0</v>
      </c>
      <c r="I37" s="26">
        <f t="shared" si="26"/>
        <v>35</v>
      </c>
      <c r="J37" s="26">
        <f t="shared" si="27"/>
        <v>35</v>
      </c>
      <c r="K37" s="26" t="str">
        <f t="shared" si="13"/>
        <v>115</v>
      </c>
      <c r="L37" s="26">
        <f t="shared" si="3"/>
        <v>0</v>
      </c>
      <c r="M37" s="27" t="str">
        <f t="shared" si="14"/>
        <v>Article number: 188105</v>
      </c>
      <c r="N37" s="26">
        <f t="shared" si="5"/>
        <v>0</v>
      </c>
      <c r="O37" s="26" t="str">
        <f t="shared" si="15"/>
        <v xml:space="preserve"> </v>
      </c>
      <c r="P37" s="26" t="str">
        <f t="shared" si="16"/>
        <v>2015</v>
      </c>
      <c r="Q37" t="str">
        <f>Papers!A67</f>
        <v>2015-PRL-LNTDSA</v>
      </c>
      <c r="R37" s="2">
        <f t="shared" si="6"/>
        <v>5</v>
      </c>
      <c r="S37" s="2">
        <f t="shared" si="7"/>
        <v>9</v>
      </c>
      <c r="T37" s="2" t="str">
        <f t="shared" si="8"/>
        <v>PRL</v>
      </c>
      <c r="U37" s="2" t="str">
        <f>VLOOKUP(T37,Revistes!B$3:C$220,2, FALSE)</f>
        <v>1079-7114</v>
      </c>
      <c r="V37" s="25" t="str">
        <f>VLOOKUP(U37,Revistes!C$3:D$220,2, FALSE)</f>
        <v>R</v>
      </c>
      <c r="W37" s="25" t="str">
        <f>VLOOKUP(V37,Revistes!D$3:E$220,2, FALSE)</f>
        <v>S</v>
      </c>
      <c r="AA37" s="2">
        <v>2015</v>
      </c>
      <c r="AB37" s="2">
        <v>0</v>
      </c>
    </row>
    <row r="38" spans="1:28" ht="64">
      <c r="A38" s="26" t="str">
        <f>TRIM(Papers!B68)</f>
        <v>Fracture toughening and toughness asymmetry induced by flexoelectricity</v>
      </c>
      <c r="B38" s="26" t="str">
        <f t="shared" si="9"/>
        <v>Fracture toughening and toughness asymmetry induced by flexoelectricity</v>
      </c>
      <c r="C38" s="26" t="str">
        <f>TRIM(Papers!C68)</f>
        <v>Abdollahi, A.; Peco, C.; Millán, D.; Arroyo, M.; Catalan, G.; Arias, I.</v>
      </c>
      <c r="D38" s="26" t="str">
        <f>TRIM(Papers!D68)</f>
        <v>Physical Review B , Vol. 92, Article number: 94101, 2015</v>
      </c>
      <c r="E38" s="26">
        <f t="shared" si="10"/>
        <v>56</v>
      </c>
      <c r="F38">
        <f t="shared" si="11"/>
        <v>19</v>
      </c>
      <c r="G38" s="26" t="str">
        <f t="shared" si="12"/>
        <v xml:space="preserve">Physical Review B </v>
      </c>
      <c r="H38" s="26">
        <f t="shared" si="25"/>
        <v>0</v>
      </c>
      <c r="I38" s="26">
        <f t="shared" si="26"/>
        <v>28</v>
      </c>
      <c r="J38" s="26">
        <f t="shared" si="27"/>
        <v>28</v>
      </c>
      <c r="K38" s="26" t="str">
        <f t="shared" si="13"/>
        <v>92</v>
      </c>
      <c r="L38" s="26">
        <f t="shared" si="3"/>
        <v>0</v>
      </c>
      <c r="M38" s="27" t="str">
        <f t="shared" si="14"/>
        <v>Article number: 94101</v>
      </c>
      <c r="N38" s="26">
        <f t="shared" si="5"/>
        <v>0</v>
      </c>
      <c r="O38" s="26" t="str">
        <f t="shared" si="15"/>
        <v xml:space="preserve"> </v>
      </c>
      <c r="P38" s="26" t="str">
        <f t="shared" si="16"/>
        <v>2015</v>
      </c>
      <c r="Q38" t="str">
        <f>Papers!A68</f>
        <v>2015-PRB-APMACA</v>
      </c>
      <c r="R38" s="2">
        <f t="shared" si="6"/>
        <v>5</v>
      </c>
      <c r="S38" s="2">
        <f t="shared" si="7"/>
        <v>9</v>
      </c>
      <c r="T38" s="2" t="str">
        <f t="shared" si="8"/>
        <v>PRB</v>
      </c>
      <c r="U38" s="2" t="str">
        <f>VLOOKUP(T38,Revistes!B$3:C$220,2, FALSE)</f>
        <v>1098-0121</v>
      </c>
      <c r="V38" s="25" t="str">
        <f>VLOOKUP(U38,Revistes!C$3:D$220,2, FALSE)</f>
        <v>R</v>
      </c>
      <c r="W38" s="25" t="str">
        <f>VLOOKUP(V38,Revistes!D$3:E$220,2, FALSE)</f>
        <v>S</v>
      </c>
      <c r="AA38" s="2">
        <v>2015</v>
      </c>
      <c r="AB38" s="2">
        <v>0</v>
      </c>
    </row>
    <row r="39" spans="1:28" ht="96">
      <c r="A39" s="26" t="str">
        <f>TRIM(Papers!B69)</f>
        <v>Revisiting pyramid compression to quantify flexoelectricity: A three-dimensional simulation study</v>
      </c>
      <c r="B39" s="26" t="str">
        <f t="shared" si="9"/>
        <v>Revisiting pyramid compression to quantify flexoelectricity: A three-dimensional simulation study</v>
      </c>
      <c r="C39" s="26" t="str">
        <f>TRIM(Papers!C69)</f>
        <v>Abdollahi, A. ; Millán, D. ; Peco, C. ; Arroyo, M.; Arias, I.</v>
      </c>
      <c r="D39" s="26" t="str">
        <f>TRIM(Papers!D69)</f>
        <v>Physical Review B , Vol. 91, Article number: 104103, 2015</v>
      </c>
      <c r="E39" s="26">
        <f t="shared" si="10"/>
        <v>57</v>
      </c>
      <c r="F39">
        <f t="shared" si="11"/>
        <v>19</v>
      </c>
      <c r="G39" s="26" t="str">
        <f t="shared" si="12"/>
        <v xml:space="preserve">Physical Review B </v>
      </c>
      <c r="H39" s="26">
        <f t="shared" si="25"/>
        <v>0</v>
      </c>
      <c r="I39" s="26">
        <f t="shared" si="26"/>
        <v>28</v>
      </c>
      <c r="J39" s="26">
        <f t="shared" si="27"/>
        <v>28</v>
      </c>
      <c r="K39" s="26" t="str">
        <f t="shared" si="13"/>
        <v>91</v>
      </c>
      <c r="L39" s="26">
        <f t="shared" si="3"/>
        <v>0</v>
      </c>
      <c r="M39" s="27" t="str">
        <f t="shared" si="14"/>
        <v>Article number: 104103</v>
      </c>
      <c r="N39" s="26">
        <f t="shared" si="5"/>
        <v>0</v>
      </c>
      <c r="O39" s="26" t="str">
        <f t="shared" si="15"/>
        <v xml:space="preserve"> </v>
      </c>
      <c r="P39" s="26" t="str">
        <f t="shared" si="16"/>
        <v>2015</v>
      </c>
      <c r="Q39" t="str">
        <f>Papers!A69</f>
        <v>2015-PRB-AMPCAA</v>
      </c>
      <c r="R39" s="2">
        <f t="shared" si="6"/>
        <v>5</v>
      </c>
      <c r="S39" s="2">
        <f t="shared" si="7"/>
        <v>9</v>
      </c>
      <c r="T39" s="2" t="str">
        <f t="shared" si="8"/>
        <v>PRB</v>
      </c>
      <c r="U39" s="2" t="str">
        <f>VLOOKUP(T39,Revistes!B$3:C$220,2, FALSE)</f>
        <v>1098-0121</v>
      </c>
      <c r="V39" s="25" t="str">
        <f>VLOOKUP(U39,Revistes!C$3:D$220,2, FALSE)</f>
        <v>R</v>
      </c>
      <c r="W39" s="25" t="str">
        <f>VLOOKUP(V39,Revistes!D$3:E$220,2, FALSE)</f>
        <v>S</v>
      </c>
      <c r="AA39" s="2">
        <v>2015</v>
      </c>
      <c r="AB39" s="2">
        <v>0</v>
      </c>
    </row>
    <row r="40" spans="1:28" ht="48">
      <c r="A40" s="26" t="str">
        <f>TRIM(Papers!B70)</f>
        <v>Hydraulic fracture during epithelial stretching</v>
      </c>
      <c r="B40" s="26" t="str">
        <f t="shared" si="9"/>
        <v>Hydraulic fracture during epithelial stretching</v>
      </c>
      <c r="C40" s="26" t="str">
        <f>TRIM(Papers!C70)</f>
        <v>Casares, L. ; Vincent, R. ; Zalvidea, D. ; Campillo, N.; Navajas, D. ; Arroyo, M. ; Trepat, X.</v>
      </c>
      <c r="D40" s="26" t="str">
        <f>TRIM(Papers!D70)</f>
        <v>Nature Materials , Vol. 14, pp. 343-351, 2015</v>
      </c>
      <c r="E40" s="26">
        <f t="shared" si="10"/>
        <v>45</v>
      </c>
      <c r="F40">
        <f t="shared" si="11"/>
        <v>18</v>
      </c>
      <c r="G40" s="26" t="str">
        <f t="shared" si="12"/>
        <v xml:space="preserve">Nature Materials </v>
      </c>
      <c r="H40" s="26">
        <f t="shared" si="25"/>
        <v>27</v>
      </c>
      <c r="I40" s="26">
        <f t="shared" si="26"/>
        <v>0</v>
      </c>
      <c r="J40" s="26">
        <f t="shared" si="27"/>
        <v>27</v>
      </c>
      <c r="K40" s="26" t="str">
        <f t="shared" si="13"/>
        <v>14</v>
      </c>
      <c r="L40" s="26">
        <f t="shared" si="3"/>
        <v>36</v>
      </c>
      <c r="M40" s="27" t="str">
        <f t="shared" si="14"/>
        <v>343</v>
      </c>
      <c r="N40" s="26">
        <f t="shared" si="5"/>
        <v>40</v>
      </c>
      <c r="O40" s="26" t="str">
        <f t="shared" si="15"/>
        <v>351</v>
      </c>
      <c r="P40" s="26" t="str">
        <f t="shared" si="16"/>
        <v>2015</v>
      </c>
      <c r="Q40" t="str">
        <f>Papers!A70</f>
        <v>2015-NM2-CVZCNAT</v>
      </c>
      <c r="R40" s="2">
        <f t="shared" si="6"/>
        <v>5</v>
      </c>
      <c r="S40" s="2">
        <f t="shared" si="7"/>
        <v>9</v>
      </c>
      <c r="T40" s="2" t="str">
        <f t="shared" si="8"/>
        <v>NM2</v>
      </c>
      <c r="U40" s="2" t="str">
        <f>VLOOKUP(T40,Revistes!B$3:C$220,2, FALSE)</f>
        <v>1476-1122</v>
      </c>
      <c r="V40" s="25" t="str">
        <f>VLOOKUP(U40,Revistes!C$3:D$220,2, FALSE)</f>
        <v>R</v>
      </c>
      <c r="W40" s="25" t="str">
        <f>VLOOKUP(V40,Revistes!D$3:E$220,2, FALSE)</f>
        <v>S</v>
      </c>
      <c r="AA40" s="2">
        <v>2015</v>
      </c>
      <c r="AB40" s="2">
        <v>0</v>
      </c>
    </row>
    <row r="41" spans="1:28" ht="80">
      <c r="A41" s="26" t="str">
        <f>TRIM(Papers!B71)</f>
        <v>Control of cell-cell forces and collective cell dynamics by the intercellular adhesome</v>
      </c>
      <c r="B41" s="26" t="str">
        <f t="shared" si="9"/>
        <v>Control of cell-cell forces and collective cell dynamics by the intercellular adhesome</v>
      </c>
      <c r="C41" s="26" t="str">
        <f>TRIM(Papers!C71)</f>
        <v>Bazellières, E.; Conte, V.; Elosegui-Artola, A.; Serra-Picamal, X.; Bintanel-Morcillo, M.; Roca-Cusachs, P.; Muñoz, J. J.; Sales-Pardo, M.; Guimerà, R.; Trepat X.</v>
      </c>
      <c r="D41" s="26" t="str">
        <f>TRIM(Papers!D71)</f>
        <v>Nature Cell Biology , Vol. 17, pp. 409-420, 2015</v>
      </c>
      <c r="E41" s="26">
        <f t="shared" si="10"/>
        <v>48</v>
      </c>
      <c r="F41">
        <f t="shared" si="11"/>
        <v>21</v>
      </c>
      <c r="G41" s="26" t="str">
        <f t="shared" si="12"/>
        <v xml:space="preserve">Nature Cell Biology </v>
      </c>
      <c r="H41" s="26">
        <f t="shared" si="25"/>
        <v>30</v>
      </c>
      <c r="I41" s="26">
        <f t="shared" si="26"/>
        <v>0</v>
      </c>
      <c r="J41" s="26">
        <f t="shared" si="27"/>
        <v>30</v>
      </c>
      <c r="K41" s="26" t="str">
        <f t="shared" si="13"/>
        <v>17</v>
      </c>
      <c r="L41" s="26">
        <f t="shared" si="3"/>
        <v>39</v>
      </c>
      <c r="M41" s="27" t="str">
        <f t="shared" si="14"/>
        <v>409</v>
      </c>
      <c r="N41" s="26">
        <f t="shared" si="5"/>
        <v>43</v>
      </c>
      <c r="O41" s="26" t="str">
        <f t="shared" si="15"/>
        <v>420</v>
      </c>
      <c r="P41" s="26" t="str">
        <f t="shared" si="16"/>
        <v>2015</v>
      </c>
      <c r="Q41" t="str">
        <f>Papers!A71</f>
        <v>2015-NCB-BCESBRMSGT</v>
      </c>
      <c r="R41" s="2">
        <f t="shared" si="6"/>
        <v>5</v>
      </c>
      <c r="S41" s="2">
        <f t="shared" si="7"/>
        <v>9</v>
      </c>
      <c r="T41" s="2" t="str">
        <f t="shared" si="8"/>
        <v>NCB</v>
      </c>
      <c r="U41" s="2" t="str">
        <f>VLOOKUP(T41,Revistes!B$3:C$220,2, FALSE)</f>
        <v>1465-7392</v>
      </c>
      <c r="V41" s="25" t="str">
        <f>VLOOKUP(U41,Revistes!C$3:D$220,2, FALSE)</f>
        <v>R</v>
      </c>
      <c r="W41" s="25" t="str">
        <f>VLOOKUP(V41,Revistes!D$3:E$220,2, FALSE)</f>
        <v>S</v>
      </c>
      <c r="AA41" s="2">
        <v>2015</v>
      </c>
      <c r="AB41" s="2">
        <v>0</v>
      </c>
    </row>
    <row r="42" spans="1:28" ht="80">
      <c r="A42" s="26" t="str">
        <f>TRIM(Papers!B72)</f>
        <v>Physical principles of membrane remodelling during cell mechanoadaptation</v>
      </c>
      <c r="B42" s="26" t="str">
        <f t="shared" si="9"/>
        <v>Physical principles of membrane remodelling during cell mechanoadaptation</v>
      </c>
      <c r="C42" s="26" t="str">
        <f>TRIM(Papers!C72)</f>
        <v>Kosmalska, A.J.; Casares, L.; Elosegui-Artola, A.; Thottacherry, J.J.; Moreno-Vicente, R.; del Pozo, M.A.; Mayor, S.; Arroyo, M.; Navajas, D.; Trepat, X.; Gauthier, N.C.; Roca-Cusachs, P.</v>
      </c>
      <c r="D42" s="26" t="str">
        <f>TRIM(Papers!D72)</f>
        <v>Nature Communications , Vol. 6, Article number: 7292, 2015</v>
      </c>
      <c r="E42" s="26">
        <f t="shared" si="10"/>
        <v>58</v>
      </c>
      <c r="F42">
        <f t="shared" si="11"/>
        <v>23</v>
      </c>
      <c r="G42" s="26" t="str">
        <f t="shared" si="12"/>
        <v xml:space="preserve">Nature Communications </v>
      </c>
      <c r="H42" s="26">
        <f t="shared" si="25"/>
        <v>0</v>
      </c>
      <c r="I42" s="26">
        <f t="shared" si="26"/>
        <v>31</v>
      </c>
      <c r="J42" s="26">
        <f t="shared" si="27"/>
        <v>31</v>
      </c>
      <c r="K42" s="26" t="str">
        <f t="shared" si="13"/>
        <v>6</v>
      </c>
      <c r="L42" s="26">
        <f t="shared" si="3"/>
        <v>0</v>
      </c>
      <c r="M42" s="27" t="str">
        <f t="shared" si="14"/>
        <v>Article number: 7292</v>
      </c>
      <c r="N42" s="26">
        <f t="shared" si="5"/>
        <v>0</v>
      </c>
      <c r="O42" s="26" t="str">
        <f t="shared" si="15"/>
        <v xml:space="preserve"> </v>
      </c>
      <c r="P42" s="26" t="str">
        <f t="shared" si="16"/>
        <v>2015</v>
      </c>
      <c r="Q42" t="str">
        <f>Papers!A72</f>
        <v>2015-NC-KCETMPMANTGR</v>
      </c>
      <c r="R42" s="2">
        <f t="shared" si="6"/>
        <v>5</v>
      </c>
      <c r="S42" s="2">
        <f t="shared" si="7"/>
        <v>8</v>
      </c>
      <c r="T42" s="2" t="str">
        <f t="shared" si="8"/>
        <v>NC</v>
      </c>
      <c r="U42" s="2" t="str">
        <f>VLOOKUP(T42,Revistes!B$3:C$220,2, FALSE)</f>
        <v>2041-1723</v>
      </c>
      <c r="V42" s="25" t="str">
        <f>VLOOKUP(U42,Revistes!C$3:D$220,2, FALSE)</f>
        <v>R</v>
      </c>
      <c r="W42" s="25" t="str">
        <f>VLOOKUP(V42,Revistes!D$3:E$220,2, FALSE)</f>
        <v>S</v>
      </c>
      <c r="AA42" s="2">
        <v>2015</v>
      </c>
      <c r="AB42" s="2">
        <v>0</v>
      </c>
    </row>
    <row r="43" spans="1:28" ht="64">
      <c r="A43" s="26" t="str">
        <f>TRIM(Papers!B73)</f>
        <v>Automatic subsystem identification in statistical energy analysis</v>
      </c>
      <c r="B43" s="26" t="str">
        <f t="shared" si="9"/>
        <v>Automatic subsystem identification in statistical energy analysis</v>
      </c>
      <c r="C43" s="26" t="str">
        <f>TRIM(Papers!C73)</f>
        <v>Díaz-Cereceda, C.; Poblet-Puig, J.; Rodríguez-Ferran, A.</v>
      </c>
      <c r="D43" s="26" t="str">
        <f>TRIM(Papers!D73)</f>
        <v>Mechanical Systems and Signal Processing , Vol. 54, pp. 182-194, 2015</v>
      </c>
      <c r="E43" s="26">
        <f t="shared" si="10"/>
        <v>69</v>
      </c>
      <c r="F43">
        <f t="shared" si="11"/>
        <v>42</v>
      </c>
      <c r="G43" s="26" t="str">
        <f t="shared" si="12"/>
        <v xml:space="preserve">Mechanical Systems and Signal Processing </v>
      </c>
      <c r="H43" s="26">
        <f t="shared" si="25"/>
        <v>51</v>
      </c>
      <c r="I43" s="26">
        <f t="shared" si="26"/>
        <v>0</v>
      </c>
      <c r="J43" s="26">
        <f t="shared" si="27"/>
        <v>51</v>
      </c>
      <c r="K43" s="26" t="str">
        <f t="shared" si="13"/>
        <v>54</v>
      </c>
      <c r="L43" s="26">
        <f t="shared" si="3"/>
        <v>60</v>
      </c>
      <c r="M43" s="27" t="str">
        <f t="shared" si="14"/>
        <v>182</v>
      </c>
      <c r="N43" s="26">
        <f t="shared" si="5"/>
        <v>64</v>
      </c>
      <c r="O43" s="26" t="str">
        <f t="shared" si="15"/>
        <v>194</v>
      </c>
      <c r="P43" s="26" t="str">
        <f t="shared" si="16"/>
        <v>2015</v>
      </c>
      <c r="Q43" t="str">
        <f>Papers!A73</f>
        <v>2015-MSSP-DPR</v>
      </c>
      <c r="R43" s="2">
        <f t="shared" si="6"/>
        <v>5</v>
      </c>
      <c r="S43" s="2">
        <f t="shared" si="7"/>
        <v>10</v>
      </c>
      <c r="T43" s="2" t="str">
        <f t="shared" si="8"/>
        <v>MSSP</v>
      </c>
      <c r="U43" s="2" t="str">
        <f>VLOOKUP(T43,Revistes!B$3:C$220,2, FALSE)</f>
        <v>0888-3270</v>
      </c>
      <c r="V43" s="25" t="str">
        <f>VLOOKUP(U43,Revistes!C$3:D$220,2, FALSE)</f>
        <v>R</v>
      </c>
      <c r="W43" s="25" t="str">
        <f>VLOOKUP(V43,Revistes!D$3:E$220,2, FALSE)</f>
        <v>S</v>
      </c>
      <c r="AA43" s="2">
        <v>2015</v>
      </c>
      <c r="AB43" s="2">
        <v>0</v>
      </c>
    </row>
    <row r="44" spans="1:28" ht="64">
      <c r="A44" s="26" t="str">
        <f>TRIM(Papers!B74)</f>
        <v>Mapping forces and kinematics during collective cell migration</v>
      </c>
      <c r="B44" s="26" t="str">
        <f t="shared" si="9"/>
        <v>Mapping forces and kinematics during collective cell migration</v>
      </c>
      <c r="C44" s="26" t="str">
        <f>TRIM(Papers!C74)</f>
        <v>Serra-Picamal, X.; Conte, V.; Sunyer, R.; Muñoz, J.J.; Trepat, X.</v>
      </c>
      <c r="D44" s="26" t="str">
        <f>TRIM(Papers!D74)</f>
        <v>Methods in Cell Biology , Vol. 125, pp. 309-330, 2015</v>
      </c>
      <c r="E44" s="26">
        <f t="shared" si="10"/>
        <v>53</v>
      </c>
      <c r="F44">
        <f t="shared" si="11"/>
        <v>25</v>
      </c>
      <c r="G44" s="26" t="str">
        <f t="shared" si="12"/>
        <v xml:space="preserve">Methods in Cell Biology </v>
      </c>
      <c r="H44" s="26">
        <f t="shared" si="25"/>
        <v>35</v>
      </c>
      <c r="I44" s="26">
        <f t="shared" si="26"/>
        <v>0</v>
      </c>
      <c r="J44" s="26">
        <f t="shared" si="27"/>
        <v>35</v>
      </c>
      <c r="K44" s="26" t="str">
        <f t="shared" si="13"/>
        <v>125</v>
      </c>
      <c r="L44" s="26">
        <f t="shared" si="3"/>
        <v>44</v>
      </c>
      <c r="M44" s="27" t="str">
        <f t="shared" si="14"/>
        <v>309</v>
      </c>
      <c r="N44" s="26">
        <f t="shared" si="5"/>
        <v>48</v>
      </c>
      <c r="O44" s="26" t="str">
        <f t="shared" si="15"/>
        <v>330</v>
      </c>
      <c r="P44" s="26" t="str">
        <f t="shared" si="16"/>
        <v>2015</v>
      </c>
      <c r="Q44" t="str">
        <f>Papers!A74</f>
        <v>2015-MCB-SCMT</v>
      </c>
      <c r="R44" s="2">
        <f t="shared" si="6"/>
        <v>5</v>
      </c>
      <c r="S44" s="2">
        <f t="shared" si="7"/>
        <v>9</v>
      </c>
      <c r="T44" s="2" t="str">
        <f t="shared" si="8"/>
        <v>MCB</v>
      </c>
      <c r="U44" s="2" t="str">
        <f>VLOOKUP(T44,Revistes!B$3:C$220,2, FALSE)</f>
        <v>0091-679X</v>
      </c>
      <c r="V44" s="25" t="str">
        <f>VLOOKUP(U44,Revistes!C$3:D$220,2, FALSE)</f>
        <v>R</v>
      </c>
      <c r="W44" s="25" t="str">
        <f>VLOOKUP(V44,Revistes!D$3:E$220,2, FALSE)</f>
        <v>S</v>
      </c>
      <c r="AA44" s="2">
        <v>2015</v>
      </c>
      <c r="AB44" s="2">
        <v>0</v>
      </c>
    </row>
    <row r="45" spans="1:28" ht="112">
      <c r="A45" s="26" t="str">
        <f>TRIM(Papers!B75)</f>
        <v>Suppression of spurious frequencies in scattering problems by means of boundary algebraic and combined field equations</v>
      </c>
      <c r="B45" s="26" t="str">
        <f t="shared" si="9"/>
        <v>Suppression of spurious frequencies in scattering problems by means of boundary algebraic and combined field equations</v>
      </c>
      <c r="C45" s="26" t="str">
        <f>TRIM(Papers!C75)</f>
        <v>Poblet-Puig, J; Valyaev, V.Yu; Shanin, A.V.</v>
      </c>
      <c r="D45" s="26" t="str">
        <f>TRIM(Papers!D75)</f>
        <v>Journal of Integral Equations and Applications , Vol. 27, 2, pp. 233-274, 2015</v>
      </c>
      <c r="E45" s="26">
        <f t="shared" si="10"/>
        <v>78</v>
      </c>
      <c r="F45">
        <f t="shared" si="11"/>
        <v>48</v>
      </c>
      <c r="G45" s="26" t="str">
        <f t="shared" si="12"/>
        <v xml:space="preserve">Journal of Integral Equations and Applications </v>
      </c>
      <c r="H45" s="26">
        <f t="shared" si="25"/>
        <v>60</v>
      </c>
      <c r="I45" s="26">
        <f t="shared" si="26"/>
        <v>0</v>
      </c>
      <c r="J45" s="26">
        <f t="shared" si="27"/>
        <v>60</v>
      </c>
      <c r="K45" s="26" t="str">
        <f t="shared" si="13"/>
        <v>27, 2</v>
      </c>
      <c r="L45" s="26">
        <f t="shared" si="3"/>
        <v>69</v>
      </c>
      <c r="M45" s="27" t="str">
        <f t="shared" si="14"/>
        <v>233</v>
      </c>
      <c r="N45" s="26">
        <f t="shared" si="5"/>
        <v>73</v>
      </c>
      <c r="O45" s="26" t="str">
        <f t="shared" si="15"/>
        <v>274</v>
      </c>
      <c r="P45" s="26" t="str">
        <f t="shared" si="16"/>
        <v>2015</v>
      </c>
      <c r="Q45" t="str">
        <f>Papers!A75</f>
        <v>2015-JIEA-PVS</v>
      </c>
      <c r="R45" s="2">
        <f t="shared" si="6"/>
        <v>5</v>
      </c>
      <c r="S45" s="2">
        <f t="shared" si="7"/>
        <v>10</v>
      </c>
      <c r="T45" s="2" t="str">
        <f t="shared" si="8"/>
        <v>JIEA</v>
      </c>
      <c r="U45" s="2" t="str">
        <f>VLOOKUP(T45,Revistes!B$3:C$220,2, FALSE)</f>
        <v>0897-3962</v>
      </c>
      <c r="V45" s="25" t="str">
        <f>VLOOKUP(U45,Revistes!C$3:D$220,2, FALSE)</f>
        <v>R</v>
      </c>
      <c r="W45" s="25" t="str">
        <f>VLOOKUP(V45,Revistes!D$3:E$220,2, FALSE)</f>
        <v>S</v>
      </c>
      <c r="AA45" s="2">
        <v>2015</v>
      </c>
      <c r="AB45" s="2">
        <v>0</v>
      </c>
    </row>
    <row r="46" spans="1:28" ht="112">
      <c r="A46" s="26" t="str">
        <f>TRIM(Papers!B76)</f>
        <v>Constructive and Destructive Interplay between Piezoelectricity and Flexoelectricity in Flexural Sensors and Actuators</v>
      </c>
      <c r="B46" s="26" t="str">
        <f t="shared" si="9"/>
        <v>Constructive and Destructive Interplay between Piezoelectricity and Flexoelectricity in Flexural Sensors and Actuators</v>
      </c>
      <c r="C46" s="26" t="str">
        <f>TRIM(Papers!C76)</f>
        <v>Abdollahi, A. ; Arias, I.</v>
      </c>
      <c r="D46" s="26" t="str">
        <f>TRIM(Papers!D76)</f>
        <v>Journal of Applied Mechanics , Vol. 82 (12), Article number: 121003, 2015</v>
      </c>
      <c r="E46" s="26">
        <f t="shared" si="10"/>
        <v>73</v>
      </c>
      <c r="F46">
        <f t="shared" si="11"/>
        <v>30</v>
      </c>
      <c r="G46" s="26" t="str">
        <f t="shared" si="12"/>
        <v xml:space="preserve">Journal of Applied Mechanics </v>
      </c>
      <c r="H46" s="26">
        <f t="shared" si="25"/>
        <v>0</v>
      </c>
      <c r="I46" s="26">
        <f t="shared" si="26"/>
        <v>44</v>
      </c>
      <c r="J46" s="26">
        <f t="shared" si="27"/>
        <v>44</v>
      </c>
      <c r="K46" s="26" t="str">
        <f t="shared" si="13"/>
        <v>82 (12)</v>
      </c>
      <c r="L46" s="26">
        <f t="shared" si="3"/>
        <v>0</v>
      </c>
      <c r="M46" s="27" t="str">
        <f t="shared" si="14"/>
        <v>Article number: 121003</v>
      </c>
      <c r="N46" s="26">
        <f t="shared" si="5"/>
        <v>0</v>
      </c>
      <c r="O46" s="26" t="str">
        <f t="shared" si="15"/>
        <v xml:space="preserve"> </v>
      </c>
      <c r="P46" s="26" t="str">
        <f t="shared" si="16"/>
        <v>2015</v>
      </c>
      <c r="Q46" t="str">
        <f>Papers!A76</f>
        <v>2015-JAM-AA</v>
      </c>
      <c r="R46" s="2">
        <f t="shared" si="6"/>
        <v>5</v>
      </c>
      <c r="S46" s="2">
        <f t="shared" si="7"/>
        <v>9</v>
      </c>
      <c r="T46" s="2" t="str">
        <f t="shared" si="8"/>
        <v>JAM</v>
      </c>
      <c r="U46" s="2" t="str">
        <f>VLOOKUP(T46,Revistes!B$3:C$220,2, FALSE)</f>
        <v>2379-0431</v>
      </c>
      <c r="V46" s="25" t="str">
        <f>VLOOKUP(U46,Revistes!C$3:D$220,2, FALSE)</f>
        <v>R</v>
      </c>
      <c r="W46" s="25" t="str">
        <f>VLOOKUP(V46,Revistes!D$3:E$220,2, FALSE)</f>
        <v>S</v>
      </c>
      <c r="AA46" s="2">
        <v>2015</v>
      </c>
      <c r="AB46" s="2">
        <v>0</v>
      </c>
    </row>
    <row r="47" spans="1:28" ht="112">
      <c r="A47" s="26" t="str">
        <f>TRIM(Papers!B77)</f>
        <v>Proper Generalized Decomposition of a geometrically parametrized heat problem with geophysical applications</v>
      </c>
      <c r="B47" s="26" t="str">
        <f t="shared" si="9"/>
        <v>Proper Generalized Decomposition of a geometrically parametrized heat problem with geophysical applications</v>
      </c>
      <c r="C47" s="26" t="str">
        <f>TRIM(Papers!C77)</f>
        <v>S. Zlotnik, P. Díez, D. Modesto and A. Huerta</v>
      </c>
      <c r="D47" s="26" t="str">
        <f>TRIM(Papers!D77)</f>
        <v>International Journal for Numerical Methods in Engineering , Vol. 103, Issue 10, pp. 737-758, 2015</v>
      </c>
      <c r="E47" s="26">
        <f t="shared" si="10"/>
        <v>98</v>
      </c>
      <c r="F47">
        <f t="shared" si="11"/>
        <v>60</v>
      </c>
      <c r="G47" s="26" t="str">
        <f t="shared" si="12"/>
        <v xml:space="preserve">International Journal for Numerical Methods in Engineering </v>
      </c>
      <c r="H47" s="26">
        <f t="shared" si="25"/>
        <v>80</v>
      </c>
      <c r="I47" s="26">
        <f t="shared" si="26"/>
        <v>0</v>
      </c>
      <c r="J47" s="26">
        <f t="shared" si="27"/>
        <v>80</v>
      </c>
      <c r="K47" s="26" t="str">
        <f t="shared" si="13"/>
        <v>103, Issue 10</v>
      </c>
      <c r="L47" s="26">
        <f t="shared" si="3"/>
        <v>89</v>
      </c>
      <c r="M47" s="27" t="str">
        <f t="shared" si="14"/>
        <v>737</v>
      </c>
      <c r="N47" s="26">
        <f t="shared" si="5"/>
        <v>93</v>
      </c>
      <c r="O47" s="26" t="str">
        <f t="shared" si="15"/>
        <v>758</v>
      </c>
      <c r="P47" s="26" t="str">
        <f t="shared" si="16"/>
        <v>2015</v>
      </c>
      <c r="Q47" t="str">
        <f>Papers!A77</f>
        <v>2015-IJNME-ZDMH</v>
      </c>
      <c r="R47" s="2">
        <f t="shared" si="6"/>
        <v>5</v>
      </c>
      <c r="S47" s="2">
        <f t="shared" si="7"/>
        <v>11</v>
      </c>
      <c r="T47" s="2" t="str">
        <f t="shared" si="8"/>
        <v>IJNME</v>
      </c>
      <c r="U47" s="2" t="str">
        <f>VLOOKUP(T47,Revistes!B$3:C$220,2, FALSE)</f>
        <v>1097-0207</v>
      </c>
      <c r="V47" s="25" t="str">
        <f>VLOOKUP(U47,Revistes!C$3:D$220,2, FALSE)</f>
        <v>R</v>
      </c>
      <c r="W47" s="25" t="str">
        <f>VLOOKUP(V47,Revistes!D$3:E$220,2, FALSE)</f>
        <v>S</v>
      </c>
      <c r="AA47" s="2">
        <v>2015</v>
      </c>
      <c r="AB47" s="2">
        <v>0</v>
      </c>
    </row>
    <row r="48" spans="1:28" ht="64">
      <c r="A48" s="26" t="str">
        <f>TRIM(Papers!B78)</f>
        <v>A medial-axis-based model for propagating cracks in a regularised bulk</v>
      </c>
      <c r="B48" s="26" t="str">
        <f t="shared" si="9"/>
        <v>A medial-axis-based model for propagating cracks in a regularised bulk</v>
      </c>
      <c r="C48" s="26" t="str">
        <f>TRIM(Papers!C78)</f>
        <v>Tamayo-Mas, E.; Rodríguez-Ferran, A.</v>
      </c>
      <c r="D48" s="26" t="str">
        <f>TRIM(Papers!D78)</f>
        <v>International Journal for Numerical Methods in Engineering , Vol. 101, Issue 7, pp. 489-520, 2015</v>
      </c>
      <c r="E48" s="26">
        <f t="shared" si="10"/>
        <v>97</v>
      </c>
      <c r="F48">
        <f t="shared" si="11"/>
        <v>60</v>
      </c>
      <c r="G48" s="26" t="str">
        <f t="shared" si="12"/>
        <v xml:space="preserve">International Journal for Numerical Methods in Engineering </v>
      </c>
      <c r="H48" s="26">
        <f t="shared" si="25"/>
        <v>79</v>
      </c>
      <c r="I48" s="26">
        <f t="shared" si="26"/>
        <v>0</v>
      </c>
      <c r="J48" s="26">
        <f t="shared" si="27"/>
        <v>79</v>
      </c>
      <c r="K48" s="26" t="str">
        <f t="shared" si="13"/>
        <v>101, Issue 7</v>
      </c>
      <c r="L48" s="26">
        <f t="shared" si="3"/>
        <v>88</v>
      </c>
      <c r="M48" s="27" t="str">
        <f t="shared" si="14"/>
        <v>489</v>
      </c>
      <c r="N48" s="26">
        <f t="shared" si="5"/>
        <v>92</v>
      </c>
      <c r="O48" s="26" t="str">
        <f t="shared" si="15"/>
        <v>520</v>
      </c>
      <c r="P48" s="26" t="str">
        <f t="shared" si="16"/>
        <v>2015</v>
      </c>
      <c r="Q48" t="str">
        <f>Papers!A78</f>
        <v>2015-IJNME-TR</v>
      </c>
      <c r="R48" s="2">
        <f t="shared" si="6"/>
        <v>5</v>
      </c>
      <c r="S48" s="2">
        <f t="shared" si="7"/>
        <v>11</v>
      </c>
      <c r="T48" s="2" t="str">
        <f t="shared" si="8"/>
        <v>IJNME</v>
      </c>
      <c r="U48" s="2" t="str">
        <f>VLOOKUP(T48,Revistes!B$3:C$220,2, FALSE)</f>
        <v>1097-0207</v>
      </c>
      <c r="V48" s="25" t="str">
        <f>VLOOKUP(U48,Revistes!C$3:D$220,2, FALSE)</f>
        <v>R</v>
      </c>
      <c r="W48" s="25" t="str">
        <f>VLOOKUP(V48,Revistes!D$3:E$220,2, FALSE)</f>
        <v>S</v>
      </c>
      <c r="AA48" s="2">
        <v>2015</v>
      </c>
      <c r="AB48" s="2">
        <v>0</v>
      </c>
    </row>
    <row r="49" spans="1:28" ht="96">
      <c r="A49" s="26" t="str">
        <f>TRIM(Papers!B79)</f>
        <v>Phase-field modeling and simulation of fracture in brittle materials with strongly anisotropic surface energy</v>
      </c>
      <c r="B49" s="26" t="str">
        <f t="shared" si="9"/>
        <v>Phase-field modeling and simulation of fracture in brittle materials with strongly anisotropic surface energy</v>
      </c>
      <c r="C49" s="26" t="str">
        <f>TRIM(Papers!C79)</f>
        <v>Li, B.; Peco, C.; Millán, D.; Arias, I. and Arroyo, M.</v>
      </c>
      <c r="D49" s="26" t="str">
        <f>TRIM(Papers!D79)</f>
        <v>International Journal for Numerical Methods in Engineering , Vol. 102 (3-4), pp. 711-727, 2015</v>
      </c>
      <c r="E49" s="26">
        <f t="shared" si="10"/>
        <v>94</v>
      </c>
      <c r="F49">
        <f t="shared" si="11"/>
        <v>60</v>
      </c>
      <c r="G49" s="26" t="str">
        <f t="shared" si="12"/>
        <v xml:space="preserve">International Journal for Numerical Methods in Engineering </v>
      </c>
      <c r="H49" s="26">
        <f t="shared" si="25"/>
        <v>76</v>
      </c>
      <c r="I49" s="26">
        <f t="shared" si="26"/>
        <v>0</v>
      </c>
      <c r="J49" s="26">
        <f t="shared" si="27"/>
        <v>76</v>
      </c>
      <c r="K49" s="26" t="str">
        <f t="shared" si="13"/>
        <v>102 (3-4)</v>
      </c>
      <c r="L49" s="26">
        <f t="shared" si="3"/>
        <v>85</v>
      </c>
      <c r="M49" s="27" t="str">
        <f t="shared" si="14"/>
        <v>711</v>
      </c>
      <c r="N49" s="26">
        <f t="shared" si="5"/>
        <v>89</v>
      </c>
      <c r="O49" s="26" t="str">
        <f t="shared" si="15"/>
        <v>727</v>
      </c>
      <c r="P49" s="26" t="str">
        <f t="shared" si="16"/>
        <v>2015</v>
      </c>
      <c r="Q49" t="str">
        <f>Papers!A79</f>
        <v>2015-IJNME-LPMAA</v>
      </c>
      <c r="R49" s="2">
        <f t="shared" si="6"/>
        <v>5</v>
      </c>
      <c r="S49" s="2">
        <f t="shared" si="7"/>
        <v>11</v>
      </c>
      <c r="T49" s="2" t="str">
        <f t="shared" si="8"/>
        <v>IJNME</v>
      </c>
      <c r="U49" s="2" t="str">
        <f>VLOOKUP(T49,Revistes!B$3:C$220,2, FALSE)</f>
        <v>1097-0207</v>
      </c>
      <c r="V49" s="25" t="str">
        <f>VLOOKUP(U49,Revistes!C$3:D$220,2, FALSE)</f>
        <v>R</v>
      </c>
      <c r="W49" s="25" t="str">
        <f>VLOOKUP(V49,Revistes!D$3:E$220,2, FALSE)</f>
        <v>S</v>
      </c>
      <c r="AA49" s="2">
        <v>2015</v>
      </c>
      <c r="AB49" s="2">
        <v>0</v>
      </c>
    </row>
    <row r="50" spans="1:28" ht="96">
      <c r="A50" s="26" t="str">
        <f>TRIM(Papers!B80)</f>
        <v>Optimization of a regularized distortion measure to generate curved high-order unstructured tetrahedral meshes</v>
      </c>
      <c r="B50" s="26" t="str">
        <f t="shared" si="9"/>
        <v>Optimization of a regularized distortion measure to generate curved high-order unstructured tetrahedral meshes</v>
      </c>
      <c r="C50" s="26" t="str">
        <f>TRIM(Papers!C80)</f>
        <v>Gargallo-Peiró, A.; Roca, X.; Peraire, J. and Sarrate, J.</v>
      </c>
      <c r="D50" s="26" t="str">
        <f>TRIM(Papers!D80)</f>
        <v>International Journal for Numerical Methods in Engineering , Vol. 103, Issue 5, pp. 342-363, 2015</v>
      </c>
      <c r="E50" s="26">
        <f t="shared" si="10"/>
        <v>97</v>
      </c>
      <c r="F50">
        <f t="shared" si="11"/>
        <v>60</v>
      </c>
      <c r="G50" s="26" t="str">
        <f t="shared" si="12"/>
        <v xml:space="preserve">International Journal for Numerical Methods in Engineering </v>
      </c>
      <c r="H50" s="26">
        <f t="shared" si="25"/>
        <v>79</v>
      </c>
      <c r="I50" s="26">
        <f t="shared" si="26"/>
        <v>0</v>
      </c>
      <c r="J50" s="26">
        <f t="shared" si="27"/>
        <v>79</v>
      </c>
      <c r="K50" s="26" t="str">
        <f t="shared" si="13"/>
        <v>103, Issue 5</v>
      </c>
      <c r="L50" s="26">
        <f t="shared" si="3"/>
        <v>88</v>
      </c>
      <c r="M50" s="27" t="str">
        <f t="shared" si="14"/>
        <v>342</v>
      </c>
      <c r="N50" s="26">
        <f t="shared" si="5"/>
        <v>92</v>
      </c>
      <c r="O50" s="26" t="str">
        <f t="shared" si="15"/>
        <v>363</v>
      </c>
      <c r="P50" s="26" t="str">
        <f t="shared" si="16"/>
        <v>2015</v>
      </c>
      <c r="Q50" t="str">
        <f>Papers!A80</f>
        <v>2015-IJNME-GRPS</v>
      </c>
      <c r="R50" s="2">
        <f t="shared" si="6"/>
        <v>5</v>
      </c>
      <c r="S50" s="2">
        <f t="shared" si="7"/>
        <v>11</v>
      </c>
      <c r="T50" s="2" t="str">
        <f t="shared" si="8"/>
        <v>IJNME</v>
      </c>
      <c r="U50" s="2" t="str">
        <f>VLOOKUP(T50,Revistes!B$3:C$220,2, FALSE)</f>
        <v>1097-0207</v>
      </c>
      <c r="V50" s="25" t="str">
        <f>VLOOKUP(U50,Revistes!C$3:D$220,2, FALSE)</f>
        <v>R</v>
      </c>
      <c r="W50" s="25" t="str">
        <f>VLOOKUP(V50,Revistes!D$3:E$220,2, FALSE)</f>
        <v>S</v>
      </c>
      <c r="AA50" s="2">
        <v>2015</v>
      </c>
      <c r="AB50" s="2">
        <v>0</v>
      </c>
    </row>
    <row r="51" spans="1:28" ht="96">
      <c r="A51" s="26" t="str">
        <f>TRIM(Papers!B81)</f>
        <v>The effects of element shape on the critical time step in explicit time integrators for elasto-dynamics</v>
      </c>
      <c r="B51" s="26" t="str">
        <f t="shared" si="9"/>
        <v>The effects of element shape on the critical time step in explicit time integrators for elasto-dynamics</v>
      </c>
      <c r="C51" s="26" t="str">
        <f>TRIM(Papers!C81)</f>
        <v>Askes, H.; Rodríguez-Ferran, A.; Hetherington, J.</v>
      </c>
      <c r="D51" s="26" t="str">
        <f>TRIM(Papers!D81)</f>
        <v>International Journal for Numerical Methods in Engineering , Vol. 101, Issue 11, pp. 809-824, 2015</v>
      </c>
      <c r="E51" s="26">
        <f t="shared" si="10"/>
        <v>98</v>
      </c>
      <c r="F51">
        <f t="shared" si="11"/>
        <v>60</v>
      </c>
      <c r="G51" s="26" t="str">
        <f t="shared" si="12"/>
        <v xml:space="preserve">International Journal for Numerical Methods in Engineering </v>
      </c>
      <c r="H51" s="26">
        <f t="shared" si="25"/>
        <v>80</v>
      </c>
      <c r="I51" s="26">
        <f t="shared" si="26"/>
        <v>0</v>
      </c>
      <c r="J51" s="26">
        <f t="shared" si="27"/>
        <v>80</v>
      </c>
      <c r="K51" s="26" t="str">
        <f t="shared" si="13"/>
        <v>101, Issue 11</v>
      </c>
      <c r="L51" s="26">
        <f t="shared" si="3"/>
        <v>89</v>
      </c>
      <c r="M51" s="27" t="str">
        <f t="shared" si="14"/>
        <v>809</v>
      </c>
      <c r="N51" s="26">
        <f t="shared" si="5"/>
        <v>93</v>
      </c>
      <c r="O51" s="26" t="str">
        <f t="shared" si="15"/>
        <v>824</v>
      </c>
      <c r="P51" s="26" t="str">
        <f t="shared" si="16"/>
        <v>2015</v>
      </c>
      <c r="Q51" t="str">
        <f>Papers!A81</f>
        <v>2015-IJNME-ARH</v>
      </c>
      <c r="R51" s="2">
        <f t="shared" si="6"/>
        <v>5</v>
      </c>
      <c r="S51" s="2">
        <f t="shared" si="7"/>
        <v>11</v>
      </c>
      <c r="T51" s="2" t="str">
        <f t="shared" si="8"/>
        <v>IJNME</v>
      </c>
      <c r="U51" s="2" t="str">
        <f>VLOOKUP(T51,Revistes!B$3:C$220,2, FALSE)</f>
        <v>1097-0207</v>
      </c>
      <c r="V51" s="25" t="str">
        <f>VLOOKUP(U51,Revistes!C$3:D$220,2, FALSE)</f>
        <v>R</v>
      </c>
      <c r="W51" s="25" t="str">
        <f>VLOOKUP(V51,Revistes!D$3:E$220,2, FALSE)</f>
        <v>S</v>
      </c>
      <c r="AA51" s="2">
        <v>2015</v>
      </c>
      <c r="AB51" s="2">
        <v>0</v>
      </c>
    </row>
    <row r="52" spans="1:28" ht="64">
      <c r="A52" s="26" t="str">
        <f>TRIM(Papers!B82)</f>
        <v>Real-time monitoring of thermal processes by reduced-order modeling</v>
      </c>
      <c r="B52" s="26" t="str">
        <f t="shared" si="9"/>
        <v>Real-time monitoring of thermal processes by reduced-order modeling</v>
      </c>
      <c r="C52" s="26" t="str">
        <f>TRIM(Papers!C82)</f>
        <v>J.V. Aguado, A. Huerta, F. Chinesta and E. Cueto</v>
      </c>
      <c r="D52" s="26" t="str">
        <f>TRIM(Papers!D82)</f>
        <v>International Journal for Numerical Methods in Engineering , Vol. 102, Issue 5, pp. 991-1017, 2015</v>
      </c>
      <c r="E52" s="26">
        <f t="shared" si="10"/>
        <v>98</v>
      </c>
      <c r="F52">
        <f t="shared" si="11"/>
        <v>60</v>
      </c>
      <c r="G52" s="26" t="str">
        <f t="shared" si="12"/>
        <v xml:space="preserve">International Journal for Numerical Methods in Engineering </v>
      </c>
      <c r="H52" s="26">
        <f t="shared" si="25"/>
        <v>79</v>
      </c>
      <c r="I52" s="26">
        <f t="shared" si="26"/>
        <v>0</v>
      </c>
      <c r="J52" s="26">
        <f t="shared" si="27"/>
        <v>79</v>
      </c>
      <c r="K52" s="26" t="str">
        <f t="shared" si="13"/>
        <v>102, Issue 5</v>
      </c>
      <c r="L52" s="26">
        <f t="shared" si="3"/>
        <v>88</v>
      </c>
      <c r="M52" s="27" t="str">
        <f t="shared" si="14"/>
        <v>991</v>
      </c>
      <c r="N52" s="26">
        <f t="shared" si="5"/>
        <v>93</v>
      </c>
      <c r="O52" s="26" t="str">
        <f t="shared" si="15"/>
        <v>1017</v>
      </c>
      <c r="P52" s="26" t="str">
        <f t="shared" si="16"/>
        <v>2015</v>
      </c>
      <c r="Q52" t="str">
        <f>Papers!A82</f>
        <v>2015-IJNME-AHCC</v>
      </c>
      <c r="R52" s="2">
        <f t="shared" si="6"/>
        <v>5</v>
      </c>
      <c r="S52" s="2">
        <f t="shared" si="7"/>
        <v>11</v>
      </c>
      <c r="T52" s="2" t="str">
        <f t="shared" si="8"/>
        <v>IJNME</v>
      </c>
      <c r="U52" s="2" t="str">
        <f>VLOOKUP(T52,Revistes!B$3:C$220,2, FALSE)</f>
        <v>1097-0207</v>
      </c>
      <c r="V52" s="25" t="str">
        <f>VLOOKUP(U52,Revistes!C$3:D$220,2, FALSE)</f>
        <v>R</v>
      </c>
      <c r="W52" s="25" t="str">
        <f>VLOOKUP(V52,Revistes!D$3:E$220,2, FALSE)</f>
        <v>S</v>
      </c>
      <c r="AA52" s="2">
        <v>2015</v>
      </c>
      <c r="AB52" s="2">
        <v>0</v>
      </c>
    </row>
    <row r="53" spans="1:28" ht="112">
      <c r="A53" s="26" t="str">
        <f>TRIM(Papers!B83)</f>
        <v>An efficient and general approach for implementing thermodynamic phase equilibria information in geophysical and geodynamic studies</v>
      </c>
      <c r="B53" s="26" t="str">
        <f t="shared" si="9"/>
        <v>An efficient and general approach for implementing thermodynamic phase equilibria information in geophysical and geodynamic studies</v>
      </c>
      <c r="C53" s="26" t="str">
        <f>TRIM(Papers!C83)</f>
        <v>Afonso, JC, Zlotnik, S. and Díez, P.</v>
      </c>
      <c r="D53" s="26" t="str">
        <f>TRIM(Papers!D83)</f>
        <v>Geochemistry, Geophysics, Geosystems , Vol. 16, Issue 10, pp. 3767-3777, 2015</v>
      </c>
      <c r="E53" s="26">
        <f t="shared" si="10"/>
        <v>77</v>
      </c>
      <c r="F53">
        <f t="shared" si="11"/>
        <v>38</v>
      </c>
      <c r="G53" s="26" t="str">
        <f t="shared" si="12"/>
        <v xml:space="preserve">Geochemistry, Geophysics, Geosystems </v>
      </c>
      <c r="H53" s="26">
        <f t="shared" si="25"/>
        <v>57</v>
      </c>
      <c r="I53" s="26">
        <f t="shared" si="26"/>
        <v>0</v>
      </c>
      <c r="J53" s="26">
        <f t="shared" si="27"/>
        <v>57</v>
      </c>
      <c r="K53" s="26" t="str">
        <f t="shared" si="13"/>
        <v>16, Issue 10</v>
      </c>
      <c r="L53" s="26">
        <f t="shared" si="3"/>
        <v>67</v>
      </c>
      <c r="M53" s="27" t="str">
        <f t="shared" si="14"/>
        <v>3767</v>
      </c>
      <c r="N53" s="26">
        <f t="shared" si="5"/>
        <v>72</v>
      </c>
      <c r="O53" s="26" t="str">
        <f t="shared" si="15"/>
        <v>3777</v>
      </c>
      <c r="P53" s="26" t="str">
        <f t="shared" si="16"/>
        <v>2015</v>
      </c>
      <c r="Q53" t="str">
        <f>Papers!A83</f>
        <v>2015-GGG-AZD</v>
      </c>
      <c r="R53" s="2">
        <f t="shared" si="6"/>
        <v>5</v>
      </c>
      <c r="S53" s="2">
        <f t="shared" si="7"/>
        <v>9</v>
      </c>
      <c r="T53" s="2" t="str">
        <f t="shared" si="8"/>
        <v>GGG</v>
      </c>
      <c r="U53" s="2" t="str">
        <f>VLOOKUP(T53,Revistes!B$3:C$220,2, FALSE)</f>
        <v>1525-2027</v>
      </c>
      <c r="V53" s="25" t="str">
        <f>VLOOKUP(U53,Revistes!C$3:D$220,2, FALSE)</f>
        <v>R</v>
      </c>
      <c r="W53" s="25" t="str">
        <f>VLOOKUP(V53,Revistes!D$3:E$220,2, FALSE)</f>
        <v>S</v>
      </c>
      <c r="AA53" s="2">
        <v>2015</v>
      </c>
      <c r="AB53" s="2">
        <v>0</v>
      </c>
    </row>
    <row r="54" spans="1:28" ht="96">
      <c r="A54" s="26" t="str">
        <f>TRIM(Papers!B84)</f>
        <v>Size-preserving size functions and smoothing procedures for adaptive quadrilateral mesh generation</v>
      </c>
      <c r="B54" s="26" t="str">
        <f t="shared" si="9"/>
        <v>Size-preserving size functions and smoothing procedures for adaptive quadrilateral mesh generation</v>
      </c>
      <c r="C54" s="26" t="str">
        <f>TRIM(Papers!C84)</f>
        <v>Ruiz-Gironés, E.; Roca, X. and Sarrate, J.</v>
      </c>
      <c r="D54" s="26" t="str">
        <f>TRIM(Papers!D84)</f>
        <v>Engineering with Computers , Vol. 31, Issue 3, pp. 483-498, 2015</v>
      </c>
      <c r="E54" s="26">
        <f t="shared" si="10"/>
        <v>64</v>
      </c>
      <c r="F54">
        <f t="shared" si="11"/>
        <v>28</v>
      </c>
      <c r="G54" s="26" t="str">
        <f t="shared" si="12"/>
        <v xml:space="preserve">Engineering with Computers </v>
      </c>
      <c r="H54" s="26">
        <f t="shared" si="25"/>
        <v>46</v>
      </c>
      <c r="I54" s="26">
        <f t="shared" si="26"/>
        <v>0</v>
      </c>
      <c r="J54" s="26">
        <f t="shared" si="27"/>
        <v>46</v>
      </c>
      <c r="K54" s="26" t="str">
        <f t="shared" si="13"/>
        <v>31, Issue 3</v>
      </c>
      <c r="L54" s="26">
        <f t="shared" si="3"/>
        <v>55</v>
      </c>
      <c r="M54" s="27" t="str">
        <f t="shared" si="14"/>
        <v>483</v>
      </c>
      <c r="N54" s="26">
        <f t="shared" si="5"/>
        <v>59</v>
      </c>
      <c r="O54" s="26" t="str">
        <f t="shared" si="15"/>
        <v>498</v>
      </c>
      <c r="P54" s="26" t="str">
        <f t="shared" si="16"/>
        <v>2015</v>
      </c>
      <c r="Q54" t="str">
        <f>Papers!A84</f>
        <v>2015-EWC-GRS</v>
      </c>
      <c r="R54" s="2">
        <f t="shared" si="6"/>
        <v>5</v>
      </c>
      <c r="S54" s="2">
        <f t="shared" si="7"/>
        <v>9</v>
      </c>
      <c r="T54" s="2" t="str">
        <f t="shared" si="8"/>
        <v>EWC</v>
      </c>
      <c r="U54" s="2" t="str">
        <f>VLOOKUP(T54,Revistes!B$3:C$220,2, FALSE)</f>
        <v>0177-0667</v>
      </c>
      <c r="V54" s="25" t="str">
        <f>VLOOKUP(U54,Revistes!C$3:D$220,2, FALSE)</f>
        <v>R</v>
      </c>
      <c r="W54" s="25" t="str">
        <f>VLOOKUP(V54,Revistes!D$3:E$220,2, FALSE)</f>
        <v>S</v>
      </c>
      <c r="AA54" s="2">
        <v>2015</v>
      </c>
      <c r="AB54" s="2">
        <v>0</v>
      </c>
    </row>
    <row r="55" spans="1:28" ht="34" customHeight="1">
      <c r="A55" s="26" t="str">
        <f>TRIM(Papers!B85)</f>
        <v>Distortion and quality measures for validating and generating high-order tetrahedral meshes</v>
      </c>
      <c r="B55" s="26" t="str">
        <f t="shared" si="9"/>
        <v>Distortion and quality measures for validating and generating high-order tetrahedral meshes</v>
      </c>
      <c r="C55" s="26" t="str">
        <f>TRIM(Papers!C85)</f>
        <v>Gargallo-Peiró, A.; Roca, X.; Peraire, J. and Sarrate, J.</v>
      </c>
      <c r="D55" s="26" t="str">
        <f>TRIM(Papers!D85)</f>
        <v>Engineering with Computers , Vol. 31, Issue , pp. 423-437, 2015</v>
      </c>
      <c r="E55" s="26">
        <f t="shared" si="10"/>
        <v>63</v>
      </c>
      <c r="F55">
        <f t="shared" si="11"/>
        <v>28</v>
      </c>
      <c r="G55" s="26" t="str">
        <f t="shared" si="12"/>
        <v xml:space="preserve">Engineering with Computers </v>
      </c>
      <c r="H55" s="26">
        <f t="shared" si="25"/>
        <v>45</v>
      </c>
      <c r="I55" s="26">
        <f t="shared" si="26"/>
        <v>0</v>
      </c>
      <c r="J55" s="26">
        <f t="shared" si="27"/>
        <v>45</v>
      </c>
      <c r="K55" s="26" t="str">
        <f t="shared" si="13"/>
        <v xml:space="preserve">31, Issue </v>
      </c>
      <c r="L55" s="26">
        <f t="shared" si="3"/>
        <v>54</v>
      </c>
      <c r="M55" s="27" t="str">
        <f t="shared" si="14"/>
        <v>423</v>
      </c>
      <c r="N55" s="26">
        <f t="shared" si="5"/>
        <v>58</v>
      </c>
      <c r="O55" s="26" t="str">
        <f t="shared" si="15"/>
        <v>437</v>
      </c>
      <c r="P55" s="26" t="str">
        <f t="shared" si="16"/>
        <v>2015</v>
      </c>
      <c r="Q55" t="str">
        <f>Papers!A85</f>
        <v>2015-EwC-GRPs</v>
      </c>
      <c r="R55" s="2">
        <f t="shared" si="6"/>
        <v>5</v>
      </c>
      <c r="S55" s="2">
        <f t="shared" si="7"/>
        <v>9</v>
      </c>
      <c r="T55" s="2" t="str">
        <f t="shared" si="8"/>
        <v>EwC</v>
      </c>
      <c r="U55" s="2" t="str">
        <f>VLOOKUP(T55,Revistes!B$3:C$220,2, FALSE)</f>
        <v>0177-0667</v>
      </c>
      <c r="V55" s="25" t="str">
        <f>VLOOKUP(U55,Revistes!C$3:D$220,2, FALSE)</f>
        <v>R</v>
      </c>
      <c r="W55" s="25" t="str">
        <f>VLOOKUP(V55,Revistes!D$3:E$220,2, FALSE)</f>
        <v>S</v>
      </c>
      <c r="X55" s="2">
        <v>2015</v>
      </c>
      <c r="AA55" s="2">
        <v>2015</v>
      </c>
      <c r="AB55" s="2">
        <v>0</v>
      </c>
    </row>
    <row r="56" spans="1:28" ht="64">
      <c r="A56" s="26" t="str">
        <f>TRIM(Papers!B86)</f>
        <v>AAR-based decomposition method for lower-bound limit analysis</v>
      </c>
      <c r="B56" s="26" t="str">
        <f t="shared" si="9"/>
        <v>AAR-based decomposition method for lower-bound limit analysis</v>
      </c>
      <c r="C56" s="26" t="str">
        <f>TRIM(Papers!C86)</f>
        <v>Muñoz, J.J.; Rabiei, N.</v>
      </c>
      <c r="D56" s="26" t="str">
        <f>TRIM(Papers!D86)</f>
        <v>Engineering and Computational Mechanics , Vol. 168 (4), pp. 169-177, 2015</v>
      </c>
      <c r="E56" s="26">
        <f t="shared" si="10"/>
        <v>73</v>
      </c>
      <c r="F56">
        <f t="shared" si="11"/>
        <v>41</v>
      </c>
      <c r="G56" s="26" t="str">
        <f t="shared" si="12"/>
        <v xml:space="preserve">Engineering and Computational Mechanics </v>
      </c>
      <c r="H56" s="26">
        <f t="shared" si="25"/>
        <v>55</v>
      </c>
      <c r="I56" s="26">
        <f t="shared" si="26"/>
        <v>0</v>
      </c>
      <c r="J56" s="26">
        <f t="shared" si="27"/>
        <v>55</v>
      </c>
      <c r="K56" s="26" t="str">
        <f t="shared" si="13"/>
        <v>168 (4)</v>
      </c>
      <c r="L56" s="26">
        <f t="shared" si="3"/>
        <v>64</v>
      </c>
      <c r="M56" s="27" t="str">
        <f t="shared" si="14"/>
        <v>169</v>
      </c>
      <c r="N56" s="26">
        <f t="shared" si="5"/>
        <v>68</v>
      </c>
      <c r="O56" s="26" t="str">
        <f t="shared" si="15"/>
        <v>177</v>
      </c>
      <c r="P56" s="26" t="str">
        <f t="shared" si="16"/>
        <v>2015</v>
      </c>
      <c r="Q56" t="str">
        <f>Papers!A86</f>
        <v>2015-ECM-MR</v>
      </c>
      <c r="R56" s="2">
        <f t="shared" si="6"/>
        <v>5</v>
      </c>
      <c r="S56" s="2">
        <f t="shared" si="7"/>
        <v>9</v>
      </c>
      <c r="T56" s="2" t="str">
        <f t="shared" si="8"/>
        <v>ECM</v>
      </c>
      <c r="U56" s="2" t="str">
        <f>VLOOKUP(T56,Revistes!B$3:C$220,2, FALSE)</f>
        <v>1755-0777</v>
      </c>
      <c r="V56" s="25" t="str">
        <f>VLOOKUP(U56,Revistes!C$3:D$220,2, FALSE)</f>
        <v>R</v>
      </c>
      <c r="W56" s="25" t="str">
        <f>VLOOKUP(V56,Revistes!D$3:E$220,2, FALSE)</f>
        <v>S</v>
      </c>
      <c r="AA56" s="2">
        <v>2015</v>
      </c>
      <c r="AB56" s="2">
        <v>0</v>
      </c>
    </row>
    <row r="57" spans="1:28" ht="112">
      <c r="A57" s="26" t="str">
        <f>TRIM(Papers!B87)</f>
        <v>Numerical Study of 2D Vertical Axis Wind and Tidal Turbines with a Degree-Adaptive Hybridizable Discontinuous Galerkin Method</v>
      </c>
      <c r="B57" s="26" t="str">
        <f t="shared" si="9"/>
        <v>Numerical Study of 2D Vertical Axis Wind and Tidal Turbines with a Degree-Adaptive Hybridizable Discontinuous Galerkin Method</v>
      </c>
      <c r="C57" s="26" t="str">
        <f>TRIM(Papers!C87)</f>
        <v>Montlaur, A.; Giorgiani, G.</v>
      </c>
      <c r="D57" s="26" t="str">
        <f>TRIM(Papers!D87)</f>
        <v>CFD for Wind and Tidal Offshore Turbines, , Vol. , pp. 13-26, 2015</v>
      </c>
      <c r="E57" s="26">
        <f t="shared" si="10"/>
        <v>66</v>
      </c>
      <c r="F57">
        <f t="shared" si="11"/>
        <v>43</v>
      </c>
      <c r="G57" s="26" t="str">
        <f t="shared" si="12"/>
        <v xml:space="preserve">CFD for Wind and Tidal Offshore Turbines, </v>
      </c>
      <c r="H57" s="26">
        <f t="shared" si="25"/>
        <v>50</v>
      </c>
      <c r="I57" s="26">
        <f t="shared" si="26"/>
        <v>0</v>
      </c>
      <c r="J57" s="26">
        <f t="shared" si="27"/>
        <v>50</v>
      </c>
      <c r="K57" s="26" t="str">
        <f t="shared" si="13"/>
        <v/>
      </c>
      <c r="L57" s="26">
        <f t="shared" si="3"/>
        <v>58</v>
      </c>
      <c r="M57" s="27" t="str">
        <f t="shared" si="14"/>
        <v>13</v>
      </c>
      <c r="N57" s="26">
        <f t="shared" si="5"/>
        <v>61</v>
      </c>
      <c r="O57" s="26" t="str">
        <f t="shared" si="15"/>
        <v>26</v>
      </c>
      <c r="P57" s="26" t="str">
        <f t="shared" si="16"/>
        <v>2015</v>
      </c>
      <c r="Q57" t="str">
        <f>Papers!A87</f>
        <v>2015-CWTOT-MG</v>
      </c>
      <c r="R57" s="2">
        <f t="shared" si="6"/>
        <v>5</v>
      </c>
      <c r="S57" s="2">
        <f t="shared" si="7"/>
        <v>11</v>
      </c>
      <c r="T57" s="2" t="str">
        <f t="shared" si="8"/>
        <v>CWTOT</v>
      </c>
      <c r="U57" s="2" t="str">
        <f>VLOOKUP(T57,Revistes!B$3:C$220,2, FALSE)</f>
        <v>978-3-319-16201-0</v>
      </c>
      <c r="V57" s="25" t="str">
        <f>VLOOKUP(U57,Revistes!C$3:D$220,2, FALSE)</f>
        <v>L</v>
      </c>
      <c r="W57" s="25" t="str">
        <f>VLOOKUP(V57,Revistes!D$3:E$220,2, FALSE)</f>
        <v>N</v>
      </c>
      <c r="AA57" s="2">
        <v>2015</v>
      </c>
      <c r="AB57" s="2">
        <v>0</v>
      </c>
    </row>
    <row r="58" spans="1:28" ht="64">
      <c r="A58" s="26" t="str">
        <f>TRIM(Papers!B88)</f>
        <v>Cell-centred model for the simulation of curved cellular monolayers</v>
      </c>
      <c r="B58" s="26" t="str">
        <f t="shared" si="9"/>
        <v>Cell-centred model for the simulation of curved cellular monolayers</v>
      </c>
      <c r="C58" s="26" t="str">
        <f>TRIM(Papers!C88)</f>
        <v>Mosaffa, P.; Asadipour, N.; Millán, D.; Rodríguez-Ferran, A.; Muñoz, J.J.</v>
      </c>
      <c r="D58" s="26" t="str">
        <f>TRIM(Papers!D88)</f>
        <v>Computational Particle Mechanics , Vol. 2 (4), pp. 359-370, 2015</v>
      </c>
      <c r="E58" s="26">
        <f t="shared" si="10"/>
        <v>64</v>
      </c>
      <c r="F58">
        <f t="shared" si="11"/>
        <v>34</v>
      </c>
      <c r="G58" s="26" t="str">
        <f t="shared" si="12"/>
        <v xml:space="preserve">Computational Particle Mechanics </v>
      </c>
      <c r="H58" s="26">
        <f t="shared" si="25"/>
        <v>46</v>
      </c>
      <c r="I58" s="26">
        <f t="shared" si="26"/>
        <v>0</v>
      </c>
      <c r="J58" s="26">
        <f t="shared" si="27"/>
        <v>46</v>
      </c>
      <c r="K58" s="26" t="str">
        <f t="shared" si="13"/>
        <v>2 (4)</v>
      </c>
      <c r="L58" s="26">
        <f t="shared" si="3"/>
        <v>55</v>
      </c>
      <c r="M58" s="27" t="str">
        <f t="shared" si="14"/>
        <v>359</v>
      </c>
      <c r="N58" s="26">
        <f t="shared" si="5"/>
        <v>59</v>
      </c>
      <c r="O58" s="26" t="str">
        <f t="shared" si="15"/>
        <v>370</v>
      </c>
      <c r="P58" s="26" t="str">
        <f t="shared" si="16"/>
        <v>2015</v>
      </c>
      <c r="Q58" t="str">
        <f>Papers!A88</f>
        <v>2015-CPM-MAMRM</v>
      </c>
      <c r="R58" s="2">
        <f t="shared" si="6"/>
        <v>5</v>
      </c>
      <c r="S58" s="2">
        <f t="shared" si="7"/>
        <v>9</v>
      </c>
      <c r="T58" s="2" t="str">
        <f t="shared" si="8"/>
        <v>CPM</v>
      </c>
      <c r="U58" s="2" t="str">
        <f>VLOOKUP(T58,Revistes!B$3:C$220,2, FALSE)</f>
        <v>2196-4378</v>
      </c>
      <c r="V58" s="25" t="str">
        <f>VLOOKUP(U58,Revistes!C$3:D$220,2, FALSE)</f>
        <v>R</v>
      </c>
      <c r="W58" s="25" t="str">
        <f>VLOOKUP(V58,Revistes!D$3:E$220,2, FALSE)</f>
        <v>S</v>
      </c>
      <c r="AA58" s="2">
        <v>2015</v>
      </c>
      <c r="AB58" s="2">
        <v>0</v>
      </c>
    </row>
    <row r="59" spans="1:28" ht="80">
      <c r="A59" s="26" t="str">
        <f>TRIM(Papers!B89)</f>
        <v>AAR-based decomposition algorithm for non-linear convex optimisation</v>
      </c>
      <c r="B59" s="26" t="str">
        <f t="shared" si="9"/>
        <v>AAR-based decomposition algorithm for non-linear convex optimisation</v>
      </c>
      <c r="C59" s="26" t="str">
        <f>TRIM(Papers!C89)</f>
        <v>Rabei, N.; Muñoz, J. J.</v>
      </c>
      <c r="D59" s="26" t="str">
        <f>TRIM(Papers!D89)</f>
        <v>Computational Optimization and Applications , Vol. 62 (3), pp. 761-786, 2015</v>
      </c>
      <c r="E59" s="26">
        <f t="shared" si="10"/>
        <v>76</v>
      </c>
      <c r="F59">
        <f t="shared" si="11"/>
        <v>45</v>
      </c>
      <c r="G59" s="26" t="str">
        <f t="shared" si="12"/>
        <v xml:space="preserve">Computational Optimization and Applications </v>
      </c>
      <c r="H59" s="26">
        <f t="shared" si="25"/>
        <v>58</v>
      </c>
      <c r="I59" s="26">
        <f t="shared" si="26"/>
        <v>0</v>
      </c>
      <c r="J59" s="26">
        <f t="shared" si="27"/>
        <v>58</v>
      </c>
      <c r="K59" s="26" t="str">
        <f t="shared" si="13"/>
        <v>62 (3)</v>
      </c>
      <c r="L59" s="26">
        <f t="shared" si="3"/>
        <v>67</v>
      </c>
      <c r="M59" s="27" t="str">
        <f t="shared" si="14"/>
        <v>761</v>
      </c>
      <c r="N59" s="26">
        <f t="shared" si="5"/>
        <v>71</v>
      </c>
      <c r="O59" s="26" t="str">
        <f t="shared" si="15"/>
        <v>786</v>
      </c>
      <c r="P59" s="26" t="str">
        <f t="shared" si="16"/>
        <v>2015</v>
      </c>
      <c r="Q59" t="str">
        <f>Papers!A89</f>
        <v>2015-COA-RM</v>
      </c>
      <c r="R59" s="2">
        <f t="shared" si="6"/>
        <v>5</v>
      </c>
      <c r="S59" s="2">
        <f t="shared" si="7"/>
        <v>9</v>
      </c>
      <c r="T59" s="2" t="str">
        <f t="shared" si="8"/>
        <v>COA</v>
      </c>
      <c r="U59" s="2" t="str">
        <f>VLOOKUP(T59,Revistes!B$3:C$220,2, FALSE)</f>
        <v>0926-6003</v>
      </c>
      <c r="V59" s="25" t="str">
        <f>VLOOKUP(U59,Revistes!C$3:D$220,2, FALSE)</f>
        <v>R</v>
      </c>
      <c r="W59" s="25" t="str">
        <f>VLOOKUP(V59,Revistes!D$3:E$220,2, FALSE)</f>
        <v>S</v>
      </c>
      <c r="AA59" s="2">
        <v>2015</v>
      </c>
      <c r="AB59" s="2">
        <v>0</v>
      </c>
    </row>
    <row r="60" spans="1:28" ht="96">
      <c r="A60" s="26" t="str">
        <f>TRIM(Papers!B90)</f>
        <v>A Lagrangian-Eulerian Finite Element algorithm for advection-diffusion-reaction problems with phase change</v>
      </c>
      <c r="B60" s="26" t="str">
        <f t="shared" si="9"/>
        <v>A Lagrangian-Eulerian Finite Element algorithm for advection-diffusion-reaction problems with phase change</v>
      </c>
      <c r="C60" s="26" t="str">
        <f>TRIM(Papers!C90)</f>
        <v>Oliveira, B. ; Afonso, J. C.; Zlotnik S.</v>
      </c>
      <c r="D60" s="26" t="str">
        <f>TRIM(Papers!D90)</f>
        <v>Computer Methods in Applied Mechanics and Engineering , Vol. 300, pp. 375-401, 2015</v>
      </c>
      <c r="E60" s="26">
        <f t="shared" si="10"/>
        <v>83</v>
      </c>
      <c r="F60">
        <f t="shared" si="11"/>
        <v>55</v>
      </c>
      <c r="G60" s="26" t="str">
        <f t="shared" si="12"/>
        <v xml:space="preserve">Computer Methods in Applied Mechanics and Engineering </v>
      </c>
      <c r="H60" s="26">
        <f t="shared" si="25"/>
        <v>65</v>
      </c>
      <c r="I60" s="26">
        <f t="shared" si="26"/>
        <v>0</v>
      </c>
      <c r="J60" s="26">
        <f t="shared" si="27"/>
        <v>65</v>
      </c>
      <c r="K60" s="26" t="str">
        <f t="shared" si="13"/>
        <v>300</v>
      </c>
      <c r="L60" s="26">
        <f t="shared" si="3"/>
        <v>74</v>
      </c>
      <c r="M60" s="27" t="str">
        <f t="shared" si="14"/>
        <v>375</v>
      </c>
      <c r="N60" s="26">
        <f t="shared" si="5"/>
        <v>78</v>
      </c>
      <c r="O60" s="26" t="str">
        <f t="shared" si="15"/>
        <v>401</v>
      </c>
      <c r="P60" s="26" t="str">
        <f t="shared" si="16"/>
        <v>2015</v>
      </c>
      <c r="Q60" t="str">
        <f>Papers!A90</f>
        <v>2015-CMAME-OAZ</v>
      </c>
      <c r="R60" s="2">
        <f t="shared" si="6"/>
        <v>5</v>
      </c>
      <c r="S60" s="2">
        <f t="shared" si="7"/>
        <v>11</v>
      </c>
      <c r="T60" s="2" t="str">
        <f t="shared" si="8"/>
        <v>CMAME</v>
      </c>
      <c r="U60" s="2" t="str">
        <f>VLOOKUP(T60,Revistes!B$3:C$220,2, FALSE)</f>
        <v>0045-7825</v>
      </c>
      <c r="V60" s="25" t="str">
        <f>VLOOKUP(U60,Revistes!C$3:D$220,2, FALSE)</f>
        <v>R</v>
      </c>
      <c r="W60" s="25" t="str">
        <f>VLOOKUP(V60,Revistes!D$3:E$220,2, FALSE)</f>
        <v>S</v>
      </c>
      <c r="AA60" s="2">
        <v>2015</v>
      </c>
      <c r="AB60" s="2">
        <v>0</v>
      </c>
    </row>
    <row r="61" spans="1:28" ht="64">
      <c r="A61" s="26" t="str">
        <f>TRIM(Papers!B91)</f>
        <v>A recovery-explicit error estimator in energy norm for linear elasticity</v>
      </c>
      <c r="B61" s="26" t="str">
        <f t="shared" si="9"/>
        <v>A recovery-explicit error estimator in energy norm for linear elasticity</v>
      </c>
      <c r="C61" s="26" t="str">
        <f>TRIM(Papers!C91)</f>
        <v>E. Nadal, P. Díez, J.J. Ródenas, M. Tur and F.J. Fuenmayor</v>
      </c>
      <c r="D61" s="26" t="str">
        <f>TRIM(Papers!D91)</f>
        <v>Computer Methods in Applied Mechanics and Engineering , Vol. 287, pp. 172-190, 2015</v>
      </c>
      <c r="E61" s="26">
        <f t="shared" si="10"/>
        <v>83</v>
      </c>
      <c r="F61">
        <f t="shared" si="11"/>
        <v>55</v>
      </c>
      <c r="G61" s="26" t="str">
        <f t="shared" si="12"/>
        <v xml:space="preserve">Computer Methods in Applied Mechanics and Engineering </v>
      </c>
      <c r="H61" s="26">
        <f t="shared" si="25"/>
        <v>65</v>
      </c>
      <c r="I61" s="26">
        <f t="shared" si="26"/>
        <v>0</v>
      </c>
      <c r="J61" s="26">
        <f t="shared" si="27"/>
        <v>65</v>
      </c>
      <c r="K61" s="26" t="str">
        <f t="shared" si="13"/>
        <v>287</v>
      </c>
      <c r="L61" s="26">
        <f t="shared" si="3"/>
        <v>74</v>
      </c>
      <c r="M61" s="27" t="str">
        <f t="shared" si="14"/>
        <v>172</v>
      </c>
      <c r="N61" s="26">
        <f t="shared" si="5"/>
        <v>78</v>
      </c>
      <c r="O61" s="26" t="str">
        <f t="shared" si="15"/>
        <v>190</v>
      </c>
      <c r="P61" s="26" t="str">
        <f t="shared" si="16"/>
        <v>2015</v>
      </c>
      <c r="Q61" t="str">
        <f>Papers!A91</f>
        <v>2015-CMAME-NDRTF</v>
      </c>
      <c r="R61" s="2">
        <f t="shared" si="6"/>
        <v>5</v>
      </c>
      <c r="S61" s="2">
        <f t="shared" si="7"/>
        <v>11</v>
      </c>
      <c r="T61" s="2" t="str">
        <f t="shared" si="8"/>
        <v>CMAME</v>
      </c>
      <c r="U61" s="2" t="str">
        <f>VLOOKUP(T61,Revistes!B$3:C$220,2, FALSE)</f>
        <v>0045-7825</v>
      </c>
      <c r="V61" s="25" t="str">
        <f>VLOOKUP(U61,Revistes!C$3:D$220,2, FALSE)</f>
        <v>R</v>
      </c>
      <c r="W61" s="25" t="str">
        <f>VLOOKUP(V61,Revistes!D$3:E$220,2, FALSE)</f>
        <v>S</v>
      </c>
      <c r="AA61" s="2">
        <v>2015</v>
      </c>
      <c r="AB61" s="2">
        <v>0</v>
      </c>
    </row>
    <row r="62" spans="1:28" ht="128">
      <c r="A62" s="26" t="str">
        <f>TRIM(Papers!B92)</f>
        <v>Real time parameter identification and solution reconstruction from experimental data using the Proper Generalized Decomposition</v>
      </c>
      <c r="B62" s="26" t="str">
        <f t="shared" si="9"/>
        <v>Real time parameter identification and solution reconstruction from experimental data using the Proper Generalized Decomposition</v>
      </c>
      <c r="C62" s="26" t="str">
        <f>TRIM(Papers!C92)</f>
        <v>Nadal, E., Chinesta, F., Díez, P., Fuenmayor, FJ. and Denia, FD</v>
      </c>
      <c r="D62" s="26" t="str">
        <f>TRIM(Papers!D92)</f>
        <v>Computer Methods in Applied Mechanics and Engineering , Vol. 296, Issue 1, pp. 113-128, 2015</v>
      </c>
      <c r="E62" s="26">
        <f t="shared" si="10"/>
        <v>92</v>
      </c>
      <c r="F62">
        <f t="shared" si="11"/>
        <v>55</v>
      </c>
      <c r="G62" s="26" t="str">
        <f t="shared" si="12"/>
        <v xml:space="preserve">Computer Methods in Applied Mechanics and Engineering </v>
      </c>
      <c r="H62" s="26">
        <f t="shared" si="25"/>
        <v>74</v>
      </c>
      <c r="I62" s="26">
        <f t="shared" si="26"/>
        <v>0</v>
      </c>
      <c r="J62" s="26">
        <f t="shared" si="27"/>
        <v>74</v>
      </c>
      <c r="K62" s="26" t="str">
        <f t="shared" si="13"/>
        <v>296, Issue 1</v>
      </c>
      <c r="L62" s="26">
        <f t="shared" si="3"/>
        <v>83</v>
      </c>
      <c r="M62" s="27" t="str">
        <f t="shared" si="14"/>
        <v>113</v>
      </c>
      <c r="N62" s="26">
        <f t="shared" si="5"/>
        <v>87</v>
      </c>
      <c r="O62" s="26" t="str">
        <f t="shared" si="15"/>
        <v>128</v>
      </c>
      <c r="P62" s="26" t="str">
        <f t="shared" si="16"/>
        <v>2015</v>
      </c>
      <c r="Q62" t="str">
        <f>Papers!A92</f>
        <v>2015-CMAME-NCDFD</v>
      </c>
      <c r="R62" s="2">
        <f t="shared" si="6"/>
        <v>5</v>
      </c>
      <c r="S62" s="2">
        <f t="shared" si="7"/>
        <v>11</v>
      </c>
      <c r="T62" s="2" t="str">
        <f t="shared" si="8"/>
        <v>CMAME</v>
      </c>
      <c r="U62" s="2" t="str">
        <f>VLOOKUP(T62,Revistes!B$3:C$220,2, FALSE)</f>
        <v>0045-7825</v>
      </c>
      <c r="V62" s="25" t="str">
        <f>VLOOKUP(U62,Revistes!C$3:D$220,2, FALSE)</f>
        <v>R</v>
      </c>
      <c r="W62" s="25" t="str">
        <f>VLOOKUP(V62,Revistes!D$3:E$220,2, FALSE)</f>
        <v>S</v>
      </c>
      <c r="X62" s="2">
        <v>2015</v>
      </c>
      <c r="AA62" s="2">
        <v>2015</v>
      </c>
      <c r="AB62" s="2">
        <v>0</v>
      </c>
    </row>
    <row r="63" spans="1:28" ht="48">
      <c r="A63" s="26" t="str">
        <f>TRIM(Papers!B93)</f>
        <v>Cell-based maximum entropy approximants</v>
      </c>
      <c r="B63" s="26" t="str">
        <f t="shared" si="9"/>
        <v>Cell-based maximum entropy approximants</v>
      </c>
      <c r="C63" s="26" t="str">
        <f>TRIM(Papers!C93)</f>
        <v>Millán, D. ; Sukumar N. ; and Arroyo, M.</v>
      </c>
      <c r="D63" s="26" t="str">
        <f>TRIM(Papers!D93)</f>
        <v>Computer Methods in Applied Mechanics and Engineering , Vol. 284, pp. 712-731, 2015</v>
      </c>
      <c r="E63" s="26">
        <f t="shared" si="10"/>
        <v>83</v>
      </c>
      <c r="F63">
        <f t="shared" si="11"/>
        <v>55</v>
      </c>
      <c r="G63" s="26" t="str">
        <f t="shared" si="12"/>
        <v xml:space="preserve">Computer Methods in Applied Mechanics and Engineering </v>
      </c>
      <c r="H63" s="26">
        <f t="shared" si="25"/>
        <v>65</v>
      </c>
      <c r="I63" s="26">
        <f t="shared" si="26"/>
        <v>0</v>
      </c>
      <c r="J63" s="26">
        <f t="shared" si="27"/>
        <v>65</v>
      </c>
      <c r="K63" s="26" t="str">
        <f t="shared" si="13"/>
        <v>284</v>
      </c>
      <c r="L63" s="26">
        <f t="shared" si="3"/>
        <v>74</v>
      </c>
      <c r="M63" s="27" t="str">
        <f t="shared" si="14"/>
        <v>712</v>
      </c>
      <c r="N63" s="26">
        <f t="shared" si="5"/>
        <v>78</v>
      </c>
      <c r="O63" s="26" t="str">
        <f t="shared" si="15"/>
        <v>731</v>
      </c>
      <c r="P63" s="26" t="str">
        <f t="shared" si="16"/>
        <v>2015</v>
      </c>
      <c r="Q63" t="str">
        <f>Papers!A93</f>
        <v>2015-CMAME-MSA</v>
      </c>
      <c r="R63" s="2">
        <f t="shared" si="6"/>
        <v>5</v>
      </c>
      <c r="S63" s="2">
        <f t="shared" si="7"/>
        <v>11</v>
      </c>
      <c r="T63" s="2" t="str">
        <f t="shared" si="8"/>
        <v>CMAME</v>
      </c>
      <c r="U63" s="2" t="str">
        <f>VLOOKUP(T63,Revistes!B$3:C$220,2, FALSE)</f>
        <v>0045-7825</v>
      </c>
      <c r="V63" s="25" t="str">
        <f>VLOOKUP(U63,Revistes!C$3:D$220,2, FALSE)</f>
        <v>R</v>
      </c>
      <c r="W63" s="25" t="str">
        <f>VLOOKUP(V63,Revistes!D$3:E$220,2, FALSE)</f>
        <v>S</v>
      </c>
      <c r="AA63" s="2">
        <v>2015</v>
      </c>
      <c r="AB63" s="2">
        <v>0</v>
      </c>
    </row>
    <row r="64" spans="1:28" ht="128">
      <c r="A64" s="26" t="str">
        <f>TRIM(Papers!B94)</f>
        <v>Proper Generalized Decomposition for parameterized Helmholtz problems in heterogeneous and unbounded domains: application to harbor agitation</v>
      </c>
      <c r="B64" s="26" t="str">
        <f t="shared" si="9"/>
        <v>Proper Generalized Decomposition for parameterized Helmholtz problems in heterogeneous and unbounded domains: application to harbor agitation</v>
      </c>
      <c r="C64" s="26" t="str">
        <f>TRIM(Papers!C94)</f>
        <v>Modesto, D., Zlotnik, S. and Huerta, A.</v>
      </c>
      <c r="D64" s="26" t="str">
        <f>TRIM(Papers!D94)</f>
        <v>Computer Methods in Applied Mechanics and Engineering , Vol. 295, pp. 127-149, 2015</v>
      </c>
      <c r="E64" s="26">
        <f t="shared" si="10"/>
        <v>83</v>
      </c>
      <c r="F64">
        <f t="shared" si="11"/>
        <v>55</v>
      </c>
      <c r="G64" s="26" t="str">
        <f t="shared" si="12"/>
        <v xml:space="preserve">Computer Methods in Applied Mechanics and Engineering </v>
      </c>
      <c r="H64" s="26">
        <f t="shared" si="25"/>
        <v>65</v>
      </c>
      <c r="I64" s="26">
        <f t="shared" si="26"/>
        <v>0</v>
      </c>
      <c r="J64" s="26">
        <f t="shared" si="27"/>
        <v>65</v>
      </c>
      <c r="K64" s="26" t="str">
        <f t="shared" si="13"/>
        <v>295</v>
      </c>
      <c r="L64" s="26">
        <f t="shared" si="3"/>
        <v>74</v>
      </c>
      <c r="M64" s="27" t="str">
        <f t="shared" si="14"/>
        <v>127</v>
      </c>
      <c r="N64" s="26">
        <f t="shared" si="5"/>
        <v>78</v>
      </c>
      <c r="O64" s="26" t="str">
        <f t="shared" si="15"/>
        <v>149</v>
      </c>
      <c r="P64" s="26" t="str">
        <f t="shared" si="16"/>
        <v>2015</v>
      </c>
      <c r="Q64" t="str">
        <f>Papers!A94</f>
        <v>2015-CMAME-MHZ</v>
      </c>
      <c r="R64" s="2">
        <f t="shared" si="6"/>
        <v>5</v>
      </c>
      <c r="S64" s="2">
        <f t="shared" si="7"/>
        <v>11</v>
      </c>
      <c r="T64" s="2" t="str">
        <f t="shared" si="8"/>
        <v>CMAME</v>
      </c>
      <c r="U64" s="2" t="str">
        <f>VLOOKUP(T64,Revistes!B$3:C$220,2, FALSE)</f>
        <v>0045-7825</v>
      </c>
      <c r="V64" s="25" t="str">
        <f>VLOOKUP(U64,Revistes!C$3:D$220,2, FALSE)</f>
        <v>R</v>
      </c>
      <c r="W64" s="25" t="str">
        <f>VLOOKUP(V64,Revistes!D$3:E$220,2, FALSE)</f>
        <v>S</v>
      </c>
      <c r="X64" s="2">
        <v>2015</v>
      </c>
      <c r="AA64" s="2">
        <v>2015</v>
      </c>
      <c r="AB64" s="2">
        <v>0</v>
      </c>
    </row>
    <row r="65" spans="1:28" ht="80">
      <c r="A65" s="26" t="str">
        <f>TRIM(Papers!B95)</f>
        <v>Computing the volume enclosed by a periodic surface and its variation to model a follower pressure</v>
      </c>
      <c r="B65" s="26" t="str">
        <f t="shared" si="9"/>
        <v>Computing the volume enclosed by a periodic surface and its variation to model a follower pressure</v>
      </c>
      <c r="C65" s="26" t="str">
        <f>TRIM(Papers!C95)</f>
        <v>Rahimi, M.; Zhang, K.; Arroyo, M.</v>
      </c>
      <c r="D65" s="26" t="str">
        <f>TRIM(Papers!D95)</f>
        <v>Computational Mechanics , Vol. 55 (3), pp. 519-525, 2015</v>
      </c>
      <c r="E65" s="26">
        <f t="shared" si="10"/>
        <v>56</v>
      </c>
      <c r="F65">
        <f t="shared" si="11"/>
        <v>25</v>
      </c>
      <c r="G65" s="26" t="str">
        <f t="shared" si="12"/>
        <v xml:space="preserve">Computational Mechanics </v>
      </c>
      <c r="H65" s="26">
        <f t="shared" si="25"/>
        <v>38</v>
      </c>
      <c r="I65" s="26">
        <f t="shared" si="26"/>
        <v>0</v>
      </c>
      <c r="J65" s="26">
        <f t="shared" si="27"/>
        <v>38</v>
      </c>
      <c r="K65" s="26" t="str">
        <f t="shared" si="13"/>
        <v>55 (3)</v>
      </c>
      <c r="L65" s="26">
        <f t="shared" si="3"/>
        <v>47</v>
      </c>
      <c r="M65" s="27" t="str">
        <f t="shared" si="14"/>
        <v>519</v>
      </c>
      <c r="N65" s="26">
        <f t="shared" si="5"/>
        <v>51</v>
      </c>
      <c r="O65" s="26" t="str">
        <f t="shared" si="15"/>
        <v>525</v>
      </c>
      <c r="P65" s="26" t="str">
        <f t="shared" si="16"/>
        <v>2015</v>
      </c>
      <c r="Q65" t="str">
        <f>Papers!A95</f>
        <v>2015-CM-RZA</v>
      </c>
      <c r="R65" s="2">
        <f t="shared" si="6"/>
        <v>5</v>
      </c>
      <c r="S65" s="2">
        <f t="shared" si="7"/>
        <v>8</v>
      </c>
      <c r="T65" s="2" t="str">
        <f t="shared" si="8"/>
        <v>CM</v>
      </c>
      <c r="U65" s="2" t="str">
        <f>VLOOKUP(T65,Revistes!B$3:C$220,2, FALSE)</f>
        <v>0178-7675</v>
      </c>
      <c r="V65" s="25" t="str">
        <f>VLOOKUP(U65,Revistes!C$3:D$220,2, FALSE)</f>
        <v>R</v>
      </c>
      <c r="W65" s="25" t="str">
        <f>VLOOKUP(V65,Revistes!D$3:E$220,2, FALSE)</f>
        <v>S</v>
      </c>
      <c r="AA65" s="2">
        <v>2015</v>
      </c>
      <c r="AB65" s="2">
        <v>0</v>
      </c>
    </row>
    <row r="66" spans="1:28" ht="80">
      <c r="A66" s="26" t="str">
        <f>TRIM(Papers!B96)</f>
        <v>Fast r-adaptivity for multiple queries of heterogeneous stochastic material fields</v>
      </c>
      <c r="B66" s="26" t="str">
        <f t="shared" si="9"/>
        <v>Fast r-adaptivity for multiple queries of heterogeneous stochastic material fields</v>
      </c>
      <c r="C66" s="26" t="str">
        <f>TRIM(Papers!C96)</f>
        <v>Cottereau, R. and Díez, P.</v>
      </c>
      <c r="D66" s="26" t="str">
        <f>TRIM(Papers!D96)</f>
        <v>Computational Mechanics , Vol. 56, Issue 4, pp. 601-612, 2015</v>
      </c>
      <c r="E66" s="26">
        <f t="shared" si="10"/>
        <v>61</v>
      </c>
      <c r="F66">
        <f t="shared" si="11"/>
        <v>25</v>
      </c>
      <c r="G66" s="26" t="str">
        <f t="shared" si="12"/>
        <v xml:space="preserve">Computational Mechanics </v>
      </c>
      <c r="H66" s="26">
        <f t="shared" si="25"/>
        <v>43</v>
      </c>
      <c r="I66" s="26">
        <f t="shared" si="26"/>
        <v>0</v>
      </c>
      <c r="J66" s="26">
        <f t="shared" si="27"/>
        <v>43</v>
      </c>
      <c r="K66" s="26" t="str">
        <f t="shared" si="13"/>
        <v>56, Issue 4</v>
      </c>
      <c r="L66" s="26">
        <f t="shared" si="3"/>
        <v>52</v>
      </c>
      <c r="M66" s="27" t="str">
        <f t="shared" si="14"/>
        <v>601</v>
      </c>
      <c r="N66" s="26">
        <f t="shared" si="5"/>
        <v>56</v>
      </c>
      <c r="O66" s="26" t="str">
        <f t="shared" si="15"/>
        <v>612</v>
      </c>
      <c r="P66" s="26" t="str">
        <f t="shared" si="16"/>
        <v>2015</v>
      </c>
      <c r="Q66" t="str">
        <f>Papers!A96</f>
        <v>2015-CM-CD</v>
      </c>
      <c r="R66" s="2">
        <f t="shared" si="6"/>
        <v>5</v>
      </c>
      <c r="S66" s="2">
        <f t="shared" si="7"/>
        <v>8</v>
      </c>
      <c r="T66" s="2" t="str">
        <f t="shared" si="8"/>
        <v>CM</v>
      </c>
      <c r="U66" s="2" t="str">
        <f>VLOOKUP(T66,Revistes!B$3:C$220,2, FALSE)</f>
        <v>0178-7675</v>
      </c>
      <c r="V66" s="25" t="str">
        <f>VLOOKUP(U66,Revistes!C$3:D$220,2, FALSE)</f>
        <v>R</v>
      </c>
      <c r="W66" s="25" t="str">
        <f>VLOOKUP(V66,Revistes!D$3:E$220,2, FALSE)</f>
        <v>S</v>
      </c>
      <c r="AA66" s="2">
        <v>2015</v>
      </c>
      <c r="AB66" s="2">
        <v>0</v>
      </c>
    </row>
    <row r="67" spans="1:28" ht="128">
      <c r="A67" s="26" t="str">
        <f>TRIM(Papers!B97)</f>
        <v>Efficient implementation of Galerkin meshfree methods for large-scale problems with an emphasis on maximum entropy approximants</v>
      </c>
      <c r="B67" s="26" t="str">
        <f t="shared" si="9"/>
        <v>Efficient implementation of Galerkin meshfree methods for large-scale problems with an emphasis on maximum entropy approximants</v>
      </c>
      <c r="C67" s="26" t="str">
        <f>TRIM(Papers!C97)</f>
        <v>Peco, C.; Millán, D.; Rosolen, A.; Arroyo, M.</v>
      </c>
      <c r="D67" s="26" t="str">
        <f>TRIM(Papers!D97)</f>
        <v>Computers and Structures , Vol. 150, pp. 52-62, 2015</v>
      </c>
      <c r="E67" s="26">
        <f t="shared" si="10"/>
        <v>52</v>
      </c>
      <c r="F67">
        <f t="shared" si="11"/>
        <v>26</v>
      </c>
      <c r="G67" s="26" t="str">
        <f t="shared" si="12"/>
        <v xml:space="preserve">Computers and Structures </v>
      </c>
      <c r="H67" s="26">
        <f t="shared" si="25"/>
        <v>36</v>
      </c>
      <c r="I67" s="26">
        <f t="shared" si="26"/>
        <v>0</v>
      </c>
      <c r="J67" s="26">
        <f t="shared" si="27"/>
        <v>36</v>
      </c>
      <c r="K67" s="26" t="str">
        <f t="shared" si="13"/>
        <v>150</v>
      </c>
      <c r="L67" s="26">
        <f t="shared" ref="L67:L130" si="29">IF(H67&gt;1,FIND("-",D67,J67),0)</f>
        <v>44</v>
      </c>
      <c r="M67" s="27" t="str">
        <f t="shared" si="14"/>
        <v>52</v>
      </c>
      <c r="N67" s="26">
        <f t="shared" ref="N67:N130" si="30">IF(L67&gt;1,FIND(", ",D67,L67),0)</f>
        <v>47</v>
      </c>
      <c r="O67" s="26" t="str">
        <f t="shared" si="15"/>
        <v>62</v>
      </c>
      <c r="P67" s="26" t="str">
        <f t="shared" si="16"/>
        <v>2015</v>
      </c>
      <c r="Q67" t="str">
        <f>Papers!A97</f>
        <v>2015-CandS-PMRA</v>
      </c>
      <c r="R67" s="2">
        <f t="shared" ref="R67:R130" si="31" xml:space="preserve"> FIND("-",Q67)</f>
        <v>5</v>
      </c>
      <c r="S67" s="2">
        <f t="shared" ref="S67:S130" si="32" xml:space="preserve"> FIND("-",Q67,R67+1)</f>
        <v>11</v>
      </c>
      <c r="T67" s="2" t="str">
        <f t="shared" ref="T67:T130" si="33">MID(Q67,R67+1,S67-R67-1)</f>
        <v>CandS</v>
      </c>
      <c r="U67" s="2" t="str">
        <f>VLOOKUP(T67,Revistes!B$3:C$220,2, FALSE)</f>
        <v>0045-7949</v>
      </c>
      <c r="V67" s="25" t="str">
        <f>VLOOKUP(U67,Revistes!C$3:D$220,2, FALSE)</f>
        <v>R</v>
      </c>
      <c r="W67" s="25" t="str">
        <f>VLOOKUP(V67,Revistes!D$3:E$220,2, FALSE)</f>
        <v>S</v>
      </c>
      <c r="AA67" s="2">
        <v>2015</v>
      </c>
      <c r="AB67" s="2">
        <v>0</v>
      </c>
    </row>
    <row r="68" spans="1:28" ht="96">
      <c r="A68" s="26" t="str">
        <f>TRIM(Papers!B98)</f>
        <v>Effect of the separated approximation of input data in the accuracy of the resulting PGD solution</v>
      </c>
      <c r="B68" s="26" t="str">
        <f t="shared" ref="B68:B131" si="34">IF(F68=1,CONCATENATE(A68, " (in press)"),A68)</f>
        <v>Effect of the separated approximation of input data in the accuracy of the resulting PGD solution</v>
      </c>
      <c r="C68" s="26" t="str">
        <f>TRIM(Papers!C98)</f>
        <v>Zlotnik, S.; Díez, P.; González, D,; Cueto, E. and Huerta, A.</v>
      </c>
      <c r="D68" s="26" t="str">
        <f>TRIM(Papers!D98)</f>
        <v>Advanced Modeling and Simulation in Engineering Sciences , Vol. 2, Article number: 28, 2015</v>
      </c>
      <c r="E68" s="26">
        <f t="shared" ref="E68:E131" si="35">LEN(D68)</f>
        <v>91</v>
      </c>
      <c r="F68">
        <f t="shared" ref="F68:F131" si="36">IFERROR(FIND("To appear",D68), FIND(", V",D68))</f>
        <v>58</v>
      </c>
      <c r="G68" s="26" t="str">
        <f t="shared" ref="G68:G131" si="37">IF(F68=1,(MID(D68,14,E68-12)),MID(D68,1,F68-1))</f>
        <v xml:space="preserve">Advanced Modeling and Simulation in Engineering Sciences </v>
      </c>
      <c r="H68" s="26">
        <f t="shared" si="25"/>
        <v>0</v>
      </c>
      <c r="I68" s="26">
        <f t="shared" si="26"/>
        <v>66</v>
      </c>
      <c r="J68" s="26">
        <f t="shared" si="27"/>
        <v>66</v>
      </c>
      <c r="K68" s="26" t="str">
        <f t="shared" ref="K68:K131" si="38">IF(J68&gt;1,(MID(D68,F68+7,J68-F68-7)),"")</f>
        <v>2</v>
      </c>
      <c r="L68" s="26">
        <f t="shared" si="29"/>
        <v>0</v>
      </c>
      <c r="M68" s="27" t="str">
        <f t="shared" ref="M68:M131" si="39">IF(H68&gt;1,MID(D68,H68+6,L68-(H68+6)), IF(I68&gt;1,MID(D68,I68+2,E68-(I68+7))," "))</f>
        <v>Article number: 28</v>
      </c>
      <c r="N68" s="26">
        <f t="shared" si="30"/>
        <v>0</v>
      </c>
      <c r="O68" s="26" t="str">
        <f t="shared" ref="O68:O131" si="40">IF(H68&gt;1,MID(D68,L68+1,N68-(L68+1))," ")</f>
        <v xml:space="preserve"> </v>
      </c>
      <c r="P68" s="26" t="str">
        <f t="shared" ref="P68:P131" si="41">IF(F68&gt;1,RIGHT(D68,4),"")</f>
        <v>2015</v>
      </c>
      <c r="Q68" t="str">
        <f>Papers!A98</f>
        <v>2015-AMSES-ZDFCH</v>
      </c>
      <c r="R68" s="2">
        <f t="shared" si="31"/>
        <v>5</v>
      </c>
      <c r="S68" s="2">
        <f t="shared" si="32"/>
        <v>11</v>
      </c>
      <c r="T68" s="2" t="str">
        <f t="shared" si="33"/>
        <v>AMSES</v>
      </c>
      <c r="U68" s="2" t="str">
        <f>VLOOKUP(T68,Revistes!B$3:C$220,2, FALSE)</f>
        <v>2213-7467</v>
      </c>
      <c r="V68" s="25" t="str">
        <f>VLOOKUP(U68,Revistes!C$3:D$220,2, FALSE)</f>
        <v>R</v>
      </c>
      <c r="W68" s="25" t="str">
        <f>VLOOKUP(V68,Revistes!D$3:E$220,2, FALSE)</f>
        <v>S</v>
      </c>
      <c r="AA68" s="2">
        <v>2015</v>
      </c>
      <c r="AB68" s="2">
        <v>0</v>
      </c>
    </row>
    <row r="69" spans="1:28" ht="64">
      <c r="A69" s="26" t="str">
        <f>TRIM(Papers!B99)</f>
        <v>An error estimator for real-time simulators based on model order reduction</v>
      </c>
      <c r="B69" s="26" t="str">
        <f t="shared" si="34"/>
        <v>An error estimator for real-time simulators based on model order reduction</v>
      </c>
      <c r="C69" s="26" t="str">
        <f>TRIM(Papers!C99)</f>
        <v>Alfaro, I.; González, D.; Zlotnik, S.; Díez, P.; Cueto, E. and Chinesta, F.</v>
      </c>
      <c r="D69" s="26" t="str">
        <f>TRIM(Papers!D99)</f>
        <v>Advanced Modeling and Simulation in Engineering Sciences , Vol. 2, Issue 1, pp. 1-30, 2015</v>
      </c>
      <c r="E69" s="26">
        <f t="shared" si="35"/>
        <v>90</v>
      </c>
      <c r="F69">
        <f t="shared" si="36"/>
        <v>58</v>
      </c>
      <c r="G69" s="26" t="str">
        <f t="shared" si="37"/>
        <v xml:space="preserve">Advanced Modeling and Simulation in Engineering Sciences </v>
      </c>
      <c r="H69" s="26">
        <f t="shared" si="25"/>
        <v>75</v>
      </c>
      <c r="I69" s="26">
        <f t="shared" si="26"/>
        <v>0</v>
      </c>
      <c r="J69" s="26">
        <f t="shared" si="27"/>
        <v>75</v>
      </c>
      <c r="K69" s="26" t="str">
        <f t="shared" si="38"/>
        <v>2, Issue 1</v>
      </c>
      <c r="L69" s="26">
        <f t="shared" si="29"/>
        <v>82</v>
      </c>
      <c r="M69" s="27" t="str">
        <f t="shared" si="39"/>
        <v>1</v>
      </c>
      <c r="N69" s="26">
        <f t="shared" si="30"/>
        <v>85</v>
      </c>
      <c r="O69" s="26" t="str">
        <f t="shared" si="40"/>
        <v>30</v>
      </c>
      <c r="P69" s="26" t="str">
        <f t="shared" si="41"/>
        <v>2015</v>
      </c>
      <c r="Q69" t="str">
        <f>Papers!A99</f>
        <v>2015-AMSES-AGZDCC</v>
      </c>
      <c r="R69" s="2">
        <f t="shared" si="31"/>
        <v>5</v>
      </c>
      <c r="S69" s="2">
        <f t="shared" si="32"/>
        <v>11</v>
      </c>
      <c r="T69" s="2" t="str">
        <f t="shared" si="33"/>
        <v>AMSES</v>
      </c>
      <c r="U69" s="2" t="str">
        <f>VLOOKUP(T69,Revistes!B$3:C$220,2, FALSE)</f>
        <v>2213-7467</v>
      </c>
      <c r="V69" s="25" t="str">
        <f>VLOOKUP(U69,Revistes!C$3:D$220,2, FALSE)</f>
        <v>R</v>
      </c>
      <c r="W69" s="25" t="str">
        <f>VLOOKUP(V69,Revistes!D$3:E$220,2, FALSE)</f>
        <v>S</v>
      </c>
      <c r="AA69" s="2">
        <v>2015</v>
      </c>
      <c r="AB69" s="2">
        <v>0</v>
      </c>
    </row>
    <row r="70" spans="1:28" ht="112">
      <c r="A70" s="26" t="str">
        <f>TRIM(Papers!B100)</f>
        <v>Simultaneous untangling and smoothing of quadrilateral and hexahedral meshes using an object-oriented framework</v>
      </c>
      <c r="B70" s="26" t="str">
        <f t="shared" si="34"/>
        <v>Simultaneous untangling and smoothing of quadrilateral and hexahedral meshes using an object-oriented framework</v>
      </c>
      <c r="C70" s="26" t="str">
        <f>TRIM(Papers!C100)</f>
        <v>Ruiz-Gironés, E.; Roca, X.; Sarrate, J.; Montenegro, R. and Escobar, J. M.</v>
      </c>
      <c r="D70" s="26" t="str">
        <f>TRIM(Papers!D100)</f>
        <v>Advances in Engineering Software , Vol. 80, pp. 12-24, 2015</v>
      </c>
      <c r="E70" s="26">
        <f t="shared" si="35"/>
        <v>59</v>
      </c>
      <c r="F70">
        <f t="shared" si="36"/>
        <v>34</v>
      </c>
      <c r="G70" s="26" t="str">
        <f t="shared" si="37"/>
        <v xml:space="preserve">Advances in Engineering Software </v>
      </c>
      <c r="H70" s="26">
        <f t="shared" si="25"/>
        <v>43</v>
      </c>
      <c r="I70" s="26">
        <f t="shared" si="26"/>
        <v>0</v>
      </c>
      <c r="J70" s="26">
        <f t="shared" si="27"/>
        <v>43</v>
      </c>
      <c r="K70" s="26" t="str">
        <f t="shared" si="38"/>
        <v>80</v>
      </c>
      <c r="L70" s="26">
        <f t="shared" si="29"/>
        <v>51</v>
      </c>
      <c r="M70" s="27" t="str">
        <f t="shared" si="39"/>
        <v>12</v>
      </c>
      <c r="N70" s="26">
        <f t="shared" si="30"/>
        <v>54</v>
      </c>
      <c r="O70" s="26" t="str">
        <f t="shared" si="40"/>
        <v>24</v>
      </c>
      <c r="P70" s="26" t="str">
        <f t="shared" si="41"/>
        <v>2015</v>
      </c>
      <c r="Q70" t="str">
        <f>Papers!A100</f>
        <v>2015-AES-RRSME</v>
      </c>
      <c r="R70" s="2">
        <f t="shared" si="31"/>
        <v>5</v>
      </c>
      <c r="S70" s="2">
        <f t="shared" si="32"/>
        <v>9</v>
      </c>
      <c r="T70" s="2" t="str">
        <f t="shared" si="33"/>
        <v>AES</v>
      </c>
      <c r="U70" s="2" t="str">
        <f>VLOOKUP(T70,Revistes!B$3:C$220,2, FALSE)</f>
        <v>0965-9978</v>
      </c>
      <c r="V70" s="25" t="str">
        <f>VLOOKUP(U70,Revistes!C$3:D$220,2, FALSE)</f>
        <v>R</v>
      </c>
      <c r="W70" s="25" t="str">
        <f>VLOOKUP(V70,Revistes!D$3:E$220,2, FALSE)</f>
        <v>S</v>
      </c>
      <c r="AA70" s="2">
        <v>2015</v>
      </c>
      <c r="AB70" s="2">
        <v>0</v>
      </c>
    </row>
    <row r="71" spans="1:28" ht="64">
      <c r="A71" s="26" t="str">
        <f>TRIM(Papers!B101)</f>
        <v>Phase-field modeling of fracture in ferroelectric materials</v>
      </c>
      <c r="B71" s="26" t="str">
        <f t="shared" si="34"/>
        <v>Phase-field modeling of fracture in ferroelectric materials</v>
      </c>
      <c r="C71" s="26" t="str">
        <f>TRIM(Papers!C101)</f>
        <v>Abdollahi, A. and Arias, I.</v>
      </c>
      <c r="D71" s="26" t="str">
        <f>TRIM(Papers!D101)</f>
        <v>Archives of Computational Methods in Engineering , Vol. 22, Issue 2, pp. 153-181, 2015</v>
      </c>
      <c r="E71" s="26">
        <f t="shared" si="35"/>
        <v>86</v>
      </c>
      <c r="F71">
        <f t="shared" si="36"/>
        <v>50</v>
      </c>
      <c r="G71" s="26" t="str">
        <f t="shared" si="37"/>
        <v xml:space="preserve">Archives of Computational Methods in Engineering </v>
      </c>
      <c r="H71" s="26">
        <f t="shared" si="25"/>
        <v>68</v>
      </c>
      <c r="I71" s="26">
        <f t="shared" si="26"/>
        <v>0</v>
      </c>
      <c r="J71" s="26">
        <f t="shared" si="27"/>
        <v>68</v>
      </c>
      <c r="K71" s="26" t="str">
        <f t="shared" si="38"/>
        <v>22, Issue 2</v>
      </c>
      <c r="L71" s="26">
        <f t="shared" si="29"/>
        <v>77</v>
      </c>
      <c r="M71" s="27" t="str">
        <f t="shared" si="39"/>
        <v>153</v>
      </c>
      <c r="N71" s="26">
        <f t="shared" si="30"/>
        <v>81</v>
      </c>
      <c r="O71" s="26" t="str">
        <f t="shared" si="40"/>
        <v>181</v>
      </c>
      <c r="P71" s="26" t="str">
        <f t="shared" si="41"/>
        <v>2015</v>
      </c>
      <c r="Q71" t="str">
        <f>Papers!A101</f>
        <v>2015-ACME-AA</v>
      </c>
      <c r="R71" s="2">
        <f t="shared" si="31"/>
        <v>5</v>
      </c>
      <c r="S71" s="2">
        <f t="shared" si="32"/>
        <v>10</v>
      </c>
      <c r="T71" s="2" t="str">
        <f t="shared" si="33"/>
        <v>ACME</v>
      </c>
      <c r="U71" s="2" t="str">
        <f>VLOOKUP(T71,Revistes!B$3:C$220,2, FALSE)</f>
        <v>1134-3060</v>
      </c>
      <c r="V71" s="25" t="str">
        <f>VLOOKUP(U71,Revistes!C$3:D$220,2, FALSE)</f>
        <v>R</v>
      </c>
      <c r="W71" s="25" t="str">
        <f>VLOOKUP(V71,Revistes!D$3:E$220,2, FALSE)</f>
        <v>S</v>
      </c>
      <c r="AA71" s="2">
        <v>2015</v>
      </c>
      <c r="AB71" s="2">
        <v>0</v>
      </c>
    </row>
    <row r="72" spans="1:28" ht="96">
      <c r="A72" s="26" t="str">
        <f>TRIM(Papers!B103)</f>
        <v>A Structural Approach Including the Behavior of Collagen Cross-Links to Model Patient-Specific Human Carotid Arteries</v>
      </c>
      <c r="B72" s="26" t="str">
        <f t="shared" si="34"/>
        <v>A Structural Approach Including the Behavior of Collagen Cross-Links to Model Patient-Specific Human Carotid Arteries</v>
      </c>
      <c r="C72" s="26" t="str">
        <f>TRIM(Papers!C103)</f>
        <v>Saez, P.; Peña, E.; Martinez, M.A.</v>
      </c>
      <c r="D72" s="26" t="str">
        <f>TRIM(Papers!D103)</f>
        <v>Annals of biomedical engineering , Vol. 42, Issue 6, pp. 1158-1169, 2014</v>
      </c>
      <c r="E72" s="26">
        <f t="shared" si="35"/>
        <v>72</v>
      </c>
      <c r="F72">
        <f t="shared" si="36"/>
        <v>34</v>
      </c>
      <c r="G72" s="26" t="str">
        <f t="shared" si="37"/>
        <v xml:space="preserve">Annals of biomedical engineering </v>
      </c>
      <c r="H72" s="26">
        <f t="shared" si="25"/>
        <v>52</v>
      </c>
      <c r="I72" s="26">
        <f t="shared" si="26"/>
        <v>0</v>
      </c>
      <c r="J72" s="26">
        <f t="shared" si="27"/>
        <v>52</v>
      </c>
      <c r="K72" s="26" t="str">
        <f t="shared" si="38"/>
        <v>42, Issue 6</v>
      </c>
      <c r="L72" s="26">
        <f t="shared" si="29"/>
        <v>62</v>
      </c>
      <c r="M72" s="27" t="str">
        <f t="shared" si="39"/>
        <v>1158</v>
      </c>
      <c r="N72" s="26">
        <f t="shared" si="30"/>
        <v>67</v>
      </c>
      <c r="O72" s="26" t="str">
        <f t="shared" si="40"/>
        <v>1169</v>
      </c>
      <c r="P72" s="26" t="str">
        <f t="shared" si="41"/>
        <v>2014</v>
      </c>
      <c r="Q72" t="str">
        <f>Papers!A103</f>
        <v>2012-ABE-SPM</v>
      </c>
      <c r="R72" s="2">
        <f t="shared" si="31"/>
        <v>5</v>
      </c>
      <c r="S72" s="2">
        <f t="shared" si="32"/>
        <v>9</v>
      </c>
      <c r="T72" s="2" t="str">
        <f t="shared" si="33"/>
        <v>ABE</v>
      </c>
      <c r="U72" s="2" t="str">
        <f>VLOOKUP(T72,Revistes!B$3:C$220,2, FALSE)</f>
        <v>0090-6964</v>
      </c>
      <c r="V72" s="25" t="str">
        <f>VLOOKUP(U72,Revistes!C$3:D$220,2, FALSE)</f>
        <v>R</v>
      </c>
      <c r="W72" s="25" t="str">
        <f>VLOOKUP(V72,Revistes!D$3:E$220,2, FALSE)</f>
        <v>S</v>
      </c>
      <c r="AA72" s="2">
        <v>2015</v>
      </c>
      <c r="AB72" s="2">
        <v>0</v>
      </c>
    </row>
    <row r="73" spans="1:28" ht="96">
      <c r="A73" s="26" t="str">
        <f>TRIM(Papers!B104)</f>
        <v>A new continuous-discontinuous damage model: cohesive cracks via an accurate energy-transfer process</v>
      </c>
      <c r="B73" s="26" t="str">
        <f t="shared" si="34"/>
        <v>A new continuous-discontinuous damage model: cohesive cracks via an accurate energy-transfer process</v>
      </c>
      <c r="C73" s="26" t="str">
        <f>TRIM(Papers!C104)</f>
        <v>Tamayo-Mas, E. and Rodríguez-Ferran, A.</v>
      </c>
      <c r="D73" s="26" t="str">
        <f>TRIM(Papers!D104)</f>
        <v>Theoretical and Applied Fracture Mechanics , Vol. 69, pp. 90-101, 2014</v>
      </c>
      <c r="E73" s="26">
        <f t="shared" si="35"/>
        <v>70</v>
      </c>
      <c r="F73">
        <f t="shared" si="36"/>
        <v>44</v>
      </c>
      <c r="G73" s="26" t="str">
        <f t="shared" si="37"/>
        <v xml:space="preserve">Theoretical and Applied Fracture Mechanics </v>
      </c>
      <c r="H73" s="26">
        <f t="shared" si="25"/>
        <v>53</v>
      </c>
      <c r="I73" s="26">
        <f t="shared" si="26"/>
        <v>0</v>
      </c>
      <c r="J73" s="26">
        <f t="shared" si="27"/>
        <v>53</v>
      </c>
      <c r="K73" s="26" t="str">
        <f t="shared" si="38"/>
        <v>69</v>
      </c>
      <c r="L73" s="26">
        <f t="shared" si="29"/>
        <v>61</v>
      </c>
      <c r="M73" s="27" t="str">
        <f t="shared" si="39"/>
        <v>90</v>
      </c>
      <c r="N73" s="26">
        <f t="shared" si="30"/>
        <v>65</v>
      </c>
      <c r="O73" s="26" t="str">
        <f t="shared" si="40"/>
        <v>101</v>
      </c>
      <c r="P73" s="26" t="str">
        <f t="shared" si="41"/>
        <v>2014</v>
      </c>
      <c r="Q73" t="str">
        <f>Papers!A104</f>
        <v>2014-TAFM-TR</v>
      </c>
      <c r="R73" s="2">
        <f t="shared" si="31"/>
        <v>5</v>
      </c>
      <c r="S73" s="2">
        <f t="shared" si="32"/>
        <v>10</v>
      </c>
      <c r="T73" s="2" t="str">
        <f t="shared" si="33"/>
        <v>TAFM</v>
      </c>
      <c r="U73" s="2" t="str">
        <f>VLOOKUP(T73,Revistes!B$3:C$220,2, FALSE)</f>
        <v>0167-8442</v>
      </c>
      <c r="V73" s="25" t="str">
        <f>VLOOKUP(U73,Revistes!C$3:D$220,2, FALSE)</f>
        <v>R</v>
      </c>
      <c r="W73" s="25" t="str">
        <f>VLOOKUP(V73,Revistes!D$3:E$220,2, FALSE)</f>
        <v>S</v>
      </c>
      <c r="AA73" s="2">
        <v>2015</v>
      </c>
      <c r="AB73" s="2">
        <v>0</v>
      </c>
    </row>
    <row r="74" spans="1:28" ht="48">
      <c r="A74" s="26" t="str">
        <f>TRIM(Papers!B105)</f>
        <v>Phase-field modeling of fracture in linear thin shells</v>
      </c>
      <c r="B74" s="26" t="str">
        <f t="shared" si="34"/>
        <v>Phase-field modeling of fracture in linear thin shells</v>
      </c>
      <c r="C74" s="26" t="str">
        <f>TRIM(Papers!C105)</f>
        <v>Amiri, F.; Millán, D.; Shen, Y.; Rabczuk, T.; and Arroyo, M.</v>
      </c>
      <c r="D74" s="26" t="str">
        <f>TRIM(Papers!D105)</f>
        <v>Theoretical and Applied Fracture Mechanics , Vol. 69, pp. 102-109, 2014</v>
      </c>
      <c r="E74" s="26">
        <f t="shared" si="35"/>
        <v>71</v>
      </c>
      <c r="F74">
        <f t="shared" si="36"/>
        <v>44</v>
      </c>
      <c r="G74" s="26" t="str">
        <f t="shared" si="37"/>
        <v xml:space="preserve">Theoretical and Applied Fracture Mechanics </v>
      </c>
      <c r="H74" s="26">
        <f t="shared" si="25"/>
        <v>53</v>
      </c>
      <c r="I74" s="26">
        <f t="shared" si="26"/>
        <v>0</v>
      </c>
      <c r="J74" s="26">
        <f t="shared" si="27"/>
        <v>53</v>
      </c>
      <c r="K74" s="26" t="str">
        <f t="shared" si="38"/>
        <v>69</v>
      </c>
      <c r="L74" s="26">
        <f t="shared" si="29"/>
        <v>62</v>
      </c>
      <c r="M74" s="27" t="str">
        <f t="shared" si="39"/>
        <v>102</v>
      </c>
      <c r="N74" s="26">
        <f t="shared" si="30"/>
        <v>66</v>
      </c>
      <c r="O74" s="26" t="str">
        <f t="shared" si="40"/>
        <v>109</v>
      </c>
      <c r="P74" s="26" t="str">
        <f t="shared" si="41"/>
        <v>2014</v>
      </c>
      <c r="Q74" t="str">
        <f>Papers!A105</f>
        <v>2014-TAFM-AMSRA</v>
      </c>
      <c r="R74" s="2">
        <f t="shared" si="31"/>
        <v>5</v>
      </c>
      <c r="S74" s="2">
        <f t="shared" si="32"/>
        <v>10</v>
      </c>
      <c r="T74" s="2" t="str">
        <f t="shared" si="33"/>
        <v>TAFM</v>
      </c>
      <c r="U74" s="2" t="str">
        <f>VLOOKUP(T74,Revistes!B$3:C$220,2, FALSE)</f>
        <v>0167-8442</v>
      </c>
      <c r="V74" s="25" t="str">
        <f>VLOOKUP(U74,Revistes!C$3:D$220,2, FALSE)</f>
        <v>R</v>
      </c>
      <c r="W74" s="25" t="str">
        <f>VLOOKUP(V74,Revistes!D$3:E$220,2, FALSE)</f>
        <v>S</v>
      </c>
      <c r="X74" s="2">
        <v>2014</v>
      </c>
      <c r="AA74" s="2">
        <v>2015</v>
      </c>
      <c r="AB74" s="2">
        <v>0</v>
      </c>
    </row>
    <row r="75" spans="1:28" ht="80">
      <c r="A75" s="26" t="str">
        <f>TRIM(Papers!B106)</f>
        <v>Water-sanitation-hygiene mapping: An improved approach for data collection at local level</v>
      </c>
      <c r="B75" s="26" t="str">
        <f t="shared" si="34"/>
        <v>Water-sanitation-hygiene mapping: An improved approach for data collection at local level</v>
      </c>
      <c r="C75" s="26" t="str">
        <f>TRIM(Papers!C106)</f>
        <v>Giné. R., Jiménez, A., and Pérez-Foguet, A.</v>
      </c>
      <c r="D75" s="26" t="str">
        <f>TRIM(Papers!D106)</f>
        <v>Science of The Total Environment , Vol. 463-464, pp. 700-711, 2014</v>
      </c>
      <c r="E75" s="26">
        <f t="shared" si="35"/>
        <v>66</v>
      </c>
      <c r="F75">
        <f t="shared" si="36"/>
        <v>34</v>
      </c>
      <c r="G75" s="26" t="str">
        <f t="shared" si="37"/>
        <v xml:space="preserve">Science of The Total Environment </v>
      </c>
      <c r="H75" s="26">
        <f t="shared" si="25"/>
        <v>48</v>
      </c>
      <c r="I75" s="26">
        <f t="shared" si="26"/>
        <v>0</v>
      </c>
      <c r="J75" s="26">
        <f t="shared" si="27"/>
        <v>48</v>
      </c>
      <c r="K75" s="26" t="str">
        <f t="shared" si="38"/>
        <v>463-464</v>
      </c>
      <c r="L75" s="26">
        <f t="shared" si="29"/>
        <v>57</v>
      </c>
      <c r="M75" s="27" t="str">
        <f t="shared" si="39"/>
        <v>700</v>
      </c>
      <c r="N75" s="26">
        <f t="shared" si="30"/>
        <v>61</v>
      </c>
      <c r="O75" s="26" t="str">
        <f t="shared" si="40"/>
        <v>711</v>
      </c>
      <c r="P75" s="26" t="str">
        <f t="shared" si="41"/>
        <v>2014</v>
      </c>
      <c r="Q75" t="str">
        <f>Papers!A106</f>
        <v>2014-STTE-GJP</v>
      </c>
      <c r="R75" s="2">
        <f t="shared" si="31"/>
        <v>5</v>
      </c>
      <c r="S75" s="2">
        <f t="shared" si="32"/>
        <v>10</v>
      </c>
      <c r="T75" s="2" t="str">
        <f t="shared" si="33"/>
        <v>STTE</v>
      </c>
      <c r="U75" s="2" t="str">
        <f>VLOOKUP(T75,Revistes!B$3:C$220,2, FALSE)</f>
        <v>0048-9697</v>
      </c>
      <c r="V75" s="25" t="str">
        <f>VLOOKUP(U75,Revistes!C$3:D$220,2, FALSE)</f>
        <v>R</v>
      </c>
      <c r="W75" s="25" t="str">
        <f>VLOOKUP(V75,Revistes!D$3:E$220,2, FALSE)</f>
        <v>S</v>
      </c>
      <c r="X75" s="2">
        <v>2014</v>
      </c>
      <c r="AA75" s="2">
        <v>2015</v>
      </c>
      <c r="AB75" s="2">
        <v>0</v>
      </c>
    </row>
    <row r="76" spans="1:28" ht="64">
      <c r="A76" s="26" t="str">
        <f>TRIM(Papers!B107)</f>
        <v>Esquema adaptativo para problemas tridimensionales de convección-difusión</v>
      </c>
      <c r="B76" s="26" t="str">
        <f t="shared" si="34"/>
        <v>Esquema adaptativo para problemas tridimensionales de convección-difusión</v>
      </c>
      <c r="C76" s="26" t="str">
        <f>TRIM(Papers!C107)</f>
        <v>Monforte, L. and Pérez-Foguet, A.</v>
      </c>
      <c r="D76" s="26" t="str">
        <f>TRIM(Papers!D107)</f>
        <v>Revista Internacional de Métodos Numéricos para Cálculo y Diseño en Ingeniería , Vol. 30, Number: 1, pp. 60-67, 2014</v>
      </c>
      <c r="E76" s="26">
        <f t="shared" si="35"/>
        <v>116</v>
      </c>
      <c r="F76">
        <f t="shared" si="36"/>
        <v>80</v>
      </c>
      <c r="G76" s="26" t="str">
        <f t="shared" si="37"/>
        <v xml:space="preserve">Revista Internacional de Métodos Numéricos para Cálculo y Diseño en Ingeniería </v>
      </c>
      <c r="H76" s="26">
        <f t="shared" ref="H76:H139" si="42">IFERROR(FIND(", pp.",D76),0)</f>
        <v>100</v>
      </c>
      <c r="I76" s="26">
        <f t="shared" ref="I76:I139" si="43">IFERROR(FIND(", Article",D76),0)</f>
        <v>0</v>
      </c>
      <c r="J76" s="26">
        <f t="shared" ref="J76:J139" si="44">H76+I76</f>
        <v>100</v>
      </c>
      <c r="K76" s="26" t="str">
        <f t="shared" si="38"/>
        <v>30, Number: 1</v>
      </c>
      <c r="L76" s="26">
        <f t="shared" si="29"/>
        <v>108</v>
      </c>
      <c r="M76" s="27" t="str">
        <f t="shared" si="39"/>
        <v>60</v>
      </c>
      <c r="N76" s="26">
        <f t="shared" si="30"/>
        <v>111</v>
      </c>
      <c r="O76" s="26" t="str">
        <f t="shared" si="40"/>
        <v>67</v>
      </c>
      <c r="P76" s="26" t="str">
        <f t="shared" si="41"/>
        <v>2014</v>
      </c>
      <c r="Q76" t="str">
        <f>Papers!A107</f>
        <v>2014-RIMNCDI-MP</v>
      </c>
      <c r="R76" s="2">
        <f t="shared" si="31"/>
        <v>5</v>
      </c>
      <c r="S76" s="2">
        <f t="shared" si="32"/>
        <v>13</v>
      </c>
      <c r="T76" s="2" t="str">
        <f t="shared" si="33"/>
        <v>RIMNCDI</v>
      </c>
      <c r="U76" s="2" t="str">
        <f>VLOOKUP(T76,Revistes!B$3:C$220,2, FALSE)</f>
        <v>0213-1315</v>
      </c>
      <c r="V76" s="25" t="str">
        <f>VLOOKUP(U76,Revistes!C$3:D$220,2, FALSE)</f>
        <v>R</v>
      </c>
      <c r="W76" s="25" t="str">
        <f>VLOOKUP(V76,Revistes!D$3:E$220,2, FALSE)</f>
        <v>S</v>
      </c>
      <c r="X76" s="2">
        <v>2013</v>
      </c>
      <c r="AA76" s="2">
        <v>2015</v>
      </c>
      <c r="AB76" s="2">
        <v>0</v>
      </c>
    </row>
    <row r="77" spans="1:28" ht="64">
      <c r="A77" s="26" t="str">
        <f>TRIM(Papers!B108)</f>
        <v>Force Transduction and Lipid Binding in MscL: A Continuum-molecular Approach</v>
      </c>
      <c r="B77" s="26" t="str">
        <f t="shared" si="34"/>
        <v>Force Transduction and Lipid Binding in MscL: A Continuum-molecular Approach</v>
      </c>
      <c r="C77" s="26" t="str">
        <f>TRIM(Papers!C108)</f>
        <v>Vanegas, J. M. ; and Arroyo, M.</v>
      </c>
      <c r="D77" s="26" t="str">
        <f>TRIM(Papers!D108)</f>
        <v>Plos ONE , Vol. 9 (12), Article number: , 2014</v>
      </c>
      <c r="E77" s="26">
        <f t="shared" si="35"/>
        <v>46</v>
      </c>
      <c r="F77">
        <f t="shared" si="36"/>
        <v>10</v>
      </c>
      <c r="G77" s="26" t="str">
        <f t="shared" si="37"/>
        <v xml:space="preserve">Plos ONE </v>
      </c>
      <c r="H77" s="26">
        <f t="shared" si="42"/>
        <v>0</v>
      </c>
      <c r="I77" s="26">
        <f t="shared" si="43"/>
        <v>23</v>
      </c>
      <c r="J77" s="26">
        <f t="shared" si="44"/>
        <v>23</v>
      </c>
      <c r="K77" s="26" t="str">
        <f t="shared" si="38"/>
        <v>9 (12)</v>
      </c>
      <c r="L77" s="26">
        <f t="shared" si="29"/>
        <v>0</v>
      </c>
      <c r="M77" s="27" t="str">
        <f t="shared" si="39"/>
        <v xml:space="preserve">Article number: </v>
      </c>
      <c r="N77" s="26">
        <f t="shared" si="30"/>
        <v>0</v>
      </c>
      <c r="O77" s="26" t="str">
        <f t="shared" si="40"/>
        <v xml:space="preserve"> </v>
      </c>
      <c r="P77" s="26" t="str">
        <f t="shared" si="41"/>
        <v>2014</v>
      </c>
      <c r="Q77" t="str">
        <f>Papers!A108</f>
        <v>2014-PONE-VA</v>
      </c>
      <c r="R77" s="2">
        <f t="shared" si="31"/>
        <v>5</v>
      </c>
      <c r="S77" s="2">
        <f t="shared" si="32"/>
        <v>10</v>
      </c>
      <c r="T77" s="2" t="str">
        <f t="shared" si="33"/>
        <v>PONE</v>
      </c>
      <c r="U77" s="2" t="str">
        <f>VLOOKUP(T77,Revistes!B$3:C$220,2, FALSE)</f>
        <v>1932-6203</v>
      </c>
      <c r="V77" s="25" t="str">
        <f>VLOOKUP(U77,Revistes!C$3:D$220,2, FALSE)</f>
        <v>R</v>
      </c>
      <c r="W77" s="25" t="str">
        <f>VLOOKUP(V77,Revistes!D$3:E$220,2, FALSE)</f>
        <v>S</v>
      </c>
      <c r="AA77" s="2">
        <v>2015</v>
      </c>
      <c r="AB77" s="2">
        <v>0</v>
      </c>
    </row>
    <row r="78" spans="1:28" ht="96">
      <c r="A78" s="26" t="str">
        <f>TRIM(Papers!B109)</f>
        <v>Optimizing Mesh Distortion by Hierarchical Iteration Relocation of the Nodes on the CAD Entities</v>
      </c>
      <c r="B78" s="26" t="str">
        <f t="shared" si="34"/>
        <v>Optimizing Mesh Distortion by Hierarchical Iteration Relocation of the Nodes on the CAD Entities</v>
      </c>
      <c r="C78" s="26" t="str">
        <f>TRIM(Papers!C109)</f>
        <v>Ruiz-Gironés, E.; Roca, X.; and Sarrate, J.</v>
      </c>
      <c r="D78" s="28" t="str">
        <f>TRIM(Papers!D109)</f>
        <v>Procedia Engineering , Vol. 82, pp. 101-113, 2014</v>
      </c>
      <c r="E78" s="26">
        <f t="shared" si="35"/>
        <v>49</v>
      </c>
      <c r="F78">
        <f t="shared" si="36"/>
        <v>22</v>
      </c>
      <c r="G78" s="26" t="str">
        <f t="shared" si="37"/>
        <v xml:space="preserve">Procedia Engineering </v>
      </c>
      <c r="H78" s="26">
        <f t="shared" si="42"/>
        <v>31</v>
      </c>
      <c r="I78" s="26">
        <f t="shared" si="43"/>
        <v>0</v>
      </c>
      <c r="J78" s="26">
        <f t="shared" si="44"/>
        <v>31</v>
      </c>
      <c r="K78" s="26" t="str">
        <f t="shared" si="38"/>
        <v>82</v>
      </c>
      <c r="L78" s="26">
        <f t="shared" si="29"/>
        <v>40</v>
      </c>
      <c r="M78" s="27" t="str">
        <f t="shared" si="39"/>
        <v>101</v>
      </c>
      <c r="N78" s="26">
        <f t="shared" si="30"/>
        <v>44</v>
      </c>
      <c r="O78" s="26" t="str">
        <f t="shared" si="40"/>
        <v>113</v>
      </c>
      <c r="P78" s="26" t="str">
        <f t="shared" si="41"/>
        <v>2014</v>
      </c>
      <c r="Q78" t="str">
        <f>Papers!A109</f>
        <v>2014-PE-RRS</v>
      </c>
      <c r="R78" s="2">
        <f t="shared" si="31"/>
        <v>5</v>
      </c>
      <c r="S78" s="2">
        <f t="shared" si="32"/>
        <v>8</v>
      </c>
      <c r="T78" s="2" t="str">
        <f t="shared" si="33"/>
        <v>PE</v>
      </c>
      <c r="U78" s="2" t="str">
        <f>VLOOKUP(T78,Revistes!B$3:C$220,2, FALSE)</f>
        <v>1877-7058</v>
      </c>
      <c r="V78" s="25" t="str">
        <f>VLOOKUP(U78,Revistes!C$3:D$220,2, FALSE)</f>
        <v>R</v>
      </c>
      <c r="W78" s="25" t="str">
        <f>VLOOKUP(V78,Revistes!D$3:E$220,2, FALSE)</f>
        <v>S</v>
      </c>
      <c r="X78" s="2">
        <v>2014</v>
      </c>
      <c r="AA78" s="2">
        <v>2015</v>
      </c>
      <c r="AB78" s="2">
        <v>0</v>
      </c>
    </row>
    <row r="79" spans="1:28" ht="64">
      <c r="A79" s="26" t="str">
        <f>TRIM(Papers!B110)</f>
        <v>Forces driving epithelial wound healing</v>
      </c>
      <c r="B79" s="26" t="str">
        <f t="shared" si="34"/>
        <v>Forces driving epithelial wound healing</v>
      </c>
      <c r="C79" s="26" t="str">
        <f>TRIM(Papers!C110)</f>
        <v>Brugués, A.; Anon, E.; Conte, V.; Veldhuis, J.H.; Gupta, M.; Colombelli, J.; Muñoz, J.J.; Brodland, G.W.; Ladoux, B.; and Trepat, X.</v>
      </c>
      <c r="D79" s="26" t="str">
        <f>TRIM(Papers!D110)</f>
        <v>Nature Physics , Vol. 10, Issue 9, pp. 683-690, 2014</v>
      </c>
      <c r="E79" s="26">
        <f t="shared" si="35"/>
        <v>52</v>
      </c>
      <c r="F79">
        <f t="shared" si="36"/>
        <v>16</v>
      </c>
      <c r="G79" s="26" t="str">
        <f t="shared" si="37"/>
        <v xml:space="preserve">Nature Physics </v>
      </c>
      <c r="H79" s="26">
        <f t="shared" si="42"/>
        <v>34</v>
      </c>
      <c r="I79" s="26">
        <f t="shared" si="43"/>
        <v>0</v>
      </c>
      <c r="J79" s="26">
        <f t="shared" si="44"/>
        <v>34</v>
      </c>
      <c r="K79" s="26" t="str">
        <f t="shared" si="38"/>
        <v>10, Issue 9</v>
      </c>
      <c r="L79" s="26">
        <f t="shared" si="29"/>
        <v>43</v>
      </c>
      <c r="M79" s="27" t="str">
        <f t="shared" si="39"/>
        <v>683</v>
      </c>
      <c r="N79" s="26">
        <f t="shared" si="30"/>
        <v>47</v>
      </c>
      <c r="O79" s="26" t="str">
        <f t="shared" si="40"/>
        <v>690</v>
      </c>
      <c r="P79" s="26" t="str">
        <f t="shared" si="41"/>
        <v>2014</v>
      </c>
      <c r="Q79" t="str">
        <f>Papers!A110</f>
        <v>2014-NP-BACVGCMBLT</v>
      </c>
      <c r="R79" s="2">
        <f t="shared" si="31"/>
        <v>5</v>
      </c>
      <c r="S79" s="2">
        <f t="shared" si="32"/>
        <v>8</v>
      </c>
      <c r="T79" s="2" t="str">
        <f t="shared" si="33"/>
        <v>NP</v>
      </c>
      <c r="U79" s="2" t="str">
        <f>VLOOKUP(T79,Revistes!B$3:C$220,2, FALSE)</f>
        <v>1745-2473</v>
      </c>
      <c r="V79" s="25" t="str">
        <f>VLOOKUP(U79,Revistes!C$3:D$220,2, FALSE)</f>
        <v>R</v>
      </c>
      <c r="W79" s="25" t="str">
        <f>VLOOKUP(V79,Revistes!D$3:E$220,2, FALSE)</f>
        <v>S</v>
      </c>
      <c r="X79" s="2">
        <v>2014</v>
      </c>
      <c r="AA79" s="2">
        <v>2015</v>
      </c>
      <c r="AB79" s="2">
        <v>0</v>
      </c>
    </row>
    <row r="80" spans="1:28" ht="64">
      <c r="A80" s="26" t="str">
        <f>TRIM(Papers!B111)</f>
        <v>Boundary element method based on preliminary discretization</v>
      </c>
      <c r="B80" s="26" t="str">
        <f t="shared" si="34"/>
        <v>Boundary element method based on preliminary discretization</v>
      </c>
      <c r="C80" s="26" t="str">
        <f>TRIM(Papers!C111)</f>
        <v>Poblet-Puig, J; Valyaev, V.Yu; Shanin, A.V.</v>
      </c>
      <c r="D80" s="26" t="str">
        <f>TRIM(Papers!D111)</f>
        <v>Mathematical Models and Computer Simulations , Vol. 6, pp. 172-182, 2014</v>
      </c>
      <c r="E80" s="26">
        <f t="shared" si="35"/>
        <v>72</v>
      </c>
      <c r="F80">
        <f t="shared" si="36"/>
        <v>46</v>
      </c>
      <c r="G80" s="26" t="str">
        <f t="shared" si="37"/>
        <v xml:space="preserve">Mathematical Models and Computer Simulations </v>
      </c>
      <c r="H80" s="26">
        <f t="shared" si="42"/>
        <v>54</v>
      </c>
      <c r="I80" s="26">
        <f t="shared" si="43"/>
        <v>0</v>
      </c>
      <c r="J80" s="26">
        <f t="shared" si="44"/>
        <v>54</v>
      </c>
      <c r="K80" s="26" t="str">
        <f t="shared" si="38"/>
        <v>6</v>
      </c>
      <c r="L80" s="26">
        <f t="shared" si="29"/>
        <v>63</v>
      </c>
      <c r="M80" s="27" t="str">
        <f t="shared" si="39"/>
        <v>172</v>
      </c>
      <c r="N80" s="26">
        <f t="shared" si="30"/>
        <v>67</v>
      </c>
      <c r="O80" s="26" t="str">
        <f t="shared" si="40"/>
        <v>182</v>
      </c>
      <c r="P80" s="26" t="str">
        <f t="shared" si="41"/>
        <v>2014</v>
      </c>
      <c r="Q80" t="str">
        <f>Papers!A111</f>
        <v>2014-MMCS-PVS</v>
      </c>
      <c r="R80" s="2">
        <f t="shared" si="31"/>
        <v>5</v>
      </c>
      <c r="S80" s="2">
        <f t="shared" si="32"/>
        <v>10</v>
      </c>
      <c r="T80" s="2" t="str">
        <f t="shared" si="33"/>
        <v>MMCS</v>
      </c>
      <c r="U80" s="2" t="str">
        <f>VLOOKUP(T80,Revistes!B$3:C$220,2, FALSE)</f>
        <v>2070-0482</v>
      </c>
      <c r="V80" s="25" t="str">
        <f>VLOOKUP(U80,Revistes!C$3:D$220,2, FALSE)</f>
        <v>R</v>
      </c>
      <c r="W80" s="25" t="str">
        <f>VLOOKUP(V80,Revistes!D$3:E$220,2, FALSE)</f>
        <v>S</v>
      </c>
      <c r="AA80" s="2">
        <v>2015</v>
      </c>
      <c r="AB80" s="2">
        <v>0</v>
      </c>
    </row>
    <row r="81" spans="1:28" ht="144">
      <c r="A81" s="26" t="str">
        <f>TRIM(Papers!B112)</f>
        <v>Coupled mantle dripping and lateral dragging controlling the lithosphere structure of the NW-Moroccan margin and the Atlas Mountains: A numerical experiment</v>
      </c>
      <c r="B81" s="26" t="str">
        <f t="shared" si="34"/>
        <v>Coupled mantle dripping and lateral dragging controlling the lithosphere structure of the NW-Moroccan margin and the Atlas Mountains: A numerical experiment</v>
      </c>
      <c r="C81" s="26" t="str">
        <f>TRIM(Papers!C112)</f>
        <v>Zlotnik, S.; Jiménez-Munt, I; and Fernández, M.</v>
      </c>
      <c r="D81" s="26" t="str">
        <f>TRIM(Papers!D112)</f>
        <v>Lithos , Vol. 189, pp. 16-27, 2014</v>
      </c>
      <c r="E81" s="26">
        <f t="shared" si="35"/>
        <v>34</v>
      </c>
      <c r="F81">
        <f t="shared" si="36"/>
        <v>8</v>
      </c>
      <c r="G81" s="26" t="str">
        <f t="shared" si="37"/>
        <v xml:space="preserve">Lithos </v>
      </c>
      <c r="H81" s="26">
        <f t="shared" si="42"/>
        <v>18</v>
      </c>
      <c r="I81" s="26">
        <f t="shared" si="43"/>
        <v>0</v>
      </c>
      <c r="J81" s="26">
        <f t="shared" si="44"/>
        <v>18</v>
      </c>
      <c r="K81" s="26" t="str">
        <f t="shared" si="38"/>
        <v>189</v>
      </c>
      <c r="L81" s="26">
        <f t="shared" si="29"/>
        <v>26</v>
      </c>
      <c r="M81" s="27" t="str">
        <f t="shared" si="39"/>
        <v>16</v>
      </c>
      <c r="N81" s="26">
        <f t="shared" si="30"/>
        <v>29</v>
      </c>
      <c r="O81" s="26" t="str">
        <f t="shared" si="40"/>
        <v>27</v>
      </c>
      <c r="P81" s="26" t="str">
        <f t="shared" si="41"/>
        <v>2014</v>
      </c>
      <c r="Q81" t="str">
        <f>Papers!A112</f>
        <v>2014-L-ZJF</v>
      </c>
      <c r="R81" s="2">
        <f t="shared" si="31"/>
        <v>5</v>
      </c>
      <c r="S81" s="2">
        <f t="shared" si="32"/>
        <v>7</v>
      </c>
      <c r="T81" s="2" t="str">
        <f t="shared" si="33"/>
        <v>L</v>
      </c>
      <c r="U81" s="2" t="str">
        <f>VLOOKUP(T81,Revistes!B$3:C$220,2, FALSE)</f>
        <v>0024-4937</v>
      </c>
      <c r="V81" s="25" t="str">
        <f>VLOOKUP(U81,Revistes!C$3:D$220,2, FALSE)</f>
        <v>R</v>
      </c>
      <c r="W81" s="25" t="str">
        <f>VLOOKUP(V81,Revistes!D$3:E$220,2, FALSE)</f>
        <v>S</v>
      </c>
      <c r="X81" s="2">
        <v>2014</v>
      </c>
      <c r="AA81" s="2">
        <v>2015</v>
      </c>
      <c r="AB81" s="2">
        <v>0</v>
      </c>
    </row>
    <row r="82" spans="1:28" ht="80">
      <c r="A82" s="26" t="str">
        <f>TRIM(Papers!B113)</f>
        <v>Understanding and strain-engineering wrinkle networks in supported graphene through simulations</v>
      </c>
      <c r="B82" s="26" t="str">
        <f t="shared" si="34"/>
        <v>Understanding and strain-engineering wrinkle networks in supported graphene through simulations</v>
      </c>
      <c r="C82" s="26" t="str">
        <f>TRIM(Papers!C113)</f>
        <v>Zhang, K. and Arroyo, M.</v>
      </c>
      <c r="D82" s="26" t="str">
        <f>TRIM(Papers!D113)</f>
        <v>Journal of the Mechanics and Physics of Solids , Vol. 72, pp. 61-74, 2014</v>
      </c>
      <c r="E82" s="26">
        <f t="shared" si="35"/>
        <v>73</v>
      </c>
      <c r="F82">
        <f t="shared" si="36"/>
        <v>48</v>
      </c>
      <c r="G82" s="26" t="str">
        <f t="shared" si="37"/>
        <v xml:space="preserve">Journal of the Mechanics and Physics of Solids </v>
      </c>
      <c r="H82" s="26">
        <f t="shared" si="42"/>
        <v>57</v>
      </c>
      <c r="I82" s="26">
        <f t="shared" si="43"/>
        <v>0</v>
      </c>
      <c r="J82" s="26">
        <f t="shared" si="44"/>
        <v>57</v>
      </c>
      <c r="K82" s="26" t="str">
        <f t="shared" si="38"/>
        <v>72</v>
      </c>
      <c r="L82" s="26">
        <f t="shared" si="29"/>
        <v>65</v>
      </c>
      <c r="M82" s="27" t="str">
        <f t="shared" si="39"/>
        <v>61</v>
      </c>
      <c r="N82" s="26">
        <f t="shared" si="30"/>
        <v>68</v>
      </c>
      <c r="O82" s="26" t="str">
        <f t="shared" si="40"/>
        <v>74</v>
      </c>
      <c r="P82" s="26" t="str">
        <f t="shared" si="41"/>
        <v>2014</v>
      </c>
      <c r="Q82" t="str">
        <f>Papers!A113</f>
        <v>2014-JMPS-ZA</v>
      </c>
      <c r="R82" s="2">
        <f t="shared" si="31"/>
        <v>5</v>
      </c>
      <c r="S82" s="2">
        <f t="shared" si="32"/>
        <v>10</v>
      </c>
      <c r="T82" s="2" t="str">
        <f t="shared" si="33"/>
        <v>JMPS</v>
      </c>
      <c r="U82" s="2" t="str">
        <f>VLOOKUP(T82,Revistes!B$3:C$220,2, FALSE)</f>
        <v>0022-5096</v>
      </c>
      <c r="V82" s="25" t="str">
        <f>VLOOKUP(U82,Revistes!C$3:D$220,2, FALSE)</f>
        <v>R</v>
      </c>
      <c r="W82" s="25" t="str">
        <f>VLOOKUP(V82,Revistes!D$3:E$220,2, FALSE)</f>
        <v>S</v>
      </c>
      <c r="X82" s="2">
        <v>2014</v>
      </c>
      <c r="AA82" s="2">
        <v>2015</v>
      </c>
      <c r="AB82" s="2">
        <v>0</v>
      </c>
    </row>
    <row r="83" spans="1:28" ht="80">
      <c r="A83" s="26" t="str">
        <f>TRIM(Papers!B114)</f>
        <v>Shape control of active surfaces inspired by the movement of euglenids</v>
      </c>
      <c r="B83" s="26" t="str">
        <f t="shared" si="34"/>
        <v>Shape control of active surfaces inspired by the movement of euglenids</v>
      </c>
      <c r="C83" s="26" t="str">
        <f>TRIM(Papers!C114)</f>
        <v>Arroyo, M. and DeSimone, A.</v>
      </c>
      <c r="D83" s="26" t="str">
        <f>TRIM(Papers!D114)</f>
        <v>Journal of the Mechanics and Physics of Solids , Vol. 62, pp. 99-112, 2014</v>
      </c>
      <c r="E83" s="26">
        <f t="shared" si="35"/>
        <v>74</v>
      </c>
      <c r="F83">
        <f t="shared" si="36"/>
        <v>48</v>
      </c>
      <c r="G83" s="26" t="str">
        <f t="shared" si="37"/>
        <v xml:space="preserve">Journal of the Mechanics and Physics of Solids </v>
      </c>
      <c r="H83" s="26">
        <f t="shared" si="42"/>
        <v>57</v>
      </c>
      <c r="I83" s="26">
        <f t="shared" si="43"/>
        <v>0</v>
      </c>
      <c r="J83" s="26">
        <f t="shared" si="44"/>
        <v>57</v>
      </c>
      <c r="K83" s="26" t="str">
        <f t="shared" si="38"/>
        <v>62</v>
      </c>
      <c r="L83" s="26">
        <f t="shared" si="29"/>
        <v>65</v>
      </c>
      <c r="M83" s="27" t="str">
        <f t="shared" si="39"/>
        <v>99</v>
      </c>
      <c r="N83" s="26">
        <f t="shared" si="30"/>
        <v>69</v>
      </c>
      <c r="O83" s="26" t="str">
        <f t="shared" si="40"/>
        <v>112</v>
      </c>
      <c r="P83" s="26" t="str">
        <f t="shared" si="41"/>
        <v>2014</v>
      </c>
      <c r="Q83" t="str">
        <f>Papers!A114</f>
        <v>2014-JMPS-dSA</v>
      </c>
      <c r="R83" s="2">
        <f t="shared" si="31"/>
        <v>5</v>
      </c>
      <c r="S83" s="2">
        <f t="shared" si="32"/>
        <v>10</v>
      </c>
      <c r="T83" s="2" t="str">
        <f t="shared" si="33"/>
        <v>JMPS</v>
      </c>
      <c r="U83" s="2" t="str">
        <f>VLOOKUP(T83,Revistes!B$3:C$220,2, FALSE)</f>
        <v>0022-5096</v>
      </c>
      <c r="V83" s="25" t="str">
        <f>VLOOKUP(U83,Revistes!C$3:D$220,2, FALSE)</f>
        <v>R</v>
      </c>
      <c r="W83" s="25" t="str">
        <f>VLOOKUP(V83,Revistes!D$3:E$220,2, FALSE)</f>
        <v>S</v>
      </c>
      <c r="X83" s="2">
        <v>2013</v>
      </c>
      <c r="AA83" s="2">
        <v>2015</v>
      </c>
      <c r="AB83" s="2">
        <v>0</v>
      </c>
    </row>
    <row r="84" spans="1:28" ht="96">
      <c r="A84" s="26" t="str">
        <f>TRIM(Papers!B115)</f>
        <v>Importance of force decomposition for local stress calculations in biomembrane molecular simulations</v>
      </c>
      <c r="B84" s="26" t="str">
        <f t="shared" si="34"/>
        <v>Importance of force decomposition for local stress calculations in biomembrane molecular simulations</v>
      </c>
      <c r="C84" s="26" t="str">
        <f>TRIM(Papers!C115)</f>
        <v>Vanegas, J.M.;Torres-Sánchez, A.; and Arroyo, M.</v>
      </c>
      <c r="D84" s="26" t="str">
        <f>TRIM(Papers!D115)</f>
        <v>Journal of Chemical Theory and Computation , Vol. 10, pp. 691-702, 2014</v>
      </c>
      <c r="E84" s="26">
        <f t="shared" si="35"/>
        <v>71</v>
      </c>
      <c r="F84">
        <f t="shared" si="36"/>
        <v>44</v>
      </c>
      <c r="G84" s="26" t="str">
        <f t="shared" si="37"/>
        <v xml:space="preserve">Journal of Chemical Theory and Computation </v>
      </c>
      <c r="H84" s="26">
        <f t="shared" si="42"/>
        <v>53</v>
      </c>
      <c r="I84" s="26">
        <f t="shared" si="43"/>
        <v>0</v>
      </c>
      <c r="J84" s="26">
        <f t="shared" si="44"/>
        <v>53</v>
      </c>
      <c r="K84" s="26" t="str">
        <f t="shared" si="38"/>
        <v>10</v>
      </c>
      <c r="L84" s="26">
        <f t="shared" si="29"/>
        <v>62</v>
      </c>
      <c r="M84" s="27" t="str">
        <f t="shared" si="39"/>
        <v>691</v>
      </c>
      <c r="N84" s="26">
        <f t="shared" si="30"/>
        <v>66</v>
      </c>
      <c r="O84" s="26" t="str">
        <f t="shared" si="40"/>
        <v>702</v>
      </c>
      <c r="P84" s="26" t="str">
        <f t="shared" si="41"/>
        <v>2014</v>
      </c>
      <c r="Q84" t="str">
        <f>Papers!A115</f>
        <v>2014-JCTC-VTA</v>
      </c>
      <c r="R84" s="2">
        <f t="shared" si="31"/>
        <v>5</v>
      </c>
      <c r="S84" s="2">
        <f t="shared" si="32"/>
        <v>10</v>
      </c>
      <c r="T84" s="2" t="str">
        <f t="shared" si="33"/>
        <v>JCTC</v>
      </c>
      <c r="U84" s="2" t="str">
        <f>VLOOKUP(T84,Revistes!B$3:C$220,2, FALSE)</f>
        <v>1549-9618</v>
      </c>
      <c r="V84" s="25" t="str">
        <f>VLOOKUP(U84,Revistes!C$3:D$220,2, FALSE)</f>
        <v>R</v>
      </c>
      <c r="W84" s="25" t="str">
        <f>VLOOKUP(V84,Revistes!D$3:E$220,2, FALSE)</f>
        <v>S</v>
      </c>
      <c r="X84" s="2">
        <v>2014</v>
      </c>
      <c r="AA84" s="2">
        <v>2015</v>
      </c>
      <c r="AB84" s="2">
        <v>0</v>
      </c>
    </row>
    <row r="85" spans="1:28" ht="64">
      <c r="A85" s="26" t="str">
        <f>TRIM(Papers!B116)</f>
        <v>Computational evaluation of the flexoelectric effect in dielectric solids</v>
      </c>
      <c r="B85" s="26" t="str">
        <f t="shared" si="34"/>
        <v>Computational evaluation of the flexoelectric effect in dielectric solids</v>
      </c>
      <c r="C85" s="26" t="str">
        <f>TRIM(Papers!C116)</f>
        <v>Abdollahi, A.; Peco, C.; Millán, D.; Arroyo M.; and Arias I.</v>
      </c>
      <c r="D85" s="26" t="str">
        <f>TRIM(Papers!D116)</f>
        <v>Journal of Applied Physics , Vol. 116, Issue 9, Article number: 93502, 2014</v>
      </c>
      <c r="E85" s="26">
        <f t="shared" si="35"/>
        <v>75</v>
      </c>
      <c r="F85">
        <f t="shared" si="36"/>
        <v>28</v>
      </c>
      <c r="G85" s="26" t="str">
        <f t="shared" si="37"/>
        <v xml:space="preserve">Journal of Applied Physics </v>
      </c>
      <c r="H85" s="26">
        <f t="shared" si="42"/>
        <v>0</v>
      </c>
      <c r="I85" s="26">
        <f t="shared" si="43"/>
        <v>47</v>
      </c>
      <c r="J85" s="26">
        <f t="shared" si="44"/>
        <v>47</v>
      </c>
      <c r="K85" s="26" t="str">
        <f t="shared" si="38"/>
        <v>116, Issue 9</v>
      </c>
      <c r="L85" s="26">
        <f t="shared" si="29"/>
        <v>0</v>
      </c>
      <c r="M85" s="27" t="str">
        <f t="shared" si="39"/>
        <v>Article number: 93502</v>
      </c>
      <c r="N85" s="26">
        <f t="shared" si="30"/>
        <v>0</v>
      </c>
      <c r="O85" s="26" t="str">
        <f t="shared" si="40"/>
        <v xml:space="preserve"> </v>
      </c>
      <c r="P85" s="26" t="str">
        <f t="shared" si="41"/>
        <v>2014</v>
      </c>
      <c r="Q85" t="str">
        <f>Papers!A116</f>
        <v>2014-JAP-APMAA</v>
      </c>
      <c r="R85" s="2">
        <f t="shared" si="31"/>
        <v>5</v>
      </c>
      <c r="S85" s="2">
        <f t="shared" si="32"/>
        <v>9</v>
      </c>
      <c r="T85" s="2" t="str">
        <f t="shared" si="33"/>
        <v>JAP</v>
      </c>
      <c r="U85" s="2" t="str">
        <f>VLOOKUP(T85,Revistes!B$3:C$220,2, FALSE)</f>
        <v>0021-8979</v>
      </c>
      <c r="V85" s="25" t="str">
        <f>VLOOKUP(U85,Revistes!C$3:D$220,2, FALSE)</f>
        <v>R</v>
      </c>
      <c r="W85" s="25" t="str">
        <f>VLOOKUP(V85,Revistes!D$3:E$220,2, FALSE)</f>
        <v>S</v>
      </c>
      <c r="X85" s="2">
        <v>2014</v>
      </c>
      <c r="AA85" s="2">
        <v>2015</v>
      </c>
      <c r="AB85" s="2">
        <v>0</v>
      </c>
    </row>
    <row r="86" spans="1:28" ht="112">
      <c r="A86" s="26" t="str">
        <f>TRIM(Papers!B117)</f>
        <v>Assessment of water resources management in the Ethiopian Central Rift Valley: environmental conservation and poverty reduction</v>
      </c>
      <c r="B86" s="26" t="str">
        <f t="shared" si="34"/>
        <v>Assessment of water resources management in the Ethiopian Central Rift Valley: environmental conservation and poverty reduction</v>
      </c>
      <c r="C86" s="26" t="str">
        <f>TRIM(Papers!C117)</f>
        <v>Pascual-Ferrer, J., Pérez-Foguet, A., Codony, J., Raventós, E., Candela, L.</v>
      </c>
      <c r="D86" s="26" t="str">
        <f>TRIM(Papers!D117)</f>
        <v>International Journal of Water Resources Development , Vol. 34, pp. 1741-1759, 2014</v>
      </c>
      <c r="E86" s="26">
        <f t="shared" si="35"/>
        <v>83</v>
      </c>
      <c r="F86">
        <f t="shared" si="36"/>
        <v>54</v>
      </c>
      <c r="G86" s="26" t="str">
        <f t="shared" si="37"/>
        <v xml:space="preserve">International Journal of Water Resources Development </v>
      </c>
      <c r="H86" s="26">
        <f t="shared" si="42"/>
        <v>63</v>
      </c>
      <c r="I86" s="26">
        <f t="shared" si="43"/>
        <v>0</v>
      </c>
      <c r="J86" s="26">
        <f t="shared" si="44"/>
        <v>63</v>
      </c>
      <c r="K86" s="26" t="str">
        <f t="shared" si="38"/>
        <v>34</v>
      </c>
      <c r="L86" s="26">
        <f t="shared" si="29"/>
        <v>73</v>
      </c>
      <c r="M86" s="27" t="str">
        <f t="shared" si="39"/>
        <v>1741</v>
      </c>
      <c r="N86" s="26">
        <f t="shared" si="30"/>
        <v>78</v>
      </c>
      <c r="O86" s="26" t="str">
        <f t="shared" si="40"/>
        <v>1759</v>
      </c>
      <c r="P86" s="26" t="str">
        <f t="shared" si="41"/>
        <v>2014</v>
      </c>
      <c r="Q86" t="str">
        <f>Papers!A117</f>
        <v>2014-IJWRD-PPCRC</v>
      </c>
      <c r="R86" s="2">
        <f t="shared" si="31"/>
        <v>5</v>
      </c>
      <c r="S86" s="2">
        <f t="shared" si="32"/>
        <v>11</v>
      </c>
      <c r="T86" s="2" t="str">
        <f t="shared" si="33"/>
        <v>IJWRD</v>
      </c>
      <c r="U86" s="2" t="str">
        <f>VLOOKUP(T86,Revistes!B$3:C$220,2, FALSE)</f>
        <v>0790-0627</v>
      </c>
      <c r="V86" s="25" t="str">
        <f>VLOOKUP(U86,Revistes!C$3:D$220,2, FALSE)</f>
        <v>R</v>
      </c>
      <c r="W86" s="25" t="str">
        <f>VLOOKUP(V86,Revistes!D$3:E$220,2, FALSE)</f>
        <v>S</v>
      </c>
      <c r="X86" s="2">
        <v>2013</v>
      </c>
      <c r="AA86" s="2">
        <v>2015</v>
      </c>
      <c r="AB86" s="2">
        <v>0</v>
      </c>
    </row>
    <row r="87" spans="1:28" ht="80">
      <c r="A87" s="26" t="str">
        <f>TRIM(Papers!B118)</f>
        <v>A multimesh adaptive scheme for air quality modeling with the finite element method</v>
      </c>
      <c r="B87" s="26" t="str">
        <f t="shared" si="34"/>
        <v>A multimesh adaptive scheme for air quality modeling with the finite element method</v>
      </c>
      <c r="C87" s="26" t="str">
        <f>TRIM(Papers!C118)</f>
        <v>Monforte, L. and Pérez-Foguet, A.</v>
      </c>
      <c r="D87" s="26" t="str">
        <f>TRIM(Papers!D118)</f>
        <v>International Journal for Numerical Methods in Fluids , Vol. 74, Number: 6, pp. 387-405, 2014</v>
      </c>
      <c r="E87" s="26">
        <f t="shared" si="35"/>
        <v>93</v>
      </c>
      <c r="F87">
        <f t="shared" si="36"/>
        <v>55</v>
      </c>
      <c r="G87" s="26" t="str">
        <f t="shared" si="37"/>
        <v xml:space="preserve">International Journal for Numerical Methods in Fluids </v>
      </c>
      <c r="H87" s="26">
        <f t="shared" si="42"/>
        <v>75</v>
      </c>
      <c r="I87" s="26">
        <f t="shared" si="43"/>
        <v>0</v>
      </c>
      <c r="J87" s="26">
        <f t="shared" si="44"/>
        <v>75</v>
      </c>
      <c r="K87" s="26" t="str">
        <f t="shared" si="38"/>
        <v>74, Number: 6</v>
      </c>
      <c r="L87" s="26">
        <f t="shared" si="29"/>
        <v>84</v>
      </c>
      <c r="M87" s="27" t="str">
        <f t="shared" si="39"/>
        <v>387</v>
      </c>
      <c r="N87" s="26">
        <f t="shared" si="30"/>
        <v>88</v>
      </c>
      <c r="O87" s="26" t="str">
        <f t="shared" si="40"/>
        <v>405</v>
      </c>
      <c r="P87" s="26" t="str">
        <f t="shared" si="41"/>
        <v>2014</v>
      </c>
      <c r="Q87" t="str">
        <f>Papers!A118</f>
        <v>2014-IJNMF-MP</v>
      </c>
      <c r="R87" s="2">
        <f t="shared" si="31"/>
        <v>5</v>
      </c>
      <c r="S87" s="2">
        <f t="shared" si="32"/>
        <v>11</v>
      </c>
      <c r="T87" s="2" t="str">
        <f t="shared" si="33"/>
        <v>IJNMF</v>
      </c>
      <c r="U87" s="2" t="str">
        <f>VLOOKUP(T87,Revistes!B$3:C$220,2, FALSE)</f>
        <v>1097-0363</v>
      </c>
      <c r="V87" s="25" t="str">
        <f>VLOOKUP(U87,Revistes!C$3:D$220,2, FALSE)</f>
        <v>R</v>
      </c>
      <c r="W87" s="25" t="str">
        <f>VLOOKUP(V87,Revistes!D$3:E$220,2, FALSE)</f>
        <v>S</v>
      </c>
      <c r="AA87" s="2">
        <v>2015</v>
      </c>
      <c r="AB87" s="2">
        <v>0</v>
      </c>
    </row>
    <row r="88" spans="1:28" ht="112">
      <c r="A88" s="26" t="str">
        <f>TRIM(Papers!B119)</f>
        <v>Analysis of the discontinuous Galerkin Interior Penalty Method with solenoidal approximations for the Stokes equations</v>
      </c>
      <c r="B88" s="26" t="str">
        <f t="shared" si="34"/>
        <v>Analysis of the discontinuous Galerkin Interior Penalty Method with solenoidal approximations for the Stokes equations</v>
      </c>
      <c r="C88" s="26" t="str">
        <f>TRIM(Papers!C119)</f>
        <v>Montlaur, A. and Fernández-Méndez, S.</v>
      </c>
      <c r="D88" s="26" t="str">
        <f>TRIM(Papers!D119)</f>
        <v>International Journal of Numerical Analysis and Modeling , Vol. 11, Issue 4, pp. 715-725, 2014</v>
      </c>
      <c r="E88" s="26">
        <f t="shared" si="35"/>
        <v>94</v>
      </c>
      <c r="F88">
        <f t="shared" si="36"/>
        <v>58</v>
      </c>
      <c r="G88" s="26" t="str">
        <f t="shared" si="37"/>
        <v xml:space="preserve">International Journal of Numerical Analysis and Modeling </v>
      </c>
      <c r="H88" s="26">
        <f t="shared" si="42"/>
        <v>76</v>
      </c>
      <c r="I88" s="26">
        <f t="shared" si="43"/>
        <v>0</v>
      </c>
      <c r="J88" s="26">
        <f t="shared" si="44"/>
        <v>76</v>
      </c>
      <c r="K88" s="26" t="str">
        <f t="shared" si="38"/>
        <v>11, Issue 4</v>
      </c>
      <c r="L88" s="26">
        <f t="shared" si="29"/>
        <v>85</v>
      </c>
      <c r="M88" s="27" t="str">
        <f t="shared" si="39"/>
        <v>715</v>
      </c>
      <c r="N88" s="26">
        <f t="shared" si="30"/>
        <v>89</v>
      </c>
      <c r="O88" s="26" t="str">
        <f t="shared" si="40"/>
        <v>725</v>
      </c>
      <c r="P88" s="26" t="str">
        <f t="shared" si="41"/>
        <v>2014</v>
      </c>
      <c r="Q88" t="str">
        <f>Papers!A119</f>
        <v>2014-IJNAM-MF</v>
      </c>
      <c r="R88" s="2">
        <f t="shared" si="31"/>
        <v>5</v>
      </c>
      <c r="S88" s="2">
        <f t="shared" si="32"/>
        <v>11</v>
      </c>
      <c r="T88" s="2" t="str">
        <f t="shared" si="33"/>
        <v>IJNAM</v>
      </c>
      <c r="U88" s="2" t="str">
        <f>VLOOKUP(T88,Revistes!B$3:C$220,2, FALSE)</f>
        <v>1705-5105</v>
      </c>
      <c r="V88" s="25" t="str">
        <f>VLOOKUP(U88,Revistes!C$3:D$220,2, FALSE)</f>
        <v>R</v>
      </c>
      <c r="W88" s="25" t="str">
        <f>VLOOKUP(V88,Revistes!D$3:E$220,2, FALSE)</f>
        <v>S</v>
      </c>
      <c r="X88" s="2">
        <v>2014</v>
      </c>
      <c r="AA88" s="2">
        <v>2015</v>
      </c>
      <c r="AB88" s="2">
        <v>0</v>
      </c>
    </row>
    <row r="89" spans="1:28" ht="64">
      <c r="A89" s="26" t="str">
        <f>TRIM(Papers!B120)</f>
        <v>Characterization of local wind patterns in complex mountain valleys</v>
      </c>
      <c r="B89" s="26" t="str">
        <f t="shared" si="34"/>
        <v>Characterization of local wind patterns in complex mountain valleys</v>
      </c>
      <c r="C89" s="26" t="str">
        <f>TRIM(Papers!C120)</f>
        <v>Pérez-Foguet, A.</v>
      </c>
      <c r="D89" s="26" t="str">
        <f>TRIM(Papers!D120)</f>
        <v>International Journal of Climatology , Vol. 34, Number = 6, pp. 1741-1759, 2014</v>
      </c>
      <c r="E89" s="26">
        <f t="shared" si="35"/>
        <v>79</v>
      </c>
      <c r="F89">
        <f t="shared" si="36"/>
        <v>38</v>
      </c>
      <c r="G89" s="26" t="str">
        <f t="shared" si="37"/>
        <v xml:space="preserve">International Journal of Climatology </v>
      </c>
      <c r="H89" s="26">
        <f t="shared" si="42"/>
        <v>59</v>
      </c>
      <c r="I89" s="26">
        <f t="shared" si="43"/>
        <v>0</v>
      </c>
      <c r="J89" s="26">
        <f t="shared" si="44"/>
        <v>59</v>
      </c>
      <c r="K89" s="26" t="str">
        <f t="shared" si="38"/>
        <v>34, Number = 6</v>
      </c>
      <c r="L89" s="26">
        <f t="shared" si="29"/>
        <v>69</v>
      </c>
      <c r="M89" s="27" t="str">
        <f t="shared" si="39"/>
        <v>1741</v>
      </c>
      <c r="N89" s="26">
        <f t="shared" si="30"/>
        <v>74</v>
      </c>
      <c r="O89" s="26" t="str">
        <f t="shared" si="40"/>
        <v>1759</v>
      </c>
      <c r="P89" s="26" t="str">
        <f t="shared" si="41"/>
        <v>2014</v>
      </c>
      <c r="Q89" t="str">
        <f>Papers!A120</f>
        <v>2014-IJC-P</v>
      </c>
      <c r="R89" s="2">
        <f t="shared" si="31"/>
        <v>5</v>
      </c>
      <c r="S89" s="2">
        <f t="shared" si="32"/>
        <v>9</v>
      </c>
      <c r="T89" s="2" t="str">
        <f t="shared" si="33"/>
        <v>IJC</v>
      </c>
      <c r="U89" s="2" t="str">
        <f>VLOOKUP(T89,Revistes!B$3:C$220,2, FALSE)</f>
        <v>1097-0088</v>
      </c>
      <c r="V89" s="25" t="str">
        <f>VLOOKUP(U89,Revistes!C$3:D$220,2, FALSE)</f>
        <v>R</v>
      </c>
      <c r="W89" s="25" t="str">
        <f>VLOOKUP(V89,Revistes!D$3:E$220,2, FALSE)</f>
        <v>S</v>
      </c>
      <c r="AA89" s="2">
        <v>2015</v>
      </c>
      <c r="AB89" s="2">
        <v>0</v>
      </c>
    </row>
    <row r="90" spans="1:28" ht="112">
      <c r="A90" s="26" t="str">
        <f>TRIM(Papers!B121)</f>
        <v>Impacts on effluent contaminants from mine sites: Risk assessment, fate, and distribution of pollution at basin scale</v>
      </c>
      <c r="B90" s="26" t="str">
        <f t="shared" si="34"/>
        <v>Impacts on effluent contaminants from mine sites: Risk assessment, fate, and distribution of pollution at basin scale</v>
      </c>
      <c r="C90" s="26" t="str">
        <f>TRIM(Papers!C121)</f>
        <v>Yacoub, C., Pérez-Foguet, A., Valderrama, C., and Miralles, N.</v>
      </c>
      <c r="D90" s="26" t="str">
        <f>TRIM(Papers!D121)</f>
        <v>Environmental Science and Pollution Research , Vol. 21, Number: 9, pp. 5960-5971, 2014</v>
      </c>
      <c r="E90" s="26">
        <f t="shared" si="35"/>
        <v>86</v>
      </c>
      <c r="F90">
        <f t="shared" si="36"/>
        <v>46</v>
      </c>
      <c r="G90" s="26" t="str">
        <f t="shared" si="37"/>
        <v xml:space="preserve">Environmental Science and Pollution Research </v>
      </c>
      <c r="H90" s="26">
        <f t="shared" si="42"/>
        <v>66</v>
      </c>
      <c r="I90" s="26">
        <f t="shared" si="43"/>
        <v>0</v>
      </c>
      <c r="J90" s="26">
        <f t="shared" si="44"/>
        <v>66</v>
      </c>
      <c r="K90" s="26" t="str">
        <f t="shared" si="38"/>
        <v>21, Number: 9</v>
      </c>
      <c r="L90" s="26">
        <f t="shared" si="29"/>
        <v>76</v>
      </c>
      <c r="M90" s="27" t="str">
        <f t="shared" si="39"/>
        <v>5960</v>
      </c>
      <c r="N90" s="26">
        <f t="shared" si="30"/>
        <v>81</v>
      </c>
      <c r="O90" s="26" t="str">
        <f t="shared" si="40"/>
        <v>5971</v>
      </c>
      <c r="P90" s="26" t="str">
        <f t="shared" si="41"/>
        <v>2014</v>
      </c>
      <c r="Q90" t="str">
        <f>Papers!A121</f>
        <v>2014-ESPR-YPVM</v>
      </c>
      <c r="R90" s="2">
        <f t="shared" si="31"/>
        <v>5</v>
      </c>
      <c r="S90" s="2">
        <f t="shared" si="32"/>
        <v>10</v>
      </c>
      <c r="T90" s="2" t="str">
        <f t="shared" si="33"/>
        <v>ESPR</v>
      </c>
      <c r="U90" s="2" t="str">
        <f>VLOOKUP(T90,Revistes!B$3:C$220,2, FALSE)</f>
        <v>0944-1344</v>
      </c>
      <c r="V90" s="25" t="str">
        <f>VLOOKUP(U90,Revistes!C$3:D$220,2, FALSE)</f>
        <v>R</v>
      </c>
      <c r="W90" s="25" t="str">
        <f>VLOOKUP(V90,Revistes!D$3:E$220,2, FALSE)</f>
        <v>S</v>
      </c>
      <c r="AA90" s="2">
        <v>2015</v>
      </c>
      <c r="AB90" s="2">
        <v>0</v>
      </c>
    </row>
    <row r="91" spans="1:28" ht="64">
      <c r="A91" s="26" t="str">
        <f>TRIM(Papers!B122)</f>
        <v>Unstructured and Semi-Structured Hexahedral Mesh Generation Methods</v>
      </c>
      <c r="B91" s="26" t="str">
        <f t="shared" si="34"/>
        <v>Unstructured and Semi-Structured Hexahedral Mesh Generation Methods</v>
      </c>
      <c r="C91" s="26" t="str">
        <f>TRIM(Papers!C122)</f>
        <v>Sarrate, J; Ruiz-Gironés, E; and Roca, X.</v>
      </c>
      <c r="D91" s="26" t="str">
        <f>TRIM(Papers!D122)</f>
        <v>Computational Technology Reviews , Vol. 10, pp. 35-64, 2014</v>
      </c>
      <c r="E91" s="26">
        <f t="shared" si="35"/>
        <v>59</v>
      </c>
      <c r="F91">
        <f t="shared" si="36"/>
        <v>34</v>
      </c>
      <c r="G91" s="26" t="str">
        <f t="shared" si="37"/>
        <v xml:space="preserve">Computational Technology Reviews </v>
      </c>
      <c r="H91" s="26">
        <f t="shared" si="42"/>
        <v>43</v>
      </c>
      <c r="I91" s="26">
        <f t="shared" si="43"/>
        <v>0</v>
      </c>
      <c r="J91" s="26">
        <f t="shared" si="44"/>
        <v>43</v>
      </c>
      <c r="K91" s="26" t="str">
        <f t="shared" si="38"/>
        <v>10</v>
      </c>
      <c r="L91" s="26">
        <f t="shared" si="29"/>
        <v>51</v>
      </c>
      <c r="M91" s="27" t="str">
        <f t="shared" si="39"/>
        <v>35</v>
      </c>
      <c r="N91" s="26">
        <f t="shared" si="30"/>
        <v>54</v>
      </c>
      <c r="O91" s="26" t="str">
        <f t="shared" si="40"/>
        <v>64</v>
      </c>
      <c r="P91" s="26" t="str">
        <f t="shared" si="41"/>
        <v>2014</v>
      </c>
      <c r="Q91" t="str">
        <f>Papers!A122</f>
        <v>2014-CTR-SRGR</v>
      </c>
      <c r="R91" s="2">
        <f t="shared" si="31"/>
        <v>5</v>
      </c>
      <c r="S91" s="2">
        <f t="shared" si="32"/>
        <v>9</v>
      </c>
      <c r="T91" s="2" t="str">
        <f t="shared" si="33"/>
        <v>CTR</v>
      </c>
      <c r="U91" s="2" t="str">
        <f>VLOOKUP(T91,Revistes!B$3:C$220,2, FALSE)</f>
        <v>2044-8430</v>
      </c>
      <c r="V91" s="25" t="str">
        <f>VLOOKUP(U91,Revistes!C$3:D$220,2, FALSE)</f>
        <v>R</v>
      </c>
      <c r="W91" s="25" t="str">
        <f>VLOOKUP(V91,Revistes!D$3:E$220,2, FALSE)</f>
        <v>S</v>
      </c>
      <c r="X91" s="2">
        <v>2014</v>
      </c>
      <c r="AA91" s="2">
        <v>2015</v>
      </c>
      <c r="AB91" s="2">
        <v>0</v>
      </c>
    </row>
    <row r="92" spans="1:28" ht="80">
      <c r="A92" s="26" t="str">
        <f>TRIM(Papers!B123)</f>
        <v>Nonsingular Isogeometric Boundary Element Method for Stokes Flows in 3D</v>
      </c>
      <c r="B92" s="26" t="str">
        <f t="shared" si="34"/>
        <v>Nonsingular Isogeometric Boundary Element Method for Stokes Flows in 3D</v>
      </c>
      <c r="C92" s="26" t="str">
        <f>TRIM(Papers!C123)</f>
        <v>Heltai, L.; Arroyo, M. and DeSimone, A.</v>
      </c>
      <c r="D92" s="26" t="str">
        <f>TRIM(Papers!D123)</f>
        <v>Computer Methods in Applied Mechanics and Engineering , Vol. 268, pp. 514-539, 2014</v>
      </c>
      <c r="E92" s="26">
        <f t="shared" si="35"/>
        <v>83</v>
      </c>
      <c r="F92">
        <f t="shared" si="36"/>
        <v>55</v>
      </c>
      <c r="G92" s="26" t="str">
        <f t="shared" si="37"/>
        <v xml:space="preserve">Computer Methods in Applied Mechanics and Engineering </v>
      </c>
      <c r="H92" s="26">
        <f t="shared" si="42"/>
        <v>65</v>
      </c>
      <c r="I92" s="26">
        <f t="shared" si="43"/>
        <v>0</v>
      </c>
      <c r="J92" s="26">
        <f t="shared" si="44"/>
        <v>65</v>
      </c>
      <c r="K92" s="26" t="str">
        <f t="shared" si="38"/>
        <v>268</v>
      </c>
      <c r="L92" s="26">
        <f t="shared" si="29"/>
        <v>74</v>
      </c>
      <c r="M92" s="27" t="str">
        <f t="shared" si="39"/>
        <v>514</v>
      </c>
      <c r="N92" s="26">
        <f t="shared" si="30"/>
        <v>78</v>
      </c>
      <c r="O92" s="26" t="str">
        <f t="shared" si="40"/>
        <v>539</v>
      </c>
      <c r="P92" s="26" t="str">
        <f t="shared" si="41"/>
        <v>2014</v>
      </c>
      <c r="Q92" t="str">
        <f>Papers!A123</f>
        <v>2014-CMAME-HAdS</v>
      </c>
      <c r="R92" s="2">
        <f t="shared" si="31"/>
        <v>5</v>
      </c>
      <c r="S92" s="2">
        <f t="shared" si="32"/>
        <v>11</v>
      </c>
      <c r="T92" s="2" t="str">
        <f t="shared" si="33"/>
        <v>CMAME</v>
      </c>
      <c r="U92" s="2" t="str">
        <f>VLOOKUP(T92,Revistes!B$3:C$220,2, FALSE)</f>
        <v>0045-7825</v>
      </c>
      <c r="V92" s="25" t="str">
        <f>VLOOKUP(U92,Revistes!C$3:D$220,2, FALSE)</f>
        <v>R</v>
      </c>
      <c r="W92" s="25" t="str">
        <f>VLOOKUP(V92,Revistes!D$3:E$220,2, FALSE)</f>
        <v>S</v>
      </c>
      <c r="X92" s="2">
        <v>2013</v>
      </c>
      <c r="AA92" s="2">
        <v>2015</v>
      </c>
      <c r="AB92" s="2">
        <v>0</v>
      </c>
    </row>
    <row r="93" spans="1:28" ht="64">
      <c r="A93" s="26" t="str">
        <f>TRIM(Papers!B124)</f>
        <v>Parametric solutions involving geometry: a step towards efficient shape optimization</v>
      </c>
      <c r="B93" s="26" t="str">
        <f t="shared" si="34"/>
        <v>Parametric solutions involving geometry: a step towards efficient shape optimization</v>
      </c>
      <c r="C93" s="26" t="str">
        <f>TRIM(Papers!C124)</f>
        <v>Ammar, A.; Huerta, A.; Chinesta, F. ; Cueto, E. and Leygue, A.</v>
      </c>
      <c r="D93" s="26" t="str">
        <f>TRIM(Papers!D124)</f>
        <v>Computer Methods in Applied Mechanics and Engineering , Vol. 268, pp. 178-193, 2014</v>
      </c>
      <c r="E93" s="26">
        <f t="shared" si="35"/>
        <v>83</v>
      </c>
      <c r="F93">
        <f t="shared" si="36"/>
        <v>55</v>
      </c>
      <c r="G93" s="26" t="str">
        <f t="shared" si="37"/>
        <v xml:space="preserve">Computer Methods in Applied Mechanics and Engineering </v>
      </c>
      <c r="H93" s="26">
        <f t="shared" si="42"/>
        <v>65</v>
      </c>
      <c r="I93" s="26">
        <f t="shared" si="43"/>
        <v>0</v>
      </c>
      <c r="J93" s="26">
        <f t="shared" si="44"/>
        <v>65</v>
      </c>
      <c r="K93" s="26" t="str">
        <f t="shared" si="38"/>
        <v>268</v>
      </c>
      <c r="L93" s="26">
        <f t="shared" si="29"/>
        <v>74</v>
      </c>
      <c r="M93" s="27" t="str">
        <f t="shared" si="39"/>
        <v>178</v>
      </c>
      <c r="N93" s="26">
        <f t="shared" si="30"/>
        <v>78</v>
      </c>
      <c r="O93" s="26" t="str">
        <f t="shared" si="40"/>
        <v>193</v>
      </c>
      <c r="P93" s="26" t="str">
        <f t="shared" si="41"/>
        <v>2014</v>
      </c>
      <c r="Q93" t="str">
        <f>Papers!A124</f>
        <v>2014-CMAME-AHCCL</v>
      </c>
      <c r="R93" s="2">
        <f t="shared" si="31"/>
        <v>5</v>
      </c>
      <c r="S93" s="2">
        <f t="shared" si="32"/>
        <v>11</v>
      </c>
      <c r="T93" s="2" t="str">
        <f t="shared" si="33"/>
        <v>CMAME</v>
      </c>
      <c r="U93" s="2" t="str">
        <f>VLOOKUP(T93,Revistes!B$3:C$220,2, FALSE)</f>
        <v>0045-7825</v>
      </c>
      <c r="V93" s="25" t="str">
        <f>VLOOKUP(U93,Revistes!C$3:D$220,2, FALSE)</f>
        <v>R</v>
      </c>
      <c r="W93" s="25" t="str">
        <f>VLOOKUP(V93,Revistes!D$3:E$220,2, FALSE)</f>
        <v>S</v>
      </c>
      <c r="X93" s="2">
        <v>2014</v>
      </c>
      <c r="AA93" s="2">
        <v>2015</v>
      </c>
      <c r="AB93" s="2">
        <v>0</v>
      </c>
    </row>
    <row r="94" spans="1:28" ht="112">
      <c r="A94" s="26" t="str">
        <f>TRIM(Papers!B125)</f>
        <v>On the natural stabilization of convection dominated problems using high order Bubnov-Galerkin finite elements</v>
      </c>
      <c r="B94" s="26" t="str">
        <f t="shared" si="34"/>
        <v>On the natural stabilization of convection dominated problems using high order Bubnov-Galerkin finite elements</v>
      </c>
      <c r="C94" s="26" t="str">
        <f>TRIM(Papers!C125)</f>
        <v>Cai, Q.; Kollmannsberger, S.; Sala-Lardies, E.; Huerta, A. and Rank, E.</v>
      </c>
      <c r="D94" s="26" t="str">
        <f>TRIM(Papers!D125)</f>
        <v>Computers and Mathematics with Applications , Vol. 66, Issue 12, pp. 2545-2558, 2014</v>
      </c>
      <c r="E94" s="26">
        <f t="shared" si="35"/>
        <v>84</v>
      </c>
      <c r="F94">
        <f t="shared" si="36"/>
        <v>45</v>
      </c>
      <c r="G94" s="26" t="str">
        <f t="shared" si="37"/>
        <v xml:space="preserve">Computers and Mathematics with Applications </v>
      </c>
      <c r="H94" s="26">
        <f t="shared" si="42"/>
        <v>64</v>
      </c>
      <c r="I94" s="26">
        <f t="shared" si="43"/>
        <v>0</v>
      </c>
      <c r="J94" s="26">
        <f t="shared" si="44"/>
        <v>64</v>
      </c>
      <c r="K94" s="26" t="str">
        <f t="shared" si="38"/>
        <v>66, Issue 12</v>
      </c>
      <c r="L94" s="26">
        <f t="shared" si="29"/>
        <v>74</v>
      </c>
      <c r="M94" s="27" t="str">
        <f t="shared" si="39"/>
        <v>2545</v>
      </c>
      <c r="N94" s="26">
        <f t="shared" si="30"/>
        <v>79</v>
      </c>
      <c r="O94" s="26" t="str">
        <f t="shared" si="40"/>
        <v>2558</v>
      </c>
      <c r="P94" s="26" t="str">
        <f t="shared" si="41"/>
        <v>2014</v>
      </c>
      <c r="Q94" t="str">
        <f>Papers!A125</f>
        <v>2014-CMA-CKSHR</v>
      </c>
      <c r="R94" s="2">
        <f t="shared" si="31"/>
        <v>5</v>
      </c>
      <c r="S94" s="2">
        <f t="shared" si="32"/>
        <v>9</v>
      </c>
      <c r="T94" s="2" t="str">
        <f t="shared" si="33"/>
        <v>CMA</v>
      </c>
      <c r="U94" s="2" t="str">
        <f>VLOOKUP(T94,Revistes!B$3:C$220,2, FALSE)</f>
        <v>0898-1221</v>
      </c>
      <c r="V94" s="25" t="str">
        <f>VLOOKUP(U94,Revistes!C$3:D$220,2, FALSE)</f>
        <v>R</v>
      </c>
      <c r="W94" s="25" t="str">
        <f>VLOOKUP(V94,Revistes!D$3:E$220,2, FALSE)</f>
        <v>S</v>
      </c>
      <c r="X94" s="2">
        <v>2013</v>
      </c>
      <c r="AA94" s="2">
        <v>2015</v>
      </c>
      <c r="AB94" s="2">
        <v>0</v>
      </c>
    </row>
    <row r="95" spans="1:28" ht="96">
      <c r="A95" s="26" t="str">
        <f>TRIM(Papers!B126)</f>
        <v>Goal-oriented space-time adaptivity for transient dynamics using a modal description of the adjoint solution</v>
      </c>
      <c r="B95" s="26" t="str">
        <f t="shared" si="34"/>
        <v>Goal-oriented space-time adaptivity for transient dynamics using a modal description of the adjoint solution</v>
      </c>
      <c r="C95" s="26" t="str">
        <f>TRIM(Papers!C126)</f>
        <v>Verdugo, F.; Parés, N.; and Díez, P.</v>
      </c>
      <c r="D95" s="26" t="str">
        <f>TRIM(Papers!D126)</f>
        <v>Computational Mechanics , Vol. 54, Issue 2, pp. 331-352, 2014</v>
      </c>
      <c r="E95" s="26">
        <f t="shared" si="35"/>
        <v>61</v>
      </c>
      <c r="F95">
        <f t="shared" si="36"/>
        <v>25</v>
      </c>
      <c r="G95" s="26" t="str">
        <f t="shared" si="37"/>
        <v xml:space="preserve">Computational Mechanics </v>
      </c>
      <c r="H95" s="26">
        <f t="shared" si="42"/>
        <v>43</v>
      </c>
      <c r="I95" s="26">
        <f t="shared" si="43"/>
        <v>0</v>
      </c>
      <c r="J95" s="26">
        <f t="shared" si="44"/>
        <v>43</v>
      </c>
      <c r="K95" s="26" t="str">
        <f t="shared" si="38"/>
        <v>54, Issue 2</v>
      </c>
      <c r="L95" s="26">
        <f t="shared" si="29"/>
        <v>52</v>
      </c>
      <c r="M95" s="27" t="str">
        <f t="shared" si="39"/>
        <v>331</v>
      </c>
      <c r="N95" s="26">
        <f t="shared" si="30"/>
        <v>56</v>
      </c>
      <c r="O95" s="26" t="str">
        <f t="shared" si="40"/>
        <v>352</v>
      </c>
      <c r="P95" s="26" t="str">
        <f t="shared" si="41"/>
        <v>2014</v>
      </c>
      <c r="Q95" t="str">
        <f>Papers!A126</f>
        <v>2014-CM-VPD</v>
      </c>
      <c r="R95" s="2">
        <f t="shared" si="31"/>
        <v>5</v>
      </c>
      <c r="S95" s="2">
        <f t="shared" si="32"/>
        <v>8</v>
      </c>
      <c r="T95" s="2" t="str">
        <f t="shared" si="33"/>
        <v>CM</v>
      </c>
      <c r="U95" s="2" t="str">
        <f>VLOOKUP(T95,Revistes!B$3:C$220,2, FALSE)</f>
        <v>0178-7675</v>
      </c>
      <c r="V95" s="25" t="str">
        <f>VLOOKUP(U95,Revistes!C$3:D$220,2, FALSE)</f>
        <v>R</v>
      </c>
      <c r="W95" s="25" t="str">
        <f>VLOOKUP(V95,Revistes!D$3:E$220,2, FALSE)</f>
        <v>S</v>
      </c>
      <c r="X95" s="2">
        <v>2014</v>
      </c>
      <c r="AA95" s="2">
        <v>2015</v>
      </c>
      <c r="AB95" s="2">
        <v>0</v>
      </c>
    </row>
    <row r="96" spans="1:28" ht="80">
      <c r="A96" s="26" t="str">
        <f>TRIM(Papers!B127)</f>
        <v>A surface mesh smoothing and untangling method independent of the CAD parameterization</v>
      </c>
      <c r="B96" s="26" t="str">
        <f t="shared" si="34"/>
        <v>A surface mesh smoothing and untangling method independent of the CAD parameterization</v>
      </c>
      <c r="C96" s="26" t="str">
        <f>TRIM(Papers!C127)</f>
        <v>Gargallo-Peiró, A.; Roca, X. and Sarrate, J.</v>
      </c>
      <c r="D96" s="26" t="str">
        <f>TRIM(Papers!D127)</f>
        <v>Computational Mechanics , Vol. 53, Issue 4, pp. 587-609, 2014</v>
      </c>
      <c r="E96" s="26">
        <f t="shared" si="35"/>
        <v>61</v>
      </c>
      <c r="F96">
        <f t="shared" si="36"/>
        <v>25</v>
      </c>
      <c r="G96" s="26" t="str">
        <f t="shared" si="37"/>
        <v xml:space="preserve">Computational Mechanics </v>
      </c>
      <c r="H96" s="26">
        <f t="shared" si="42"/>
        <v>43</v>
      </c>
      <c r="I96" s="26">
        <f t="shared" si="43"/>
        <v>0</v>
      </c>
      <c r="J96" s="26">
        <f t="shared" si="44"/>
        <v>43</v>
      </c>
      <c r="K96" s="26" t="str">
        <f t="shared" si="38"/>
        <v>53, Issue 4</v>
      </c>
      <c r="L96" s="26">
        <f t="shared" si="29"/>
        <v>52</v>
      </c>
      <c r="M96" s="27" t="str">
        <f t="shared" si="39"/>
        <v>587</v>
      </c>
      <c r="N96" s="26">
        <f t="shared" si="30"/>
        <v>56</v>
      </c>
      <c r="O96" s="26" t="str">
        <f t="shared" si="40"/>
        <v>609</v>
      </c>
      <c r="P96" s="26" t="str">
        <f t="shared" si="41"/>
        <v>2014</v>
      </c>
      <c r="Q96" t="str">
        <f>Papers!A127</f>
        <v>2014-CM-GRS</v>
      </c>
      <c r="R96" s="2">
        <f t="shared" si="31"/>
        <v>5</v>
      </c>
      <c r="S96" s="2">
        <f t="shared" si="32"/>
        <v>8</v>
      </c>
      <c r="T96" s="2" t="str">
        <f t="shared" si="33"/>
        <v>CM</v>
      </c>
      <c r="U96" s="2" t="str">
        <f>VLOOKUP(T96,Revistes!B$3:C$220,2, FALSE)</f>
        <v>0178-7675</v>
      </c>
      <c r="V96" s="25" t="str">
        <f>VLOOKUP(U96,Revistes!C$3:D$220,2, FALSE)</f>
        <v>R</v>
      </c>
      <c r="W96" s="25" t="str">
        <f>VLOOKUP(V96,Revistes!D$3:E$220,2, FALSE)</f>
        <v>S</v>
      </c>
      <c r="X96" s="2">
        <v>2014</v>
      </c>
      <c r="AA96" s="2">
        <v>2015</v>
      </c>
      <c r="AB96" s="2">
        <v>0</v>
      </c>
    </row>
    <row r="97" spans="1:28" ht="80">
      <c r="A97" s="26" t="str">
        <f>TRIM(Papers!B128)</f>
        <v>XLME interpolants, a seamless bridge between XFEM and enriched meshless methods</v>
      </c>
      <c r="B97" s="26" t="str">
        <f t="shared" si="34"/>
        <v>XLME interpolants, a seamless bridge between XFEM and enriched meshless methods</v>
      </c>
      <c r="C97" s="26" t="str">
        <f>TRIM(Papers!C128)</f>
        <v>Amiri, F.; Anitescu, C.; Arroyo, M.; Bordas, S.P.A.; and Rabczuk, T.</v>
      </c>
      <c r="D97" s="26" t="str">
        <f>TRIM(Papers!D128)</f>
        <v>Computational Mechanics , Vol. 53, Issue 1, pp. 45-57, 2014</v>
      </c>
      <c r="E97" s="26">
        <f t="shared" si="35"/>
        <v>59</v>
      </c>
      <c r="F97">
        <f t="shared" si="36"/>
        <v>25</v>
      </c>
      <c r="G97" s="26" t="str">
        <f t="shared" si="37"/>
        <v xml:space="preserve">Computational Mechanics </v>
      </c>
      <c r="H97" s="26">
        <f t="shared" si="42"/>
        <v>43</v>
      </c>
      <c r="I97" s="26">
        <f t="shared" si="43"/>
        <v>0</v>
      </c>
      <c r="J97" s="26">
        <f t="shared" si="44"/>
        <v>43</v>
      </c>
      <c r="K97" s="26" t="str">
        <f t="shared" si="38"/>
        <v>53, Issue 1</v>
      </c>
      <c r="L97" s="26">
        <f t="shared" si="29"/>
        <v>51</v>
      </c>
      <c r="M97" s="27" t="str">
        <f t="shared" si="39"/>
        <v>45</v>
      </c>
      <c r="N97" s="26">
        <f t="shared" si="30"/>
        <v>54</v>
      </c>
      <c r="O97" s="26" t="str">
        <f t="shared" si="40"/>
        <v>57</v>
      </c>
      <c r="P97" s="26" t="str">
        <f t="shared" si="41"/>
        <v>2014</v>
      </c>
      <c r="Q97" t="str">
        <f>Papers!A128</f>
        <v>2014-CM-AAABR</v>
      </c>
      <c r="R97" s="2">
        <f t="shared" si="31"/>
        <v>5</v>
      </c>
      <c r="S97" s="2">
        <f t="shared" si="32"/>
        <v>8</v>
      </c>
      <c r="T97" s="2" t="str">
        <f t="shared" si="33"/>
        <v>CM</v>
      </c>
      <c r="U97" s="2" t="str">
        <f>VLOOKUP(T97,Revistes!B$3:C$220,2, FALSE)</f>
        <v>0178-7675</v>
      </c>
      <c r="V97" s="25" t="str">
        <f>VLOOKUP(U97,Revistes!C$3:D$220,2, FALSE)</f>
        <v>R</v>
      </c>
      <c r="W97" s="25" t="str">
        <f>VLOOKUP(V97,Revistes!D$3:E$220,2, FALSE)</f>
        <v>S</v>
      </c>
      <c r="X97" s="2">
        <v>2013</v>
      </c>
      <c r="AA97" s="2">
        <v>2015</v>
      </c>
      <c r="AB97" s="2">
        <v>0</v>
      </c>
    </row>
    <row r="98" spans="1:28" ht="96">
      <c r="A98" s="26" t="str">
        <f>TRIM(Papers!B129)</f>
        <v>Hybridizable Discontinuous Galerkin with degree adaptivity for the incompressible Navier-Stokes equations</v>
      </c>
      <c r="B98" s="26" t="str">
        <f t="shared" si="34"/>
        <v>Hybridizable Discontinuous Galerkin with degree adaptivity for the incompressible Navier-Stokes equations</v>
      </c>
      <c r="C98" s="26" t="str">
        <f>TRIM(Papers!C129)</f>
        <v>Giorgiani G., Fernández-Méndez S., Huerta A.</v>
      </c>
      <c r="D98" s="26" t="str">
        <f>TRIM(Papers!D129)</f>
        <v>Computers and Fluids , Vol. 98, pp. 196-208, 2014</v>
      </c>
      <c r="E98" s="26">
        <f t="shared" si="35"/>
        <v>49</v>
      </c>
      <c r="F98">
        <f t="shared" si="36"/>
        <v>22</v>
      </c>
      <c r="G98" s="26" t="str">
        <f t="shared" si="37"/>
        <v xml:space="preserve">Computers and Fluids </v>
      </c>
      <c r="H98" s="26">
        <f t="shared" si="42"/>
        <v>31</v>
      </c>
      <c r="I98" s="26">
        <f t="shared" si="43"/>
        <v>0</v>
      </c>
      <c r="J98" s="26">
        <f t="shared" si="44"/>
        <v>31</v>
      </c>
      <c r="K98" s="26" t="str">
        <f t="shared" si="38"/>
        <v>98</v>
      </c>
      <c r="L98" s="26">
        <f t="shared" si="29"/>
        <v>40</v>
      </c>
      <c r="M98" s="27" t="str">
        <f t="shared" si="39"/>
        <v>196</v>
      </c>
      <c r="N98" s="26">
        <f t="shared" si="30"/>
        <v>44</v>
      </c>
      <c r="O98" s="26" t="str">
        <f t="shared" si="40"/>
        <v>208</v>
      </c>
      <c r="P98" s="26" t="str">
        <f t="shared" si="41"/>
        <v>2014</v>
      </c>
      <c r="Q98" t="str">
        <f>Papers!A129</f>
        <v>2014-CF-GFH</v>
      </c>
      <c r="R98" s="2">
        <f t="shared" si="31"/>
        <v>5</v>
      </c>
      <c r="S98" s="2">
        <f t="shared" si="32"/>
        <v>8</v>
      </c>
      <c r="T98" s="2" t="str">
        <f t="shared" si="33"/>
        <v>CF</v>
      </c>
      <c r="U98" s="2" t="str">
        <f>VLOOKUP(T98,Revistes!B$3:C$220,2, FALSE)</f>
        <v>0045-7930</v>
      </c>
      <c r="V98" s="25" t="str">
        <f>VLOOKUP(U98,Revistes!C$3:D$220,2, FALSE)</f>
        <v>R</v>
      </c>
      <c r="W98" s="25" t="str">
        <f>VLOOKUP(V98,Revistes!D$3:E$220,2, FALSE)</f>
        <v>S</v>
      </c>
      <c r="X98" s="2" t="s">
        <v>278</v>
      </c>
      <c r="AA98" s="2">
        <v>2015</v>
      </c>
      <c r="AB98" s="2">
        <v>0</v>
      </c>
    </row>
    <row r="99" spans="1:28" ht="160">
      <c r="A99" s="26" t="str">
        <f>TRIM(Papers!B130)</f>
        <v>Interplay of packing and flip-flop in local bilayer deformation. How phosphatidylglycerol could rescue mitochondrial function in a cardiolipin-deficient yeast mutant</v>
      </c>
      <c r="B99" s="26" t="str">
        <f t="shared" si="34"/>
        <v>Interplay of packing and flip-flop in local bilayer deformation. How phosphatidylglycerol could rescue mitochondrial function in a cardiolipin-deficient yeast mutant</v>
      </c>
      <c r="C99" s="26" t="str">
        <f>TRIM(Papers!C130)</f>
        <v>Khalifat, N; Rahimi, M.; Bitbol, A-F; Seigneuret, M.; Fournier, J.-B.; Puff, N.; Arroyo, M.; and Angelova, M.</v>
      </c>
      <c r="D99" s="26" t="str">
        <f>TRIM(Papers!D130)</f>
        <v>Biophysical Journal , Vol. 107, Issue 4, pp. 879-890, 2014</v>
      </c>
      <c r="E99" s="26">
        <f t="shared" si="35"/>
        <v>58</v>
      </c>
      <c r="F99">
        <f t="shared" si="36"/>
        <v>21</v>
      </c>
      <c r="G99" s="26" t="str">
        <f t="shared" si="37"/>
        <v xml:space="preserve">Biophysical Journal </v>
      </c>
      <c r="H99" s="26">
        <f t="shared" si="42"/>
        <v>40</v>
      </c>
      <c r="I99" s="26">
        <f t="shared" si="43"/>
        <v>0</v>
      </c>
      <c r="J99" s="26">
        <f t="shared" si="44"/>
        <v>40</v>
      </c>
      <c r="K99" s="26" t="str">
        <f t="shared" si="38"/>
        <v>107, Issue 4</v>
      </c>
      <c r="L99" s="26">
        <f t="shared" si="29"/>
        <v>49</v>
      </c>
      <c r="M99" s="27" t="str">
        <f t="shared" si="39"/>
        <v>879</v>
      </c>
      <c r="N99" s="26">
        <f t="shared" si="30"/>
        <v>53</v>
      </c>
      <c r="O99" s="26" t="str">
        <f t="shared" si="40"/>
        <v>890</v>
      </c>
      <c r="P99" s="26" t="str">
        <f t="shared" si="41"/>
        <v>2014</v>
      </c>
      <c r="Q99" t="str">
        <f>Papers!A130</f>
        <v>2014-BJ-KRBSFPAA</v>
      </c>
      <c r="R99" s="2">
        <f t="shared" si="31"/>
        <v>5</v>
      </c>
      <c r="S99" s="2">
        <f t="shared" si="32"/>
        <v>8</v>
      </c>
      <c r="T99" s="2" t="str">
        <f t="shared" si="33"/>
        <v>BJ</v>
      </c>
      <c r="U99" s="2" t="str">
        <f>VLOOKUP(T99,Revistes!B$3:C$220,2, FALSE)</f>
        <v>0006-3495</v>
      </c>
      <c r="V99" s="25" t="str">
        <f>VLOOKUP(U99,Revistes!C$3:D$220,2, FALSE)</f>
        <v>R</v>
      </c>
      <c r="W99" s="25" t="str">
        <f>VLOOKUP(V99,Revistes!D$3:E$220,2, FALSE)</f>
        <v>S</v>
      </c>
      <c r="X99" s="2">
        <v>2014</v>
      </c>
      <c r="AA99" s="2">
        <v>2015</v>
      </c>
      <c r="AB99" s="2">
        <v>0</v>
      </c>
    </row>
    <row r="100" spans="1:28" ht="112">
      <c r="A100" s="26" t="str">
        <f>TRIM(Papers!B131)</f>
        <v>Three-dimensional simulation of crack propagation in ferroelectric polycrystals: effect of combined toughening mechanisms</v>
      </c>
      <c r="B100" s="26" t="str">
        <f t="shared" si="34"/>
        <v>Three-dimensional simulation of crack propagation in ferroelectric polycrystals: effect of combined toughening mechanisms</v>
      </c>
      <c r="C100" s="26" t="str">
        <f>TRIM(Papers!C131)</f>
        <v>Abdollahi, A. and Arias, I.</v>
      </c>
      <c r="D100" s="26" t="str">
        <f>TRIM(Papers!D131)</f>
        <v>Acta Materiala , Vol. 65, pp. 106-117, 2014</v>
      </c>
      <c r="E100" s="26">
        <f t="shared" si="35"/>
        <v>43</v>
      </c>
      <c r="F100">
        <f t="shared" si="36"/>
        <v>16</v>
      </c>
      <c r="G100" s="26" t="str">
        <f t="shared" si="37"/>
        <v xml:space="preserve">Acta Materiala </v>
      </c>
      <c r="H100" s="26">
        <f t="shared" si="42"/>
        <v>25</v>
      </c>
      <c r="I100" s="26">
        <f t="shared" si="43"/>
        <v>0</v>
      </c>
      <c r="J100" s="26">
        <f t="shared" si="44"/>
        <v>25</v>
      </c>
      <c r="K100" s="26" t="str">
        <f t="shared" si="38"/>
        <v>65</v>
      </c>
      <c r="L100" s="26">
        <f t="shared" si="29"/>
        <v>34</v>
      </c>
      <c r="M100" s="27" t="str">
        <f t="shared" si="39"/>
        <v>106</v>
      </c>
      <c r="N100" s="26">
        <f t="shared" si="30"/>
        <v>38</v>
      </c>
      <c r="O100" s="26" t="str">
        <f t="shared" si="40"/>
        <v>117</v>
      </c>
      <c r="P100" s="26" t="str">
        <f t="shared" si="41"/>
        <v>2014</v>
      </c>
      <c r="Q100" t="str">
        <f>Papers!A131</f>
        <v>2014-AM-AA</v>
      </c>
      <c r="R100" s="2">
        <f t="shared" si="31"/>
        <v>5</v>
      </c>
      <c r="S100" s="2">
        <f t="shared" si="32"/>
        <v>8</v>
      </c>
      <c r="T100" s="2" t="str">
        <f t="shared" si="33"/>
        <v>AM</v>
      </c>
      <c r="U100" s="2" t="str">
        <f>VLOOKUP(T100,Revistes!B$3:C$220,2, FALSE)</f>
        <v>1359-6454</v>
      </c>
      <c r="V100" s="25" t="str">
        <f>VLOOKUP(U100,Revistes!C$3:D$220,2, FALSE)</f>
        <v>R</v>
      </c>
      <c r="W100" s="25" t="str">
        <f>VLOOKUP(V100,Revistes!D$3:E$220,2, FALSE)</f>
        <v>S</v>
      </c>
      <c r="X100" s="2">
        <v>2014</v>
      </c>
      <c r="AA100" s="2">
        <v>2015</v>
      </c>
      <c r="AB100" s="2">
        <v>0</v>
      </c>
    </row>
    <row r="101" spans="1:28" ht="64">
      <c r="A101" s="26" t="str">
        <f>TRIM(Papers!B134)</f>
        <v>Hierarchical micro-adaptation of biological structures by mechanical stimuli</v>
      </c>
      <c r="B101" s="26" t="str">
        <f t="shared" si="34"/>
        <v>Hierarchical micro-adaptation of biological structures by mechanical stimuli</v>
      </c>
      <c r="C101" s="26" t="str">
        <f>TRIM(Papers!C134)</f>
        <v>Sáez, P.; Pena, E.; Doblaré, M.; Martínez, M.A.</v>
      </c>
      <c r="D101" s="26" t="str">
        <f>TRIM(Papers!D134)</f>
        <v>International Journal of Solids and Structures , Vol. 50, Issues 14-15, pp. 2353-2370, 2013</v>
      </c>
      <c r="E101" s="26">
        <f t="shared" si="35"/>
        <v>91</v>
      </c>
      <c r="F101">
        <f t="shared" si="36"/>
        <v>48</v>
      </c>
      <c r="G101" s="26" t="str">
        <f t="shared" si="37"/>
        <v xml:space="preserve">International Journal of Solids and Structures </v>
      </c>
      <c r="H101" s="26">
        <f t="shared" si="42"/>
        <v>71</v>
      </c>
      <c r="I101" s="26">
        <f t="shared" si="43"/>
        <v>0</v>
      </c>
      <c r="J101" s="26">
        <f t="shared" si="44"/>
        <v>71</v>
      </c>
      <c r="K101" s="26" t="str">
        <f t="shared" si="38"/>
        <v>50, Issues 14-15</v>
      </c>
      <c r="L101" s="26">
        <f t="shared" si="29"/>
        <v>81</v>
      </c>
      <c r="M101" s="27" t="str">
        <f t="shared" si="39"/>
        <v>2353</v>
      </c>
      <c r="N101" s="26">
        <f t="shared" si="30"/>
        <v>86</v>
      </c>
      <c r="O101" s="26" t="str">
        <f t="shared" si="40"/>
        <v>2370</v>
      </c>
      <c r="P101" s="26" t="str">
        <f t="shared" si="41"/>
        <v>2013</v>
      </c>
      <c r="Q101" t="str">
        <f>Papers!A134</f>
        <v>2013-IJSS-SPDM</v>
      </c>
      <c r="R101" s="2">
        <f t="shared" si="31"/>
        <v>5</v>
      </c>
      <c r="S101" s="2">
        <f t="shared" si="32"/>
        <v>10</v>
      </c>
      <c r="T101" s="2" t="str">
        <f t="shared" si="33"/>
        <v>IJSS</v>
      </c>
      <c r="U101" s="2" t="str">
        <f>VLOOKUP(T101,Revistes!B$3:C$220,2, FALSE)</f>
        <v>0020-7683</v>
      </c>
      <c r="V101" s="25" t="str">
        <f>VLOOKUP(U101,Revistes!C$3:D$220,2, FALSE)</f>
        <v>R</v>
      </c>
      <c r="W101" s="25" t="str">
        <f>VLOOKUP(V101,Revistes!D$3:E$220,2, FALSE)</f>
        <v>S</v>
      </c>
      <c r="X101" s="2">
        <v>2014</v>
      </c>
      <c r="AA101" s="2">
        <v>2015</v>
      </c>
      <c r="AB101" s="2">
        <v>0</v>
      </c>
    </row>
    <row r="102" spans="1:28" ht="96">
      <c r="A102" s="26" t="str">
        <f>TRIM(Papers!B135)</f>
        <v>Unravelling the linkages between water, sanitation, hygiene and rural poverty: the WASH Poverty Index</v>
      </c>
      <c r="B102" s="26" t="e">
        <f t="shared" si="34"/>
        <v>#VALUE!</v>
      </c>
      <c r="C102" s="26" t="str">
        <f>TRIM(Papers!C135)</f>
        <v>Giné. R. and Pérez-Foguet, A.</v>
      </c>
      <c r="D102" s="26" t="str">
        <f>TRIM(Papers!D135)</f>
        <v/>
      </c>
      <c r="E102" s="26">
        <f t="shared" si="35"/>
        <v>0</v>
      </c>
      <c r="F102" t="e">
        <f t="shared" si="36"/>
        <v>#VALUE!</v>
      </c>
      <c r="G102" s="26" t="e">
        <f t="shared" si="37"/>
        <v>#VALUE!</v>
      </c>
      <c r="H102" s="26">
        <f t="shared" si="42"/>
        <v>0</v>
      </c>
      <c r="I102" s="26">
        <f t="shared" si="43"/>
        <v>0</v>
      </c>
      <c r="J102" s="26">
        <f t="shared" si="44"/>
        <v>0</v>
      </c>
      <c r="K102" s="26" t="str">
        <f t="shared" si="38"/>
        <v/>
      </c>
      <c r="L102" s="26">
        <f t="shared" si="29"/>
        <v>0</v>
      </c>
      <c r="M102" s="27" t="str">
        <f t="shared" si="39"/>
        <v xml:space="preserve"> </v>
      </c>
      <c r="N102" s="26">
        <f t="shared" si="30"/>
        <v>0</v>
      </c>
      <c r="O102" s="26" t="str">
        <f t="shared" si="40"/>
        <v xml:space="preserve"> </v>
      </c>
      <c r="P102" s="26" t="e">
        <f t="shared" si="41"/>
        <v>#VALUE!</v>
      </c>
      <c r="Q102" t="str">
        <f>Papers!A135</f>
        <v>2013-WRM-GP</v>
      </c>
      <c r="R102" s="2">
        <f t="shared" si="31"/>
        <v>5</v>
      </c>
      <c r="S102" s="2">
        <f t="shared" si="32"/>
        <v>9</v>
      </c>
      <c r="T102" s="2" t="str">
        <f t="shared" si="33"/>
        <v>WRM</v>
      </c>
      <c r="U102" s="2" t="str">
        <f>VLOOKUP(T102,Revistes!B$3:C$220,2, FALSE)</f>
        <v>0920-4741</v>
      </c>
      <c r="V102" s="25" t="str">
        <f>VLOOKUP(U102,Revistes!C$3:D$220,2, FALSE)</f>
        <v>R</v>
      </c>
      <c r="W102" s="25" t="str">
        <f>VLOOKUP(V102,Revistes!D$3:E$220,2, FALSE)</f>
        <v>S</v>
      </c>
      <c r="X102" s="2">
        <v>2013</v>
      </c>
      <c r="AA102" s="2">
        <v>2015</v>
      </c>
      <c r="AB102" s="2">
        <v>0</v>
      </c>
    </row>
    <row r="103" spans="1:28" ht="96">
      <c r="A103" s="26" t="str">
        <f>TRIM(Papers!B136)</f>
        <v>Water, sanitation, hygiene and rural poverty: issues of sector monitoring and the role of aggregated indicators</v>
      </c>
      <c r="B103" s="26" t="str">
        <f t="shared" si="34"/>
        <v>Water, sanitation, hygiene and rural poverty: issues of sector monitoring and the role of aggregated indicators</v>
      </c>
      <c r="C103" s="26" t="str">
        <f>TRIM(Papers!C136)</f>
        <v>Giné. R., and Pérez-Foguet, A.</v>
      </c>
      <c r="D103" s="26" t="str">
        <f>TRIM(Papers!D136)</f>
        <v>Water Policy , Vol. 15, Number: 6, pp. 1018-1045, 2013</v>
      </c>
      <c r="E103" s="26">
        <f t="shared" si="35"/>
        <v>54</v>
      </c>
      <c r="F103">
        <f t="shared" si="36"/>
        <v>14</v>
      </c>
      <c r="G103" s="26" t="str">
        <f t="shared" si="37"/>
        <v xml:space="preserve">Water Policy </v>
      </c>
      <c r="H103" s="26">
        <f t="shared" si="42"/>
        <v>34</v>
      </c>
      <c r="I103" s="26">
        <f t="shared" si="43"/>
        <v>0</v>
      </c>
      <c r="J103" s="26">
        <f t="shared" si="44"/>
        <v>34</v>
      </c>
      <c r="K103" s="26" t="str">
        <f t="shared" si="38"/>
        <v>15, Number: 6</v>
      </c>
      <c r="L103" s="26">
        <f t="shared" si="29"/>
        <v>44</v>
      </c>
      <c r="M103" s="27" t="str">
        <f t="shared" si="39"/>
        <v>1018</v>
      </c>
      <c r="N103" s="26">
        <f t="shared" si="30"/>
        <v>49</v>
      </c>
      <c r="O103" s="26" t="str">
        <f t="shared" si="40"/>
        <v>1045</v>
      </c>
      <c r="P103" s="26" t="str">
        <f t="shared" si="41"/>
        <v>2013</v>
      </c>
      <c r="Q103" t="str">
        <f>Papers!A136</f>
        <v>2013-WP-GP</v>
      </c>
      <c r="R103" s="2">
        <f t="shared" si="31"/>
        <v>5</v>
      </c>
      <c r="S103" s="2">
        <f t="shared" si="32"/>
        <v>8</v>
      </c>
      <c r="T103" s="2" t="str">
        <f t="shared" si="33"/>
        <v>WP</v>
      </c>
      <c r="U103" s="2" t="str">
        <f>VLOOKUP(T103,Revistes!B$3:C$220,2, FALSE)</f>
        <v>1366-7017</v>
      </c>
      <c r="V103" s="25" t="str">
        <f>VLOOKUP(U103,Revistes!C$3:D$220,2, FALSE)</f>
        <v>R</v>
      </c>
      <c r="W103" s="25" t="str">
        <f>VLOOKUP(V103,Revistes!D$3:E$220,2, FALSE)</f>
        <v>S</v>
      </c>
      <c r="X103" s="2">
        <v>2013</v>
      </c>
      <c r="AA103" s="2">
        <v>2015</v>
      </c>
      <c r="AB103" s="2">
        <v>0</v>
      </c>
    </row>
    <row r="104" spans="1:28" ht="48">
      <c r="A104" s="26" t="str">
        <f>TRIM(Papers!B137)</f>
        <v>Confined Bilayers Passively Regulate Shape and Stress</v>
      </c>
      <c r="B104" s="26" t="str">
        <f t="shared" si="34"/>
        <v>Confined Bilayers Passively Regulate Shape and Stress</v>
      </c>
      <c r="C104" s="26" t="str">
        <f>TRIM(Papers!C137)</f>
        <v>M. Staykova; M. Arroyo; M. Rahimi, and H. A. Stone</v>
      </c>
      <c r="D104" s="26" t="str">
        <f>TRIM(Papers!D137)</f>
        <v>Physical Review Letters , Vol. 110, Article number: 28101, 2013</v>
      </c>
      <c r="E104" s="26">
        <f t="shared" si="35"/>
        <v>63</v>
      </c>
      <c r="F104">
        <f t="shared" si="36"/>
        <v>25</v>
      </c>
      <c r="G104" s="26" t="str">
        <f t="shared" si="37"/>
        <v xml:space="preserve">Physical Review Letters </v>
      </c>
      <c r="H104" s="26">
        <f t="shared" si="42"/>
        <v>0</v>
      </c>
      <c r="I104" s="26">
        <f t="shared" si="43"/>
        <v>35</v>
      </c>
      <c r="J104" s="26">
        <f t="shared" si="44"/>
        <v>35</v>
      </c>
      <c r="K104" s="26" t="str">
        <f t="shared" si="38"/>
        <v>110</v>
      </c>
      <c r="L104" s="26">
        <f t="shared" si="29"/>
        <v>0</v>
      </c>
      <c r="M104" s="27" t="str">
        <f t="shared" si="39"/>
        <v>Article number: 28101</v>
      </c>
      <c r="N104" s="26">
        <f t="shared" si="30"/>
        <v>0</v>
      </c>
      <c r="O104" s="26" t="str">
        <f t="shared" si="40"/>
        <v xml:space="preserve"> </v>
      </c>
      <c r="P104" s="26" t="str">
        <f t="shared" si="41"/>
        <v>2013</v>
      </c>
      <c r="Q104" t="str">
        <f>Papers!A137</f>
        <v>2013-PRL-SARS</v>
      </c>
      <c r="R104" s="2">
        <f t="shared" si="31"/>
        <v>5</v>
      </c>
      <c r="S104" s="2">
        <f t="shared" si="32"/>
        <v>9</v>
      </c>
      <c r="T104" s="2" t="str">
        <f t="shared" si="33"/>
        <v>PRL</v>
      </c>
      <c r="U104" s="2" t="str">
        <f>VLOOKUP(T104,Revistes!B$3:C$220,2, FALSE)</f>
        <v>1079-7114</v>
      </c>
      <c r="V104" s="25" t="str">
        <f>VLOOKUP(U104,Revistes!C$3:D$220,2, FALSE)</f>
        <v>R</v>
      </c>
      <c r="W104" s="25" t="str">
        <f>VLOOKUP(V104,Revistes!D$3:E$220,2, FALSE)</f>
        <v>S</v>
      </c>
      <c r="X104" s="2">
        <v>2013</v>
      </c>
      <c r="AA104" s="2">
        <v>2015</v>
      </c>
      <c r="AB104" s="2">
        <v>0</v>
      </c>
    </row>
    <row r="105" spans="1:28" ht="48">
      <c r="A105" s="26" t="str">
        <f>TRIM(Papers!B138)</f>
        <v>Physiology-based model of cell viscoelasticity</v>
      </c>
      <c r="B105" s="26" t="str">
        <f t="shared" si="34"/>
        <v>Physiology-based model of cell viscoelasticity</v>
      </c>
      <c r="C105" s="26" t="str">
        <f>TRIM(Papers!C138)</f>
        <v>Muñoz, J.J. and Albo, S.</v>
      </c>
      <c r="D105" s="26" t="str">
        <f>TRIM(Papers!D138)</f>
        <v>Mechanics Research Communications , Vol. 88, Issue 1, pp. 1-8, 2013</v>
      </c>
      <c r="E105" s="26">
        <f t="shared" si="35"/>
        <v>67</v>
      </c>
      <c r="F105">
        <f t="shared" si="36"/>
        <v>35</v>
      </c>
      <c r="G105" s="26" t="str">
        <f t="shared" si="37"/>
        <v xml:space="preserve">Mechanics Research Communications </v>
      </c>
      <c r="H105" s="26">
        <f t="shared" si="42"/>
        <v>53</v>
      </c>
      <c r="I105" s="26">
        <f t="shared" si="43"/>
        <v>0</v>
      </c>
      <c r="J105" s="26">
        <f t="shared" si="44"/>
        <v>53</v>
      </c>
      <c r="K105" s="26" t="str">
        <f t="shared" si="38"/>
        <v>88, Issue 1</v>
      </c>
      <c r="L105" s="26">
        <f t="shared" si="29"/>
        <v>60</v>
      </c>
      <c r="M105" s="27" t="str">
        <f t="shared" si="39"/>
        <v>1</v>
      </c>
      <c r="N105" s="26">
        <f t="shared" si="30"/>
        <v>62</v>
      </c>
      <c r="O105" s="26" t="str">
        <f t="shared" si="40"/>
        <v>8</v>
      </c>
      <c r="P105" s="26" t="str">
        <f t="shared" si="41"/>
        <v>2013</v>
      </c>
      <c r="Q105" t="str">
        <f>Papers!A138</f>
        <v>2013-PRE-MA</v>
      </c>
      <c r="R105" s="2">
        <f t="shared" si="31"/>
        <v>5</v>
      </c>
      <c r="S105" s="2">
        <f t="shared" si="32"/>
        <v>9</v>
      </c>
      <c r="T105" s="2" t="str">
        <f t="shared" si="33"/>
        <v>PRE</v>
      </c>
      <c r="U105" s="2" t="str">
        <f>VLOOKUP(T105,Revistes!B$3:C$220,2, FALSE)</f>
        <v>1550-2376</v>
      </c>
      <c r="V105" s="25" t="str">
        <f>VLOOKUP(U105,Revistes!C$3:D$220,2, FALSE)</f>
        <v>R</v>
      </c>
      <c r="W105" s="25" t="str">
        <f>VLOOKUP(V105,Revistes!D$3:E$220,2, FALSE)</f>
        <v>S</v>
      </c>
      <c r="X105" s="2">
        <v>2013</v>
      </c>
      <c r="AA105" s="2">
        <v>2015</v>
      </c>
      <c r="AB105" s="2">
        <v>0</v>
      </c>
    </row>
    <row r="106" spans="1:28" ht="64">
      <c r="A106" s="26" t="str">
        <f>TRIM(Papers!B139)</f>
        <v>A truss element for modelling reversible softening in living tissues</v>
      </c>
      <c r="B106" s="26" t="str">
        <f t="shared" si="34"/>
        <v>A truss element for modelling reversible softening in living tissues</v>
      </c>
      <c r="C106" s="26" t="str">
        <f>TRIM(Papers!C139)</f>
        <v>Muñoz, J.J.; Conte, V.; Asadipour, N.; and Miodownik, M.</v>
      </c>
      <c r="D106" s="26" t="str">
        <f>TRIM(Papers!D139)</f>
        <v>Mechanics Research Communications , Vol. 49, pp. 44-49, 2013</v>
      </c>
      <c r="E106" s="26">
        <f t="shared" si="35"/>
        <v>60</v>
      </c>
      <c r="F106">
        <f t="shared" si="36"/>
        <v>35</v>
      </c>
      <c r="G106" s="26" t="str">
        <f t="shared" si="37"/>
        <v xml:space="preserve">Mechanics Research Communications </v>
      </c>
      <c r="H106" s="26">
        <f t="shared" si="42"/>
        <v>44</v>
      </c>
      <c r="I106" s="26">
        <f t="shared" si="43"/>
        <v>0</v>
      </c>
      <c r="J106" s="26">
        <f t="shared" si="44"/>
        <v>44</v>
      </c>
      <c r="K106" s="26" t="str">
        <f t="shared" si="38"/>
        <v>49</v>
      </c>
      <c r="L106" s="26">
        <f t="shared" si="29"/>
        <v>52</v>
      </c>
      <c r="M106" s="27" t="str">
        <f t="shared" si="39"/>
        <v>44</v>
      </c>
      <c r="N106" s="26">
        <f t="shared" si="30"/>
        <v>55</v>
      </c>
      <c r="O106" s="26" t="str">
        <f t="shared" si="40"/>
        <v>49</v>
      </c>
      <c r="P106" s="26" t="str">
        <f t="shared" si="41"/>
        <v>2013</v>
      </c>
      <c r="Q106" t="str">
        <f>Papers!A139</f>
        <v>2013-MRC-MCAM</v>
      </c>
      <c r="R106" s="2">
        <f t="shared" si="31"/>
        <v>5</v>
      </c>
      <c r="S106" s="2">
        <f t="shared" si="32"/>
        <v>9</v>
      </c>
      <c r="T106" s="2" t="str">
        <f t="shared" si="33"/>
        <v>MRC</v>
      </c>
      <c r="U106" s="2" t="str">
        <f>VLOOKUP(T106,Revistes!B$3:C$220,2, FALSE)</f>
        <v>0093-6413</v>
      </c>
      <c r="V106" s="25" t="str">
        <f>VLOOKUP(U106,Revistes!C$3:D$220,2, FALSE)</f>
        <v>R</v>
      </c>
      <c r="W106" s="25" t="str">
        <f>VLOOKUP(V106,Revistes!D$3:E$220,2, FALSE)</f>
        <v>S</v>
      </c>
      <c r="X106" s="2">
        <v>2013</v>
      </c>
      <c r="AA106" s="2">
        <v>2015</v>
      </c>
      <c r="AB106" s="2">
        <v>0</v>
      </c>
    </row>
    <row r="107" spans="1:28" ht="80">
      <c r="A107" s="26" t="str">
        <f>TRIM(Papers!B140)</f>
        <v>Modal-based prediction of sound transmission through slits and openings between rooms</v>
      </c>
      <c r="B107" s="26" t="str">
        <f t="shared" si="34"/>
        <v>Modal-based prediction of sound transmission through slits and openings between rooms</v>
      </c>
      <c r="C107" s="26" t="str">
        <f>TRIM(Papers!C140)</f>
        <v>Poblet-Puig, J. and Rodríguez-Ferran, A.</v>
      </c>
      <c r="D107" s="26" t="str">
        <f>TRIM(Papers!D140)</f>
        <v>Journal of Sound and Vibration , Vol. 332, Num: 5, pp. 1265-1287, 2013</v>
      </c>
      <c r="E107" s="26">
        <f t="shared" si="35"/>
        <v>70</v>
      </c>
      <c r="F107">
        <f t="shared" si="36"/>
        <v>32</v>
      </c>
      <c r="G107" s="26" t="str">
        <f t="shared" si="37"/>
        <v xml:space="preserve">Journal of Sound and Vibration </v>
      </c>
      <c r="H107" s="26">
        <f t="shared" si="42"/>
        <v>50</v>
      </c>
      <c r="I107" s="26">
        <f t="shared" si="43"/>
        <v>0</v>
      </c>
      <c r="J107" s="26">
        <f t="shared" si="44"/>
        <v>50</v>
      </c>
      <c r="K107" s="26" t="str">
        <f t="shared" si="38"/>
        <v>332, Num: 5</v>
      </c>
      <c r="L107" s="26">
        <f t="shared" si="29"/>
        <v>60</v>
      </c>
      <c r="M107" s="27" t="str">
        <f t="shared" si="39"/>
        <v>1265</v>
      </c>
      <c r="N107" s="26">
        <f t="shared" si="30"/>
        <v>65</v>
      </c>
      <c r="O107" s="26" t="str">
        <f t="shared" si="40"/>
        <v>1287</v>
      </c>
      <c r="P107" s="26" t="str">
        <f t="shared" si="41"/>
        <v>2013</v>
      </c>
      <c r="Q107" t="str">
        <f>Papers!A140</f>
        <v>2013-JSV-PR</v>
      </c>
      <c r="R107" s="2">
        <f t="shared" si="31"/>
        <v>5</v>
      </c>
      <c r="S107" s="2">
        <f t="shared" si="32"/>
        <v>9</v>
      </c>
      <c r="T107" s="2" t="str">
        <f t="shared" si="33"/>
        <v>JSV</v>
      </c>
      <c r="U107" s="2" t="str">
        <f>VLOOKUP(T107,Revistes!B$3:C$220,2, FALSE)</f>
        <v>0022-460X</v>
      </c>
      <c r="V107" s="25" t="str">
        <f>VLOOKUP(U107,Revistes!C$3:D$220,2, FALSE)</f>
        <v>R</v>
      </c>
      <c r="W107" s="25" t="str">
        <f>VLOOKUP(V107,Revistes!D$3:E$220,2, FALSE)</f>
        <v>S</v>
      </c>
      <c r="X107" s="2">
        <v>2013</v>
      </c>
      <c r="AA107" s="2">
        <v>2015</v>
      </c>
      <c r="AB107" s="2">
        <v>0</v>
      </c>
    </row>
    <row r="108" spans="1:28" ht="64">
      <c r="A108" s="26" t="str">
        <f>TRIM(Papers!B141)</f>
        <v>Numerical estimation of coupling loss factors in building acoustics</v>
      </c>
      <c r="B108" s="26" t="str">
        <f t="shared" si="34"/>
        <v>Numerical estimation of coupling loss factors in building acoustics</v>
      </c>
      <c r="C108" s="26" t="str">
        <f>TRIM(Papers!C141)</f>
        <v>Díaz-Cereceda, C.; Poblet-Puig, J. and Rodríguez-Ferran, A.</v>
      </c>
      <c r="D108" s="26" t="str">
        <f>TRIM(Papers!D141)</f>
        <v>Journal of Sound and Vibration , Vol. 332, Issue 21, pp. 5433-5450, 2013</v>
      </c>
      <c r="E108" s="26">
        <f t="shared" si="35"/>
        <v>72</v>
      </c>
      <c r="F108">
        <f t="shared" si="36"/>
        <v>32</v>
      </c>
      <c r="G108" s="26" t="str">
        <f t="shared" si="37"/>
        <v xml:space="preserve">Journal of Sound and Vibration </v>
      </c>
      <c r="H108" s="26">
        <f t="shared" si="42"/>
        <v>52</v>
      </c>
      <c r="I108" s="26">
        <f t="shared" si="43"/>
        <v>0</v>
      </c>
      <c r="J108" s="26">
        <f t="shared" si="44"/>
        <v>52</v>
      </c>
      <c r="K108" s="26" t="str">
        <f t="shared" si="38"/>
        <v>332, Issue 21</v>
      </c>
      <c r="L108" s="26">
        <f t="shared" si="29"/>
        <v>62</v>
      </c>
      <c r="M108" s="27" t="str">
        <f t="shared" si="39"/>
        <v>5433</v>
      </c>
      <c r="N108" s="26">
        <f t="shared" si="30"/>
        <v>67</v>
      </c>
      <c r="O108" s="26" t="str">
        <f t="shared" si="40"/>
        <v>5450</v>
      </c>
      <c r="P108" s="26" t="str">
        <f t="shared" si="41"/>
        <v>2013</v>
      </c>
      <c r="Q108" t="str">
        <f>Papers!A141</f>
        <v>2013-JSV-DPR</v>
      </c>
      <c r="R108" s="2">
        <f t="shared" si="31"/>
        <v>5</v>
      </c>
      <c r="S108" s="2">
        <f t="shared" si="32"/>
        <v>9</v>
      </c>
      <c r="T108" s="2" t="str">
        <f t="shared" si="33"/>
        <v>JSV</v>
      </c>
      <c r="U108" s="2" t="str">
        <f>VLOOKUP(T108,Revistes!B$3:C$220,2, FALSE)</f>
        <v>0022-460X</v>
      </c>
      <c r="V108" s="25" t="str">
        <f>VLOOKUP(U108,Revistes!C$3:D$220,2, FALSE)</f>
        <v>R</v>
      </c>
      <c r="W108" s="25" t="str">
        <f>VLOOKUP(V108,Revistes!D$3:E$220,2, FALSE)</f>
        <v>S</v>
      </c>
      <c r="X108" s="2">
        <v>2013</v>
      </c>
      <c r="AA108" s="2">
        <v>2015</v>
      </c>
      <c r="AB108" s="2">
        <v>0</v>
      </c>
    </row>
    <row r="109" spans="1:28" ht="64">
      <c r="A109" s="26" t="str">
        <f>TRIM(Papers!B142)</f>
        <v>Numerical approximation of internal discontinuity interface problems</v>
      </c>
      <c r="B109" s="26" t="str">
        <f t="shared" si="34"/>
        <v>Numerical approximation of internal discontinuity interface problems</v>
      </c>
      <c r="C109" s="26" t="str">
        <f>TRIM(Papers!C142)</f>
        <v>Discacciati, M.; Quarteroni, A. and Quinodoz, S.</v>
      </c>
      <c r="D109" s="26" t="str">
        <f>TRIM(Papers!D142)</f>
        <v>Journal on Scientific Computing (SIAM) , Vol. 35, Number 3, pp. 2341-2369, 2013</v>
      </c>
      <c r="E109" s="26">
        <f t="shared" si="35"/>
        <v>79</v>
      </c>
      <c r="F109">
        <f t="shared" si="36"/>
        <v>40</v>
      </c>
      <c r="G109" s="26" t="str">
        <f t="shared" si="37"/>
        <v xml:space="preserve">Journal on Scientific Computing (SIAM) </v>
      </c>
      <c r="H109" s="26">
        <f t="shared" si="42"/>
        <v>59</v>
      </c>
      <c r="I109" s="26">
        <f t="shared" si="43"/>
        <v>0</v>
      </c>
      <c r="J109" s="26">
        <f t="shared" si="44"/>
        <v>59</v>
      </c>
      <c r="K109" s="26" t="str">
        <f t="shared" si="38"/>
        <v>35, Number 3</v>
      </c>
      <c r="L109" s="26">
        <f t="shared" si="29"/>
        <v>69</v>
      </c>
      <c r="M109" s="27" t="str">
        <f t="shared" si="39"/>
        <v>2341</v>
      </c>
      <c r="N109" s="26">
        <f t="shared" si="30"/>
        <v>74</v>
      </c>
      <c r="O109" s="26" t="str">
        <f t="shared" si="40"/>
        <v>2369</v>
      </c>
      <c r="P109" s="26" t="str">
        <f t="shared" si="41"/>
        <v>2013</v>
      </c>
      <c r="Q109" t="str">
        <f>Papers!A142</f>
        <v>2013-JSC-DQQ</v>
      </c>
      <c r="R109" s="2">
        <f t="shared" si="31"/>
        <v>5</v>
      </c>
      <c r="S109" s="2">
        <f t="shared" si="32"/>
        <v>9</v>
      </c>
      <c r="T109" s="2" t="str">
        <f t="shared" si="33"/>
        <v>JSC</v>
      </c>
      <c r="U109" s="2" t="str">
        <f>VLOOKUP(T109,Revistes!B$3:C$220,2, FALSE)</f>
        <v>0885-7474</v>
      </c>
      <c r="V109" s="25" t="str">
        <f>VLOOKUP(U109,Revistes!C$3:D$220,2, FALSE)</f>
        <v>R</v>
      </c>
      <c r="W109" s="25" t="str">
        <f>VLOOKUP(V109,Revistes!D$3:E$220,2, FALSE)</f>
        <v>S</v>
      </c>
      <c r="X109" s="2">
        <v>2013</v>
      </c>
      <c r="AA109" s="2">
        <v>2015</v>
      </c>
      <c r="AB109" s="2">
        <v>0</v>
      </c>
    </row>
    <row r="110" spans="1:28" ht="80">
      <c r="A110" s="26" t="str">
        <f>TRIM(Papers!B143)</f>
        <v>An atomistic-based foliation model for multilayer graphene materials and nanotubes</v>
      </c>
      <c r="B110" s="26" t="str">
        <f t="shared" si="34"/>
        <v>An atomistic-based foliation model for multilayer graphene materials and nanotubes</v>
      </c>
      <c r="C110" s="26" t="str">
        <f>TRIM(Papers!C143)</f>
        <v>Ghosh, S. and Arroyo, M.</v>
      </c>
      <c r="D110" s="26" t="str">
        <f>TRIM(Papers!D143)</f>
        <v>Journal of the Mechanics and Physics of Solids , Vol. 61, Iss. 1, pp. 235-253, 2013</v>
      </c>
      <c r="E110" s="26">
        <f t="shared" si="35"/>
        <v>83</v>
      </c>
      <c r="F110">
        <f t="shared" si="36"/>
        <v>48</v>
      </c>
      <c r="G110" s="26" t="str">
        <f t="shared" si="37"/>
        <v xml:space="preserve">Journal of the Mechanics and Physics of Solids </v>
      </c>
      <c r="H110" s="26">
        <f t="shared" si="42"/>
        <v>65</v>
      </c>
      <c r="I110" s="26">
        <f t="shared" si="43"/>
        <v>0</v>
      </c>
      <c r="J110" s="26">
        <f t="shared" si="44"/>
        <v>65</v>
      </c>
      <c r="K110" s="26" t="str">
        <f t="shared" si="38"/>
        <v>61, Iss. 1</v>
      </c>
      <c r="L110" s="26">
        <f t="shared" si="29"/>
        <v>74</v>
      </c>
      <c r="M110" s="27" t="str">
        <f t="shared" si="39"/>
        <v>235</v>
      </c>
      <c r="N110" s="26">
        <f t="shared" si="30"/>
        <v>78</v>
      </c>
      <c r="O110" s="26" t="str">
        <f t="shared" si="40"/>
        <v>253</v>
      </c>
      <c r="P110" s="26" t="str">
        <f t="shared" si="41"/>
        <v>2013</v>
      </c>
      <c r="Q110" t="str">
        <f>Papers!A143</f>
        <v>2013-JMPS-GA</v>
      </c>
      <c r="R110" s="2">
        <f t="shared" si="31"/>
        <v>5</v>
      </c>
      <c r="S110" s="2">
        <f t="shared" si="32"/>
        <v>10</v>
      </c>
      <c r="T110" s="2" t="str">
        <f t="shared" si="33"/>
        <v>JMPS</v>
      </c>
      <c r="U110" s="2" t="str">
        <f>VLOOKUP(T110,Revistes!B$3:C$220,2, FALSE)</f>
        <v>0022-5096</v>
      </c>
      <c r="V110" s="25" t="str">
        <f>VLOOKUP(U110,Revistes!C$3:D$220,2, FALSE)</f>
        <v>R</v>
      </c>
      <c r="W110" s="25" t="str">
        <f>VLOOKUP(V110,Revistes!D$3:E$220,2, FALSE)</f>
        <v>S</v>
      </c>
      <c r="X110" s="2">
        <v>2013</v>
      </c>
      <c r="AA110" s="2">
        <v>2015</v>
      </c>
      <c r="AB110" s="2">
        <v>0</v>
      </c>
    </row>
    <row r="111" spans="1:28" ht="48">
      <c r="A111" s="26" t="str">
        <f>TRIM(Papers!B144)</f>
        <v>Slope effects on SWAT modeling in a mountainous basin</v>
      </c>
      <c r="B111" s="26" t="str">
        <f t="shared" si="34"/>
        <v>Slope effects on SWAT modeling in a mountainous basin</v>
      </c>
      <c r="C111" s="26" t="str">
        <f>TRIM(Papers!C144)</f>
        <v>Yacoub, C. and Pérez-Foguet, A.</v>
      </c>
      <c r="D111" s="26" t="str">
        <f>TRIM(Papers!D144)</f>
        <v>Journal of Hydrologic Engineering , Vol. 18, Number: 12, pp. 1663-1673, 2013</v>
      </c>
      <c r="E111" s="26">
        <f t="shared" si="35"/>
        <v>76</v>
      </c>
      <c r="F111">
        <f t="shared" si="36"/>
        <v>35</v>
      </c>
      <c r="G111" s="26" t="str">
        <f t="shared" si="37"/>
        <v xml:space="preserve">Journal of Hydrologic Engineering </v>
      </c>
      <c r="H111" s="26">
        <f t="shared" si="42"/>
        <v>56</v>
      </c>
      <c r="I111" s="26">
        <f t="shared" si="43"/>
        <v>0</v>
      </c>
      <c r="J111" s="26">
        <f t="shared" si="44"/>
        <v>56</v>
      </c>
      <c r="K111" s="26" t="str">
        <f t="shared" si="38"/>
        <v>18, Number: 12</v>
      </c>
      <c r="L111" s="26">
        <f t="shared" si="29"/>
        <v>66</v>
      </c>
      <c r="M111" s="27" t="str">
        <f t="shared" si="39"/>
        <v>1663</v>
      </c>
      <c r="N111" s="26">
        <f t="shared" si="30"/>
        <v>71</v>
      </c>
      <c r="O111" s="26" t="str">
        <f t="shared" si="40"/>
        <v>1673</v>
      </c>
      <c r="P111" s="26" t="str">
        <f t="shared" si="41"/>
        <v>2013</v>
      </c>
      <c r="Q111" t="str">
        <f>Papers!A144</f>
        <v>2013-JHE-YP</v>
      </c>
      <c r="R111" s="2">
        <f t="shared" si="31"/>
        <v>5</v>
      </c>
      <c r="S111" s="2">
        <f t="shared" si="32"/>
        <v>9</v>
      </c>
      <c r="T111" s="2" t="str">
        <f t="shared" si="33"/>
        <v>JHE</v>
      </c>
      <c r="U111" s="2" t="str">
        <f>VLOOKUP(T111,Revistes!B$3:C$220,2, FALSE)</f>
        <v>1084-0699</v>
      </c>
      <c r="V111" s="25" t="str">
        <f>VLOOKUP(U111,Revistes!C$3:D$220,2, FALSE)</f>
        <v>R</v>
      </c>
      <c r="W111" s="25" t="str">
        <f>VLOOKUP(V111,Revistes!D$3:E$220,2, FALSE)</f>
        <v>S</v>
      </c>
      <c r="X111" s="2">
        <v>2013</v>
      </c>
      <c r="AA111" s="2">
        <v>2015</v>
      </c>
      <c r="AB111" s="2">
        <v>0</v>
      </c>
    </row>
    <row r="112" spans="1:28" ht="112">
      <c r="A112" s="26" t="str">
        <f>TRIM(Papers!B145)</f>
        <v>Dimensionless analysis of HSDM and application to simulation of breakthrough curves of highly adsorbent porous media</v>
      </c>
      <c r="B112" s="26" t="str">
        <f t="shared" si="34"/>
        <v>Dimensionless analysis of HSDM and application to simulation of breakthrough curves of highly adsorbent porous media</v>
      </c>
      <c r="C112" s="26" t="str">
        <f>TRIM(Papers!C145)</f>
        <v>Pérez-Foguet, A.; Casoni, E.; and Huerta, A.</v>
      </c>
      <c r="D112" s="26" t="str">
        <f>TRIM(Papers!D145)</f>
        <v>ASCE Journal of Environmental Engineering , Vol. 139, Number 5, pp. 667-676, 2013</v>
      </c>
      <c r="E112" s="26">
        <f t="shared" si="35"/>
        <v>81</v>
      </c>
      <c r="F112">
        <f t="shared" si="36"/>
        <v>43</v>
      </c>
      <c r="G112" s="26" t="str">
        <f t="shared" si="37"/>
        <v xml:space="preserve">ASCE Journal of Environmental Engineering </v>
      </c>
      <c r="H112" s="26">
        <f t="shared" si="42"/>
        <v>63</v>
      </c>
      <c r="I112" s="26">
        <f t="shared" si="43"/>
        <v>0</v>
      </c>
      <c r="J112" s="26">
        <f t="shared" si="44"/>
        <v>63</v>
      </c>
      <c r="K112" s="26" t="str">
        <f t="shared" si="38"/>
        <v>139, Number 5</v>
      </c>
      <c r="L112" s="26">
        <f t="shared" si="29"/>
        <v>72</v>
      </c>
      <c r="M112" s="27" t="str">
        <f t="shared" si="39"/>
        <v>667</v>
      </c>
      <c r="N112" s="26">
        <f t="shared" si="30"/>
        <v>76</v>
      </c>
      <c r="O112" s="26" t="str">
        <f t="shared" si="40"/>
        <v>676</v>
      </c>
      <c r="P112" s="26" t="str">
        <f t="shared" si="41"/>
        <v>2013</v>
      </c>
      <c r="Q112" t="str">
        <f>Papers!A145</f>
        <v>2013-JEE(ASCE)-PCH</v>
      </c>
      <c r="R112" s="2">
        <f t="shared" si="31"/>
        <v>5</v>
      </c>
      <c r="S112" s="2">
        <f t="shared" si="32"/>
        <v>15</v>
      </c>
      <c r="T112" s="2" t="str">
        <f t="shared" si="33"/>
        <v>JEE(ASCE)</v>
      </c>
      <c r="U112" s="2" t="str">
        <f>VLOOKUP(T112,Revistes!B$3:C$220,2, FALSE)</f>
        <v>0733-9372</v>
      </c>
      <c r="V112" s="25" t="str">
        <f>VLOOKUP(U112,Revistes!C$3:D$220,2, FALSE)</f>
        <v>R</v>
      </c>
      <c r="W112" s="25" t="str">
        <f>VLOOKUP(V112,Revistes!D$3:E$220,2, FALSE)</f>
        <v>S</v>
      </c>
      <c r="X112" s="2">
        <v>2013</v>
      </c>
      <c r="AA112" s="2">
        <v>2015</v>
      </c>
      <c r="AB112" s="2">
        <v>0</v>
      </c>
    </row>
    <row r="113" spans="1:28" ht="112">
      <c r="A113" s="26" t="str">
        <f>TRIM(Papers!B146)</f>
        <v>An adaptive meshfree method for phase-field models of biomembranes. Part I: Approximation with maximum-entropy basis functions</v>
      </c>
      <c r="B113" s="26" t="str">
        <f t="shared" si="34"/>
        <v>An adaptive meshfree method for phase-field models of biomembranes. Part I: Approximation with maximum-entropy basis functions</v>
      </c>
      <c r="C113" s="26" t="str">
        <f>TRIM(Papers!C146)</f>
        <v>A. Rosolen, C. Peco and M. Arroyo</v>
      </c>
      <c r="D113" s="26" t="str">
        <f>TRIM(Papers!D146)</f>
        <v>Journal of Computational Physics , Vol. 249, pp. 303-319, 2013</v>
      </c>
      <c r="E113" s="26">
        <f t="shared" si="35"/>
        <v>62</v>
      </c>
      <c r="F113">
        <f t="shared" si="36"/>
        <v>34</v>
      </c>
      <c r="G113" s="26" t="str">
        <f t="shared" si="37"/>
        <v xml:space="preserve">Journal of Computational Physics </v>
      </c>
      <c r="H113" s="26">
        <f t="shared" si="42"/>
        <v>44</v>
      </c>
      <c r="I113" s="26">
        <f t="shared" si="43"/>
        <v>0</v>
      </c>
      <c r="J113" s="26">
        <f t="shared" si="44"/>
        <v>44</v>
      </c>
      <c r="K113" s="26" t="str">
        <f t="shared" si="38"/>
        <v>249</v>
      </c>
      <c r="L113" s="26">
        <f t="shared" si="29"/>
        <v>53</v>
      </c>
      <c r="M113" s="27" t="str">
        <f t="shared" si="39"/>
        <v>303</v>
      </c>
      <c r="N113" s="26">
        <f t="shared" si="30"/>
        <v>57</v>
      </c>
      <c r="O113" s="26" t="str">
        <f t="shared" si="40"/>
        <v>319</v>
      </c>
      <c r="P113" s="26" t="str">
        <f t="shared" si="41"/>
        <v>2013</v>
      </c>
      <c r="Q113" t="str">
        <f>Papers!A146</f>
        <v>2013-JCP-RPA</v>
      </c>
      <c r="R113" s="2">
        <f t="shared" si="31"/>
        <v>5</v>
      </c>
      <c r="S113" s="2">
        <f t="shared" si="32"/>
        <v>9</v>
      </c>
      <c r="T113" s="2" t="str">
        <f t="shared" si="33"/>
        <v>JCP</v>
      </c>
      <c r="U113" s="2" t="str">
        <f>VLOOKUP(T113,Revistes!B$3:C$220,2, FALSE)</f>
        <v>0021-9991</v>
      </c>
      <c r="V113" s="25" t="str">
        <f>VLOOKUP(U113,Revistes!C$3:D$220,2, FALSE)</f>
        <v>R</v>
      </c>
      <c r="W113" s="25" t="str">
        <f>VLOOKUP(V113,Revistes!D$3:E$220,2, FALSE)</f>
        <v>S</v>
      </c>
      <c r="X113" s="2">
        <v>2013</v>
      </c>
      <c r="AA113" s="2">
        <v>2015</v>
      </c>
      <c r="AB113" s="2">
        <v>0</v>
      </c>
    </row>
    <row r="114" spans="1:28" ht="128">
      <c r="A114" s="26" t="str">
        <f>TRIM(Papers!B147)</f>
        <v>An adaptive meshfree method for phase-field models of biomembranes. Part II: a Lagrangian approach for membranes in viscous fluids</v>
      </c>
      <c r="B114" s="26" t="str">
        <f t="shared" si="34"/>
        <v>An adaptive meshfree method for phase-field models of biomembranes. Part II: a Lagrangian approach for membranes in viscous fluids</v>
      </c>
      <c r="C114" s="26" t="str">
        <f>TRIM(Papers!C147)</f>
        <v>C. Peco, A. Rosolen and M. Arroyo</v>
      </c>
      <c r="D114" s="26" t="str">
        <f>TRIM(Papers!D147)</f>
        <v>Journal of Computational Physics , Vol. 249, pp. 320-336, 2013</v>
      </c>
      <c r="E114" s="26">
        <f t="shared" si="35"/>
        <v>62</v>
      </c>
      <c r="F114">
        <f t="shared" si="36"/>
        <v>34</v>
      </c>
      <c r="G114" s="26" t="str">
        <f t="shared" si="37"/>
        <v xml:space="preserve">Journal of Computational Physics </v>
      </c>
      <c r="H114" s="26">
        <f t="shared" si="42"/>
        <v>44</v>
      </c>
      <c r="I114" s="26">
        <f t="shared" si="43"/>
        <v>0</v>
      </c>
      <c r="J114" s="26">
        <f t="shared" si="44"/>
        <v>44</v>
      </c>
      <c r="K114" s="26" t="str">
        <f t="shared" si="38"/>
        <v>249</v>
      </c>
      <c r="L114" s="26">
        <f t="shared" si="29"/>
        <v>53</v>
      </c>
      <c r="M114" s="27" t="str">
        <f t="shared" si="39"/>
        <v>320</v>
      </c>
      <c r="N114" s="26">
        <f t="shared" si="30"/>
        <v>57</v>
      </c>
      <c r="O114" s="26" t="str">
        <f t="shared" si="40"/>
        <v>336</v>
      </c>
      <c r="P114" s="26" t="str">
        <f t="shared" si="41"/>
        <v>2013</v>
      </c>
      <c r="Q114" t="str">
        <f>Papers!A147</f>
        <v>2013-JCP-PRA</v>
      </c>
      <c r="R114" s="2">
        <f t="shared" si="31"/>
        <v>5</v>
      </c>
      <c r="S114" s="2">
        <f t="shared" si="32"/>
        <v>9</v>
      </c>
      <c r="T114" s="2" t="str">
        <f t="shared" si="33"/>
        <v>JCP</v>
      </c>
      <c r="U114" s="2" t="str">
        <f>VLOOKUP(T114,Revistes!B$3:C$220,2, FALSE)</f>
        <v>0021-9991</v>
      </c>
      <c r="V114" s="25" t="str">
        <f>VLOOKUP(U114,Revistes!C$3:D$220,2, FALSE)</f>
        <v>R</v>
      </c>
      <c r="W114" s="25" t="str">
        <f>VLOOKUP(V114,Revistes!D$3:E$220,2, FALSE)</f>
        <v>S</v>
      </c>
      <c r="AA114" s="2">
        <v>2015</v>
      </c>
      <c r="AB114" s="2">
        <v>0</v>
      </c>
    </row>
    <row r="115" spans="1:28" ht="80">
      <c r="A115" s="26" t="str">
        <f>TRIM(Papers!B148)</f>
        <v>The interface control domain decomposition (ICDD) method for elliptic problems</v>
      </c>
      <c r="B115" s="26" t="str">
        <f t="shared" si="34"/>
        <v>The interface control domain decomposition (ICDD) method for elliptic problems</v>
      </c>
      <c r="C115" s="26" t="str">
        <f>TRIM(Papers!C148)</f>
        <v>Discacciati, M.; Gervasio, P. and Quarteroni, A.</v>
      </c>
      <c r="D115" s="26" t="str">
        <f>TRIM(Papers!D148)</f>
        <v>Journal on Control and Optimization (SIAM) , Vol. 51, Numer 5, pp. 3434-3458, 2013</v>
      </c>
      <c r="E115" s="26">
        <f t="shared" si="35"/>
        <v>82</v>
      </c>
      <c r="F115">
        <f t="shared" si="36"/>
        <v>44</v>
      </c>
      <c r="G115" s="26" t="str">
        <f t="shared" si="37"/>
        <v xml:space="preserve">Journal on Control and Optimization (SIAM) </v>
      </c>
      <c r="H115" s="26">
        <f t="shared" si="42"/>
        <v>62</v>
      </c>
      <c r="I115" s="26">
        <f t="shared" si="43"/>
        <v>0</v>
      </c>
      <c r="J115" s="26">
        <f t="shared" si="44"/>
        <v>62</v>
      </c>
      <c r="K115" s="26" t="str">
        <f t="shared" si="38"/>
        <v>51, Numer 5</v>
      </c>
      <c r="L115" s="26">
        <f t="shared" si="29"/>
        <v>72</v>
      </c>
      <c r="M115" s="27" t="str">
        <f t="shared" si="39"/>
        <v>3434</v>
      </c>
      <c r="N115" s="26">
        <f t="shared" si="30"/>
        <v>77</v>
      </c>
      <c r="O115" s="26" t="str">
        <f t="shared" si="40"/>
        <v>3458</v>
      </c>
      <c r="P115" s="26" t="str">
        <f t="shared" si="41"/>
        <v>2013</v>
      </c>
      <c r="Q115" t="str">
        <f>Papers!A148</f>
        <v>2013-JCO-DGQ</v>
      </c>
      <c r="R115" s="2">
        <f t="shared" si="31"/>
        <v>5</v>
      </c>
      <c r="S115" s="2">
        <f t="shared" si="32"/>
        <v>9</v>
      </c>
      <c r="T115" s="2" t="str">
        <f t="shared" si="33"/>
        <v>JCO</v>
      </c>
      <c r="U115" s="2" t="str">
        <f>VLOOKUP(T115,Revistes!B$3:C$220,2, FALSE)</f>
        <v>0363-0129</v>
      </c>
      <c r="V115" s="25" t="str">
        <f>VLOOKUP(U115,Revistes!C$3:D$220,2, FALSE)</f>
        <v>R</v>
      </c>
      <c r="W115" s="25" t="str">
        <f>VLOOKUP(V115,Revistes!D$3:E$220,2, FALSE)</f>
        <v>S</v>
      </c>
      <c r="X115" s="2">
        <v>2013</v>
      </c>
      <c r="AA115" s="2">
        <v>2015</v>
      </c>
      <c r="AB115" s="2">
        <v>0</v>
      </c>
    </row>
    <row r="116" spans="1:28" ht="64">
      <c r="A116" s="26" t="str">
        <f>TRIM(Papers!B149)</f>
        <v>Adhesion and friction control localized folding in supported graphene</v>
      </c>
      <c r="B116" s="26" t="str">
        <f t="shared" si="34"/>
        <v>Adhesion and friction control localized folding in supported graphene</v>
      </c>
      <c r="C116" s="26" t="str">
        <f>TRIM(Papers!C149)</f>
        <v>Zhang, K. and Arroyo, M.</v>
      </c>
      <c r="D116" s="26" t="str">
        <f>TRIM(Papers!D149)</f>
        <v>Journal of Applied Physics , Vol. 113, pp. 1-8, 2013</v>
      </c>
      <c r="E116" s="26">
        <f t="shared" si="35"/>
        <v>52</v>
      </c>
      <c r="F116">
        <f t="shared" si="36"/>
        <v>28</v>
      </c>
      <c r="G116" s="26" t="str">
        <f t="shared" si="37"/>
        <v xml:space="preserve">Journal of Applied Physics </v>
      </c>
      <c r="H116" s="26">
        <f t="shared" si="42"/>
        <v>38</v>
      </c>
      <c r="I116" s="26">
        <f t="shared" si="43"/>
        <v>0</v>
      </c>
      <c r="J116" s="26">
        <f t="shared" si="44"/>
        <v>38</v>
      </c>
      <c r="K116" s="26" t="str">
        <f t="shared" si="38"/>
        <v>113</v>
      </c>
      <c r="L116" s="26">
        <f t="shared" si="29"/>
        <v>45</v>
      </c>
      <c r="M116" s="27" t="str">
        <f t="shared" si="39"/>
        <v>1</v>
      </c>
      <c r="N116" s="26">
        <f t="shared" si="30"/>
        <v>47</v>
      </c>
      <c r="O116" s="26" t="str">
        <f t="shared" si="40"/>
        <v>8</v>
      </c>
      <c r="P116" s="26" t="str">
        <f t="shared" si="41"/>
        <v>2013</v>
      </c>
      <c r="Q116" t="str">
        <f>Papers!A149</f>
        <v>2013-JAP-ZA</v>
      </c>
      <c r="R116" s="2">
        <f t="shared" si="31"/>
        <v>5</v>
      </c>
      <c r="S116" s="2">
        <f t="shared" si="32"/>
        <v>9</v>
      </c>
      <c r="T116" s="2" t="str">
        <f t="shared" si="33"/>
        <v>JAP</v>
      </c>
      <c r="U116" s="2" t="str">
        <f>VLOOKUP(T116,Revistes!B$3:C$220,2, FALSE)</f>
        <v>0021-8979</v>
      </c>
      <c r="V116" s="25" t="str">
        <f>VLOOKUP(U116,Revistes!C$3:D$220,2, FALSE)</f>
        <v>R</v>
      </c>
      <c r="W116" s="25" t="str">
        <f>VLOOKUP(V116,Revistes!D$3:E$220,2, FALSE)</f>
        <v>S</v>
      </c>
      <c r="X116" s="2">
        <v>2013</v>
      </c>
      <c r="AA116" s="2">
        <v>2015</v>
      </c>
      <c r="AB116" s="2">
        <v>0</v>
      </c>
    </row>
    <row r="117" spans="1:28" ht="64">
      <c r="A117" s="26" t="str">
        <f>TRIM(Papers!B150)</f>
        <v>High-order continuous and discontinuous Galerkin methods for wave problems</v>
      </c>
      <c r="B117" s="26" t="str">
        <f t="shared" si="34"/>
        <v>High-order continuous and discontinuous Galerkin methods for wave problems</v>
      </c>
      <c r="C117" s="26" t="str">
        <f>TRIM(Papers!C150)</f>
        <v>Giorgiani, G.; Modesto, D.; Fernández-Méndez, S. and Huerta, A.</v>
      </c>
      <c r="D117" s="26" t="str">
        <f>TRIM(Papers!D150)</f>
        <v>International Journal for Numerical Methods in Fluids , Vol. 73, Issue 10, pp. 883-903, 2013</v>
      </c>
      <c r="E117" s="26">
        <f t="shared" si="35"/>
        <v>92</v>
      </c>
      <c r="F117">
        <f t="shared" si="36"/>
        <v>55</v>
      </c>
      <c r="G117" s="26" t="str">
        <f t="shared" si="37"/>
        <v xml:space="preserve">International Journal for Numerical Methods in Fluids </v>
      </c>
      <c r="H117" s="26">
        <f t="shared" si="42"/>
        <v>74</v>
      </c>
      <c r="I117" s="26">
        <f t="shared" si="43"/>
        <v>0</v>
      </c>
      <c r="J117" s="26">
        <f t="shared" si="44"/>
        <v>74</v>
      </c>
      <c r="K117" s="26" t="str">
        <f t="shared" si="38"/>
        <v>73, Issue 10</v>
      </c>
      <c r="L117" s="26">
        <f t="shared" si="29"/>
        <v>83</v>
      </c>
      <c r="M117" s="27" t="str">
        <f t="shared" si="39"/>
        <v>883</v>
      </c>
      <c r="N117" s="26">
        <f t="shared" si="30"/>
        <v>87</v>
      </c>
      <c r="O117" s="26" t="str">
        <f t="shared" si="40"/>
        <v>903</v>
      </c>
      <c r="P117" s="26" t="str">
        <f t="shared" si="41"/>
        <v>2013</v>
      </c>
      <c r="Q117" t="str">
        <f>Papers!A150</f>
        <v>2013-IJNMF-GMFH</v>
      </c>
      <c r="R117" s="2">
        <f t="shared" si="31"/>
        <v>5</v>
      </c>
      <c r="S117" s="2">
        <f t="shared" si="32"/>
        <v>11</v>
      </c>
      <c r="T117" s="2" t="str">
        <f t="shared" si="33"/>
        <v>IJNMF</v>
      </c>
      <c r="U117" s="2" t="str">
        <f>VLOOKUP(T117,Revistes!B$3:C$220,2, FALSE)</f>
        <v>1097-0363</v>
      </c>
      <c r="V117" s="25" t="str">
        <f>VLOOKUP(U117,Revistes!C$3:D$220,2, FALSE)</f>
        <v>R</v>
      </c>
      <c r="W117" s="25" t="str">
        <f>VLOOKUP(V117,Revistes!D$3:E$220,2, FALSE)</f>
        <v>S</v>
      </c>
      <c r="X117" s="2">
        <v>2013</v>
      </c>
      <c r="AA117" s="2">
        <v>2015</v>
      </c>
      <c r="AB117" s="2">
        <v>0</v>
      </c>
    </row>
    <row r="118" spans="1:28" ht="80">
      <c r="A118" s="26" t="str">
        <f>TRIM(Papers!B151)</f>
        <v>Hybridizable Discontinuous Galerkin p-adaptivity for wave propagation problems</v>
      </c>
      <c r="B118" s="26" t="str">
        <f t="shared" si="34"/>
        <v>Hybridizable Discontinuous Galerkin p-adaptivity for wave propagation problems</v>
      </c>
      <c r="C118" s="26" t="str">
        <f>TRIM(Papers!C151)</f>
        <v>Giorgiani, G.; Fernández-Méndez, S.; and Huerta, A.</v>
      </c>
      <c r="D118" s="26" t="str">
        <f>TRIM(Papers!D151)</f>
        <v>International Journal for Numerical Methods in Fluids , Vol. 72, Num: 12, pp. 1244-1262, 2013</v>
      </c>
      <c r="E118" s="26">
        <f t="shared" si="35"/>
        <v>93</v>
      </c>
      <c r="F118">
        <f t="shared" si="36"/>
        <v>55</v>
      </c>
      <c r="G118" s="26" t="str">
        <f t="shared" si="37"/>
        <v xml:space="preserve">International Journal for Numerical Methods in Fluids </v>
      </c>
      <c r="H118" s="26">
        <f t="shared" si="42"/>
        <v>73</v>
      </c>
      <c r="I118" s="26">
        <f t="shared" si="43"/>
        <v>0</v>
      </c>
      <c r="J118" s="26">
        <f t="shared" si="44"/>
        <v>73</v>
      </c>
      <c r="K118" s="26" t="str">
        <f t="shared" si="38"/>
        <v>72, Num: 12</v>
      </c>
      <c r="L118" s="26">
        <f t="shared" si="29"/>
        <v>83</v>
      </c>
      <c r="M118" s="27" t="str">
        <f t="shared" si="39"/>
        <v>1244</v>
      </c>
      <c r="N118" s="26">
        <f t="shared" si="30"/>
        <v>88</v>
      </c>
      <c r="O118" s="26" t="str">
        <f t="shared" si="40"/>
        <v>1262</v>
      </c>
      <c r="P118" s="26" t="str">
        <f t="shared" si="41"/>
        <v>2013</v>
      </c>
      <c r="Q118" t="str">
        <f>Papers!A151</f>
        <v>2013-IJNMF-GFH</v>
      </c>
      <c r="R118" s="2">
        <f t="shared" si="31"/>
        <v>5</v>
      </c>
      <c r="S118" s="2">
        <f t="shared" si="32"/>
        <v>11</v>
      </c>
      <c r="T118" s="2" t="str">
        <f t="shared" si="33"/>
        <v>IJNMF</v>
      </c>
      <c r="U118" s="2" t="str">
        <f>VLOOKUP(T118,Revistes!B$3:C$220,2, FALSE)</f>
        <v>1097-0363</v>
      </c>
      <c r="V118" s="25" t="str">
        <f>VLOOKUP(U118,Revistes!C$3:D$220,2, FALSE)</f>
        <v>R</v>
      </c>
      <c r="W118" s="25" t="str">
        <f>VLOOKUP(V118,Revistes!D$3:E$220,2, FALSE)</f>
        <v>S</v>
      </c>
      <c r="X118" s="2">
        <v>2013</v>
      </c>
      <c r="AA118" s="2">
        <v>2015</v>
      </c>
      <c r="AB118" s="2">
        <v>0</v>
      </c>
    </row>
    <row r="119" spans="1:28" ht="64">
      <c r="A119" s="26" t="str">
        <f>TRIM(Papers!B152)</f>
        <v>Numerical simulation of orbitally shaken viscous fluids with free surface</v>
      </c>
      <c r="B119" s="26" t="str">
        <f t="shared" si="34"/>
        <v>Numerical simulation of orbitally shaken viscous fluids with free surface</v>
      </c>
      <c r="C119" s="26" t="str">
        <f>TRIM(Papers!C152)</f>
        <v>Discacciati, M; Hacker, D.; Quarteroni, A.; Quinodoz, S.; Tissot, S. and Wurm, F.M.</v>
      </c>
      <c r="D119" s="26" t="str">
        <f>TRIM(Papers!D152)</f>
        <v>International Journal for Numerical Methods in Fluids , Vol. 71, Number 3, pp. 294-315, 2013</v>
      </c>
      <c r="E119" s="26">
        <f t="shared" si="35"/>
        <v>92</v>
      </c>
      <c r="F119">
        <f t="shared" si="36"/>
        <v>55</v>
      </c>
      <c r="G119" s="26" t="str">
        <f t="shared" si="37"/>
        <v xml:space="preserve">International Journal for Numerical Methods in Fluids </v>
      </c>
      <c r="H119" s="26">
        <f t="shared" si="42"/>
        <v>74</v>
      </c>
      <c r="I119" s="26">
        <f t="shared" si="43"/>
        <v>0</v>
      </c>
      <c r="J119" s="26">
        <f t="shared" si="44"/>
        <v>74</v>
      </c>
      <c r="K119" s="26" t="str">
        <f t="shared" si="38"/>
        <v>71, Number 3</v>
      </c>
      <c r="L119" s="26">
        <f t="shared" si="29"/>
        <v>83</v>
      </c>
      <c r="M119" s="27" t="str">
        <f t="shared" si="39"/>
        <v>294</v>
      </c>
      <c r="N119" s="26">
        <f t="shared" si="30"/>
        <v>87</v>
      </c>
      <c r="O119" s="26" t="str">
        <f t="shared" si="40"/>
        <v>315</v>
      </c>
      <c r="P119" s="26" t="str">
        <f t="shared" si="41"/>
        <v>2013</v>
      </c>
      <c r="Q119" t="str">
        <f>Papers!A152</f>
        <v>2013-IJNMF-DHQQTW</v>
      </c>
      <c r="R119" s="2">
        <f t="shared" si="31"/>
        <v>5</v>
      </c>
      <c r="S119" s="2">
        <f t="shared" si="32"/>
        <v>11</v>
      </c>
      <c r="T119" s="2" t="str">
        <f t="shared" si="33"/>
        <v>IJNMF</v>
      </c>
      <c r="U119" s="2" t="str">
        <f>VLOOKUP(T119,Revistes!B$3:C$220,2, FALSE)</f>
        <v>1097-0363</v>
      </c>
      <c r="V119" s="25" t="str">
        <f>VLOOKUP(U119,Revistes!C$3:D$220,2, FALSE)</f>
        <v>R</v>
      </c>
      <c r="W119" s="25" t="str">
        <f>VLOOKUP(V119,Revistes!D$3:E$220,2, FALSE)</f>
        <v>S</v>
      </c>
      <c r="X119" s="2">
        <v>2013</v>
      </c>
      <c r="AA119" s="2">
        <v>2015</v>
      </c>
      <c r="AB119" s="2">
        <v>0</v>
      </c>
    </row>
    <row r="120" spans="1:28" ht="80">
      <c r="A120" s="26" t="str">
        <f>TRIM(Papers!B153)</f>
        <v>One-dimensional shock-capturing for high-order Discontinuous Galerkin methods</v>
      </c>
      <c r="B120" s="26" t="str">
        <f t="shared" si="34"/>
        <v>One-dimensional shock-capturing for high-order Discontinuous Galerkin methods</v>
      </c>
      <c r="C120" s="26" t="str">
        <f>TRIM(Papers!C153)</f>
        <v>Casoni, E.; Peraire, J. and Huerta, A.</v>
      </c>
      <c r="D120" s="26" t="str">
        <f>TRIM(Papers!D153)</f>
        <v>International Journal for Numerical Methods in Fluids , Vol. 71, Iss. 6, pp. 737-755, 2013</v>
      </c>
      <c r="E120" s="26">
        <f t="shared" si="35"/>
        <v>90</v>
      </c>
      <c r="F120">
        <f t="shared" si="36"/>
        <v>55</v>
      </c>
      <c r="G120" s="26" t="str">
        <f t="shared" si="37"/>
        <v xml:space="preserve">International Journal for Numerical Methods in Fluids </v>
      </c>
      <c r="H120" s="26">
        <f t="shared" si="42"/>
        <v>72</v>
      </c>
      <c r="I120" s="26">
        <f t="shared" si="43"/>
        <v>0</v>
      </c>
      <c r="J120" s="26">
        <f t="shared" si="44"/>
        <v>72</v>
      </c>
      <c r="K120" s="26" t="str">
        <f t="shared" si="38"/>
        <v>71, Iss. 6</v>
      </c>
      <c r="L120" s="26">
        <f t="shared" si="29"/>
        <v>81</v>
      </c>
      <c r="M120" s="27" t="str">
        <f t="shared" si="39"/>
        <v>737</v>
      </c>
      <c r="N120" s="26">
        <f t="shared" si="30"/>
        <v>85</v>
      </c>
      <c r="O120" s="26" t="str">
        <f t="shared" si="40"/>
        <v>755</v>
      </c>
      <c r="P120" s="26" t="str">
        <f t="shared" si="41"/>
        <v>2013</v>
      </c>
      <c r="Q120" t="str">
        <f>Papers!A153</f>
        <v>2013-IJNMF-CPH</v>
      </c>
      <c r="R120" s="2">
        <f t="shared" si="31"/>
        <v>5</v>
      </c>
      <c r="S120" s="2">
        <f t="shared" si="32"/>
        <v>11</v>
      </c>
      <c r="T120" s="2" t="str">
        <f t="shared" si="33"/>
        <v>IJNMF</v>
      </c>
      <c r="U120" s="2" t="str">
        <f>VLOOKUP(T120,Revistes!B$3:C$220,2, FALSE)</f>
        <v>1097-0363</v>
      </c>
      <c r="V120" s="25" t="str">
        <f>VLOOKUP(U120,Revistes!C$3:D$220,2, FALSE)</f>
        <v>R</v>
      </c>
      <c r="W120" s="25" t="str">
        <f>VLOOKUP(V120,Revistes!D$3:E$220,2, FALSE)</f>
        <v>S</v>
      </c>
      <c r="X120" s="2">
        <v>2012</v>
      </c>
      <c r="AA120" s="2">
        <v>2015</v>
      </c>
      <c r="AB120" s="2">
        <v>0</v>
      </c>
    </row>
    <row r="121" spans="1:28" ht="96">
      <c r="A121" s="26" t="str">
        <f>TRIM(Papers!B154)</f>
        <v>Modal based goal-oriented error assessment for timeline-dependent quantities in transient dynamics</v>
      </c>
      <c r="B121" s="26" t="str">
        <f t="shared" si="34"/>
        <v>Modal based goal-oriented error assessment for timeline-dependent quantities in transient dynamics</v>
      </c>
      <c r="C121" s="26" t="str">
        <f>TRIM(Papers!C154)</f>
        <v>F. Verdugo, N. Parés and P. Díez</v>
      </c>
      <c r="D121" s="26" t="str">
        <f>TRIM(Papers!D154)</f>
        <v>International Journal for Numerical Methods in Engineering , Vol. 95, Issue: 8, pp. 685-720, 2013</v>
      </c>
      <c r="E121" s="26">
        <f t="shared" si="35"/>
        <v>97</v>
      </c>
      <c r="F121">
        <f t="shared" si="36"/>
        <v>60</v>
      </c>
      <c r="G121" s="26" t="str">
        <f t="shared" si="37"/>
        <v xml:space="preserve">International Journal for Numerical Methods in Engineering </v>
      </c>
      <c r="H121" s="26">
        <f t="shared" si="42"/>
        <v>79</v>
      </c>
      <c r="I121" s="26">
        <f t="shared" si="43"/>
        <v>0</v>
      </c>
      <c r="J121" s="26">
        <f t="shared" si="44"/>
        <v>79</v>
      </c>
      <c r="K121" s="26" t="str">
        <f t="shared" si="38"/>
        <v>95, Issue: 8</v>
      </c>
      <c r="L121" s="26">
        <f t="shared" si="29"/>
        <v>88</v>
      </c>
      <c r="M121" s="27" t="str">
        <f t="shared" si="39"/>
        <v>685</v>
      </c>
      <c r="N121" s="26">
        <f t="shared" si="30"/>
        <v>92</v>
      </c>
      <c r="O121" s="26" t="str">
        <f t="shared" si="40"/>
        <v>720</v>
      </c>
      <c r="P121" s="26" t="str">
        <f t="shared" si="41"/>
        <v>2013</v>
      </c>
      <c r="Q121" t="str">
        <f>Papers!A154</f>
        <v>2013-IJNME-VPD</v>
      </c>
      <c r="R121" s="2">
        <f t="shared" si="31"/>
        <v>5</v>
      </c>
      <c r="S121" s="2">
        <f t="shared" si="32"/>
        <v>11</v>
      </c>
      <c r="T121" s="2" t="str">
        <f t="shared" si="33"/>
        <v>IJNME</v>
      </c>
      <c r="U121" s="2" t="str">
        <f>VLOOKUP(T121,Revistes!B$3:C$220,2, FALSE)</f>
        <v>1097-0207</v>
      </c>
      <c r="V121" s="25" t="str">
        <f>VLOOKUP(U121,Revistes!C$3:D$220,2, FALSE)</f>
        <v>R</v>
      </c>
      <c r="W121" s="25" t="str">
        <f>VLOOKUP(V121,Revistes!D$3:E$220,2, FALSE)</f>
        <v>S</v>
      </c>
      <c r="AA121" s="2">
        <v>2015</v>
      </c>
      <c r="AB121" s="2">
        <v>0</v>
      </c>
    </row>
    <row r="122" spans="1:28" ht="80">
      <c r="A122" s="26" t="str">
        <f>TRIM(Papers!B155)</f>
        <v>Second-order convex maximum entropy approximants with applications to high-order PDE</v>
      </c>
      <c r="B122" s="26" t="str">
        <f t="shared" si="34"/>
        <v>Second-order convex maximum entropy approximants with applications to high-order PDE</v>
      </c>
      <c r="C122" s="26" t="str">
        <f>TRIM(Papers!C155)</f>
        <v>Rosolen, A.; Millan, D. and Arroyo, M.</v>
      </c>
      <c r="D122" s="26" t="str">
        <f>TRIM(Papers!D155)</f>
        <v>International Journal for Numerical Methods in Engineering , Vol. 94, Issue 2, pp. 150-182, 2013</v>
      </c>
      <c r="E122" s="26">
        <f t="shared" si="35"/>
        <v>96</v>
      </c>
      <c r="F122">
        <f t="shared" si="36"/>
        <v>60</v>
      </c>
      <c r="G122" s="26" t="str">
        <f t="shared" si="37"/>
        <v xml:space="preserve">International Journal for Numerical Methods in Engineering </v>
      </c>
      <c r="H122" s="26">
        <f t="shared" si="42"/>
        <v>78</v>
      </c>
      <c r="I122" s="26">
        <f t="shared" si="43"/>
        <v>0</v>
      </c>
      <c r="J122" s="26">
        <f t="shared" si="44"/>
        <v>78</v>
      </c>
      <c r="K122" s="26" t="str">
        <f t="shared" si="38"/>
        <v>94, Issue 2</v>
      </c>
      <c r="L122" s="26">
        <f t="shared" si="29"/>
        <v>87</v>
      </c>
      <c r="M122" s="27" t="str">
        <f t="shared" si="39"/>
        <v>150</v>
      </c>
      <c r="N122" s="26">
        <f t="shared" si="30"/>
        <v>91</v>
      </c>
      <c r="O122" s="26" t="str">
        <f t="shared" si="40"/>
        <v>182</v>
      </c>
      <c r="P122" s="26" t="str">
        <f t="shared" si="41"/>
        <v>2013</v>
      </c>
      <c r="Q122" t="str">
        <f>Papers!A155</f>
        <v>2013-IJNME-RMA</v>
      </c>
      <c r="R122" s="2">
        <f t="shared" si="31"/>
        <v>5</v>
      </c>
      <c r="S122" s="2">
        <f t="shared" si="32"/>
        <v>11</v>
      </c>
      <c r="T122" s="2" t="str">
        <f t="shared" si="33"/>
        <v>IJNME</v>
      </c>
      <c r="U122" s="2" t="str">
        <f>VLOOKUP(T122,Revistes!B$3:C$220,2, FALSE)</f>
        <v>1097-0207</v>
      </c>
      <c r="V122" s="25" t="str">
        <f>VLOOKUP(U122,Revistes!C$3:D$220,2, FALSE)</f>
        <v>R</v>
      </c>
      <c r="W122" s="25" t="str">
        <f>VLOOKUP(V122,Revistes!D$3:E$220,2, FALSE)</f>
        <v>S</v>
      </c>
      <c r="X122" s="2">
        <v>2013</v>
      </c>
      <c r="AA122" s="2">
        <v>2015</v>
      </c>
      <c r="AB122" s="2">
        <v>0</v>
      </c>
    </row>
    <row r="123" spans="1:28" ht="112">
      <c r="A123" s="26" t="str">
        <f>TRIM(Papers!B156)</f>
        <v>Computable exact bounds for linear outputs from stabilized solutions of the advection-diffusion-reaction equation</v>
      </c>
      <c r="B123" s="26" t="str">
        <f t="shared" si="34"/>
        <v>Computable exact bounds for linear outputs from stabilized solutions of the advection-diffusion-reaction equation</v>
      </c>
      <c r="C123" s="26" t="str">
        <f>TRIM(Papers!C156)</f>
        <v>Parés, N.; Díez, P. and Huerta, A.</v>
      </c>
      <c r="D123" s="26" t="str">
        <f>TRIM(Papers!D156)</f>
        <v>International Journal for Numerical Methods in Engineering , Vol. 93, Num. 5, pp. 483-509, 2013</v>
      </c>
      <c r="E123" s="26">
        <f t="shared" si="35"/>
        <v>95</v>
      </c>
      <c r="F123">
        <f t="shared" si="36"/>
        <v>60</v>
      </c>
      <c r="G123" s="26" t="str">
        <f t="shared" si="37"/>
        <v xml:space="preserve">International Journal for Numerical Methods in Engineering </v>
      </c>
      <c r="H123" s="26">
        <f t="shared" si="42"/>
        <v>77</v>
      </c>
      <c r="I123" s="26">
        <f t="shared" si="43"/>
        <v>0</v>
      </c>
      <c r="J123" s="26">
        <f t="shared" si="44"/>
        <v>77</v>
      </c>
      <c r="K123" s="26" t="str">
        <f t="shared" si="38"/>
        <v>93, Num. 5</v>
      </c>
      <c r="L123" s="26">
        <f t="shared" si="29"/>
        <v>86</v>
      </c>
      <c r="M123" s="27" t="str">
        <f t="shared" si="39"/>
        <v>483</v>
      </c>
      <c r="N123" s="26">
        <f t="shared" si="30"/>
        <v>90</v>
      </c>
      <c r="O123" s="26" t="str">
        <f t="shared" si="40"/>
        <v>509</v>
      </c>
      <c r="P123" s="26" t="str">
        <f t="shared" si="41"/>
        <v>2013</v>
      </c>
      <c r="Q123" t="str">
        <f>Papers!A156</f>
        <v>2013-IJNME-PDH</v>
      </c>
      <c r="R123" s="2">
        <f t="shared" si="31"/>
        <v>5</v>
      </c>
      <c r="S123" s="2">
        <f t="shared" si="32"/>
        <v>11</v>
      </c>
      <c r="T123" s="2" t="str">
        <f t="shared" si="33"/>
        <v>IJNME</v>
      </c>
      <c r="U123" s="2" t="str">
        <f>VLOOKUP(T123,Revistes!B$3:C$220,2, FALSE)</f>
        <v>1097-0207</v>
      </c>
      <c r="V123" s="25" t="str">
        <f>VLOOKUP(U123,Revistes!C$3:D$220,2, FALSE)</f>
        <v>R</v>
      </c>
      <c r="W123" s="25" t="str">
        <f>VLOOKUP(V123,Revistes!D$3:E$220,2, FALSE)</f>
        <v>S</v>
      </c>
      <c r="X123" s="2">
        <v>2013</v>
      </c>
      <c r="AA123" s="2">
        <v>2015</v>
      </c>
      <c r="AB123" s="2">
        <v>0</v>
      </c>
    </row>
    <row r="124" spans="1:28" ht="64">
      <c r="A124" s="26" t="str">
        <f>TRIM(Papers!B157)</f>
        <v>Nonlinear manifold learning for meshfree finite deformation thin-shell analysis</v>
      </c>
      <c r="B124" s="26" t="str">
        <f t="shared" si="34"/>
        <v>Nonlinear manifold learning for meshfree finite deformation thin-shell analysis</v>
      </c>
      <c r="C124" s="26" t="str">
        <f>TRIM(Papers!C157)</f>
        <v>Millán, D; Rosolen, A and Arroyo, M.</v>
      </c>
      <c r="D124" s="26" t="str">
        <f>TRIM(Papers!D157)</f>
        <v>International Journal for Numerical Methods in Engineering , Vol. 93, Issue 7, pp. 685-713, 2013</v>
      </c>
      <c r="E124" s="26">
        <f t="shared" si="35"/>
        <v>96</v>
      </c>
      <c r="F124">
        <f t="shared" si="36"/>
        <v>60</v>
      </c>
      <c r="G124" s="26" t="str">
        <f t="shared" si="37"/>
        <v xml:space="preserve">International Journal for Numerical Methods in Engineering </v>
      </c>
      <c r="H124" s="26">
        <f t="shared" si="42"/>
        <v>78</v>
      </c>
      <c r="I124" s="26">
        <f t="shared" si="43"/>
        <v>0</v>
      </c>
      <c r="J124" s="26">
        <f t="shared" si="44"/>
        <v>78</v>
      </c>
      <c r="K124" s="26" t="str">
        <f t="shared" si="38"/>
        <v>93, Issue 7</v>
      </c>
      <c r="L124" s="26">
        <f t="shared" si="29"/>
        <v>87</v>
      </c>
      <c r="M124" s="27" t="str">
        <f t="shared" si="39"/>
        <v>685</v>
      </c>
      <c r="N124" s="26">
        <f t="shared" si="30"/>
        <v>91</v>
      </c>
      <c r="O124" s="26" t="str">
        <f t="shared" si="40"/>
        <v>713</v>
      </c>
      <c r="P124" s="26" t="str">
        <f t="shared" si="41"/>
        <v>2013</v>
      </c>
      <c r="Q124" t="str">
        <f>Papers!A157</f>
        <v>2013-IJNME-MRA</v>
      </c>
      <c r="R124" s="2">
        <f t="shared" si="31"/>
        <v>5</v>
      </c>
      <c r="S124" s="2">
        <f t="shared" si="32"/>
        <v>11</v>
      </c>
      <c r="T124" s="2" t="str">
        <f t="shared" si="33"/>
        <v>IJNME</v>
      </c>
      <c r="U124" s="2" t="str">
        <f>VLOOKUP(T124,Revistes!B$3:C$220,2, FALSE)</f>
        <v>1097-0207</v>
      </c>
      <c r="V124" s="25" t="str">
        <f>VLOOKUP(U124,Revistes!C$3:D$220,2, FALSE)</f>
        <v>R</v>
      </c>
      <c r="W124" s="25" t="str">
        <f>VLOOKUP(V124,Revistes!D$3:E$220,2, FALSE)</f>
        <v>S</v>
      </c>
      <c r="X124" s="2">
        <v>2013</v>
      </c>
      <c r="AA124" s="2">
        <v>2015</v>
      </c>
      <c r="AB124" s="2">
        <v>0</v>
      </c>
    </row>
    <row r="125" spans="1:28" ht="48">
      <c r="A125" s="26" t="str">
        <f>TRIM(Papers!B158)</f>
        <v>The bipenalty method for arbitrary multipoint constraints</v>
      </c>
      <c r="B125" s="26" t="str">
        <f t="shared" si="34"/>
        <v>The bipenalty method for arbitrary multipoint constraints</v>
      </c>
      <c r="C125" s="26" t="str">
        <f>TRIM(Papers!C158)</f>
        <v>Hetherington, J.; Rodríguez-Ferran, A. and Askes, H.</v>
      </c>
      <c r="D125" s="26" t="str">
        <f>TRIM(Papers!D158)</f>
        <v>International Journal for Numerical Methods in Engineering , Vol. 93, Issue 5, pp. 465-482, 2013</v>
      </c>
      <c r="E125" s="26">
        <f t="shared" si="35"/>
        <v>96</v>
      </c>
      <c r="F125">
        <f t="shared" si="36"/>
        <v>60</v>
      </c>
      <c r="G125" s="26" t="str">
        <f t="shared" si="37"/>
        <v xml:space="preserve">International Journal for Numerical Methods in Engineering </v>
      </c>
      <c r="H125" s="26">
        <f t="shared" si="42"/>
        <v>78</v>
      </c>
      <c r="I125" s="26">
        <f t="shared" si="43"/>
        <v>0</v>
      </c>
      <c r="J125" s="26">
        <f t="shared" si="44"/>
        <v>78</v>
      </c>
      <c r="K125" s="26" t="str">
        <f t="shared" si="38"/>
        <v>93, Issue 5</v>
      </c>
      <c r="L125" s="26">
        <f t="shared" si="29"/>
        <v>87</v>
      </c>
      <c r="M125" s="27" t="str">
        <f t="shared" si="39"/>
        <v>465</v>
      </c>
      <c r="N125" s="26">
        <f t="shared" si="30"/>
        <v>91</v>
      </c>
      <c r="O125" s="26" t="str">
        <f t="shared" si="40"/>
        <v>482</v>
      </c>
      <c r="P125" s="26" t="str">
        <f t="shared" si="41"/>
        <v>2013</v>
      </c>
      <c r="Q125" t="str">
        <f>Papers!A158</f>
        <v>2013-IJNME-HRA</v>
      </c>
      <c r="R125" s="2">
        <f t="shared" si="31"/>
        <v>5</v>
      </c>
      <c r="S125" s="2">
        <f t="shared" si="32"/>
        <v>11</v>
      </c>
      <c r="T125" s="2" t="str">
        <f t="shared" si="33"/>
        <v>IJNME</v>
      </c>
      <c r="U125" s="2" t="str">
        <f>VLOOKUP(T125,Revistes!B$3:C$220,2, FALSE)</f>
        <v>1097-0207</v>
      </c>
      <c r="V125" s="25" t="str">
        <f>VLOOKUP(U125,Revistes!C$3:D$220,2, FALSE)</f>
        <v>R</v>
      </c>
      <c r="W125" s="25" t="str">
        <f>VLOOKUP(V125,Revistes!D$3:E$220,2, FALSE)</f>
        <v>S</v>
      </c>
      <c r="X125" s="2">
        <v>2013</v>
      </c>
      <c r="AA125" s="2">
        <v>2015</v>
      </c>
      <c r="AB125" s="2">
        <v>0</v>
      </c>
    </row>
    <row r="126" spans="1:28" ht="80">
      <c r="A126" s="26" t="str">
        <f>TRIM(Papers!B159)</f>
        <v>Efficiency of high-order elements for continuous and discontinuous Galerkin methods</v>
      </c>
      <c r="B126" s="26" t="str">
        <f t="shared" si="34"/>
        <v>Efficiency of high-order elements for continuous and discontinuous Galerkin methods</v>
      </c>
      <c r="C126" s="26" t="str">
        <f>TRIM(Papers!C159)</f>
        <v>Huerta, A.; Angeloski, A.; Roca, X. and Peraire, J.</v>
      </c>
      <c r="D126" s="26" t="str">
        <f>TRIM(Papers!D159)</f>
        <v>International Journal for Numerical Methods in Engineering , Vol. 96, Num: 9, pp. 529-560, 2013</v>
      </c>
      <c r="E126" s="26">
        <f t="shared" si="35"/>
        <v>95</v>
      </c>
      <c r="F126">
        <f t="shared" si="36"/>
        <v>60</v>
      </c>
      <c r="G126" s="26" t="str">
        <f t="shared" si="37"/>
        <v xml:space="preserve">International Journal for Numerical Methods in Engineering </v>
      </c>
      <c r="H126" s="26">
        <f t="shared" si="42"/>
        <v>77</v>
      </c>
      <c r="I126" s="26">
        <f t="shared" si="43"/>
        <v>0</v>
      </c>
      <c r="J126" s="26">
        <f t="shared" si="44"/>
        <v>77</v>
      </c>
      <c r="K126" s="26" t="str">
        <f t="shared" si="38"/>
        <v>96, Num: 9</v>
      </c>
      <c r="L126" s="26">
        <f t="shared" si="29"/>
        <v>86</v>
      </c>
      <c r="M126" s="27" t="str">
        <f t="shared" si="39"/>
        <v>529</v>
      </c>
      <c r="N126" s="26">
        <f t="shared" si="30"/>
        <v>90</v>
      </c>
      <c r="O126" s="26" t="str">
        <f t="shared" si="40"/>
        <v>560</v>
      </c>
      <c r="P126" s="26" t="str">
        <f t="shared" si="41"/>
        <v>2013</v>
      </c>
      <c r="Q126" t="str">
        <f>Papers!A159</f>
        <v>2013-IJNME-HARP</v>
      </c>
      <c r="R126" s="2">
        <f t="shared" si="31"/>
        <v>5</v>
      </c>
      <c r="S126" s="2">
        <f t="shared" si="32"/>
        <v>11</v>
      </c>
      <c r="T126" s="2" t="str">
        <f t="shared" si="33"/>
        <v>IJNME</v>
      </c>
      <c r="U126" s="2" t="str">
        <f>VLOOKUP(T126,Revistes!B$3:C$220,2, FALSE)</f>
        <v>1097-0207</v>
      </c>
      <c r="V126" s="25" t="str">
        <f>VLOOKUP(U126,Revistes!C$3:D$220,2, FALSE)</f>
        <v>R</v>
      </c>
      <c r="W126" s="25" t="str">
        <f>VLOOKUP(V126,Revistes!D$3:E$220,2, FALSE)</f>
        <v>S</v>
      </c>
      <c r="X126" s="2">
        <v>2013</v>
      </c>
      <c r="AA126" s="2">
        <v>2015</v>
      </c>
      <c r="AB126" s="2">
        <v>0</v>
      </c>
    </row>
    <row r="127" spans="1:28" ht="112">
      <c r="A127" s="26" t="str">
        <f>TRIM(Papers!B160)</f>
        <v>SUPG-based stabilization of Proper Generalized Decompositions for the high-dimensional Advection-Diffusion Equations</v>
      </c>
      <c r="B127" s="26" t="str">
        <f t="shared" si="34"/>
        <v>SUPG-based stabilization of Proper Generalized Decompositions for the high-dimensional Advection-Diffusion Equations</v>
      </c>
      <c r="C127" s="26" t="str">
        <f>TRIM(Papers!C160)</f>
        <v>Gonzalez, D.; Cueto, E.; Chinesta, F; Díez, P.; and Huerta, A.</v>
      </c>
      <c r="D127" s="26" t="str">
        <f>TRIM(Papers!D160)</f>
        <v>International Journal for Numerical Methods in Engineering , Vol. 94, Issue: 13, pp. 1216-1232, 2013</v>
      </c>
      <c r="E127" s="26">
        <f t="shared" si="35"/>
        <v>100</v>
      </c>
      <c r="F127">
        <f t="shared" si="36"/>
        <v>60</v>
      </c>
      <c r="G127" s="26" t="str">
        <f t="shared" si="37"/>
        <v xml:space="preserve">International Journal for Numerical Methods in Engineering </v>
      </c>
      <c r="H127" s="26">
        <f t="shared" si="42"/>
        <v>80</v>
      </c>
      <c r="I127" s="26">
        <f t="shared" si="43"/>
        <v>0</v>
      </c>
      <c r="J127" s="26">
        <f t="shared" si="44"/>
        <v>80</v>
      </c>
      <c r="K127" s="26" t="str">
        <f t="shared" si="38"/>
        <v>94, Issue: 13</v>
      </c>
      <c r="L127" s="26">
        <f t="shared" si="29"/>
        <v>90</v>
      </c>
      <c r="M127" s="27" t="str">
        <f t="shared" si="39"/>
        <v>1216</v>
      </c>
      <c r="N127" s="26">
        <f t="shared" si="30"/>
        <v>95</v>
      </c>
      <c r="O127" s="26" t="str">
        <f t="shared" si="40"/>
        <v>1232</v>
      </c>
      <c r="P127" s="26" t="str">
        <f t="shared" si="41"/>
        <v>2013</v>
      </c>
      <c r="Q127" t="str">
        <f>Papers!A160</f>
        <v>2013-IJNME-GCCDH</v>
      </c>
      <c r="R127" s="2">
        <f t="shared" si="31"/>
        <v>5</v>
      </c>
      <c r="S127" s="2">
        <f t="shared" si="32"/>
        <v>11</v>
      </c>
      <c r="T127" s="2" t="str">
        <f t="shared" si="33"/>
        <v>IJNME</v>
      </c>
      <c r="U127" s="2" t="str">
        <f>VLOOKUP(T127,Revistes!B$3:C$220,2, FALSE)</f>
        <v>1097-0207</v>
      </c>
      <c r="V127" s="25" t="str">
        <f>VLOOKUP(U127,Revistes!C$3:D$220,2, FALSE)</f>
        <v>R</v>
      </c>
      <c r="W127" s="25" t="str">
        <f>VLOOKUP(V127,Revistes!D$3:E$220,2, FALSE)</f>
        <v>S</v>
      </c>
      <c r="AA127" s="2">
        <v>2015</v>
      </c>
      <c r="AB127" s="2">
        <v>0</v>
      </c>
    </row>
    <row r="128" spans="1:28" ht="112">
      <c r="A128" s="26" t="str">
        <f>TRIM(Papers!B161)</f>
        <v>A stable extended FEM formulation for multi-phase problems enforcing the accuracy of the fluxes through Lagrange multipliers</v>
      </c>
      <c r="B128" s="26" t="str">
        <f t="shared" si="34"/>
        <v>A stable extended FEM formulation for multi-phase problems enforcing the accuracy of the fluxes through Lagrange multipliers</v>
      </c>
      <c r="C128" s="26" t="str">
        <f>TRIM(Papers!C161)</f>
        <v>Díez, P.; Cottereau, R.; and Zlotnik, S.</v>
      </c>
      <c r="D128" s="26" t="str">
        <f>TRIM(Papers!D161)</f>
        <v>International Journal for Numerical Methods in Engineering , Vol. 96, Issue 5, pp. 303-322, 2013</v>
      </c>
      <c r="E128" s="26">
        <f t="shared" si="35"/>
        <v>96</v>
      </c>
      <c r="F128">
        <f t="shared" si="36"/>
        <v>60</v>
      </c>
      <c r="G128" s="26" t="str">
        <f t="shared" si="37"/>
        <v xml:space="preserve">International Journal for Numerical Methods in Engineering </v>
      </c>
      <c r="H128" s="26">
        <f t="shared" si="42"/>
        <v>78</v>
      </c>
      <c r="I128" s="26">
        <f t="shared" si="43"/>
        <v>0</v>
      </c>
      <c r="J128" s="26">
        <f t="shared" si="44"/>
        <v>78</v>
      </c>
      <c r="K128" s="26" t="str">
        <f t="shared" si="38"/>
        <v>96, Issue 5</v>
      </c>
      <c r="L128" s="26">
        <f t="shared" si="29"/>
        <v>87</v>
      </c>
      <c r="M128" s="27" t="str">
        <f t="shared" si="39"/>
        <v>303</v>
      </c>
      <c r="N128" s="26">
        <f t="shared" si="30"/>
        <v>91</v>
      </c>
      <c r="O128" s="26" t="str">
        <f t="shared" si="40"/>
        <v>322</v>
      </c>
      <c r="P128" s="26" t="str">
        <f t="shared" si="41"/>
        <v>2013</v>
      </c>
      <c r="Q128" t="str">
        <f>Papers!A161</f>
        <v>2013-IJNME-DCZ</v>
      </c>
      <c r="R128" s="2">
        <f t="shared" si="31"/>
        <v>5</v>
      </c>
      <c r="S128" s="2">
        <f t="shared" si="32"/>
        <v>11</v>
      </c>
      <c r="T128" s="2" t="str">
        <f t="shared" si="33"/>
        <v>IJNME</v>
      </c>
      <c r="U128" s="2" t="str">
        <f>VLOOKUP(T128,Revistes!B$3:C$220,2, FALSE)</f>
        <v>1097-0207</v>
      </c>
      <c r="V128" s="25" t="str">
        <f>VLOOKUP(U128,Revistes!C$3:D$220,2, FALSE)</f>
        <v>R</v>
      </c>
      <c r="W128" s="25" t="str">
        <f>VLOOKUP(V128,Revistes!D$3:E$220,2, FALSE)</f>
        <v>S</v>
      </c>
      <c r="AA128" s="2">
        <v>2015</v>
      </c>
      <c r="AB128" s="2">
        <v>0</v>
      </c>
    </row>
    <row r="129" spans="1:28" ht="64">
      <c r="A129" s="26" t="str">
        <f>TRIM(Papers!B162)</f>
        <v>Stability of anchored sheet wall in cohesive-frictional soils by FE limit analysis</v>
      </c>
      <c r="B129" s="26" t="str">
        <f t="shared" si="34"/>
        <v>Stability of anchored sheet wall in cohesive-frictional soils by FE limit analysis</v>
      </c>
      <c r="C129" s="26" t="str">
        <f>TRIM(Papers!C162)</f>
        <v>Muñoz, J. J.; Lyamin, A. and Huerta, A.</v>
      </c>
      <c r="D129" s="26" t="str">
        <f>TRIM(Papers!D162)</f>
        <v>International Journal for Numerical and Analytical Methods in Geomechanics , Vol. 37, Number 9, pp. 1213-1230, 2013</v>
      </c>
      <c r="E129" s="26">
        <f t="shared" si="35"/>
        <v>115</v>
      </c>
      <c r="F129">
        <f t="shared" si="36"/>
        <v>76</v>
      </c>
      <c r="G129" s="26" t="str">
        <f t="shared" si="37"/>
        <v xml:space="preserve">International Journal for Numerical and Analytical Methods in Geomechanics </v>
      </c>
      <c r="H129" s="26">
        <f t="shared" si="42"/>
        <v>95</v>
      </c>
      <c r="I129" s="26">
        <f t="shared" si="43"/>
        <v>0</v>
      </c>
      <c r="J129" s="26">
        <f t="shared" si="44"/>
        <v>95</v>
      </c>
      <c r="K129" s="26" t="str">
        <f t="shared" si="38"/>
        <v>37, Number 9</v>
      </c>
      <c r="L129" s="26">
        <f t="shared" si="29"/>
        <v>105</v>
      </c>
      <c r="M129" s="27" t="str">
        <f t="shared" si="39"/>
        <v>1213</v>
      </c>
      <c r="N129" s="26">
        <f t="shared" si="30"/>
        <v>110</v>
      </c>
      <c r="O129" s="26" t="str">
        <f t="shared" si="40"/>
        <v>1230</v>
      </c>
      <c r="P129" s="26" t="str">
        <f t="shared" si="41"/>
        <v>2013</v>
      </c>
      <c r="Q129" t="str">
        <f>Papers!A162</f>
        <v>2013-IJNAMG-MLH</v>
      </c>
      <c r="R129" s="2">
        <f t="shared" si="31"/>
        <v>5</v>
      </c>
      <c r="S129" s="2">
        <f t="shared" si="32"/>
        <v>12</v>
      </c>
      <c r="T129" s="2" t="str">
        <f t="shared" si="33"/>
        <v>IJNAMG</v>
      </c>
      <c r="U129" s="2" t="str">
        <f>VLOOKUP(T129,Revistes!B$3:C$220,2, FALSE)</f>
        <v>1096-9853</v>
      </c>
      <c r="V129" s="25" t="str">
        <f>VLOOKUP(U129,Revistes!C$3:D$220,2, FALSE)</f>
        <v>R</v>
      </c>
      <c r="W129" s="25" t="str">
        <f>VLOOKUP(V129,Revistes!D$3:E$220,2, FALSE)</f>
        <v>S</v>
      </c>
      <c r="X129" s="2">
        <v>2012</v>
      </c>
      <c r="AA129" s="2">
        <v>2015</v>
      </c>
      <c r="AB129" s="2">
        <v>0</v>
      </c>
    </row>
    <row r="130" spans="1:28" ht="80">
      <c r="A130" s="26" t="str">
        <f>TRIM(Papers!B163)</f>
        <v>A finite element approach to the simulation of hydraulic fractures with lag</v>
      </c>
      <c r="B130" s="26" t="str">
        <f t="shared" si="34"/>
        <v>A finite element approach to the simulation of hydraulic fractures with lag</v>
      </c>
      <c r="C130" s="26" t="str">
        <f>TRIM(Papers!C163)</f>
        <v>Hunsweck, M.l J.; Shen, Y. and Lew, A. J.</v>
      </c>
      <c r="D130" s="26" t="str">
        <f>TRIM(Papers!D163)</f>
        <v>International Journal for Numerical and Analytical Methods in Geomechanics , Vol. 37, Issue 9, pp. 993-1015, 2013</v>
      </c>
      <c r="E130" s="26">
        <f t="shared" si="35"/>
        <v>113</v>
      </c>
      <c r="F130">
        <f t="shared" si="36"/>
        <v>76</v>
      </c>
      <c r="G130" s="26" t="str">
        <f t="shared" si="37"/>
        <v xml:space="preserve">International Journal for Numerical and Analytical Methods in Geomechanics </v>
      </c>
      <c r="H130" s="26">
        <f t="shared" si="42"/>
        <v>94</v>
      </c>
      <c r="I130" s="26">
        <f t="shared" si="43"/>
        <v>0</v>
      </c>
      <c r="J130" s="26">
        <f t="shared" si="44"/>
        <v>94</v>
      </c>
      <c r="K130" s="26" t="str">
        <f t="shared" si="38"/>
        <v>37, Issue 9</v>
      </c>
      <c r="L130" s="26">
        <f t="shared" si="29"/>
        <v>103</v>
      </c>
      <c r="M130" s="27" t="str">
        <f t="shared" si="39"/>
        <v>993</v>
      </c>
      <c r="N130" s="26">
        <f t="shared" si="30"/>
        <v>108</v>
      </c>
      <c r="O130" s="26" t="str">
        <f t="shared" si="40"/>
        <v>1015</v>
      </c>
      <c r="P130" s="26" t="str">
        <f t="shared" si="41"/>
        <v>2013</v>
      </c>
      <c r="Q130" t="str">
        <f>Papers!A163</f>
        <v>2013-IJNAMG-HYL</v>
      </c>
      <c r="R130" s="2">
        <f t="shared" si="31"/>
        <v>5</v>
      </c>
      <c r="S130" s="2">
        <f t="shared" si="32"/>
        <v>12</v>
      </c>
      <c r="T130" s="2" t="str">
        <f t="shared" si="33"/>
        <v>IJNAMG</v>
      </c>
      <c r="U130" s="2" t="str">
        <f>VLOOKUP(T130,Revistes!B$3:C$220,2, FALSE)</f>
        <v>1096-9853</v>
      </c>
      <c r="V130" s="25" t="str">
        <f>VLOOKUP(U130,Revistes!C$3:D$220,2, FALSE)</f>
        <v>R</v>
      </c>
      <c r="W130" s="25" t="str">
        <f>VLOOKUP(V130,Revistes!D$3:E$220,2, FALSE)</f>
        <v>S</v>
      </c>
      <c r="AA130" s="2">
        <v>2015</v>
      </c>
      <c r="AB130" s="2">
        <v>0</v>
      </c>
    </row>
    <row r="131" spans="1:28" ht="112">
      <c r="A131" s="26" t="str">
        <f>TRIM(Papers!B164)</f>
        <v>Monitoring access to water in rural areas based on the human right to water framework: a local level case study in Nicaragua</v>
      </c>
      <c r="B131" s="26" t="str">
        <f t="shared" si="34"/>
        <v>Monitoring access to water in rural areas based on the human right to water framework: a local level case study in Nicaragua</v>
      </c>
      <c r="C131" s="26" t="str">
        <f>TRIM(Papers!C164)</f>
        <v>Flores, Ó., Jiménez, A., and Pérez-Foguet, A.</v>
      </c>
      <c r="D131" s="26" t="str">
        <f>TRIM(Papers!D164)</f>
        <v>International Journal of Water Resources Development , Vol. 29, Number: 4, pp. 605-621, 2013</v>
      </c>
      <c r="E131" s="26">
        <f t="shared" si="35"/>
        <v>92</v>
      </c>
      <c r="F131">
        <f t="shared" si="36"/>
        <v>54</v>
      </c>
      <c r="G131" s="26" t="str">
        <f t="shared" si="37"/>
        <v xml:space="preserve">International Journal of Water Resources Development </v>
      </c>
      <c r="H131" s="26">
        <f t="shared" si="42"/>
        <v>74</v>
      </c>
      <c r="I131" s="26">
        <f t="shared" si="43"/>
        <v>0</v>
      </c>
      <c r="J131" s="26">
        <f t="shared" si="44"/>
        <v>74</v>
      </c>
      <c r="K131" s="26" t="str">
        <f t="shared" si="38"/>
        <v>29, Number: 4</v>
      </c>
      <c r="L131" s="26">
        <f t="shared" ref="L131:L194" si="45">IF(H131&gt;1,FIND("-",D131,J131),0)</f>
        <v>83</v>
      </c>
      <c r="M131" s="27" t="str">
        <f t="shared" si="39"/>
        <v>605</v>
      </c>
      <c r="N131" s="26">
        <f t="shared" ref="N131:N194" si="46">IF(L131&gt;1,FIND(", ",D131,L131),0)</f>
        <v>87</v>
      </c>
      <c r="O131" s="26" t="str">
        <f t="shared" si="40"/>
        <v>621</v>
      </c>
      <c r="P131" s="26" t="str">
        <f t="shared" si="41"/>
        <v>2013</v>
      </c>
      <c r="Q131" t="str">
        <f>Papers!A164</f>
        <v>2013-IJDM-FJP</v>
      </c>
      <c r="R131" s="2">
        <f t="shared" ref="R131:R194" si="47" xml:space="preserve"> FIND("-",Q131)</f>
        <v>5</v>
      </c>
      <c r="S131" s="2">
        <f t="shared" ref="S131:S194" si="48" xml:space="preserve"> FIND("-",Q131,R131+1)</f>
        <v>10</v>
      </c>
      <c r="T131" s="2" t="str">
        <f t="shared" ref="T131:T194" si="49">MID(Q131,R131+1,S131-R131-1)</f>
        <v>IJDM</v>
      </c>
      <c r="U131" s="2" t="str">
        <f>VLOOKUP(T131,Revistes!B$3:C$220,2, FALSE)</f>
        <v>1056-7895</v>
      </c>
      <c r="V131" s="25" t="str">
        <f>VLOOKUP(U131,Revistes!C$3:D$220,2, FALSE)</f>
        <v>R</v>
      </c>
      <c r="W131" s="25" t="str">
        <f>VLOOKUP(V131,Revistes!D$3:E$220,2, FALSE)</f>
        <v>S</v>
      </c>
      <c r="AA131" s="2">
        <v>2015</v>
      </c>
      <c r="AB131" s="2">
        <v>0</v>
      </c>
    </row>
    <row r="132" spans="1:28" ht="96">
      <c r="A132" s="26" t="str">
        <f>TRIM(Papers!B165)</f>
        <v>Modeling and enhanced sampling of molecular systems with smooth and nonlinear data-driven collective variables</v>
      </c>
      <c r="B132" s="26" t="str">
        <f t="shared" ref="B132:B195" si="50">IF(F132=1,CONCATENATE(A132, " (in press)"),A132)</f>
        <v>Modeling and enhanced sampling of molecular systems with smooth and nonlinear data-driven collective variables</v>
      </c>
      <c r="C132" s="26" t="str">
        <f>TRIM(Papers!C165)</f>
        <v>Hashemian, B, Millán, D. and Arroyo, M.</v>
      </c>
      <c r="D132" s="26" t="str">
        <f>TRIM(Papers!D165)</f>
        <v>The Journal of Chemical Physics , Vol. 139, Number 21, Article number: 214101, 2013</v>
      </c>
      <c r="E132" s="26">
        <f t="shared" ref="E132:E195" si="51">LEN(D132)</f>
        <v>83</v>
      </c>
      <c r="F132">
        <f t="shared" ref="F132:F195" si="52">IFERROR(FIND("To appear",D132), FIND(", V",D132))</f>
        <v>33</v>
      </c>
      <c r="G132" s="26" t="str">
        <f t="shared" ref="G132:G195" si="53">IF(F132=1,(MID(D132,14,E132-12)),MID(D132,1,F132-1))</f>
        <v xml:space="preserve">The Journal of Chemical Physics </v>
      </c>
      <c r="H132" s="26">
        <f t="shared" si="42"/>
        <v>0</v>
      </c>
      <c r="I132" s="26">
        <f t="shared" si="43"/>
        <v>54</v>
      </c>
      <c r="J132" s="26">
        <f t="shared" si="44"/>
        <v>54</v>
      </c>
      <c r="K132" s="26" t="str">
        <f t="shared" ref="K132:K195" si="54">IF(J132&gt;1,(MID(D132,F132+7,J132-F132-7)),"")</f>
        <v>139, Number 21</v>
      </c>
      <c r="L132" s="26">
        <f t="shared" si="45"/>
        <v>0</v>
      </c>
      <c r="M132" s="27" t="str">
        <f t="shared" ref="M132:M195" si="55">IF(H132&gt;1,MID(D132,H132+6,L132-(H132+6)), IF(I132&gt;1,MID(D132,I132+2,E132-(I132+7))," "))</f>
        <v>Article number: 214101</v>
      </c>
      <c r="N132" s="26">
        <f t="shared" si="46"/>
        <v>0</v>
      </c>
      <c r="O132" s="26" t="str">
        <f t="shared" ref="O132:O195" si="56">IF(H132&gt;1,MID(D132,L132+1,N132-(L132+1))," ")</f>
        <v xml:space="preserve"> </v>
      </c>
      <c r="P132" s="26" t="str">
        <f t="shared" ref="P132:P195" si="57">IF(F132&gt;1,RIGHT(D132,4),"")</f>
        <v>2013</v>
      </c>
      <c r="Q132" t="str">
        <f>Papers!A165</f>
        <v>2013-IJDM-CPM</v>
      </c>
      <c r="R132" s="2">
        <f t="shared" si="47"/>
        <v>5</v>
      </c>
      <c r="S132" s="2">
        <f t="shared" si="48"/>
        <v>10</v>
      </c>
      <c r="T132" s="2" t="str">
        <f t="shared" si="49"/>
        <v>IJDM</v>
      </c>
      <c r="U132" s="2" t="str">
        <f>VLOOKUP(T132,Revistes!B$3:C$220,2, FALSE)</f>
        <v>1056-7895</v>
      </c>
      <c r="V132" s="25" t="str">
        <f>VLOOKUP(U132,Revistes!C$3:D$220,2, FALSE)</f>
        <v>R</v>
      </c>
      <c r="W132" s="25" t="str">
        <f>VLOOKUP(V132,Revistes!D$3:E$220,2, FALSE)</f>
        <v>S</v>
      </c>
      <c r="X132" s="2">
        <v>2013</v>
      </c>
      <c r="AA132" s="2">
        <v>2015</v>
      </c>
      <c r="AB132" s="2">
        <v>0</v>
      </c>
    </row>
    <row r="133" spans="1:28" ht="80">
      <c r="A133" s="26" t="str">
        <f>TRIM(Papers!B166)</f>
        <v>Modelling of mixed damage on fibre reinforced composite laminates subjected to low velocity impact</v>
      </c>
      <c r="B133" s="26" t="str">
        <f t="shared" si="50"/>
        <v>Modelling of mixed damage on fibre reinforced composite laminates subjected to low velocity impact</v>
      </c>
      <c r="C133" s="26" t="str">
        <f>TRIM(Papers!C166)</f>
        <v>Curiel, J.L., Phaneendra, S. and Muñoz, J.J.</v>
      </c>
      <c r="D133" s="26" t="str">
        <f>TRIM(Papers!D166)</f>
        <v>International Journal of Damage Mechanics , Vol. 22, Number 3, pp. 356-374, 2013</v>
      </c>
      <c r="E133" s="26">
        <f t="shared" si="51"/>
        <v>80</v>
      </c>
      <c r="F133">
        <f t="shared" si="52"/>
        <v>43</v>
      </c>
      <c r="G133" s="26" t="str">
        <f t="shared" si="53"/>
        <v xml:space="preserve">International Journal of Damage Mechanics </v>
      </c>
      <c r="H133" s="26">
        <f t="shared" si="42"/>
        <v>62</v>
      </c>
      <c r="I133" s="26">
        <f t="shared" si="43"/>
        <v>0</v>
      </c>
      <c r="J133" s="26">
        <f t="shared" si="44"/>
        <v>62</v>
      </c>
      <c r="K133" s="26" t="str">
        <f t="shared" si="54"/>
        <v>22, Number 3</v>
      </c>
      <c r="L133" s="26">
        <f t="shared" si="45"/>
        <v>71</v>
      </c>
      <c r="M133" s="27" t="str">
        <f t="shared" si="55"/>
        <v>356</v>
      </c>
      <c r="N133" s="26">
        <f t="shared" si="46"/>
        <v>75</v>
      </c>
      <c r="O133" s="26" t="str">
        <f t="shared" si="56"/>
        <v>374</v>
      </c>
      <c r="P133" s="26" t="str">
        <f t="shared" si="57"/>
        <v>2013</v>
      </c>
      <c r="Q133" t="str">
        <f>Papers!A166</f>
        <v>2013-IJDM-CPM</v>
      </c>
      <c r="R133" s="2">
        <f t="shared" si="47"/>
        <v>5</v>
      </c>
      <c r="S133" s="2">
        <f t="shared" si="48"/>
        <v>10</v>
      </c>
      <c r="T133" s="2" t="str">
        <f t="shared" si="49"/>
        <v>IJDM</v>
      </c>
      <c r="U133" s="2" t="str">
        <f>VLOOKUP(T133,Revistes!B$3:C$220,2, FALSE)</f>
        <v>1056-7895</v>
      </c>
      <c r="V133" s="25" t="str">
        <f>VLOOKUP(U133,Revistes!C$3:D$220,2, FALSE)</f>
        <v>R</v>
      </c>
      <c r="W133" s="25" t="str">
        <f>VLOOKUP(V133,Revistes!D$3:E$220,2, FALSE)</f>
        <v>S</v>
      </c>
      <c r="X133" s="2">
        <v>2013</v>
      </c>
      <c r="AA133" s="2">
        <v>2015</v>
      </c>
      <c r="AB133" s="2">
        <v>0</v>
      </c>
    </row>
    <row r="134" spans="1:28" ht="64">
      <c r="A134" s="26" t="str">
        <f>TRIM(Papers!B167)</f>
        <v>An algorithm for mesh refinement and un-refinement in fast transient dynamics</v>
      </c>
      <c r="B134" s="26" t="str">
        <f t="shared" si="50"/>
        <v>An algorithm for mesh refinement and un-refinement in fast transient dynamics</v>
      </c>
      <c r="C134" s="26" t="str">
        <f>TRIM(Papers!C167)</f>
        <v>Casadei, F.; Díez, P., and Verdugo, F.</v>
      </c>
      <c r="D134" s="26" t="str">
        <f>TRIM(Papers!D167)</f>
        <v>International Journal of Computational Methods , Vol. 10, Issue 4, pp. 1-31, 2013</v>
      </c>
      <c r="E134" s="26">
        <f t="shared" si="51"/>
        <v>81</v>
      </c>
      <c r="F134">
        <f t="shared" si="52"/>
        <v>48</v>
      </c>
      <c r="G134" s="26" t="str">
        <f t="shared" si="53"/>
        <v xml:space="preserve">International Journal of Computational Methods </v>
      </c>
      <c r="H134" s="26">
        <f t="shared" si="42"/>
        <v>66</v>
      </c>
      <c r="I134" s="26">
        <f t="shared" si="43"/>
        <v>0</v>
      </c>
      <c r="J134" s="26">
        <f t="shared" si="44"/>
        <v>66</v>
      </c>
      <c r="K134" s="26" t="str">
        <f t="shared" si="54"/>
        <v>10, Issue 4</v>
      </c>
      <c r="L134" s="26">
        <f t="shared" si="45"/>
        <v>73</v>
      </c>
      <c r="M134" s="27" t="str">
        <f t="shared" si="55"/>
        <v>1</v>
      </c>
      <c r="N134" s="26">
        <f t="shared" si="46"/>
        <v>76</v>
      </c>
      <c r="O134" s="26" t="str">
        <f t="shared" si="56"/>
        <v>31</v>
      </c>
      <c r="P134" s="26" t="str">
        <f t="shared" si="57"/>
        <v>2013</v>
      </c>
      <c r="Q134" t="str">
        <f>Papers!A167</f>
        <v>2013-IJCM-CDV</v>
      </c>
      <c r="R134" s="2">
        <f t="shared" si="47"/>
        <v>5</v>
      </c>
      <c r="S134" s="2">
        <f t="shared" si="48"/>
        <v>10</v>
      </c>
      <c r="T134" s="2" t="str">
        <f t="shared" si="49"/>
        <v>IJCM</v>
      </c>
      <c r="U134" s="2" t="str">
        <f>VLOOKUP(T134,Revistes!B$3:C$220,2, FALSE)</f>
        <v>0219-8762</v>
      </c>
      <c r="V134" s="25" t="str">
        <f>VLOOKUP(U134,Revistes!C$3:D$220,2, FALSE)</f>
        <v>R</v>
      </c>
      <c r="W134" s="25" t="str">
        <f>VLOOKUP(V134,Revistes!D$3:E$220,2, FALSE)</f>
        <v>S</v>
      </c>
      <c r="AA134" s="2">
        <v>2015</v>
      </c>
      <c r="AB134" s="2">
        <v>0</v>
      </c>
    </row>
    <row r="135" spans="1:28" ht="112">
      <c r="A135" s="26" t="str">
        <f>TRIM(Papers!B168)</f>
        <v>Least-squares approximation of affine mappings for sweep mesh generation: Functional analysis and applications</v>
      </c>
      <c r="B135" s="26" t="str">
        <f t="shared" si="50"/>
        <v>Least-squares approximation of affine mappings for sweep mesh generation: Functional analysis and applications</v>
      </c>
      <c r="C135" s="26" t="str">
        <f>TRIM(Papers!C168)</f>
        <v>Roca, X. and Sarrate, J.</v>
      </c>
      <c r="D135" s="26" t="str">
        <f>TRIM(Papers!D168)</f>
        <v>Engineering with Computers , Vol. 29, Issue 1, pp. 1-15, 2013</v>
      </c>
      <c r="E135" s="26">
        <f t="shared" si="51"/>
        <v>61</v>
      </c>
      <c r="F135">
        <f t="shared" si="52"/>
        <v>28</v>
      </c>
      <c r="G135" s="26" t="str">
        <f t="shared" si="53"/>
        <v xml:space="preserve">Engineering with Computers </v>
      </c>
      <c r="H135" s="26">
        <f t="shared" si="42"/>
        <v>46</v>
      </c>
      <c r="I135" s="26">
        <f t="shared" si="43"/>
        <v>0</v>
      </c>
      <c r="J135" s="26">
        <f t="shared" si="44"/>
        <v>46</v>
      </c>
      <c r="K135" s="26" t="str">
        <f t="shared" si="54"/>
        <v>29, Issue 1</v>
      </c>
      <c r="L135" s="26">
        <f t="shared" si="45"/>
        <v>53</v>
      </c>
      <c r="M135" s="27" t="str">
        <f t="shared" si="55"/>
        <v>1</v>
      </c>
      <c r="N135" s="26">
        <f t="shared" si="46"/>
        <v>56</v>
      </c>
      <c r="O135" s="26" t="str">
        <f t="shared" si="56"/>
        <v>15</v>
      </c>
      <c r="P135" s="26" t="str">
        <f t="shared" si="57"/>
        <v>2013</v>
      </c>
      <c r="Q135" t="str">
        <f>Papers!A168</f>
        <v>2013-EWC-RS</v>
      </c>
      <c r="R135" s="2">
        <f t="shared" si="47"/>
        <v>5</v>
      </c>
      <c r="S135" s="2">
        <f t="shared" si="48"/>
        <v>9</v>
      </c>
      <c r="T135" s="2" t="str">
        <f t="shared" si="49"/>
        <v>EWC</v>
      </c>
      <c r="U135" s="2" t="str">
        <f>VLOOKUP(T135,Revistes!B$3:C$220,2, FALSE)</f>
        <v>0177-0667</v>
      </c>
      <c r="V135" s="25" t="str">
        <f>VLOOKUP(U135,Revistes!C$3:D$220,2, FALSE)</f>
        <v>R</v>
      </c>
      <c r="W135" s="25" t="str">
        <f>VLOOKUP(V135,Revistes!D$3:E$220,2, FALSE)</f>
        <v>S</v>
      </c>
      <c r="X135" s="2">
        <v>2013</v>
      </c>
      <c r="AA135" s="2">
        <v>2015</v>
      </c>
      <c r="AB135" s="2">
        <v>0</v>
      </c>
    </row>
    <row r="136" spans="1:28" ht="128">
      <c r="A136" s="26" t="str">
        <f>TRIM(Papers!B169)</f>
        <v>Spatial and temporal trace metal distribution of a Peruvian basin: recognizing trace metal sources and assessing the potential risk</v>
      </c>
      <c r="B136" s="26" t="str">
        <f t="shared" si="50"/>
        <v>Spatial and temporal trace metal distribution of a Peruvian basin: recognizing trace metal sources and assessing the potential risk</v>
      </c>
      <c r="C136" s="26" t="str">
        <f>TRIM(Papers!C169)</f>
        <v>Yacoub, C.; Blazquez, N. ; Pérez-Foguet, A.; and Miralles, N.</v>
      </c>
      <c r="D136" s="26" t="str">
        <f>TRIM(Papers!D169)</f>
        <v>Environmental Monitoring and Assessment , Vol. 185, Number: 10, pp. 7961-7978, 2013</v>
      </c>
      <c r="E136" s="26">
        <f t="shared" si="51"/>
        <v>83</v>
      </c>
      <c r="F136">
        <f t="shared" si="52"/>
        <v>41</v>
      </c>
      <c r="G136" s="26" t="str">
        <f t="shared" si="53"/>
        <v xml:space="preserve">Environmental Monitoring and Assessment </v>
      </c>
      <c r="H136" s="26">
        <f t="shared" si="42"/>
        <v>63</v>
      </c>
      <c r="I136" s="26">
        <f t="shared" si="43"/>
        <v>0</v>
      </c>
      <c r="J136" s="26">
        <f t="shared" si="44"/>
        <v>63</v>
      </c>
      <c r="K136" s="26" t="str">
        <f t="shared" si="54"/>
        <v>185, Number: 10</v>
      </c>
      <c r="L136" s="26">
        <f t="shared" si="45"/>
        <v>73</v>
      </c>
      <c r="M136" s="27" t="str">
        <f t="shared" si="55"/>
        <v>7961</v>
      </c>
      <c r="N136" s="26">
        <f t="shared" si="46"/>
        <v>78</v>
      </c>
      <c r="O136" s="26" t="str">
        <f t="shared" si="56"/>
        <v>7978</v>
      </c>
      <c r="P136" s="26" t="str">
        <f t="shared" si="57"/>
        <v>2013</v>
      </c>
      <c r="Q136" t="str">
        <f>Papers!A169</f>
        <v>2013-EMA-YBPM</v>
      </c>
      <c r="R136" s="2">
        <f t="shared" si="47"/>
        <v>5</v>
      </c>
      <c r="S136" s="2">
        <f t="shared" si="48"/>
        <v>9</v>
      </c>
      <c r="T136" s="2" t="str">
        <f t="shared" si="49"/>
        <v>EMA</v>
      </c>
      <c r="U136" s="2" t="str">
        <f>VLOOKUP(T136,Revistes!B$3:C$220,2, FALSE)</f>
        <v>0167-6369</v>
      </c>
      <c r="V136" s="25" t="str">
        <f>VLOOKUP(U136,Revistes!C$3:D$220,2, FALSE)</f>
        <v>R</v>
      </c>
      <c r="W136" s="25" t="str">
        <f>VLOOKUP(V136,Revistes!D$3:E$220,2, FALSE)</f>
        <v>S</v>
      </c>
      <c r="X136" s="2">
        <v>2013</v>
      </c>
      <c r="AA136" s="2">
        <v>2015</v>
      </c>
      <c r="AB136" s="2">
        <v>0</v>
      </c>
    </row>
    <row r="137" spans="1:28" ht="80">
      <c r="A137" s="26" t="str">
        <f>TRIM(Papers!B170)</f>
        <v>Meshless methods in dual analysis: theoretical and implementation issues</v>
      </c>
      <c r="B137" s="26" t="str">
        <f t="shared" si="50"/>
        <v>Meshless methods in dual analysis: theoretical and implementation issues</v>
      </c>
      <c r="C137" s="26" t="str">
        <f>TRIM(Papers!C170)</f>
        <v>Ivannikov, V. ; Tiago, C.; Moitinho de Almeida, J.P. and Díez, P.</v>
      </c>
      <c r="D137" s="26" t="str">
        <f>TRIM(Papers!D170)</f>
        <v>Engineering Analysis with Boundary Elements , Vol. 37, Issue 12, pp. 1728-1744, 2013</v>
      </c>
      <c r="E137" s="26">
        <f t="shared" si="51"/>
        <v>84</v>
      </c>
      <c r="F137">
        <f t="shared" si="52"/>
        <v>45</v>
      </c>
      <c r="G137" s="26" t="str">
        <f t="shared" si="53"/>
        <v xml:space="preserve">Engineering Analysis with Boundary Elements </v>
      </c>
      <c r="H137" s="26">
        <f t="shared" si="42"/>
        <v>64</v>
      </c>
      <c r="I137" s="26">
        <f t="shared" si="43"/>
        <v>0</v>
      </c>
      <c r="J137" s="26">
        <f t="shared" si="44"/>
        <v>64</v>
      </c>
      <c r="K137" s="26" t="str">
        <f t="shared" si="54"/>
        <v>37, Issue 12</v>
      </c>
      <c r="L137" s="26">
        <f t="shared" si="45"/>
        <v>74</v>
      </c>
      <c r="M137" s="27" t="str">
        <f t="shared" si="55"/>
        <v>1728</v>
      </c>
      <c r="N137" s="26">
        <f t="shared" si="46"/>
        <v>79</v>
      </c>
      <c r="O137" s="26" t="str">
        <f t="shared" si="56"/>
        <v>1744</v>
      </c>
      <c r="P137" s="26" t="str">
        <f t="shared" si="57"/>
        <v>2013</v>
      </c>
      <c r="Q137" t="str">
        <f>Papers!A170</f>
        <v>2013-EAWBE-ITMD</v>
      </c>
      <c r="R137" s="2">
        <f t="shared" si="47"/>
        <v>5</v>
      </c>
      <c r="S137" s="2">
        <f t="shared" si="48"/>
        <v>11</v>
      </c>
      <c r="T137" s="2" t="str">
        <f t="shared" si="49"/>
        <v>EAWBE</v>
      </c>
      <c r="U137" s="2" t="str">
        <f>VLOOKUP(T137,Revistes!B$3:C$220,2, FALSE)</f>
        <v>0955-7997</v>
      </c>
      <c r="V137" s="25" t="str">
        <f>VLOOKUP(U137,Revistes!C$3:D$220,2, FALSE)</f>
        <v>R</v>
      </c>
      <c r="W137" s="25" t="str">
        <f>VLOOKUP(V137,Revistes!D$3:E$220,2, FALSE)</f>
        <v>S</v>
      </c>
      <c r="AA137" s="2">
        <v>2015</v>
      </c>
      <c r="AB137" s="2">
        <v>0</v>
      </c>
    </row>
    <row r="138" spans="1:28" ht="80">
      <c r="A138" s="26" t="str">
        <f>TRIM(Papers!B171)</f>
        <v>Adaptive finite element simulation of stack pollutant emissions over complex terrains</v>
      </c>
      <c r="B138" s="26" t="str">
        <f t="shared" si="50"/>
        <v>Adaptive finite element simulation of stack pollutant emissions over complex terrains</v>
      </c>
      <c r="C138" s="26" t="str">
        <f>TRIM(Papers!C171)</f>
        <v>Oliver, A., Montero, G., Montenegro, R., Rodríguez, E., Escobar, J.M., and Pérez-Foguet, A.</v>
      </c>
      <c r="D138" s="26" t="str">
        <f>TRIM(Papers!D171)</f>
        <v>Energy , Vol. 49, pp. 47-60, 2013</v>
      </c>
      <c r="E138" s="26">
        <f t="shared" si="51"/>
        <v>33</v>
      </c>
      <c r="F138">
        <f t="shared" si="52"/>
        <v>8</v>
      </c>
      <c r="G138" s="26" t="str">
        <f t="shared" si="53"/>
        <v xml:space="preserve">Energy </v>
      </c>
      <c r="H138" s="26">
        <f t="shared" si="42"/>
        <v>17</v>
      </c>
      <c r="I138" s="26">
        <f t="shared" si="43"/>
        <v>0</v>
      </c>
      <c r="J138" s="26">
        <f t="shared" si="44"/>
        <v>17</v>
      </c>
      <c r="K138" s="26" t="str">
        <f t="shared" si="54"/>
        <v>49</v>
      </c>
      <c r="L138" s="26">
        <f t="shared" si="45"/>
        <v>25</v>
      </c>
      <c r="M138" s="27" t="str">
        <f t="shared" si="55"/>
        <v>47</v>
      </c>
      <c r="N138" s="26">
        <f t="shared" si="46"/>
        <v>28</v>
      </c>
      <c r="O138" s="26" t="str">
        <f t="shared" si="56"/>
        <v>60</v>
      </c>
      <c r="P138" s="26" t="str">
        <f t="shared" si="57"/>
        <v>2013</v>
      </c>
      <c r="Q138" t="str">
        <f>Papers!A171</f>
        <v>2013-E-OMMREP</v>
      </c>
      <c r="R138" s="2">
        <f t="shared" si="47"/>
        <v>5</v>
      </c>
      <c r="S138" s="2">
        <f t="shared" si="48"/>
        <v>7</v>
      </c>
      <c r="T138" s="2" t="str">
        <f t="shared" si="49"/>
        <v>E</v>
      </c>
      <c r="U138" s="2" t="str">
        <f>VLOOKUP(T138,Revistes!B$3:C$220,2, FALSE)</f>
        <v>0360-5442</v>
      </c>
      <c r="V138" s="25" t="str">
        <f>VLOOKUP(U138,Revistes!C$3:D$220,2, FALSE)</f>
        <v>R</v>
      </c>
      <c r="W138" s="25" t="str">
        <f>VLOOKUP(V138,Revistes!D$3:E$220,2, FALSE)</f>
        <v>S</v>
      </c>
      <c r="X138" s="2">
        <v>2013</v>
      </c>
      <c r="AA138" s="2">
        <v>2015</v>
      </c>
      <c r="AB138" s="2">
        <v>0</v>
      </c>
    </row>
    <row r="139" spans="1:28" ht="48">
      <c r="A139" s="26" t="str">
        <f>TRIM(Papers!B172)</f>
        <v>Diffusion-reaction model for Drosophila embryo development</v>
      </c>
      <c r="B139" s="26" t="str">
        <f t="shared" si="50"/>
        <v>Diffusion-reaction model for Drosophila embryo development</v>
      </c>
      <c r="C139" s="26" t="str">
        <f>TRIM(Papers!C172)</f>
        <v>Allena, R.; Muñoz, J. J. and Aubry, D.</v>
      </c>
      <c r="D139" s="26" t="str">
        <f>TRIM(Papers!D172)</f>
        <v>Computer Methods in Biomechanics and Biomedical Engineering , Vol. 16, Number 3, pp. 356-374, 2013</v>
      </c>
      <c r="E139" s="26">
        <f t="shared" si="51"/>
        <v>98</v>
      </c>
      <c r="F139">
        <f t="shared" si="52"/>
        <v>61</v>
      </c>
      <c r="G139" s="26" t="str">
        <f t="shared" si="53"/>
        <v xml:space="preserve">Computer Methods in Biomechanics and Biomedical Engineering </v>
      </c>
      <c r="H139" s="26">
        <f t="shared" si="42"/>
        <v>80</v>
      </c>
      <c r="I139" s="26">
        <f t="shared" si="43"/>
        <v>0</v>
      </c>
      <c r="J139" s="26">
        <f t="shared" si="44"/>
        <v>80</v>
      </c>
      <c r="K139" s="26" t="str">
        <f t="shared" si="54"/>
        <v>16, Number 3</v>
      </c>
      <c r="L139" s="26">
        <f t="shared" si="45"/>
        <v>89</v>
      </c>
      <c r="M139" s="27" t="str">
        <f t="shared" si="55"/>
        <v>356</v>
      </c>
      <c r="N139" s="26">
        <f t="shared" si="46"/>
        <v>93</v>
      </c>
      <c r="O139" s="26" t="str">
        <f t="shared" si="56"/>
        <v>374</v>
      </c>
      <c r="P139" s="26" t="str">
        <f t="shared" si="57"/>
        <v>2013</v>
      </c>
      <c r="Q139" t="str">
        <f>Papers!A172</f>
        <v>2013-CMBBE-AMA</v>
      </c>
      <c r="R139" s="2">
        <f t="shared" si="47"/>
        <v>5</v>
      </c>
      <c r="S139" s="2">
        <f t="shared" si="48"/>
        <v>11</v>
      </c>
      <c r="T139" s="2" t="str">
        <f t="shared" si="49"/>
        <v>CMBBE</v>
      </c>
      <c r="U139" s="2" t="str">
        <f>VLOOKUP(T139,Revistes!B$3:C$220,2, FALSE)</f>
        <v>1025-5842</v>
      </c>
      <c r="V139" s="25" t="str">
        <f>VLOOKUP(U139,Revistes!C$3:D$220,2, FALSE)</f>
        <v>R</v>
      </c>
      <c r="W139" s="25" t="str">
        <f>VLOOKUP(V139,Revistes!D$3:E$220,2, FALSE)</f>
        <v>S</v>
      </c>
      <c r="X139" s="2">
        <v>2012</v>
      </c>
      <c r="AA139" s="2">
        <v>2015</v>
      </c>
      <c r="AB139" s="2">
        <v>0</v>
      </c>
    </row>
    <row r="140" spans="1:28" ht="80">
      <c r="A140" s="26" t="str">
        <f>TRIM(Papers!B173)</f>
        <v>Blending isogeometric analysis and local maximum entropy meshfree approximants</v>
      </c>
      <c r="B140" s="26" t="str">
        <f t="shared" si="50"/>
        <v>Blending isogeometric analysis and local maximum entropy meshfree approximants</v>
      </c>
      <c r="C140" s="26" t="str">
        <f>TRIM(Papers!C173)</f>
        <v>Rosolen, A. and Arroyo, M.</v>
      </c>
      <c r="D140" s="26" t="str">
        <f>TRIM(Papers!D173)</f>
        <v>Computer Methods in Applied Mechanics and Engineering , Vol. 264, pp. 95-107, 2013</v>
      </c>
      <c r="E140" s="26">
        <f t="shared" si="51"/>
        <v>82</v>
      </c>
      <c r="F140">
        <f t="shared" si="52"/>
        <v>55</v>
      </c>
      <c r="G140" s="26" t="str">
        <f t="shared" si="53"/>
        <v xml:space="preserve">Computer Methods in Applied Mechanics and Engineering </v>
      </c>
      <c r="H140" s="26">
        <f t="shared" ref="H140:H203" si="58">IFERROR(FIND(", pp.",D140),0)</f>
        <v>65</v>
      </c>
      <c r="I140" s="26">
        <f t="shared" ref="I140:I203" si="59">IFERROR(FIND(", Article",D140),0)</f>
        <v>0</v>
      </c>
      <c r="J140" s="26">
        <f t="shared" ref="J140:J203" si="60">H140+I140</f>
        <v>65</v>
      </c>
      <c r="K140" s="26" t="str">
        <f t="shared" si="54"/>
        <v>264</v>
      </c>
      <c r="L140" s="26">
        <f t="shared" si="45"/>
        <v>73</v>
      </c>
      <c r="M140" s="27" t="str">
        <f t="shared" si="55"/>
        <v>95</v>
      </c>
      <c r="N140" s="26">
        <f t="shared" si="46"/>
        <v>77</v>
      </c>
      <c r="O140" s="26" t="str">
        <f t="shared" si="56"/>
        <v>107</v>
      </c>
      <c r="P140" s="26" t="str">
        <f t="shared" si="57"/>
        <v>2013</v>
      </c>
      <c r="Q140" t="str">
        <f>Papers!A173</f>
        <v>2013-CMAME-RA</v>
      </c>
      <c r="R140" s="2">
        <f t="shared" si="47"/>
        <v>5</v>
      </c>
      <c r="S140" s="2">
        <f t="shared" si="48"/>
        <v>11</v>
      </c>
      <c r="T140" s="2" t="str">
        <f t="shared" si="49"/>
        <v>CMAME</v>
      </c>
      <c r="U140" s="2" t="str">
        <f>VLOOKUP(T140,Revistes!B$3:C$220,2, FALSE)</f>
        <v>0045-7825</v>
      </c>
      <c r="V140" s="25" t="str">
        <f>VLOOKUP(U140,Revistes!C$3:D$220,2, FALSE)</f>
        <v>R</v>
      </c>
      <c r="W140" s="25" t="str">
        <f>VLOOKUP(V140,Revistes!D$3:E$220,2, FALSE)</f>
        <v>S</v>
      </c>
      <c r="X140" s="2">
        <v>2013</v>
      </c>
      <c r="AA140" s="2">
        <v>2015</v>
      </c>
      <c r="AB140" s="2">
        <v>0</v>
      </c>
    </row>
    <row r="141" spans="1:28" ht="64">
      <c r="A141" s="26" t="str">
        <f>TRIM(Papers!B174)</f>
        <v>Nonlinear manifold learning for model reduction in finite elastodynamics</v>
      </c>
      <c r="B141" s="26" t="str">
        <f t="shared" si="50"/>
        <v>Nonlinear manifold learning for model reduction in finite elastodynamics</v>
      </c>
      <c r="C141" s="26" t="str">
        <f>TRIM(Papers!C174)</f>
        <v>Millán, D. and Arroyo, M.</v>
      </c>
      <c r="D141" s="26" t="str">
        <f>TRIM(Papers!D174)</f>
        <v>Computer Methods in Applied Mechanics and Engineering , Vol. 261-262, pp. 118-131, 2013</v>
      </c>
      <c r="E141" s="26">
        <f t="shared" si="51"/>
        <v>87</v>
      </c>
      <c r="F141">
        <f t="shared" si="52"/>
        <v>55</v>
      </c>
      <c r="G141" s="26" t="str">
        <f t="shared" si="53"/>
        <v xml:space="preserve">Computer Methods in Applied Mechanics and Engineering </v>
      </c>
      <c r="H141" s="26">
        <f t="shared" si="58"/>
        <v>69</v>
      </c>
      <c r="I141" s="26">
        <f t="shared" si="59"/>
        <v>0</v>
      </c>
      <c r="J141" s="26">
        <f t="shared" si="60"/>
        <v>69</v>
      </c>
      <c r="K141" s="26" t="str">
        <f t="shared" si="54"/>
        <v>261-262</v>
      </c>
      <c r="L141" s="26">
        <f t="shared" si="45"/>
        <v>78</v>
      </c>
      <c r="M141" s="27" t="str">
        <f t="shared" si="55"/>
        <v>118</v>
      </c>
      <c r="N141" s="26">
        <f t="shared" si="46"/>
        <v>82</v>
      </c>
      <c r="O141" s="26" t="str">
        <f t="shared" si="56"/>
        <v>131</v>
      </c>
      <c r="P141" s="26" t="str">
        <f t="shared" si="57"/>
        <v>2013</v>
      </c>
      <c r="Q141" t="str">
        <f>Papers!A174</f>
        <v>2013-CMAME-MA</v>
      </c>
      <c r="R141" s="2">
        <f t="shared" si="47"/>
        <v>5</v>
      </c>
      <c r="S141" s="2">
        <f t="shared" si="48"/>
        <v>11</v>
      </c>
      <c r="T141" s="2" t="str">
        <f t="shared" si="49"/>
        <v>CMAME</v>
      </c>
      <c r="U141" s="2" t="str">
        <f>VLOOKUP(T141,Revistes!B$3:C$220,2, FALSE)</f>
        <v>0045-7825</v>
      </c>
      <c r="V141" s="25" t="str">
        <f>VLOOKUP(U141,Revistes!C$3:D$220,2, FALSE)</f>
        <v>R</v>
      </c>
      <c r="W141" s="25" t="str">
        <f>VLOOKUP(V141,Revistes!D$3:E$220,2, FALSE)</f>
        <v>S</v>
      </c>
      <c r="X141" s="2">
        <v>2013</v>
      </c>
      <c r="AA141" s="2">
        <v>2015</v>
      </c>
      <c r="AB141" s="2">
        <v>0</v>
      </c>
    </row>
    <row r="142" spans="1:28" ht="64">
      <c r="A142" s="26" t="str">
        <f>TRIM(Papers!B175)</f>
        <v>Curved fluid membranes behave laterally as effective viscoelastic media</v>
      </c>
      <c r="B142" s="26" t="str">
        <f t="shared" si="50"/>
        <v>Curved fluid membranes behave laterally as effective viscoelastic media</v>
      </c>
      <c r="C142" s="26" t="str">
        <f>TRIM(Papers!C175)</f>
        <v>Rahimi, M.; De Simone, A. and Arroyo, M.</v>
      </c>
      <c r="D142" s="26" t="str">
        <f>TRIM(Papers!D175)</f>
        <v>Soft Matter , Vol. 9, pp. 11033-11045, 2013</v>
      </c>
      <c r="E142" s="26">
        <f t="shared" si="51"/>
        <v>43</v>
      </c>
      <c r="F142">
        <f t="shared" si="52"/>
        <v>13</v>
      </c>
      <c r="G142" s="26" t="str">
        <f t="shared" si="53"/>
        <v xml:space="preserve">Soft Matter </v>
      </c>
      <c r="H142" s="26">
        <f t="shared" si="58"/>
        <v>21</v>
      </c>
      <c r="I142" s="26">
        <f t="shared" si="59"/>
        <v>0</v>
      </c>
      <c r="J142" s="26">
        <f t="shared" si="60"/>
        <v>21</v>
      </c>
      <c r="K142" s="26" t="str">
        <f t="shared" si="54"/>
        <v>9</v>
      </c>
      <c r="L142" s="26">
        <f t="shared" si="45"/>
        <v>32</v>
      </c>
      <c r="M142" s="27" t="str">
        <f t="shared" si="55"/>
        <v>11033</v>
      </c>
      <c r="N142" s="26">
        <f t="shared" si="46"/>
        <v>38</v>
      </c>
      <c r="O142" s="26" t="str">
        <f t="shared" si="56"/>
        <v>11045</v>
      </c>
      <c r="P142" s="26" t="str">
        <f t="shared" si="57"/>
        <v>2013</v>
      </c>
      <c r="Q142" t="str">
        <f>Papers!A175</f>
        <v>2013-CM-RdSA</v>
      </c>
      <c r="R142" s="2">
        <f t="shared" si="47"/>
        <v>5</v>
      </c>
      <c r="S142" s="2">
        <f t="shared" si="48"/>
        <v>8</v>
      </c>
      <c r="T142" s="2" t="str">
        <f t="shared" si="49"/>
        <v>CM</v>
      </c>
      <c r="U142" s="2" t="str">
        <f>VLOOKUP(T142,Revistes!B$3:C$220,2, FALSE)</f>
        <v>0178-7675</v>
      </c>
      <c r="V142" s="25" t="str">
        <f>VLOOKUP(U142,Revistes!C$3:D$220,2, FALSE)</f>
        <v>R</v>
      </c>
      <c r="W142" s="25" t="str">
        <f>VLOOKUP(V142,Revistes!D$3:E$220,2, FALSE)</f>
        <v>S</v>
      </c>
      <c r="X142" s="2">
        <v>2013</v>
      </c>
      <c r="AA142" s="2">
        <v>2015</v>
      </c>
      <c r="AB142" s="2">
        <v>0</v>
      </c>
    </row>
    <row r="143" spans="1:28" ht="64">
      <c r="A143" s="26" t="str">
        <f>TRIM(Papers!B176)</f>
        <v>Navier-Stokes/Forchheimer models for filtration through porous media</v>
      </c>
      <c r="B143" s="26" t="str">
        <f t="shared" si="50"/>
        <v>Navier-Stokes/Forchheimer models for filtration through porous media</v>
      </c>
      <c r="C143" s="26" t="str">
        <f>TRIM(Papers!C176)</f>
        <v>Cimolin, F. and Discacciati, M.</v>
      </c>
      <c r="D143" s="26" t="str">
        <f>TRIM(Papers!D176)</f>
        <v>Applied Numerical Mathematics , Vol. 72, pp. 205-224, 2013</v>
      </c>
      <c r="E143" s="26">
        <f t="shared" si="51"/>
        <v>58</v>
      </c>
      <c r="F143">
        <f t="shared" si="52"/>
        <v>31</v>
      </c>
      <c r="G143" s="26" t="str">
        <f t="shared" si="53"/>
        <v xml:space="preserve">Applied Numerical Mathematics </v>
      </c>
      <c r="H143" s="26">
        <f t="shared" si="58"/>
        <v>40</v>
      </c>
      <c r="I143" s="26">
        <f t="shared" si="59"/>
        <v>0</v>
      </c>
      <c r="J143" s="26">
        <f t="shared" si="60"/>
        <v>40</v>
      </c>
      <c r="K143" s="26" t="str">
        <f t="shared" si="54"/>
        <v>72</v>
      </c>
      <c r="L143" s="26">
        <f t="shared" si="45"/>
        <v>49</v>
      </c>
      <c r="M143" s="27" t="str">
        <f t="shared" si="55"/>
        <v>205</v>
      </c>
      <c r="N143" s="26">
        <f t="shared" si="46"/>
        <v>53</v>
      </c>
      <c r="O143" s="26" t="str">
        <f t="shared" si="56"/>
        <v>224</v>
      </c>
      <c r="P143" s="26" t="str">
        <f t="shared" si="57"/>
        <v>2013</v>
      </c>
      <c r="Q143" t="str">
        <f>Papers!A176</f>
        <v>2013-ANM-CD</v>
      </c>
      <c r="R143" s="2">
        <f t="shared" si="47"/>
        <v>5</v>
      </c>
      <c r="S143" s="2">
        <f t="shared" si="48"/>
        <v>9</v>
      </c>
      <c r="T143" s="2" t="str">
        <f t="shared" si="49"/>
        <v>ANM</v>
      </c>
      <c r="U143" s="2" t="str">
        <f>VLOOKUP(T143,Revistes!B$3:C$220,2, FALSE)</f>
        <v>0168-9274</v>
      </c>
      <c r="V143" s="25" t="str">
        <f>VLOOKUP(U143,Revistes!C$3:D$220,2, FALSE)</f>
        <v>R</v>
      </c>
      <c r="W143" s="25" t="str">
        <f>VLOOKUP(V143,Revistes!D$3:E$220,2, FALSE)</f>
        <v>S</v>
      </c>
      <c r="X143" s="2">
        <v>2013</v>
      </c>
      <c r="AA143" s="2">
        <v>2015</v>
      </c>
      <c r="AB143" s="2">
        <v>0</v>
      </c>
    </row>
    <row r="144" spans="1:28" ht="64">
      <c r="A144" s="26" t="str">
        <f>TRIM(Papers!B177)</f>
        <v>Conducting crack propagation driven by electric fields in ferroelectric ceramics</v>
      </c>
      <c r="B144" s="26" t="str">
        <f t="shared" si="50"/>
        <v>Conducting crack propagation driven by electric fields in ferroelectric ceramics</v>
      </c>
      <c r="C144" s="26" t="str">
        <f>TRIM(Papers!C177)</f>
        <v>Abdollahi, A. and Arias, I.</v>
      </c>
      <c r="D144" s="26" t="str">
        <f>TRIM(Papers!D177)</f>
        <v>Acta Materiala , Vol. 61, pp. 7087-7097, 2013</v>
      </c>
      <c r="E144" s="26">
        <f t="shared" si="51"/>
        <v>45</v>
      </c>
      <c r="F144">
        <f t="shared" si="52"/>
        <v>16</v>
      </c>
      <c r="G144" s="26" t="str">
        <f t="shared" si="53"/>
        <v xml:space="preserve">Acta Materiala </v>
      </c>
      <c r="H144" s="26">
        <f t="shared" si="58"/>
        <v>25</v>
      </c>
      <c r="I144" s="26">
        <f t="shared" si="59"/>
        <v>0</v>
      </c>
      <c r="J144" s="26">
        <f t="shared" si="60"/>
        <v>25</v>
      </c>
      <c r="K144" s="26" t="str">
        <f t="shared" si="54"/>
        <v>61</v>
      </c>
      <c r="L144" s="26">
        <f t="shared" si="45"/>
        <v>35</v>
      </c>
      <c r="M144" s="27" t="str">
        <f t="shared" si="55"/>
        <v>7087</v>
      </c>
      <c r="N144" s="26">
        <f t="shared" si="46"/>
        <v>40</v>
      </c>
      <c r="O144" s="26" t="str">
        <f t="shared" si="56"/>
        <v>7097</v>
      </c>
      <c r="P144" s="26" t="str">
        <f t="shared" si="57"/>
        <v>2013</v>
      </c>
      <c r="Q144" t="str">
        <f>Papers!A177</f>
        <v>2013-AM-AA</v>
      </c>
      <c r="R144" s="2">
        <f t="shared" si="47"/>
        <v>5</v>
      </c>
      <c r="S144" s="2">
        <f t="shared" si="48"/>
        <v>8</v>
      </c>
      <c r="T144" s="2" t="str">
        <f t="shared" si="49"/>
        <v>AM</v>
      </c>
      <c r="U144" s="2" t="str">
        <f>VLOOKUP(T144,Revistes!B$3:C$220,2, FALSE)</f>
        <v>1359-6454</v>
      </c>
      <c r="V144" s="25" t="str">
        <f>VLOOKUP(U144,Revistes!C$3:D$220,2, FALSE)</f>
        <v>R</v>
      </c>
      <c r="W144" s="25" t="str">
        <f>VLOOKUP(V144,Revistes!D$3:E$220,2, FALSE)</f>
        <v>S</v>
      </c>
      <c r="X144" s="2">
        <v>2013</v>
      </c>
      <c r="AA144" s="2">
        <v>2015</v>
      </c>
      <c r="AB144" s="2">
        <v>0</v>
      </c>
    </row>
    <row r="145" spans="1:28" ht="112">
      <c r="A145" s="26" t="str">
        <f>TRIM(Papers!B178)</f>
        <v>Preserving isotropic element size functions in adaptivity, quadrilateral and hexahedral mesh generation</v>
      </c>
      <c r="B145" s="26" t="str">
        <f t="shared" si="50"/>
        <v>Preserving isotropic element size functions in adaptivity, quadrilateral and hexahedral mesh generation</v>
      </c>
      <c r="C145" s="26" t="str">
        <f>TRIM(Papers!C178)</f>
        <v>Ruiz-Gironés, E.; Roca, X. and Sarrate, J.</v>
      </c>
      <c r="D145" s="26" t="str">
        <f>TRIM(Papers!D178)</f>
        <v>Advances in Engineering Software , Vol. 65, pp. 168-181, 2013</v>
      </c>
      <c r="E145" s="26">
        <f t="shared" si="51"/>
        <v>61</v>
      </c>
      <c r="F145">
        <f t="shared" si="52"/>
        <v>34</v>
      </c>
      <c r="G145" s="26" t="str">
        <f t="shared" si="53"/>
        <v xml:space="preserve">Advances in Engineering Software </v>
      </c>
      <c r="H145" s="26">
        <f t="shared" si="58"/>
        <v>43</v>
      </c>
      <c r="I145" s="26">
        <f t="shared" si="59"/>
        <v>0</v>
      </c>
      <c r="J145" s="26">
        <f t="shared" si="60"/>
        <v>43</v>
      </c>
      <c r="K145" s="26" t="str">
        <f t="shared" si="54"/>
        <v>65</v>
      </c>
      <c r="L145" s="26">
        <f t="shared" si="45"/>
        <v>52</v>
      </c>
      <c r="M145" s="27" t="str">
        <f t="shared" si="55"/>
        <v>168</v>
      </c>
      <c r="N145" s="26">
        <f t="shared" si="46"/>
        <v>56</v>
      </c>
      <c r="O145" s="26" t="str">
        <f t="shared" si="56"/>
        <v>181</v>
      </c>
      <c r="P145" s="26" t="str">
        <f t="shared" si="57"/>
        <v>2013</v>
      </c>
      <c r="Q145" t="str">
        <f>Papers!A178</f>
        <v>2013-AES-RRS</v>
      </c>
      <c r="R145" s="2">
        <f t="shared" si="47"/>
        <v>5</v>
      </c>
      <c r="S145" s="2">
        <f t="shared" si="48"/>
        <v>9</v>
      </c>
      <c r="T145" s="2" t="str">
        <f t="shared" si="49"/>
        <v>AES</v>
      </c>
      <c r="U145" s="2" t="str">
        <f>VLOOKUP(T145,Revistes!B$3:C$220,2, FALSE)</f>
        <v>0965-9978</v>
      </c>
      <c r="V145" s="25" t="str">
        <f>VLOOKUP(U145,Revistes!C$3:D$220,2, FALSE)</f>
        <v>R</v>
      </c>
      <c r="W145" s="25" t="str">
        <f>VLOOKUP(V145,Revistes!D$3:E$220,2, FALSE)</f>
        <v>S</v>
      </c>
      <c r="X145" s="2">
        <v>2013</v>
      </c>
      <c r="AA145" s="2">
        <v>2015</v>
      </c>
      <c r="AB145" s="2">
        <v>0</v>
      </c>
    </row>
    <row r="146" spans="1:28" ht="64">
      <c r="A146" s="26" t="str">
        <f>TRIM(Papers!B180)</f>
        <v>Mathematical modeling of collagen turnover in biological tissue</v>
      </c>
      <c r="B146" s="26" t="str">
        <f t="shared" si="50"/>
        <v>Mathematical modeling of collagen turnover in biological tissue</v>
      </c>
      <c r="C146" s="26" t="str">
        <f>TRIM(Papers!C180)</f>
        <v>Sáez, P.; Peña, E.; Martínez, MÁ. and Kuhl, E.</v>
      </c>
      <c r="D146" s="26" t="str">
        <f>TRIM(Papers!D180)</f>
        <v>Journal of Mathematical Biology , Vol. 67, pp. 1765-1793, 2012</v>
      </c>
      <c r="E146" s="26">
        <f t="shared" si="51"/>
        <v>62</v>
      </c>
      <c r="F146">
        <f t="shared" si="52"/>
        <v>33</v>
      </c>
      <c r="G146" s="26" t="str">
        <f t="shared" si="53"/>
        <v xml:space="preserve">Journal of Mathematical Biology </v>
      </c>
      <c r="H146" s="26">
        <f t="shared" si="58"/>
        <v>42</v>
      </c>
      <c r="I146" s="26">
        <f t="shared" si="59"/>
        <v>0</v>
      </c>
      <c r="J146" s="26">
        <f t="shared" si="60"/>
        <v>42</v>
      </c>
      <c r="K146" s="26" t="str">
        <f t="shared" si="54"/>
        <v>67</v>
      </c>
      <c r="L146" s="26">
        <f t="shared" si="45"/>
        <v>52</v>
      </c>
      <c r="M146" s="27" t="str">
        <f t="shared" si="55"/>
        <v>1765</v>
      </c>
      <c r="N146" s="26">
        <f t="shared" si="46"/>
        <v>57</v>
      </c>
      <c r="O146" s="26" t="str">
        <f t="shared" si="56"/>
        <v>1793</v>
      </c>
      <c r="P146" s="26" t="str">
        <f t="shared" si="57"/>
        <v>2012</v>
      </c>
      <c r="Q146" t="str">
        <f>Papers!A180</f>
        <v>2012-JMBi-SPMK</v>
      </c>
      <c r="R146" s="2">
        <f t="shared" si="47"/>
        <v>5</v>
      </c>
      <c r="S146" s="2">
        <f t="shared" si="48"/>
        <v>10</v>
      </c>
      <c r="T146" s="2" t="str">
        <f t="shared" si="49"/>
        <v>JMBi</v>
      </c>
      <c r="U146" s="2" t="str">
        <f>VLOOKUP(T146,Revistes!B$3:C$220,2, FALSE)</f>
        <v>0303-6812</v>
      </c>
      <c r="V146" s="25" t="str">
        <f>VLOOKUP(U146,Revistes!C$3:D$220,2, FALSE)</f>
        <v>R</v>
      </c>
      <c r="W146" s="25" t="str">
        <f>VLOOKUP(V146,Revistes!D$3:E$220,2, FALSE)</f>
        <v>S</v>
      </c>
      <c r="X146" s="2">
        <v>2013</v>
      </c>
      <c r="AA146" s="2">
        <v>2015</v>
      </c>
      <c r="AB146" s="2">
        <v>0</v>
      </c>
    </row>
    <row r="147" spans="1:28" ht="112">
      <c r="A147" s="26" t="str">
        <f>TRIM(Papers!B181)</f>
        <v>Quality and year-round availability of water delivered by improved water points in rural Tanzania: effects on coverage</v>
      </c>
      <c r="B147" s="26" t="str">
        <f t="shared" si="50"/>
        <v>Quality and year-round availability of water delivered by improved water points in rural Tanzania: effects on coverage</v>
      </c>
      <c r="C147" s="26" t="str">
        <f>TRIM(Papers!C181)</f>
        <v>Jiménez, A. and Pérez-Foguet, A.</v>
      </c>
      <c r="D147" s="26" t="str">
        <f>TRIM(Papers!D181)</f>
        <v>Water Policy , Vol. 14, Issue 3, pp. 509-523, 2012</v>
      </c>
      <c r="E147" s="26">
        <f t="shared" si="51"/>
        <v>50</v>
      </c>
      <c r="F147">
        <f t="shared" si="52"/>
        <v>14</v>
      </c>
      <c r="G147" s="26" t="str">
        <f t="shared" si="53"/>
        <v xml:space="preserve">Water Policy </v>
      </c>
      <c r="H147" s="26">
        <f t="shared" si="58"/>
        <v>32</v>
      </c>
      <c r="I147" s="26">
        <f t="shared" si="59"/>
        <v>0</v>
      </c>
      <c r="J147" s="26">
        <f t="shared" si="60"/>
        <v>32</v>
      </c>
      <c r="K147" s="26" t="str">
        <f t="shared" si="54"/>
        <v>14, Issue 3</v>
      </c>
      <c r="L147" s="26">
        <f t="shared" si="45"/>
        <v>41</v>
      </c>
      <c r="M147" s="27" t="str">
        <f t="shared" si="55"/>
        <v>509</v>
      </c>
      <c r="N147" s="26">
        <f t="shared" si="46"/>
        <v>45</v>
      </c>
      <c r="O147" s="26" t="str">
        <f t="shared" si="56"/>
        <v>523</v>
      </c>
      <c r="P147" s="26" t="str">
        <f t="shared" si="57"/>
        <v>2012</v>
      </c>
      <c r="Q147" t="str">
        <f>Papers!A181</f>
        <v>2012-WP-JP</v>
      </c>
      <c r="R147" s="2">
        <f t="shared" si="47"/>
        <v>5</v>
      </c>
      <c r="S147" s="2">
        <f t="shared" si="48"/>
        <v>8</v>
      </c>
      <c r="T147" s="2" t="str">
        <f t="shared" si="49"/>
        <v>WP</v>
      </c>
      <c r="U147" s="2" t="str">
        <f>VLOOKUP(T147,Revistes!B$3:C$220,2, FALSE)</f>
        <v>1366-7017</v>
      </c>
      <c r="V147" s="25" t="str">
        <f>VLOOKUP(U147,Revistes!C$3:D$220,2, FALSE)</f>
        <v>R</v>
      </c>
      <c r="W147" s="25" t="str">
        <f>VLOOKUP(V147,Revistes!D$3:E$220,2, FALSE)</f>
        <v>S</v>
      </c>
      <c r="X147" s="2">
        <v>2012</v>
      </c>
      <c r="AA147" s="2">
        <v>2015</v>
      </c>
      <c r="AB147" s="2">
        <v>0</v>
      </c>
    </row>
    <row r="148" spans="1:28" ht="64">
      <c r="A148" s="26" t="str">
        <f>TRIM(Papers!B182)</f>
        <v>Trace Metal Content of Sediments Close to Mine Sites in the Andean Region</v>
      </c>
      <c r="B148" s="26" t="str">
        <f t="shared" si="50"/>
        <v>Trace Metal Content of Sediments Close to Mine Sites in the Andean Region</v>
      </c>
      <c r="C148" s="26" t="str">
        <f>TRIM(Papers!C182)</f>
        <v>Yacoub, C.; Pérez-Foguet, A. and Miralles, N.</v>
      </c>
      <c r="D148" s="26" t="str">
        <f>TRIM(Papers!D182)</f>
        <v>The Scientific World Journal , Vol. 2012, pp. 1-12, 2012</v>
      </c>
      <c r="E148" s="26">
        <f t="shared" si="51"/>
        <v>56</v>
      </c>
      <c r="F148">
        <f t="shared" si="52"/>
        <v>30</v>
      </c>
      <c r="G148" s="26" t="str">
        <f t="shared" si="53"/>
        <v xml:space="preserve">The Scientific World Journal </v>
      </c>
      <c r="H148" s="26">
        <f t="shared" si="58"/>
        <v>41</v>
      </c>
      <c r="I148" s="26">
        <f t="shared" si="59"/>
        <v>0</v>
      </c>
      <c r="J148" s="26">
        <f t="shared" si="60"/>
        <v>41</v>
      </c>
      <c r="K148" s="26" t="str">
        <f t="shared" si="54"/>
        <v>2012</v>
      </c>
      <c r="L148" s="26">
        <f t="shared" si="45"/>
        <v>48</v>
      </c>
      <c r="M148" s="27" t="str">
        <f t="shared" si="55"/>
        <v>1</v>
      </c>
      <c r="N148" s="26">
        <f t="shared" si="46"/>
        <v>51</v>
      </c>
      <c r="O148" s="26" t="str">
        <f t="shared" si="56"/>
        <v>12</v>
      </c>
      <c r="P148" s="26" t="str">
        <f t="shared" si="57"/>
        <v>2012</v>
      </c>
      <c r="Q148" t="str">
        <f>Papers!A182</f>
        <v>2012-TSWJ-YPM</v>
      </c>
      <c r="R148" s="2">
        <f t="shared" si="47"/>
        <v>5</v>
      </c>
      <c r="S148" s="2">
        <f t="shared" si="48"/>
        <v>10</v>
      </c>
      <c r="T148" s="2" t="str">
        <f t="shared" si="49"/>
        <v>TSWJ</v>
      </c>
      <c r="U148" s="2" t="str">
        <f>VLOOKUP(T148,Revistes!B$3:C$220,2, FALSE)</f>
        <v>2356-6140</v>
      </c>
      <c r="V148" s="25" t="str">
        <f>VLOOKUP(U148,Revistes!C$3:D$220,2, FALSE)</f>
        <v>R</v>
      </c>
      <c r="W148" s="25" t="str">
        <f>VLOOKUP(V148,Revistes!D$3:E$220,2, FALSE)</f>
        <v>S</v>
      </c>
      <c r="X148" s="2">
        <v>2012</v>
      </c>
      <c r="AA148" s="2">
        <v>2015</v>
      </c>
      <c r="AB148" s="2">
        <v>0</v>
      </c>
    </row>
    <row r="149" spans="1:28" ht="64">
      <c r="A149" s="26" t="str">
        <f>TRIM(Papers!B183)</f>
        <v>Crack initiation patterns at electrode edges in multilayer ferroelectric actuators</v>
      </c>
      <c r="B149" s="26" t="str">
        <f t="shared" si="50"/>
        <v>Crack initiation patterns at electrode edges in multilayer ferroelectric actuators</v>
      </c>
      <c r="C149" s="26" t="str">
        <f>TRIM(Papers!C183)</f>
        <v>Abdollahi, A. and Arias, I.</v>
      </c>
      <c r="D149" s="26" t="str">
        <f>TRIM(Papers!D183)</f>
        <v>Smart Materials and Structures , Vol. 21, Num. 9, pp. 1-11, 2012</v>
      </c>
      <c r="E149" s="26">
        <f t="shared" si="51"/>
        <v>64</v>
      </c>
      <c r="F149">
        <f t="shared" si="52"/>
        <v>32</v>
      </c>
      <c r="G149" s="26" t="str">
        <f t="shared" si="53"/>
        <v xml:space="preserve">Smart Materials and Structures </v>
      </c>
      <c r="H149" s="26">
        <f t="shared" si="58"/>
        <v>49</v>
      </c>
      <c r="I149" s="26">
        <f t="shared" si="59"/>
        <v>0</v>
      </c>
      <c r="J149" s="26">
        <f t="shared" si="60"/>
        <v>49</v>
      </c>
      <c r="K149" s="26" t="str">
        <f t="shared" si="54"/>
        <v>21, Num. 9</v>
      </c>
      <c r="L149" s="26">
        <f t="shared" si="45"/>
        <v>56</v>
      </c>
      <c r="M149" s="27" t="str">
        <f t="shared" si="55"/>
        <v>1</v>
      </c>
      <c r="N149" s="26">
        <f t="shared" si="46"/>
        <v>59</v>
      </c>
      <c r="O149" s="26" t="str">
        <f t="shared" si="56"/>
        <v>11</v>
      </c>
      <c r="P149" s="26" t="str">
        <f t="shared" si="57"/>
        <v>2012</v>
      </c>
      <c r="Q149" t="str">
        <f>Papers!A183</f>
        <v>2012-SMS-AA</v>
      </c>
      <c r="R149" s="2">
        <f t="shared" si="47"/>
        <v>5</v>
      </c>
      <c r="S149" s="2">
        <f t="shared" si="48"/>
        <v>9</v>
      </c>
      <c r="T149" s="2" t="str">
        <f t="shared" si="49"/>
        <v>SMS</v>
      </c>
      <c r="U149" s="2" t="str">
        <f>VLOOKUP(T149,Revistes!B$3:C$220,2, FALSE)</f>
        <v>0964-1726</v>
      </c>
      <c r="V149" s="25" t="str">
        <f>VLOOKUP(U149,Revistes!C$3:D$220,2, FALSE)</f>
        <v>R</v>
      </c>
      <c r="W149" s="25" t="str">
        <f>VLOOKUP(V149,Revistes!D$3:E$220,2, FALSE)</f>
        <v>S</v>
      </c>
      <c r="X149" s="2">
        <v>2012</v>
      </c>
      <c r="AA149" s="2">
        <v>2015</v>
      </c>
      <c r="AB149" s="2">
        <v>0</v>
      </c>
    </row>
    <row r="150" spans="1:28" ht="160">
      <c r="A150" s="26" t="str">
        <f>TRIM(Papers!B184)</f>
        <v>Boundary conditions for gradient-enhanced models with smoothed displacements [Condiciones de contorno en modelos de gradiente con desplazamientos suavizados]</v>
      </c>
      <c r="B150" s="26" t="str">
        <f t="shared" si="50"/>
        <v>Boundary conditions for gradient-enhanced models with smoothed displacements [Condiciones de contorno en modelos de gradiente con desplazamientos suavizados]</v>
      </c>
      <c r="C150" s="26" t="str">
        <f>TRIM(Papers!C184)</f>
        <v>Tamayo-Mas, E. and Rodríguez-Ferran, A.</v>
      </c>
      <c r="D150" s="26" t="str">
        <f>TRIM(Papers!D184)</f>
        <v>Revista Internacional de Métodos Numéricos para Cálculo y Diseño en Ingeniería , Vol. 28, Num. 3, pp. 170-176, 2012</v>
      </c>
      <c r="E150" s="26">
        <f t="shared" si="51"/>
        <v>115</v>
      </c>
      <c r="F150">
        <f t="shared" si="52"/>
        <v>80</v>
      </c>
      <c r="G150" s="26" t="str">
        <f t="shared" si="53"/>
        <v xml:space="preserve">Revista Internacional de Métodos Numéricos para Cálculo y Diseño en Ingeniería </v>
      </c>
      <c r="H150" s="26">
        <f t="shared" si="58"/>
        <v>97</v>
      </c>
      <c r="I150" s="26">
        <f t="shared" si="59"/>
        <v>0</v>
      </c>
      <c r="J150" s="26">
        <f t="shared" si="60"/>
        <v>97</v>
      </c>
      <c r="K150" s="26" t="str">
        <f t="shared" si="54"/>
        <v>28, Num. 3</v>
      </c>
      <c r="L150" s="26">
        <f t="shared" si="45"/>
        <v>106</v>
      </c>
      <c r="M150" s="27" t="str">
        <f t="shared" si="55"/>
        <v>170</v>
      </c>
      <c r="N150" s="26">
        <f t="shared" si="46"/>
        <v>110</v>
      </c>
      <c r="O150" s="26" t="str">
        <f t="shared" si="56"/>
        <v>176</v>
      </c>
      <c r="P150" s="26" t="str">
        <f t="shared" si="57"/>
        <v>2012</v>
      </c>
      <c r="Q150" t="str">
        <f>Papers!A184</f>
        <v>2012-RIMNCDI-TR</v>
      </c>
      <c r="R150" s="2">
        <f t="shared" si="47"/>
        <v>5</v>
      </c>
      <c r="S150" s="2">
        <f t="shared" si="48"/>
        <v>13</v>
      </c>
      <c r="T150" s="2" t="str">
        <f t="shared" si="49"/>
        <v>RIMNCDI</v>
      </c>
      <c r="U150" s="2" t="str">
        <f>VLOOKUP(T150,Revistes!B$3:C$220,2, FALSE)</f>
        <v>0213-1315</v>
      </c>
      <c r="V150" s="25" t="str">
        <f>VLOOKUP(U150,Revistes!C$3:D$220,2, FALSE)</f>
        <v>R</v>
      </c>
      <c r="W150" s="25" t="str">
        <f>VLOOKUP(V150,Revistes!D$3:E$220,2, FALSE)</f>
        <v>S</v>
      </c>
      <c r="X150" s="2">
        <v>2012</v>
      </c>
      <c r="AA150" s="2">
        <v>2015</v>
      </c>
      <c r="AB150" s="2">
        <v>0</v>
      </c>
    </row>
    <row r="151" spans="1:28" ht="112">
      <c r="A151" s="26" t="str">
        <f>TRIM(Papers!B185)</f>
        <v>Un método de captura de choques basado en las funciones de forma para Galerkin discontinuo de alto orden</v>
      </c>
      <c r="B151" s="26" t="str">
        <f t="shared" si="50"/>
        <v>Un método de captura de choques basado en las funciones de forma para Galerkin discontinuo de alto orden</v>
      </c>
      <c r="C151" s="26" t="str">
        <f>TRIM(Papers!C185)</f>
        <v>Casoni, E.; Peraire, J., and Huerta, A.</v>
      </c>
      <c r="D151" s="26" t="str">
        <f>TRIM(Papers!D185)</f>
        <v>Revista Internacional de Métodos Numéricos para Cálculo y Diseño en Ingeniería , Vol. 28, Issue 4, pp. 204-213, 2012</v>
      </c>
      <c r="E151" s="26">
        <f t="shared" si="51"/>
        <v>116</v>
      </c>
      <c r="F151">
        <f t="shared" si="52"/>
        <v>80</v>
      </c>
      <c r="G151" s="26" t="str">
        <f t="shared" si="53"/>
        <v xml:space="preserve">Revista Internacional de Métodos Numéricos para Cálculo y Diseño en Ingeniería </v>
      </c>
      <c r="H151" s="26">
        <f t="shared" si="58"/>
        <v>98</v>
      </c>
      <c r="I151" s="26">
        <f t="shared" si="59"/>
        <v>0</v>
      </c>
      <c r="J151" s="26">
        <f t="shared" si="60"/>
        <v>98</v>
      </c>
      <c r="K151" s="26" t="str">
        <f t="shared" si="54"/>
        <v>28, Issue 4</v>
      </c>
      <c r="L151" s="26">
        <f t="shared" si="45"/>
        <v>107</v>
      </c>
      <c r="M151" s="27" t="str">
        <f t="shared" si="55"/>
        <v>204</v>
      </c>
      <c r="N151" s="26">
        <f t="shared" si="46"/>
        <v>111</v>
      </c>
      <c r="O151" s="26" t="str">
        <f t="shared" si="56"/>
        <v>213</v>
      </c>
      <c r="P151" s="26" t="str">
        <f t="shared" si="57"/>
        <v>2012</v>
      </c>
      <c r="Q151" t="str">
        <f>Papers!A185</f>
        <v>2012-RIMNCDI-CPH</v>
      </c>
      <c r="R151" s="2">
        <f t="shared" si="47"/>
        <v>5</v>
      </c>
      <c r="S151" s="2">
        <f t="shared" si="48"/>
        <v>13</v>
      </c>
      <c r="T151" s="2" t="str">
        <f t="shared" si="49"/>
        <v>RIMNCDI</v>
      </c>
      <c r="U151" s="2" t="str">
        <f>VLOOKUP(T151,Revistes!B$3:C$220,2, FALSE)</f>
        <v>0213-1315</v>
      </c>
      <c r="V151" s="25" t="str">
        <f>VLOOKUP(U151,Revistes!C$3:D$220,2, FALSE)</f>
        <v>R</v>
      </c>
      <c r="W151" s="25" t="str">
        <f>VLOOKUP(V151,Revistes!D$3:E$220,2, FALSE)</f>
        <v>S</v>
      </c>
      <c r="X151" s="2">
        <v>2012</v>
      </c>
      <c r="AA151" s="2">
        <v>2015</v>
      </c>
      <c r="AB151" s="2">
        <v>0</v>
      </c>
    </row>
    <row r="152" spans="1:28" ht="80">
      <c r="A152" s="26" t="str">
        <f>TRIM(Papers!B186)</f>
        <v>Shape dynamics lipid hydrodynamics and the complex viscoelasticty of bilayer membranes</v>
      </c>
      <c r="B152" s="26" t="str">
        <f t="shared" si="50"/>
        <v>Shape dynamics lipid hydrodynamics and the complex viscoelasticty of bilayer membranes</v>
      </c>
      <c r="C152" s="26" t="str">
        <f>TRIM(Papers!C186)</f>
        <v>Rahimi, M. and Arroyo, M.</v>
      </c>
      <c r="D152" s="26" t="str">
        <f>TRIM(Papers!D186)</f>
        <v>Physical Review E , Vol. 86, Num. 1, pp. 11932-11947, 2012</v>
      </c>
      <c r="E152" s="26">
        <f t="shared" si="51"/>
        <v>58</v>
      </c>
      <c r="F152">
        <f t="shared" si="52"/>
        <v>19</v>
      </c>
      <c r="G152" s="26" t="str">
        <f t="shared" si="53"/>
        <v xml:space="preserve">Physical Review E </v>
      </c>
      <c r="H152" s="26">
        <f t="shared" si="58"/>
        <v>36</v>
      </c>
      <c r="I152" s="26">
        <f t="shared" si="59"/>
        <v>0</v>
      </c>
      <c r="J152" s="26">
        <f t="shared" si="60"/>
        <v>36</v>
      </c>
      <c r="K152" s="26" t="str">
        <f t="shared" si="54"/>
        <v>86, Num. 1</v>
      </c>
      <c r="L152" s="26">
        <f t="shared" si="45"/>
        <v>47</v>
      </c>
      <c r="M152" s="27" t="str">
        <f t="shared" si="55"/>
        <v>11932</v>
      </c>
      <c r="N152" s="26">
        <f t="shared" si="46"/>
        <v>53</v>
      </c>
      <c r="O152" s="26" t="str">
        <f t="shared" si="56"/>
        <v>11947</v>
      </c>
      <c r="P152" s="26" t="str">
        <f t="shared" si="57"/>
        <v>2012</v>
      </c>
      <c r="Q152" t="str">
        <f>Papers!A186</f>
        <v>2012-PRE-RA</v>
      </c>
      <c r="R152" s="2">
        <f t="shared" si="47"/>
        <v>5</v>
      </c>
      <c r="S152" s="2">
        <f t="shared" si="48"/>
        <v>9</v>
      </c>
      <c r="T152" s="2" t="str">
        <f t="shared" si="49"/>
        <v>PRE</v>
      </c>
      <c r="U152" s="2" t="str">
        <f>VLOOKUP(T152,Revistes!B$3:C$220,2, FALSE)</f>
        <v>1550-2376</v>
      </c>
      <c r="V152" s="25" t="str">
        <f>VLOOKUP(U152,Revistes!C$3:D$220,2, FALSE)</f>
        <v>R</v>
      </c>
      <c r="W152" s="25" t="str">
        <f>VLOOKUP(V152,Revistes!D$3:E$220,2, FALSE)</f>
        <v>S</v>
      </c>
      <c r="X152" s="2">
        <v>2012</v>
      </c>
      <c r="AA152" s="2">
        <v>2015</v>
      </c>
      <c r="AB152" s="2">
        <v>0</v>
      </c>
    </row>
    <row r="153" spans="1:28" ht="80">
      <c r="A153" s="26" t="str">
        <f>TRIM(Papers!B187)</f>
        <v>A biomechanical analysis of ventral furrow formation in the Drosophila melanogaster embryo</v>
      </c>
      <c r="B153" s="26" t="str">
        <f t="shared" si="50"/>
        <v>A biomechanical analysis of ventral furrow formation in the Drosophila melanogaster embryo</v>
      </c>
      <c r="C153" s="26" t="str">
        <f>TRIM(Papers!C187)</f>
        <v>Conte, V.; Ulrich, F. ;Baum, B.; Muñoz, J.; Veldhuis, J.; Brodland, W. and Miodownik, M.</v>
      </c>
      <c r="D153" s="26" t="str">
        <f>TRIM(Papers!D187)</f>
        <v>Plos ONE , Vol. 7, Num. 4, pp. 1-17, 2012</v>
      </c>
      <c r="E153" s="26">
        <f t="shared" si="51"/>
        <v>41</v>
      </c>
      <c r="F153">
        <f t="shared" si="52"/>
        <v>10</v>
      </c>
      <c r="G153" s="26" t="str">
        <f t="shared" si="53"/>
        <v xml:space="preserve">Plos ONE </v>
      </c>
      <c r="H153" s="26">
        <f t="shared" si="58"/>
        <v>26</v>
      </c>
      <c r="I153" s="26">
        <f t="shared" si="59"/>
        <v>0</v>
      </c>
      <c r="J153" s="26">
        <f t="shared" si="60"/>
        <v>26</v>
      </c>
      <c r="K153" s="26" t="str">
        <f t="shared" si="54"/>
        <v>7, Num. 4</v>
      </c>
      <c r="L153" s="26">
        <f t="shared" si="45"/>
        <v>33</v>
      </c>
      <c r="M153" s="27" t="str">
        <f t="shared" si="55"/>
        <v>1</v>
      </c>
      <c r="N153" s="26">
        <f t="shared" si="46"/>
        <v>36</v>
      </c>
      <c r="O153" s="26" t="str">
        <f t="shared" si="56"/>
        <v>17</v>
      </c>
      <c r="P153" s="26" t="str">
        <f t="shared" si="57"/>
        <v>2012</v>
      </c>
      <c r="Q153" t="str">
        <f>Papers!A187</f>
        <v>2012-PONE-CUBMVBM</v>
      </c>
      <c r="R153" s="2">
        <f t="shared" si="47"/>
        <v>5</v>
      </c>
      <c r="S153" s="2">
        <f t="shared" si="48"/>
        <v>10</v>
      </c>
      <c r="T153" s="2" t="str">
        <f t="shared" si="49"/>
        <v>PONE</v>
      </c>
      <c r="U153" s="2" t="str">
        <f>VLOOKUP(T153,Revistes!B$3:C$220,2, FALSE)</f>
        <v>1932-6203</v>
      </c>
      <c r="V153" s="25" t="str">
        <f>VLOOKUP(U153,Revistes!C$3:D$220,2, FALSE)</f>
        <v>R</v>
      </c>
      <c r="W153" s="25" t="str">
        <f>VLOOKUP(V153,Revistes!D$3:E$220,2, FALSE)</f>
        <v>S</v>
      </c>
      <c r="AA153" s="2">
        <v>2015</v>
      </c>
      <c r="AB153" s="2">
        <v>0</v>
      </c>
    </row>
    <row r="154" spans="1:28" ht="48">
      <c r="A154" s="26" t="str">
        <f>TRIM(Papers!B188)</f>
        <v>Reverse engineering the euglenoid movement</v>
      </c>
      <c r="B154" s="26" t="str">
        <f t="shared" si="50"/>
        <v>Reverse engineering the euglenoid movement</v>
      </c>
      <c r="C154" s="26" t="str">
        <f>TRIM(Papers!C188)</f>
        <v>Arroyo, M.; Heltai, L.; Millán, D. and DeSimone, A.</v>
      </c>
      <c r="D154" s="26" t="str">
        <f>TRIM(Papers!D188)</f>
        <v>Proceedings of the National Academy of Science USA , Vol. 109, pp. 17874-17879, 2012</v>
      </c>
      <c r="E154" s="26">
        <f t="shared" si="51"/>
        <v>84</v>
      </c>
      <c r="F154">
        <f t="shared" si="52"/>
        <v>52</v>
      </c>
      <c r="G154" s="26" t="str">
        <f t="shared" si="53"/>
        <v xml:space="preserve">Proceedings of the National Academy of Science USA </v>
      </c>
      <c r="H154" s="26">
        <f t="shared" si="58"/>
        <v>62</v>
      </c>
      <c r="I154" s="26">
        <f t="shared" si="59"/>
        <v>0</v>
      </c>
      <c r="J154" s="26">
        <f t="shared" si="60"/>
        <v>62</v>
      </c>
      <c r="K154" s="26" t="str">
        <f t="shared" si="54"/>
        <v>109</v>
      </c>
      <c r="L154" s="26">
        <f t="shared" si="45"/>
        <v>73</v>
      </c>
      <c r="M154" s="27" t="str">
        <f t="shared" si="55"/>
        <v>17874</v>
      </c>
      <c r="N154" s="26">
        <f t="shared" si="46"/>
        <v>79</v>
      </c>
      <c r="O154" s="26" t="str">
        <f t="shared" si="56"/>
        <v>17879</v>
      </c>
      <c r="P154" s="26" t="str">
        <f t="shared" si="57"/>
        <v>2012</v>
      </c>
      <c r="Q154" t="str">
        <f>Papers!A188</f>
        <v>2012-PNAS-AHMDS</v>
      </c>
      <c r="R154" s="2">
        <f t="shared" si="47"/>
        <v>5</v>
      </c>
      <c r="S154" s="2">
        <f t="shared" si="48"/>
        <v>10</v>
      </c>
      <c r="T154" s="2" t="str">
        <f t="shared" si="49"/>
        <v>PNAS</v>
      </c>
      <c r="U154" s="2" t="str">
        <f>VLOOKUP(T154,Revistes!B$3:C$220,2, FALSE)</f>
        <v>1091-6490</v>
      </c>
      <c r="V154" s="25" t="str">
        <f>VLOOKUP(U154,Revistes!C$3:D$220,2, FALSE)</f>
        <v>R</v>
      </c>
      <c r="W154" s="25" t="str">
        <f>VLOOKUP(V154,Revistes!D$3:E$220,2, FALSE)</f>
        <v>S</v>
      </c>
      <c r="X154" s="2">
        <v>2012</v>
      </c>
      <c r="AA154" s="2">
        <v>2015</v>
      </c>
      <c r="AB154" s="2">
        <v>0</v>
      </c>
    </row>
    <row r="155" spans="1:28" ht="80">
      <c r="A155" s="26" t="str">
        <f>TRIM(Papers!B189)</f>
        <v>Are High-order and Hybridizable Discontinuous Galerkin methods competitive?</v>
      </c>
      <c r="B155" s="26" t="str">
        <f t="shared" si="50"/>
        <v>Are High-order and Hybridizable Discontinuous Galerkin methods competitive?</v>
      </c>
      <c r="C155" s="26" t="str">
        <f>TRIM(Papers!C189)</f>
        <v>Huerta, A.; Roca, X.; Aleksandar, A. and Peraire, J.</v>
      </c>
      <c r="D155" s="26" t="str">
        <f>TRIM(Papers!D189)</f>
        <v>Oberwolfach Reports , Vol. 9, Number: 1, pp. 485-487, 2012</v>
      </c>
      <c r="E155" s="26">
        <f t="shared" si="51"/>
        <v>58</v>
      </c>
      <c r="F155">
        <f t="shared" si="52"/>
        <v>21</v>
      </c>
      <c r="G155" s="26" t="str">
        <f t="shared" si="53"/>
        <v xml:space="preserve">Oberwolfach Reports </v>
      </c>
      <c r="H155" s="26">
        <f t="shared" si="58"/>
        <v>40</v>
      </c>
      <c r="I155" s="26">
        <f t="shared" si="59"/>
        <v>0</v>
      </c>
      <c r="J155" s="26">
        <f t="shared" si="60"/>
        <v>40</v>
      </c>
      <c r="K155" s="26" t="str">
        <f t="shared" si="54"/>
        <v>9, Number: 1</v>
      </c>
      <c r="L155" s="26">
        <f t="shared" si="45"/>
        <v>49</v>
      </c>
      <c r="M155" s="27" t="str">
        <f t="shared" si="55"/>
        <v>485</v>
      </c>
      <c r="N155" s="26">
        <f t="shared" si="46"/>
        <v>53</v>
      </c>
      <c r="O155" s="26" t="str">
        <f t="shared" si="56"/>
        <v>487</v>
      </c>
      <c r="P155" s="26" t="str">
        <f t="shared" si="57"/>
        <v>2012</v>
      </c>
      <c r="Q155" t="str">
        <f>Papers!A189</f>
        <v>2012-OR-HRAP</v>
      </c>
      <c r="R155" s="2">
        <f t="shared" si="47"/>
        <v>5</v>
      </c>
      <c r="S155" s="2">
        <f t="shared" si="48"/>
        <v>8</v>
      </c>
      <c r="T155" s="2" t="str">
        <f t="shared" si="49"/>
        <v>OR</v>
      </c>
      <c r="U155" s="2" t="str">
        <f>VLOOKUP(T155,Revistes!B$3:C$220,2, FALSE)</f>
        <v>1660-8933</v>
      </c>
      <c r="V155" s="25" t="str">
        <f>VLOOKUP(U155,Revistes!C$3:D$220,2, FALSE)</f>
        <v>R</v>
      </c>
      <c r="W155" s="25" t="str">
        <f>VLOOKUP(V155,Revistes!D$3:E$220,2, FALSE)</f>
        <v>S</v>
      </c>
      <c r="X155" s="2">
        <v>2012</v>
      </c>
      <c r="AA155" s="2">
        <v>2015</v>
      </c>
      <c r="AB155" s="2">
        <v>0</v>
      </c>
    </row>
    <row r="156" spans="1:28" ht="64">
      <c r="A156" s="26" t="str">
        <f>TRIM(Papers!B190)</f>
        <v>Enforcing interface flux continuity in enhanced XFEM: stability analysis</v>
      </c>
      <c r="B156" s="26" t="str">
        <f t="shared" si="50"/>
        <v>Enforcing interface flux continuity in enhanced XFEM: stability analysis</v>
      </c>
      <c r="C156" s="26" t="str">
        <f>TRIM(Papers!C190)</f>
        <v>Díez, P.; Zlotnik, S. and Cottereau, R.</v>
      </c>
      <c r="D156" s="26" t="str">
        <f>TRIM(Papers!D190)</f>
        <v>Oberwolfach Reports , Vol. 9, Num: 1, pp. 523-526, 2012</v>
      </c>
      <c r="E156" s="26">
        <f t="shared" si="51"/>
        <v>55</v>
      </c>
      <c r="F156">
        <f t="shared" si="52"/>
        <v>21</v>
      </c>
      <c r="G156" s="26" t="str">
        <f t="shared" si="53"/>
        <v xml:space="preserve">Oberwolfach Reports </v>
      </c>
      <c r="H156" s="26">
        <f t="shared" si="58"/>
        <v>37</v>
      </c>
      <c r="I156" s="26">
        <f t="shared" si="59"/>
        <v>0</v>
      </c>
      <c r="J156" s="26">
        <f t="shared" si="60"/>
        <v>37</v>
      </c>
      <c r="K156" s="26" t="str">
        <f t="shared" si="54"/>
        <v>9, Num: 1</v>
      </c>
      <c r="L156" s="26">
        <f t="shared" si="45"/>
        <v>46</v>
      </c>
      <c r="M156" s="27" t="str">
        <f t="shared" si="55"/>
        <v>523</v>
      </c>
      <c r="N156" s="26">
        <f t="shared" si="46"/>
        <v>50</v>
      </c>
      <c r="O156" s="26" t="str">
        <f t="shared" si="56"/>
        <v>526</v>
      </c>
      <c r="P156" s="26" t="str">
        <f t="shared" si="57"/>
        <v>2012</v>
      </c>
      <c r="Q156" t="str">
        <f>Papers!A190</f>
        <v>2012-OR-DZC</v>
      </c>
      <c r="R156" s="2">
        <f t="shared" si="47"/>
        <v>5</v>
      </c>
      <c r="S156" s="2">
        <f t="shared" si="48"/>
        <v>8</v>
      </c>
      <c r="T156" s="2" t="str">
        <f t="shared" si="49"/>
        <v>OR</v>
      </c>
      <c r="U156" s="2" t="str">
        <f>VLOOKUP(T156,Revistes!B$3:C$220,2, FALSE)</f>
        <v>1660-8933</v>
      </c>
      <c r="V156" s="25" t="str">
        <f>VLOOKUP(U156,Revistes!C$3:D$220,2, FALSE)</f>
        <v>R</v>
      </c>
      <c r="W156" s="25" t="str">
        <f>VLOOKUP(V156,Revistes!D$3:E$220,2, FALSE)</f>
        <v>S</v>
      </c>
      <c r="X156" s="2">
        <v>2012</v>
      </c>
      <c r="AA156" s="2">
        <v>2015</v>
      </c>
      <c r="AB156" s="2">
        <v>0</v>
      </c>
    </row>
    <row r="157" spans="1:28" ht="112">
      <c r="A157" s="26" t="str">
        <f>TRIM(Papers!B191)</f>
        <v>A family of discontinuous Galerkin mixed methods for nearly and perfectly incompressible elasticity</v>
      </c>
      <c r="B157" s="26" t="str">
        <f t="shared" si="50"/>
        <v>A family of discontinuous Galerkin mixed methods for nearly and perfectly incompressible elasticity</v>
      </c>
      <c r="C157" s="26" t="str">
        <f>TRIM(Papers!C191)</f>
        <v>Shen, Y. and Lew, A. J.</v>
      </c>
      <c r="D157" s="26" t="str">
        <f>TRIM(Papers!D191)</f>
        <v>Mathematical Modelling and Numerical Analysis , Vol. 46, pp. 1003-1028, 2012</v>
      </c>
      <c r="E157" s="26">
        <f t="shared" si="51"/>
        <v>76</v>
      </c>
      <c r="F157">
        <f t="shared" si="52"/>
        <v>47</v>
      </c>
      <c r="G157" s="26" t="str">
        <f t="shared" si="53"/>
        <v xml:space="preserve">Mathematical Modelling and Numerical Analysis </v>
      </c>
      <c r="H157" s="26">
        <f t="shared" si="58"/>
        <v>56</v>
      </c>
      <c r="I157" s="26">
        <f t="shared" si="59"/>
        <v>0</v>
      </c>
      <c r="J157" s="26">
        <f t="shared" si="60"/>
        <v>56</v>
      </c>
      <c r="K157" s="26" t="str">
        <f t="shared" si="54"/>
        <v>46</v>
      </c>
      <c r="L157" s="26">
        <f t="shared" si="45"/>
        <v>66</v>
      </c>
      <c r="M157" s="27" t="str">
        <f t="shared" si="55"/>
        <v>1003</v>
      </c>
      <c r="N157" s="26">
        <f t="shared" si="46"/>
        <v>71</v>
      </c>
      <c r="O157" s="26" t="str">
        <f t="shared" si="56"/>
        <v>1028</v>
      </c>
      <c r="P157" s="26" t="str">
        <f t="shared" si="57"/>
        <v>2012</v>
      </c>
      <c r="Q157" t="str">
        <f>Papers!A191</f>
        <v>2012-MMNA-SL</v>
      </c>
      <c r="R157" s="2">
        <f t="shared" si="47"/>
        <v>5</v>
      </c>
      <c r="S157" s="2">
        <f t="shared" si="48"/>
        <v>10</v>
      </c>
      <c r="T157" s="2" t="str">
        <f t="shared" si="49"/>
        <v>MMNA</v>
      </c>
      <c r="U157" s="2" t="str">
        <f>VLOOKUP(T157,Revistes!B$3:C$220,2, FALSE)</f>
        <v>0764-583X</v>
      </c>
      <c r="V157" s="25" t="str">
        <f>VLOOKUP(U157,Revistes!C$3:D$220,2, FALSE)</f>
        <v>R</v>
      </c>
      <c r="W157" s="25" t="str">
        <f>VLOOKUP(V157,Revistes!D$3:E$220,2, FALSE)</f>
        <v>S</v>
      </c>
      <c r="X157" s="2">
        <v>2012</v>
      </c>
      <c r="AA157" s="2">
        <v>2015</v>
      </c>
      <c r="AB157" s="2">
        <v>0</v>
      </c>
    </row>
    <row r="158" spans="1:28" ht="96">
      <c r="A158" s="26" t="str">
        <f>TRIM(Papers!B192)</f>
        <v>Formation of tip-vortices on triangular prismatic-shaped cliffs. Part 2: A computational fluid dynamics study</v>
      </c>
      <c r="B158" s="26" t="str">
        <f t="shared" si="50"/>
        <v>Formation of tip-vortices on triangular prismatic-shaped cliffs. Part 2: A computational fluid dynamics study</v>
      </c>
      <c r="C158" s="26" t="str">
        <f>TRIM(Papers!C192)</f>
        <v>Montlaur A.; Cochard, S. and Fletcher, D.F.</v>
      </c>
      <c r="D158" s="26" t="str">
        <f>TRIM(Papers!D192)</f>
        <v>Journal of Wind Engineering &amp; Industrial Aerodynamics , Vol. 109, pp. 21-30, 2012</v>
      </c>
      <c r="E158" s="26">
        <f t="shared" si="51"/>
        <v>81</v>
      </c>
      <c r="F158">
        <f t="shared" si="52"/>
        <v>55</v>
      </c>
      <c r="G158" s="26" t="str">
        <f t="shared" si="53"/>
        <v xml:space="preserve">Journal of Wind Engineering &amp; Industrial Aerodynamics </v>
      </c>
      <c r="H158" s="26">
        <f t="shared" si="58"/>
        <v>65</v>
      </c>
      <c r="I158" s="26">
        <f t="shared" si="59"/>
        <v>0</v>
      </c>
      <c r="J158" s="26">
        <f t="shared" si="60"/>
        <v>65</v>
      </c>
      <c r="K158" s="26" t="str">
        <f t="shared" si="54"/>
        <v>109</v>
      </c>
      <c r="L158" s="26">
        <f t="shared" si="45"/>
        <v>73</v>
      </c>
      <c r="M158" s="27" t="str">
        <f t="shared" si="55"/>
        <v>21</v>
      </c>
      <c r="N158" s="26">
        <f t="shared" si="46"/>
        <v>76</v>
      </c>
      <c r="O158" s="26" t="str">
        <f t="shared" si="56"/>
        <v>30</v>
      </c>
      <c r="P158" s="26" t="str">
        <f t="shared" si="57"/>
        <v>2012</v>
      </c>
      <c r="Q158" t="str">
        <f>Papers!A192</f>
        <v>2012-JWEIA-MCF</v>
      </c>
      <c r="R158" s="2">
        <f t="shared" si="47"/>
        <v>5</v>
      </c>
      <c r="S158" s="2">
        <f t="shared" si="48"/>
        <v>11</v>
      </c>
      <c r="T158" s="2" t="str">
        <f t="shared" si="49"/>
        <v>JWEIA</v>
      </c>
      <c r="U158" s="2" t="str">
        <f>VLOOKUP(T158,Revistes!B$3:C$220,2, FALSE)</f>
        <v>0167-6105</v>
      </c>
      <c r="V158" s="25" t="str">
        <f>VLOOKUP(U158,Revistes!C$3:D$220,2, FALSE)</f>
        <v>R</v>
      </c>
      <c r="W158" s="25" t="str">
        <f>VLOOKUP(V158,Revistes!D$3:E$220,2, FALSE)</f>
        <v>S</v>
      </c>
      <c r="X158" s="2">
        <v>2012</v>
      </c>
      <c r="AA158" s="2">
        <v>2015</v>
      </c>
      <c r="AB158" s="2">
        <v>0</v>
      </c>
    </row>
    <row r="159" spans="1:28" ht="80">
      <c r="A159" s="26" t="str">
        <f>TRIM(Papers!B193)</f>
        <v>Formation of tip-vortices on triangular prismatic-shaped cliffs. Part 1: A wind tunnel study</v>
      </c>
      <c r="B159" s="26" t="str">
        <f t="shared" si="50"/>
        <v>Formation of tip-vortices on triangular prismatic-shaped cliffs. Part 1: A wind tunnel study</v>
      </c>
      <c r="C159" s="26" t="str">
        <f>TRIM(Papers!C193)</f>
        <v>Cochard, S.; Letchford, C. W.; Earl, T. A. and Montlaur A.</v>
      </c>
      <c r="D159" s="26" t="str">
        <f>TRIM(Papers!D193)</f>
        <v>Journal of Wind Engineering &amp; Industrial Aerodynamics , Vol. 109, pp. 9-20, 2012</v>
      </c>
      <c r="E159" s="26">
        <f t="shared" si="51"/>
        <v>80</v>
      </c>
      <c r="F159">
        <f t="shared" si="52"/>
        <v>55</v>
      </c>
      <c r="G159" s="26" t="str">
        <f t="shared" si="53"/>
        <v xml:space="preserve">Journal of Wind Engineering &amp; Industrial Aerodynamics </v>
      </c>
      <c r="H159" s="26">
        <f t="shared" si="58"/>
        <v>65</v>
      </c>
      <c r="I159" s="26">
        <f t="shared" si="59"/>
        <v>0</v>
      </c>
      <c r="J159" s="26">
        <f t="shared" si="60"/>
        <v>65</v>
      </c>
      <c r="K159" s="26" t="str">
        <f t="shared" si="54"/>
        <v>109</v>
      </c>
      <c r="L159" s="26">
        <f t="shared" si="45"/>
        <v>72</v>
      </c>
      <c r="M159" s="27" t="str">
        <f t="shared" si="55"/>
        <v>9</v>
      </c>
      <c r="N159" s="26">
        <f t="shared" si="46"/>
        <v>75</v>
      </c>
      <c r="O159" s="26" t="str">
        <f t="shared" si="56"/>
        <v>20</v>
      </c>
      <c r="P159" s="26" t="str">
        <f t="shared" si="57"/>
        <v>2012</v>
      </c>
      <c r="Q159" t="str">
        <f>Papers!A193</f>
        <v>2012-JWEIA-CLEM</v>
      </c>
      <c r="R159" s="2">
        <f t="shared" si="47"/>
        <v>5</v>
      </c>
      <c r="S159" s="2">
        <f t="shared" si="48"/>
        <v>11</v>
      </c>
      <c r="T159" s="2" t="str">
        <f t="shared" si="49"/>
        <v>JWEIA</v>
      </c>
      <c r="U159" s="2" t="str">
        <f>VLOOKUP(T159,Revistes!B$3:C$220,2, FALSE)</f>
        <v>0167-6105</v>
      </c>
      <c r="V159" s="25" t="str">
        <f>VLOOKUP(U159,Revistes!C$3:D$220,2, FALSE)</f>
        <v>R</v>
      </c>
      <c r="W159" s="25" t="str">
        <f>VLOOKUP(V159,Revistes!D$3:E$220,2, FALSE)</f>
        <v>S</v>
      </c>
      <c r="AA159" s="2">
        <v>2015</v>
      </c>
      <c r="AB159" s="2">
        <v>0</v>
      </c>
    </row>
    <row r="160" spans="1:28" ht="80">
      <c r="A160" s="26" t="str">
        <f>TRIM(Papers!B194)</f>
        <v>The finite layer method for modelling the sound transmission through double walls</v>
      </c>
      <c r="B160" s="26" t="str">
        <f t="shared" si="50"/>
        <v>The finite layer method for modelling the sound transmission through double walls</v>
      </c>
      <c r="C160" s="26" t="str">
        <f>TRIM(Papers!C194)</f>
        <v>Díaz-Cereceda, C.; Poblet-Puig, J. and Rodríguez-Ferran, A.</v>
      </c>
      <c r="D160" s="26" t="str">
        <f>TRIM(Papers!D194)</f>
        <v>Journal of Sound and Vibration , Vol. 331, Iss. 2, pp. 4884-4900, 2012</v>
      </c>
      <c r="E160" s="26">
        <f t="shared" si="51"/>
        <v>70</v>
      </c>
      <c r="F160">
        <f t="shared" si="52"/>
        <v>32</v>
      </c>
      <c r="G160" s="26" t="str">
        <f t="shared" si="53"/>
        <v xml:space="preserve">Journal of Sound and Vibration </v>
      </c>
      <c r="H160" s="26">
        <f t="shared" si="58"/>
        <v>50</v>
      </c>
      <c r="I160" s="26">
        <f t="shared" si="59"/>
        <v>0</v>
      </c>
      <c r="J160" s="26">
        <f t="shared" si="60"/>
        <v>50</v>
      </c>
      <c r="K160" s="26" t="str">
        <f t="shared" si="54"/>
        <v>331, Iss. 2</v>
      </c>
      <c r="L160" s="26">
        <f t="shared" si="45"/>
        <v>60</v>
      </c>
      <c r="M160" s="27" t="str">
        <f t="shared" si="55"/>
        <v>4884</v>
      </c>
      <c r="N160" s="26">
        <f t="shared" si="46"/>
        <v>65</v>
      </c>
      <c r="O160" s="26" t="str">
        <f t="shared" si="56"/>
        <v>4900</v>
      </c>
      <c r="P160" s="26" t="str">
        <f t="shared" si="57"/>
        <v>2012</v>
      </c>
      <c r="Q160" t="str">
        <f>Papers!A194</f>
        <v>2012-JSV-DPR</v>
      </c>
      <c r="R160" s="2">
        <f t="shared" si="47"/>
        <v>5</v>
      </c>
      <c r="S160" s="2">
        <f t="shared" si="48"/>
        <v>9</v>
      </c>
      <c r="T160" s="2" t="str">
        <f t="shared" si="49"/>
        <v>JSV</v>
      </c>
      <c r="U160" s="2" t="str">
        <f>VLOOKUP(T160,Revistes!B$3:C$220,2, FALSE)</f>
        <v>0022-460X</v>
      </c>
      <c r="V160" s="25" t="str">
        <f>VLOOKUP(U160,Revistes!C$3:D$220,2, FALSE)</f>
        <v>R</v>
      </c>
      <c r="W160" s="25" t="str">
        <f>VLOOKUP(V160,Revistes!D$3:E$220,2, FALSE)</f>
        <v>S</v>
      </c>
      <c r="X160" s="2">
        <v>2012</v>
      </c>
      <c r="AA160" s="2">
        <v>2015</v>
      </c>
      <c r="AB160" s="2">
        <v>0</v>
      </c>
    </row>
    <row r="161" spans="1:28" ht="128">
      <c r="A161" s="26" t="str">
        <f>TRIM(Papers!B195)</f>
        <v>Phase-field Modeling of Crack Propagation in Piezoelectric and Ferroelectric Materials with Different Electromechanical Crack Conditions</v>
      </c>
      <c r="B161" s="26" t="str">
        <f t="shared" si="50"/>
        <v>Phase-field Modeling of Crack Propagation in Piezoelectric and Ferroelectric Materials with Different Electromechanical Crack Conditions</v>
      </c>
      <c r="C161" s="26" t="str">
        <f>TRIM(Papers!C195)</f>
        <v>Abdollahi, A. and Arias, I.</v>
      </c>
      <c r="D161" s="26" t="str">
        <f>TRIM(Papers!D195)</f>
        <v>Journal of the Mechanics and Physics of Solids , Vol. 60, Issue 12, pp. 2100-2126, 2012</v>
      </c>
      <c r="E161" s="26">
        <f t="shared" si="51"/>
        <v>87</v>
      </c>
      <c r="F161">
        <f t="shared" si="52"/>
        <v>48</v>
      </c>
      <c r="G161" s="26" t="str">
        <f t="shared" si="53"/>
        <v xml:space="preserve">Journal of the Mechanics and Physics of Solids </v>
      </c>
      <c r="H161" s="26">
        <f t="shared" si="58"/>
        <v>67</v>
      </c>
      <c r="I161" s="26">
        <f t="shared" si="59"/>
        <v>0</v>
      </c>
      <c r="J161" s="26">
        <f t="shared" si="60"/>
        <v>67</v>
      </c>
      <c r="K161" s="26" t="str">
        <f t="shared" si="54"/>
        <v>60, Issue 12</v>
      </c>
      <c r="L161" s="26">
        <f t="shared" si="45"/>
        <v>77</v>
      </c>
      <c r="M161" s="27" t="str">
        <f t="shared" si="55"/>
        <v>2100</v>
      </c>
      <c r="N161" s="26">
        <f t="shared" si="46"/>
        <v>82</v>
      </c>
      <c r="O161" s="26" t="str">
        <f t="shared" si="56"/>
        <v>2126</v>
      </c>
      <c r="P161" s="26" t="str">
        <f t="shared" si="57"/>
        <v>2012</v>
      </c>
      <c r="Q161" t="str">
        <f>Papers!A195</f>
        <v>2012-JMPS-AA</v>
      </c>
      <c r="R161" s="2">
        <f t="shared" si="47"/>
        <v>5</v>
      </c>
      <c r="S161" s="2">
        <f t="shared" si="48"/>
        <v>10</v>
      </c>
      <c r="T161" s="2" t="str">
        <f t="shared" si="49"/>
        <v>JMPS</v>
      </c>
      <c r="U161" s="2" t="str">
        <f>VLOOKUP(T161,Revistes!B$3:C$220,2, FALSE)</f>
        <v>0022-5096</v>
      </c>
      <c r="V161" s="25" t="str">
        <f>VLOOKUP(U161,Revistes!C$3:D$220,2, FALSE)</f>
        <v>R</v>
      </c>
      <c r="W161" s="25" t="str">
        <f>VLOOKUP(V161,Revistes!D$3:E$220,2, FALSE)</f>
        <v>S</v>
      </c>
      <c r="X161" s="2">
        <v>2012</v>
      </c>
      <c r="AA161" s="2">
        <v>2015</v>
      </c>
      <c r="AB161" s="2">
        <v>0</v>
      </c>
    </row>
    <row r="162" spans="1:28" ht="64">
      <c r="A162" s="26" t="str">
        <f>TRIM(Papers!B196)</f>
        <v>High-order implicit time integration for unsteady incompressible flows</v>
      </c>
      <c r="B162" s="26" t="str">
        <f t="shared" si="50"/>
        <v>High-order implicit time integration for unsteady incompressible flows</v>
      </c>
      <c r="C162" s="26" t="str">
        <f>TRIM(Papers!C196)</f>
        <v>Montlaur, A.; Fernández-Méndez, S. and Huerta, A.</v>
      </c>
      <c r="D162" s="26" t="str">
        <f>TRIM(Papers!D196)</f>
        <v>International Journal for Numerical Methods in Fluids , Vol. 70, Issue 5, pp. 603-626, 2012</v>
      </c>
      <c r="E162" s="26">
        <f t="shared" si="51"/>
        <v>91</v>
      </c>
      <c r="F162">
        <f t="shared" si="52"/>
        <v>55</v>
      </c>
      <c r="G162" s="26" t="str">
        <f t="shared" si="53"/>
        <v xml:space="preserve">International Journal for Numerical Methods in Fluids </v>
      </c>
      <c r="H162" s="26">
        <f t="shared" si="58"/>
        <v>73</v>
      </c>
      <c r="I162" s="26">
        <f t="shared" si="59"/>
        <v>0</v>
      </c>
      <c r="J162" s="26">
        <f t="shared" si="60"/>
        <v>73</v>
      </c>
      <c r="K162" s="26" t="str">
        <f t="shared" si="54"/>
        <v>70, Issue 5</v>
      </c>
      <c r="L162" s="26">
        <f t="shared" si="45"/>
        <v>82</v>
      </c>
      <c r="M162" s="27" t="str">
        <f t="shared" si="55"/>
        <v>603</v>
      </c>
      <c r="N162" s="26">
        <f t="shared" si="46"/>
        <v>86</v>
      </c>
      <c r="O162" s="26" t="str">
        <f t="shared" si="56"/>
        <v>626</v>
      </c>
      <c r="P162" s="26" t="str">
        <f t="shared" si="57"/>
        <v>2012</v>
      </c>
      <c r="Q162" t="str">
        <f>Papers!A196</f>
        <v>2012-IJNMF-MFH</v>
      </c>
      <c r="R162" s="2">
        <f t="shared" si="47"/>
        <v>5</v>
      </c>
      <c r="S162" s="2">
        <f t="shared" si="48"/>
        <v>11</v>
      </c>
      <c r="T162" s="2" t="str">
        <f t="shared" si="49"/>
        <v>IJNMF</v>
      </c>
      <c r="U162" s="2" t="str">
        <f>VLOOKUP(T162,Revistes!B$3:C$220,2, FALSE)</f>
        <v>1097-0363</v>
      </c>
      <c r="V162" s="25" t="str">
        <f>VLOOKUP(U162,Revistes!C$3:D$220,2, FALSE)</f>
        <v>R</v>
      </c>
      <c r="W162" s="25" t="str">
        <f>VLOOKUP(V162,Revistes!D$3:E$220,2, FALSE)</f>
        <v>S</v>
      </c>
      <c r="AA162" s="2">
        <v>2015</v>
      </c>
      <c r="AB162" s="2">
        <v>0</v>
      </c>
    </row>
    <row r="163" spans="1:28" ht="80">
      <c r="A163" s="26" t="str">
        <f>TRIM(Papers!B197)</f>
        <v>A simple shock-capturing technique for high-order discontinuous Galerkin methods</v>
      </c>
      <c r="B163" s="26" t="str">
        <f t="shared" si="50"/>
        <v>A simple shock-capturing technique for high-order discontinuous Galerkin methods</v>
      </c>
      <c r="C163" s="26" t="str">
        <f>TRIM(Papers!C197)</f>
        <v>Huerta, A.; Casoni, E. and Peraire, J.</v>
      </c>
      <c r="D163" s="26" t="str">
        <f>TRIM(Papers!D197)</f>
        <v>International Journal for Numerical Methods in Fluids , Vol. 69, Iss. 10, pp. 1614-1632, 2012</v>
      </c>
      <c r="E163" s="26">
        <f t="shared" si="51"/>
        <v>93</v>
      </c>
      <c r="F163">
        <f t="shared" si="52"/>
        <v>55</v>
      </c>
      <c r="G163" s="26" t="str">
        <f t="shared" si="53"/>
        <v xml:space="preserve">International Journal for Numerical Methods in Fluids </v>
      </c>
      <c r="H163" s="26">
        <f t="shared" si="58"/>
        <v>73</v>
      </c>
      <c r="I163" s="26">
        <f t="shared" si="59"/>
        <v>0</v>
      </c>
      <c r="J163" s="26">
        <f t="shared" si="60"/>
        <v>73</v>
      </c>
      <c r="K163" s="26" t="str">
        <f t="shared" si="54"/>
        <v>69, Iss. 10</v>
      </c>
      <c r="L163" s="26">
        <f t="shared" si="45"/>
        <v>83</v>
      </c>
      <c r="M163" s="27" t="str">
        <f t="shared" si="55"/>
        <v>1614</v>
      </c>
      <c r="N163" s="26">
        <f t="shared" si="46"/>
        <v>88</v>
      </c>
      <c r="O163" s="26" t="str">
        <f t="shared" si="56"/>
        <v>1632</v>
      </c>
      <c r="P163" s="26" t="str">
        <f t="shared" si="57"/>
        <v>2012</v>
      </c>
      <c r="Q163" t="str">
        <f>Papers!A197</f>
        <v>2012-IJNMF-HCP</v>
      </c>
      <c r="R163" s="2">
        <f t="shared" si="47"/>
        <v>5</v>
      </c>
      <c r="S163" s="2">
        <f t="shared" si="48"/>
        <v>11</v>
      </c>
      <c r="T163" s="2" t="str">
        <f t="shared" si="49"/>
        <v>IJNMF</v>
      </c>
      <c r="U163" s="2" t="str">
        <f>VLOOKUP(T163,Revistes!B$3:C$220,2, FALSE)</f>
        <v>1097-0363</v>
      </c>
      <c r="V163" s="25" t="str">
        <f>VLOOKUP(U163,Revistes!C$3:D$220,2, FALSE)</f>
        <v>R</v>
      </c>
      <c r="W163" s="25" t="str">
        <f>VLOOKUP(V163,Revistes!D$3:E$220,2, FALSE)</f>
        <v>S</v>
      </c>
      <c r="AA163" s="2">
        <v>2015</v>
      </c>
      <c r="AB163" s="2">
        <v>0</v>
      </c>
    </row>
    <row r="164" spans="1:28" ht="144">
      <c r="A164" s="26" t="str">
        <f>TRIM(Papers!B198)</f>
        <v>Modeling steel fiber reinforced concrete: numerical immersed boundary approach and a phenomenological mesomodel for concrete-fiber interaction</v>
      </c>
      <c r="B164" s="26" t="str">
        <f t="shared" si="50"/>
        <v>Modeling steel fiber reinforced concrete: numerical immersed boundary approach and a phenomenological mesomodel for concrete-fiber interaction</v>
      </c>
      <c r="C164" s="26" t="str">
        <f>TRIM(Papers!C198)</f>
        <v>Pros, A.; Díez, P. and Molins, C.</v>
      </c>
      <c r="D164" s="26" t="str">
        <f>TRIM(Papers!D198)</f>
        <v>International Journal for Numerical Methods in Engineering , Vol. 90, Issue 1, pp. 65-86, 2012</v>
      </c>
      <c r="E164" s="26">
        <f t="shared" si="51"/>
        <v>94</v>
      </c>
      <c r="F164">
        <f t="shared" si="52"/>
        <v>60</v>
      </c>
      <c r="G164" s="26" t="str">
        <f t="shared" si="53"/>
        <v xml:space="preserve">International Journal for Numerical Methods in Engineering </v>
      </c>
      <c r="H164" s="26">
        <f t="shared" si="58"/>
        <v>78</v>
      </c>
      <c r="I164" s="26">
        <f t="shared" si="59"/>
        <v>0</v>
      </c>
      <c r="J164" s="26">
        <f t="shared" si="60"/>
        <v>78</v>
      </c>
      <c r="K164" s="26" t="str">
        <f t="shared" si="54"/>
        <v>90, Issue 1</v>
      </c>
      <c r="L164" s="26">
        <f t="shared" si="45"/>
        <v>86</v>
      </c>
      <c r="M164" s="27" t="str">
        <f t="shared" si="55"/>
        <v>65</v>
      </c>
      <c r="N164" s="26">
        <f t="shared" si="46"/>
        <v>89</v>
      </c>
      <c r="O164" s="26" t="str">
        <f t="shared" si="56"/>
        <v>86</v>
      </c>
      <c r="P164" s="26" t="str">
        <f t="shared" si="57"/>
        <v>2012</v>
      </c>
      <c r="Q164" t="str">
        <f>Papers!A198</f>
        <v>2012-IJNME-PDM</v>
      </c>
      <c r="R164" s="2">
        <f t="shared" si="47"/>
        <v>5</v>
      </c>
      <c r="S164" s="2">
        <f t="shared" si="48"/>
        <v>11</v>
      </c>
      <c r="T164" s="2" t="str">
        <f t="shared" si="49"/>
        <v>IJNME</v>
      </c>
      <c r="U164" s="2" t="str">
        <f>VLOOKUP(T164,Revistes!B$3:C$220,2, FALSE)</f>
        <v>1097-0207</v>
      </c>
      <c r="V164" s="25" t="str">
        <f>VLOOKUP(U164,Revistes!C$3:D$220,2, FALSE)</f>
        <v>R</v>
      </c>
      <c r="W164" s="25" t="str">
        <f>VLOOKUP(V164,Revistes!D$3:E$220,2, FALSE)</f>
        <v>S</v>
      </c>
      <c r="AA164" s="2">
        <v>2015</v>
      </c>
      <c r="AB164" s="2">
        <v>0</v>
      </c>
    </row>
    <row r="165" spans="1:28" ht="48">
      <c r="A165" s="26" t="str">
        <f>TRIM(Papers!B199)</f>
        <v>A note on upper bound formulations in limit analysis</v>
      </c>
      <c r="B165" s="26" t="str">
        <f t="shared" si="50"/>
        <v>A note on upper bound formulations in limit analysis</v>
      </c>
      <c r="C165" s="26" t="str">
        <f>TRIM(Papers!C199)</f>
        <v>Muñoz, J. J.; Huerta, A.; Bonet, J. and J. Peraire</v>
      </c>
      <c r="D165" s="26" t="str">
        <f>TRIM(Papers!D199)</f>
        <v>International Journal for Numerical Methods in Engineering , Vol. 91, Iss. 8, pp. 896-908, 2012</v>
      </c>
      <c r="E165" s="26">
        <f t="shared" si="51"/>
        <v>95</v>
      </c>
      <c r="F165">
        <f t="shared" si="52"/>
        <v>60</v>
      </c>
      <c r="G165" s="26" t="str">
        <f t="shared" si="53"/>
        <v xml:space="preserve">International Journal for Numerical Methods in Engineering </v>
      </c>
      <c r="H165" s="26">
        <f t="shared" si="58"/>
        <v>77</v>
      </c>
      <c r="I165" s="26">
        <f t="shared" si="59"/>
        <v>0</v>
      </c>
      <c r="J165" s="26">
        <f t="shared" si="60"/>
        <v>77</v>
      </c>
      <c r="K165" s="26" t="str">
        <f t="shared" si="54"/>
        <v>91, Iss. 8</v>
      </c>
      <c r="L165" s="26">
        <f t="shared" si="45"/>
        <v>86</v>
      </c>
      <c r="M165" s="27" t="str">
        <f t="shared" si="55"/>
        <v>896</v>
      </c>
      <c r="N165" s="26">
        <f t="shared" si="46"/>
        <v>90</v>
      </c>
      <c r="O165" s="26" t="str">
        <f t="shared" si="56"/>
        <v>908</v>
      </c>
      <c r="P165" s="26" t="str">
        <f t="shared" si="57"/>
        <v>2012</v>
      </c>
      <c r="Q165" t="str">
        <f>Papers!A199</f>
        <v>2012-IJNME-MHBP</v>
      </c>
      <c r="R165" s="2">
        <f t="shared" si="47"/>
        <v>5</v>
      </c>
      <c r="S165" s="2">
        <f t="shared" si="48"/>
        <v>11</v>
      </c>
      <c r="T165" s="2" t="str">
        <f t="shared" si="49"/>
        <v>IJNME</v>
      </c>
      <c r="U165" s="2" t="str">
        <f>VLOOKUP(T165,Revistes!B$3:C$220,2, FALSE)</f>
        <v>1097-0207</v>
      </c>
      <c r="V165" s="25" t="str">
        <f>VLOOKUP(U165,Revistes!C$3:D$220,2, FALSE)</f>
        <v>R</v>
      </c>
      <c r="W165" s="25" t="str">
        <f>VLOOKUP(V165,Revistes!D$3:E$220,2, FALSE)</f>
        <v>S</v>
      </c>
      <c r="X165" s="2">
        <v>2012</v>
      </c>
      <c r="AA165" s="2">
        <v>2015</v>
      </c>
      <c r="AB165" s="2">
        <v>0</v>
      </c>
    </row>
    <row r="166" spans="1:28" ht="112">
      <c r="A166" s="26" t="str">
        <f>TRIM(Papers!B200)</f>
        <v>A new bipenalty formulation for ensuring time step stability in time domain computational dynamics</v>
      </c>
      <c r="B166" s="26" t="str">
        <f t="shared" si="50"/>
        <v>A new bipenalty formulation for ensuring time step stability in time domain computational dynamics</v>
      </c>
      <c r="C166" s="26" t="str">
        <f>TRIM(Papers!C200)</f>
        <v>Hetherington, J.; Rodríguez-Ferran, A. and Askes, H.</v>
      </c>
      <c r="D166" s="26" t="str">
        <f>TRIM(Papers!D200)</f>
        <v>International Journal for Numerical Methods in Engineering , Vol. 90, Issue: 3, pp. 269-286, 2012</v>
      </c>
      <c r="E166" s="26">
        <f t="shared" si="51"/>
        <v>97</v>
      </c>
      <c r="F166">
        <f t="shared" si="52"/>
        <v>60</v>
      </c>
      <c r="G166" s="26" t="str">
        <f t="shared" si="53"/>
        <v xml:space="preserve">International Journal for Numerical Methods in Engineering </v>
      </c>
      <c r="H166" s="26">
        <f t="shared" si="58"/>
        <v>79</v>
      </c>
      <c r="I166" s="26">
        <f t="shared" si="59"/>
        <v>0</v>
      </c>
      <c r="J166" s="26">
        <f t="shared" si="60"/>
        <v>79</v>
      </c>
      <c r="K166" s="26" t="str">
        <f t="shared" si="54"/>
        <v>90, Issue: 3</v>
      </c>
      <c r="L166" s="26">
        <f t="shared" si="45"/>
        <v>88</v>
      </c>
      <c r="M166" s="27" t="str">
        <f t="shared" si="55"/>
        <v>269</v>
      </c>
      <c r="N166" s="26">
        <f t="shared" si="46"/>
        <v>92</v>
      </c>
      <c r="O166" s="26" t="str">
        <f t="shared" si="56"/>
        <v>286</v>
      </c>
      <c r="P166" s="26" t="str">
        <f t="shared" si="57"/>
        <v>2012</v>
      </c>
      <c r="Q166" t="str">
        <f>Papers!A200</f>
        <v>2012-IJNME-HRA</v>
      </c>
      <c r="R166" s="2">
        <f t="shared" si="47"/>
        <v>5</v>
      </c>
      <c r="S166" s="2">
        <f t="shared" si="48"/>
        <v>11</v>
      </c>
      <c r="T166" s="2" t="str">
        <f t="shared" si="49"/>
        <v>IJNME</v>
      </c>
      <c r="U166" s="2" t="str">
        <f>VLOOKUP(T166,Revistes!B$3:C$220,2, FALSE)</f>
        <v>1097-0207</v>
      </c>
      <c r="V166" s="25" t="str">
        <f>VLOOKUP(U166,Revistes!C$3:D$220,2, FALSE)</f>
        <v>R</v>
      </c>
      <c r="W166" s="25" t="str">
        <f>VLOOKUP(V166,Revistes!D$3:E$220,2, FALSE)</f>
        <v>S</v>
      </c>
      <c r="X166" s="2">
        <v>2012</v>
      </c>
      <c r="AA166" s="2">
        <v>2015</v>
      </c>
      <c r="AB166" s="2">
        <v>0</v>
      </c>
    </row>
    <row r="167" spans="1:28" ht="96">
      <c r="A167" s="26" t="str">
        <f>TRIM(Papers!B201)</f>
        <v>Estimation of crack opening from a two-dimensional continuum-based finite element computation</v>
      </c>
      <c r="B167" s="26" t="str">
        <f t="shared" si="50"/>
        <v>Estimation of crack opening from a two-dimensional continuum-based finite element computation</v>
      </c>
      <c r="C167" s="26" t="str">
        <f>TRIM(Papers!C201)</f>
        <v>Dufour, F.; Legrain, G.; Pijaudier-Cabot, G. and Huerta, A.</v>
      </c>
      <c r="D167" s="26" t="str">
        <f>TRIM(Papers!D201)</f>
        <v>International Journal for Numerical and Analytical Methods in Geomechanics , Vol. 36, Iss. 16, pp. 1813-1830, 2012</v>
      </c>
      <c r="E167" s="26">
        <f t="shared" si="51"/>
        <v>114</v>
      </c>
      <c r="F167">
        <f t="shared" si="52"/>
        <v>76</v>
      </c>
      <c r="G167" s="26" t="str">
        <f t="shared" si="53"/>
        <v xml:space="preserve">International Journal for Numerical and Analytical Methods in Geomechanics </v>
      </c>
      <c r="H167" s="26">
        <f t="shared" si="58"/>
        <v>94</v>
      </c>
      <c r="I167" s="26">
        <f t="shared" si="59"/>
        <v>0</v>
      </c>
      <c r="J167" s="26">
        <f t="shared" si="60"/>
        <v>94</v>
      </c>
      <c r="K167" s="26" t="str">
        <f t="shared" si="54"/>
        <v>36, Iss. 16</v>
      </c>
      <c r="L167" s="26">
        <f t="shared" si="45"/>
        <v>104</v>
      </c>
      <c r="M167" s="27" t="str">
        <f t="shared" si="55"/>
        <v>1813</v>
      </c>
      <c r="N167" s="26">
        <f t="shared" si="46"/>
        <v>109</v>
      </c>
      <c r="O167" s="26" t="str">
        <f t="shared" si="56"/>
        <v>1830</v>
      </c>
      <c r="P167" s="26" t="str">
        <f t="shared" si="57"/>
        <v>2012</v>
      </c>
      <c r="Q167" t="str">
        <f>Papers!A201</f>
        <v>2012-IJNAMG-DLPH</v>
      </c>
      <c r="R167" s="2">
        <f t="shared" si="47"/>
        <v>5</v>
      </c>
      <c r="S167" s="2">
        <f t="shared" si="48"/>
        <v>12</v>
      </c>
      <c r="T167" s="2" t="str">
        <f t="shared" si="49"/>
        <v>IJNAMG</v>
      </c>
      <c r="U167" s="2" t="str">
        <f>VLOOKUP(T167,Revistes!B$3:C$220,2, FALSE)</f>
        <v>1096-9853</v>
      </c>
      <c r="V167" s="25" t="str">
        <f>VLOOKUP(U167,Revistes!C$3:D$220,2, FALSE)</f>
        <v>R</v>
      </c>
      <c r="W167" s="25" t="str">
        <f>VLOOKUP(V167,Revistes!D$3:E$220,2, FALSE)</f>
        <v>S</v>
      </c>
      <c r="AA167" s="2">
        <v>2015</v>
      </c>
      <c r="AB167" s="2">
        <v>0</v>
      </c>
    </row>
    <row r="168" spans="1:28" ht="96">
      <c r="A168" s="26" t="str">
        <f>TRIM(Papers!B202)</f>
        <v>Numerical simulation of intergranular and transgranular crack propagation in ferroelectric polycrystals</v>
      </c>
      <c r="B168" s="26" t="str">
        <f t="shared" si="50"/>
        <v>Numerical simulation of intergranular and transgranular crack propagation in ferroelectric polycrystals</v>
      </c>
      <c r="C168" s="26" t="str">
        <f>TRIM(Papers!C202)</f>
        <v>Abdollahi, A. and Arias, I.</v>
      </c>
      <c r="D168" s="26" t="str">
        <f>TRIM(Papers!D202)</f>
        <v>International Journal of Fracture , Vol. 174, Number 1, pp. 3-15, 2012</v>
      </c>
      <c r="E168" s="26">
        <f t="shared" si="51"/>
        <v>70</v>
      </c>
      <c r="F168">
        <f t="shared" si="52"/>
        <v>35</v>
      </c>
      <c r="G168" s="26" t="str">
        <f t="shared" si="53"/>
        <v xml:space="preserve">International Journal of Fracture </v>
      </c>
      <c r="H168" s="26">
        <f t="shared" si="58"/>
        <v>55</v>
      </c>
      <c r="I168" s="26">
        <f t="shared" si="59"/>
        <v>0</v>
      </c>
      <c r="J168" s="26">
        <f t="shared" si="60"/>
        <v>55</v>
      </c>
      <c r="K168" s="26" t="str">
        <f t="shared" si="54"/>
        <v>174, Number 1</v>
      </c>
      <c r="L168" s="26">
        <f t="shared" si="45"/>
        <v>62</v>
      </c>
      <c r="M168" s="27" t="str">
        <f t="shared" si="55"/>
        <v>3</v>
      </c>
      <c r="N168" s="26">
        <f t="shared" si="46"/>
        <v>65</v>
      </c>
      <c r="O168" s="26" t="str">
        <f t="shared" si="56"/>
        <v>15</v>
      </c>
      <c r="P168" s="26" t="str">
        <f t="shared" si="57"/>
        <v>2012</v>
      </c>
      <c r="Q168" t="str">
        <f>Papers!A202</f>
        <v>2012-IJF-AA</v>
      </c>
      <c r="R168" s="2">
        <f t="shared" si="47"/>
        <v>5</v>
      </c>
      <c r="S168" s="2">
        <f t="shared" si="48"/>
        <v>9</v>
      </c>
      <c r="T168" s="2" t="str">
        <f t="shared" si="49"/>
        <v>IJF</v>
      </c>
      <c r="U168" s="2" t="str">
        <f>VLOOKUP(T168,Revistes!B$3:C$220,2, FALSE)</f>
        <v>0142-1123</v>
      </c>
      <c r="V168" s="25" t="str">
        <f>VLOOKUP(U168,Revistes!C$3:D$220,2, FALSE)</f>
        <v>R</v>
      </c>
      <c r="W168" s="25" t="str">
        <f>VLOOKUP(V168,Revistes!D$3:E$220,2, FALSE)</f>
        <v>S</v>
      </c>
      <c r="AA168" s="2">
        <v>2015</v>
      </c>
      <c r="AB168" s="2">
        <v>0</v>
      </c>
    </row>
    <row r="169" spans="1:28" ht="80">
      <c r="A169" s="26" t="str">
        <f>TRIM(Papers!B203)</f>
        <v>The receding front method applied to hexahedral mesh generation of exterior domains</v>
      </c>
      <c r="B169" s="26" t="str">
        <f t="shared" si="50"/>
        <v>The receding front method applied to hexahedral mesh generation of exterior domains</v>
      </c>
      <c r="C169" s="26" t="str">
        <f>TRIM(Papers!C203)</f>
        <v>Ruiz-Gironés, E.; Roca, X. and Sarrate, J.</v>
      </c>
      <c r="D169" s="26" t="str">
        <f>TRIM(Papers!D203)</f>
        <v>Engineering with Computers , Vol. 28, Issue 4, pp. 391-408, 2012</v>
      </c>
      <c r="E169" s="26">
        <f t="shared" si="51"/>
        <v>64</v>
      </c>
      <c r="F169">
        <f t="shared" si="52"/>
        <v>28</v>
      </c>
      <c r="G169" s="26" t="str">
        <f t="shared" si="53"/>
        <v xml:space="preserve">Engineering with Computers </v>
      </c>
      <c r="H169" s="26">
        <f t="shared" si="58"/>
        <v>46</v>
      </c>
      <c r="I169" s="26">
        <f t="shared" si="59"/>
        <v>0</v>
      </c>
      <c r="J169" s="26">
        <f t="shared" si="60"/>
        <v>46</v>
      </c>
      <c r="K169" s="26" t="str">
        <f t="shared" si="54"/>
        <v>28, Issue 4</v>
      </c>
      <c r="L169" s="26">
        <f t="shared" si="45"/>
        <v>55</v>
      </c>
      <c r="M169" s="27" t="str">
        <f t="shared" si="55"/>
        <v>391</v>
      </c>
      <c r="N169" s="26">
        <f t="shared" si="46"/>
        <v>59</v>
      </c>
      <c r="O169" s="26" t="str">
        <f t="shared" si="56"/>
        <v>408</v>
      </c>
      <c r="P169" s="26" t="str">
        <f t="shared" si="57"/>
        <v>2012</v>
      </c>
      <c r="Q169" t="str">
        <f>Papers!A203</f>
        <v>2012-EWC-RRS</v>
      </c>
      <c r="R169" s="2">
        <f t="shared" si="47"/>
        <v>5</v>
      </c>
      <c r="S169" s="2">
        <f t="shared" si="48"/>
        <v>9</v>
      </c>
      <c r="T169" s="2" t="str">
        <f t="shared" si="49"/>
        <v>EWC</v>
      </c>
      <c r="U169" s="2" t="str">
        <f>VLOOKUP(T169,Revistes!B$3:C$220,2, FALSE)</f>
        <v>0177-0667</v>
      </c>
      <c r="V169" s="25" t="str">
        <f>VLOOKUP(U169,Revistes!C$3:D$220,2, FALSE)</f>
        <v>R</v>
      </c>
      <c r="W169" s="25" t="str">
        <f>VLOOKUP(V169,Revistes!D$3:E$220,2, FALSE)</f>
        <v>S</v>
      </c>
      <c r="AA169" s="2">
        <v>2015</v>
      </c>
      <c r="AB169" s="2">
        <v>0</v>
      </c>
    </row>
    <row r="170" spans="1:28" ht="80">
      <c r="A170" s="26" t="str">
        <f>TRIM(Papers!B204)</f>
        <v>Thin-shell theory based analysis of radially pressurized multiwall carbon nanotubes</v>
      </c>
      <c r="B170" s="26" t="str">
        <f t="shared" si="50"/>
        <v>Thin-shell theory based analysis of radially pressurized multiwall carbon nanotubes</v>
      </c>
      <c r="C170" s="26" t="str">
        <f>TRIM(Papers!C204)</f>
        <v>Shima, H.; Ghosh, S.; Arroyo, M.; Iiboshi, K. and Sato, M.</v>
      </c>
      <c r="D170" s="26" t="str">
        <f>TRIM(Papers!D204)</f>
        <v>Computational Materials Science , Vol. 52, Issue 1, pp. 90-94, 2012</v>
      </c>
      <c r="E170" s="26">
        <f t="shared" si="51"/>
        <v>67</v>
      </c>
      <c r="F170">
        <f t="shared" si="52"/>
        <v>33</v>
      </c>
      <c r="G170" s="26" t="str">
        <f t="shared" si="53"/>
        <v xml:space="preserve">Computational Materials Science </v>
      </c>
      <c r="H170" s="26">
        <f t="shared" si="58"/>
        <v>51</v>
      </c>
      <c r="I170" s="26">
        <f t="shared" si="59"/>
        <v>0</v>
      </c>
      <c r="J170" s="26">
        <f t="shared" si="60"/>
        <v>51</v>
      </c>
      <c r="K170" s="26" t="str">
        <f t="shared" si="54"/>
        <v>52, Issue 1</v>
      </c>
      <c r="L170" s="26">
        <f t="shared" si="45"/>
        <v>59</v>
      </c>
      <c r="M170" s="27" t="str">
        <f t="shared" si="55"/>
        <v>90</v>
      </c>
      <c r="N170" s="26">
        <f t="shared" si="46"/>
        <v>62</v>
      </c>
      <c r="O170" s="26" t="str">
        <f t="shared" si="56"/>
        <v>94</v>
      </c>
      <c r="P170" s="26" t="str">
        <f t="shared" si="57"/>
        <v>2012</v>
      </c>
      <c r="Q170" t="str">
        <f>Papers!A204</f>
        <v>2012-CMS-SGALS</v>
      </c>
      <c r="R170" s="2">
        <f t="shared" si="47"/>
        <v>5</v>
      </c>
      <c r="S170" s="2">
        <f t="shared" si="48"/>
        <v>9</v>
      </c>
      <c r="T170" s="2" t="str">
        <f t="shared" si="49"/>
        <v>CMS</v>
      </c>
      <c r="U170" s="2" t="str">
        <f>VLOOKUP(T170,Revistes!B$3:C$220,2, FALSE)</f>
        <v>0927-0256</v>
      </c>
      <c r="V170" s="25" t="str">
        <f>VLOOKUP(U170,Revistes!C$3:D$220,2, FALSE)</f>
        <v>R</v>
      </c>
      <c r="W170" s="25" t="str">
        <f>VLOOKUP(V170,Revistes!D$3:E$220,2, FALSE)</f>
        <v>S</v>
      </c>
      <c r="AA170" s="2">
        <v>2015</v>
      </c>
      <c r="AB170" s="2">
        <v>0</v>
      </c>
    </row>
    <row r="171" spans="1:28" ht="64">
      <c r="A171" s="26" t="str">
        <f>TRIM(Papers!B205)</f>
        <v>Computable bounds of functional outputs in linear visco-elastodynamics</v>
      </c>
      <c r="B171" s="26" t="str">
        <f t="shared" si="50"/>
        <v>Computable bounds of functional outputs in linear visco-elastodynamics</v>
      </c>
      <c r="C171" s="26" t="str">
        <f>TRIM(Papers!C205)</f>
        <v>Verdugo, F. and Díez, P.</v>
      </c>
      <c r="D171" s="26" t="str">
        <f>TRIM(Papers!D205)</f>
        <v>Computer Methods in Applied Mechanics and Engineering , Vol. 245-246, pp. 313-330, 2012</v>
      </c>
      <c r="E171" s="26">
        <f t="shared" si="51"/>
        <v>87</v>
      </c>
      <c r="F171">
        <f t="shared" si="52"/>
        <v>55</v>
      </c>
      <c r="G171" s="26" t="str">
        <f t="shared" si="53"/>
        <v xml:space="preserve">Computer Methods in Applied Mechanics and Engineering </v>
      </c>
      <c r="H171" s="26">
        <f t="shared" si="58"/>
        <v>69</v>
      </c>
      <c r="I171" s="26">
        <f t="shared" si="59"/>
        <v>0</v>
      </c>
      <c r="J171" s="26">
        <f t="shared" si="60"/>
        <v>69</v>
      </c>
      <c r="K171" s="26" t="str">
        <f t="shared" si="54"/>
        <v>245-246</v>
      </c>
      <c r="L171" s="26">
        <f t="shared" si="45"/>
        <v>78</v>
      </c>
      <c r="M171" s="27" t="str">
        <f t="shared" si="55"/>
        <v>313</v>
      </c>
      <c r="N171" s="26">
        <f t="shared" si="46"/>
        <v>82</v>
      </c>
      <c r="O171" s="26" t="str">
        <f t="shared" si="56"/>
        <v>330</v>
      </c>
      <c r="P171" s="26" t="str">
        <f t="shared" si="57"/>
        <v>2012</v>
      </c>
      <c r="Q171" t="str">
        <f>Papers!A205</f>
        <v>2012-CMAME-VD</v>
      </c>
      <c r="R171" s="2">
        <f t="shared" si="47"/>
        <v>5</v>
      </c>
      <c r="S171" s="2">
        <f t="shared" si="48"/>
        <v>11</v>
      </c>
      <c r="T171" s="2" t="str">
        <f t="shared" si="49"/>
        <v>CMAME</v>
      </c>
      <c r="U171" s="2" t="str">
        <f>VLOOKUP(T171,Revistes!B$3:C$220,2, FALSE)</f>
        <v>0045-7825</v>
      </c>
      <c r="V171" s="25" t="str">
        <f>VLOOKUP(U171,Revistes!C$3:D$220,2, FALSE)</f>
        <v>R</v>
      </c>
      <c r="W171" s="25" t="str">
        <f>VLOOKUP(V171,Revistes!D$3:E$220,2, FALSE)</f>
        <v>S</v>
      </c>
      <c r="X171" s="2">
        <v>2012</v>
      </c>
      <c r="AA171" s="2">
        <v>2015</v>
      </c>
      <c r="AB171" s="2">
        <v>0</v>
      </c>
    </row>
    <row r="172" spans="1:28" ht="80">
      <c r="A172" s="26" t="str">
        <f>TRIM(Papers!B206)</f>
        <v>Proper Generalized Decomposition based dynamic data-driven control of thermal processes</v>
      </c>
      <c r="B172" s="26" t="str">
        <f t="shared" si="50"/>
        <v>Proper Generalized Decomposition based dynamic data-driven control of thermal processes</v>
      </c>
      <c r="C172" s="26" t="str">
        <f>TRIM(Papers!C206)</f>
        <v>Ghnatios, C.; Masson, F.; Huerta, A.; Leygue, A.; Cueto, E. and Chinesta, F.</v>
      </c>
      <c r="D172" s="26" t="str">
        <f>TRIM(Papers!D206)</f>
        <v>Computer Methods in Applied Mechanics and Engineering , Vol. 213-216, pp. 29-41, 2012</v>
      </c>
      <c r="E172" s="26">
        <f t="shared" si="51"/>
        <v>85</v>
      </c>
      <c r="F172">
        <f t="shared" si="52"/>
        <v>55</v>
      </c>
      <c r="G172" s="26" t="str">
        <f t="shared" si="53"/>
        <v xml:space="preserve">Computer Methods in Applied Mechanics and Engineering </v>
      </c>
      <c r="H172" s="26">
        <f t="shared" si="58"/>
        <v>69</v>
      </c>
      <c r="I172" s="26">
        <f t="shared" si="59"/>
        <v>0</v>
      </c>
      <c r="J172" s="26">
        <f t="shared" si="60"/>
        <v>69</v>
      </c>
      <c r="K172" s="26" t="str">
        <f t="shared" si="54"/>
        <v>213-216</v>
      </c>
      <c r="L172" s="26">
        <f t="shared" si="45"/>
        <v>77</v>
      </c>
      <c r="M172" s="27" t="str">
        <f t="shared" si="55"/>
        <v>29</v>
      </c>
      <c r="N172" s="26">
        <f t="shared" si="46"/>
        <v>80</v>
      </c>
      <c r="O172" s="26" t="str">
        <f t="shared" si="56"/>
        <v>41</v>
      </c>
      <c r="P172" s="26" t="str">
        <f t="shared" si="57"/>
        <v>2012</v>
      </c>
      <c r="Q172" t="str">
        <f>Papers!A206</f>
        <v>2012-CMAME-GMHLCC</v>
      </c>
      <c r="R172" s="2">
        <f t="shared" si="47"/>
        <v>5</v>
      </c>
      <c r="S172" s="2">
        <f t="shared" si="48"/>
        <v>11</v>
      </c>
      <c r="T172" s="2" t="str">
        <f t="shared" si="49"/>
        <v>CMAME</v>
      </c>
      <c r="U172" s="2" t="str">
        <f>VLOOKUP(T172,Revistes!B$3:C$220,2, FALSE)</f>
        <v>0045-7825</v>
      </c>
      <c r="V172" s="25" t="str">
        <f>VLOOKUP(U172,Revistes!C$3:D$220,2, FALSE)</f>
        <v>R</v>
      </c>
      <c r="W172" s="25" t="str">
        <f>VLOOKUP(V172,Revistes!D$3:E$220,2, FALSE)</f>
        <v>S</v>
      </c>
      <c r="X172" s="2">
        <v>2012</v>
      </c>
      <c r="AA172" s="2">
        <v>2015</v>
      </c>
      <c r="AB172" s="2">
        <v>0</v>
      </c>
    </row>
    <row r="173" spans="1:28" ht="80">
      <c r="A173" s="26" t="str">
        <f>TRIM(Papers!B207)</f>
        <v>Adaptive reduced basis strategy based on goal oriented error assessment for stochastic problems</v>
      </c>
      <c r="B173" s="26" t="str">
        <f t="shared" si="50"/>
        <v>Adaptive reduced basis strategy based on goal oriented error assessment for stochastic problems</v>
      </c>
      <c r="C173" s="26" t="str">
        <f>TRIM(Papers!C207)</f>
        <v>Florentin, E. and Díez, P.</v>
      </c>
      <c r="D173" s="26" t="str">
        <f>TRIM(Papers!D207)</f>
        <v>Computer Methods in Applied Mechanics and Engineering , Vol. 225, pp. 116-127, 2012</v>
      </c>
      <c r="E173" s="26">
        <f t="shared" si="51"/>
        <v>83</v>
      </c>
      <c r="F173">
        <f t="shared" si="52"/>
        <v>55</v>
      </c>
      <c r="G173" s="26" t="str">
        <f t="shared" si="53"/>
        <v xml:space="preserve">Computer Methods in Applied Mechanics and Engineering </v>
      </c>
      <c r="H173" s="26">
        <f t="shared" si="58"/>
        <v>65</v>
      </c>
      <c r="I173" s="26">
        <f t="shared" si="59"/>
        <v>0</v>
      </c>
      <c r="J173" s="26">
        <f t="shared" si="60"/>
        <v>65</v>
      </c>
      <c r="K173" s="26" t="str">
        <f t="shared" si="54"/>
        <v>225</v>
      </c>
      <c r="L173" s="26">
        <f t="shared" si="45"/>
        <v>74</v>
      </c>
      <c r="M173" s="27" t="str">
        <f t="shared" si="55"/>
        <v>116</v>
      </c>
      <c r="N173" s="26">
        <f t="shared" si="46"/>
        <v>78</v>
      </c>
      <c r="O173" s="26" t="str">
        <f t="shared" si="56"/>
        <v>127</v>
      </c>
      <c r="P173" s="26" t="str">
        <f t="shared" si="57"/>
        <v>2012</v>
      </c>
      <c r="Q173" t="str">
        <f>Papers!A207</f>
        <v>2012-CMAME-FD</v>
      </c>
      <c r="R173" s="2">
        <f t="shared" si="47"/>
        <v>5</v>
      </c>
      <c r="S173" s="2">
        <f t="shared" si="48"/>
        <v>11</v>
      </c>
      <c r="T173" s="2" t="str">
        <f t="shared" si="49"/>
        <v>CMAME</v>
      </c>
      <c r="U173" s="2" t="str">
        <f>VLOOKUP(T173,Revistes!B$3:C$220,2, FALSE)</f>
        <v>0045-7825</v>
      </c>
      <c r="V173" s="25" t="str">
        <f>VLOOKUP(U173,Revistes!C$3:D$220,2, FALSE)</f>
        <v>R</v>
      </c>
      <c r="W173" s="25" t="str">
        <f>VLOOKUP(V173,Revistes!D$3:E$220,2, FALSE)</f>
        <v>S</v>
      </c>
      <c r="X173" s="2">
        <v>2012</v>
      </c>
      <c r="AA173" s="2">
        <v>2015</v>
      </c>
      <c r="AB173" s="2">
        <v>0</v>
      </c>
    </row>
    <row r="174" spans="1:28" ht="96">
      <c r="A174" s="26" t="str">
        <f>TRIM(Papers!B210)</f>
        <v>An anisotropic microsphere-based approach for fiber orientation adaptation in soft tissue</v>
      </c>
      <c r="B174" s="26" t="str">
        <f t="shared" si="50"/>
        <v>An anisotropic microsphere-based approach for fiber orientation adaptation in soft tissue</v>
      </c>
      <c r="C174" s="26" t="str">
        <f>TRIM(Papers!C210)</f>
        <v>Sáez, P.; Pena, E.; Doblare, M.; Martinez, M.A.</v>
      </c>
      <c r="D174" s="26" t="str">
        <f>TRIM(Papers!D210)</f>
        <v xml:space="preserve">IEEE Transactions on Biomedical Engineering , Vol. 58, Issue 12, pp. 3500-3503, 2011 
</v>
      </c>
      <c r="E174" s="26">
        <f t="shared" si="51"/>
        <v>86</v>
      </c>
      <c r="F174">
        <f t="shared" si="52"/>
        <v>45</v>
      </c>
      <c r="G174" s="26" t="str">
        <f t="shared" si="53"/>
        <v xml:space="preserve">IEEE Transactions on Biomedical Engineering </v>
      </c>
      <c r="H174" s="26">
        <f t="shared" si="58"/>
        <v>64</v>
      </c>
      <c r="I174" s="26">
        <f t="shared" si="59"/>
        <v>0</v>
      </c>
      <c r="J174" s="26">
        <f t="shared" si="60"/>
        <v>64</v>
      </c>
      <c r="K174" s="26" t="str">
        <f t="shared" si="54"/>
        <v>58, Issue 12</v>
      </c>
      <c r="L174" s="26">
        <f t="shared" si="45"/>
        <v>74</v>
      </c>
      <c r="M174" s="27" t="str">
        <f t="shared" si="55"/>
        <v>3500</v>
      </c>
      <c r="N174" s="26">
        <f t="shared" si="46"/>
        <v>79</v>
      </c>
      <c r="O174" s="26" t="str">
        <f t="shared" si="56"/>
        <v>3503</v>
      </c>
      <c r="P174" s="26" t="str">
        <f t="shared" si="57"/>
        <v xml:space="preserve">11 
</v>
      </c>
      <c r="Q174" t="str">
        <f>Papers!A210</f>
        <v>2011-ITBE-SPDM</v>
      </c>
      <c r="R174" s="2">
        <f t="shared" si="47"/>
        <v>5</v>
      </c>
      <c r="S174" s="2">
        <f t="shared" si="48"/>
        <v>10</v>
      </c>
      <c r="T174" s="2" t="str">
        <f t="shared" si="49"/>
        <v>ITBE</v>
      </c>
      <c r="U174" s="2" t="str">
        <f>VLOOKUP(T174,Revistes!B$3:C$220,2, FALSE)</f>
        <v>0018-9294</v>
      </c>
      <c r="V174" s="25" t="str">
        <f>VLOOKUP(U174,Revistes!C$3:D$220,2, FALSE)</f>
        <v>R</v>
      </c>
      <c r="W174" s="25" t="str">
        <f>VLOOKUP(V174,Revistes!D$3:E$220,2, FALSE)</f>
        <v>S</v>
      </c>
      <c r="X174" s="2">
        <v>2012</v>
      </c>
      <c r="AA174" s="2">
        <v>2015</v>
      </c>
      <c r="AB174" s="2">
        <v>0</v>
      </c>
    </row>
    <row r="175" spans="1:28" ht="96">
      <c r="A175" s="26" t="str">
        <f>TRIM(Papers!B211)</f>
        <v>The relationship between technology and functionality of rural water points: evidence from Tanzania</v>
      </c>
      <c r="B175" s="26" t="str">
        <f t="shared" si="50"/>
        <v>The relationship between technology and functionality of rural water points: evidence from Tanzania</v>
      </c>
      <c r="C175" s="26" t="str">
        <f>TRIM(Papers!C211)</f>
        <v>Jiménez, A. and Pérez-Foguet, A.</v>
      </c>
      <c r="D175" s="26" t="str">
        <f>TRIM(Papers!D211)</f>
        <v>Water Science and Technology , Vol. 63, Issue 5, pp. 948-955, 2011</v>
      </c>
      <c r="E175" s="26">
        <f t="shared" si="51"/>
        <v>66</v>
      </c>
      <c r="F175">
        <f t="shared" si="52"/>
        <v>30</v>
      </c>
      <c r="G175" s="26" t="str">
        <f t="shared" si="53"/>
        <v xml:space="preserve">Water Science and Technology </v>
      </c>
      <c r="H175" s="26">
        <f t="shared" si="58"/>
        <v>48</v>
      </c>
      <c r="I175" s="26">
        <f t="shared" si="59"/>
        <v>0</v>
      </c>
      <c r="J175" s="26">
        <f t="shared" si="60"/>
        <v>48</v>
      </c>
      <c r="K175" s="26" t="str">
        <f t="shared" si="54"/>
        <v>63, Issue 5</v>
      </c>
      <c r="L175" s="26">
        <f t="shared" si="45"/>
        <v>57</v>
      </c>
      <c r="M175" s="27" t="str">
        <f t="shared" si="55"/>
        <v>948</v>
      </c>
      <c r="N175" s="26">
        <f t="shared" si="46"/>
        <v>61</v>
      </c>
      <c r="O175" s="26" t="str">
        <f t="shared" si="56"/>
        <v>955</v>
      </c>
      <c r="P175" s="26" t="str">
        <f t="shared" si="57"/>
        <v>2011</v>
      </c>
      <c r="Q175" t="str">
        <f>Papers!A211</f>
        <v>2011-WST-TJP</v>
      </c>
      <c r="R175" s="2">
        <f t="shared" si="47"/>
        <v>5</v>
      </c>
      <c r="S175" s="2">
        <f t="shared" si="48"/>
        <v>9</v>
      </c>
      <c r="T175" s="2" t="str">
        <f t="shared" si="49"/>
        <v>WST</v>
      </c>
      <c r="U175" s="2" t="str">
        <f>VLOOKUP(T175,Revistes!B$3:C$220,2, FALSE)</f>
        <v>0273-1223</v>
      </c>
      <c r="V175" s="25" t="str">
        <f>VLOOKUP(U175,Revistes!C$3:D$220,2, FALSE)</f>
        <v>R</v>
      </c>
      <c r="W175" s="25" t="str">
        <f>VLOOKUP(V175,Revistes!D$3:E$220,2, FALSE)</f>
        <v>S</v>
      </c>
      <c r="AA175" s="2">
        <v>2015</v>
      </c>
      <c r="AB175" s="2">
        <v>0</v>
      </c>
    </row>
    <row r="176" spans="1:28" ht="64">
      <c r="A176" s="26" t="str">
        <f>TRIM(Papers!B212)</f>
        <v>Application of a revised Water Poverty Index to target the water poor</v>
      </c>
      <c r="B176" s="26" t="str">
        <f t="shared" si="50"/>
        <v>Application of a revised Water Poverty Index to target the water poor</v>
      </c>
      <c r="C176" s="26" t="str">
        <f>TRIM(Papers!C212)</f>
        <v>Gine, R., and Pérez-Foguet, A.</v>
      </c>
      <c r="D176" s="26" t="str">
        <f>TRIM(Papers!D212)</f>
        <v>Water Science and Technology , Vol. 63, Issue: 6, pp. 1099-1110, 2011</v>
      </c>
      <c r="E176" s="26">
        <f t="shared" si="51"/>
        <v>69</v>
      </c>
      <c r="F176">
        <f t="shared" si="52"/>
        <v>30</v>
      </c>
      <c r="G176" s="26" t="str">
        <f t="shared" si="53"/>
        <v xml:space="preserve">Water Science and Technology </v>
      </c>
      <c r="H176" s="26">
        <f t="shared" si="58"/>
        <v>49</v>
      </c>
      <c r="I176" s="26">
        <f t="shared" si="59"/>
        <v>0</v>
      </c>
      <c r="J176" s="26">
        <f t="shared" si="60"/>
        <v>49</v>
      </c>
      <c r="K176" s="26" t="str">
        <f t="shared" si="54"/>
        <v>63, Issue: 6</v>
      </c>
      <c r="L176" s="26">
        <f t="shared" si="45"/>
        <v>59</v>
      </c>
      <c r="M176" s="27" t="str">
        <f t="shared" si="55"/>
        <v>1099</v>
      </c>
      <c r="N176" s="26">
        <f t="shared" si="46"/>
        <v>64</v>
      </c>
      <c r="O176" s="26" t="str">
        <f t="shared" si="56"/>
        <v>1110</v>
      </c>
      <c r="P176" s="26" t="str">
        <f t="shared" si="57"/>
        <v>2011</v>
      </c>
      <c r="Q176" t="str">
        <f>Papers!A212</f>
        <v>2011-WST-GP</v>
      </c>
      <c r="R176" s="2">
        <f t="shared" si="47"/>
        <v>5</v>
      </c>
      <c r="S176" s="2">
        <f t="shared" si="48"/>
        <v>9</v>
      </c>
      <c r="T176" s="2" t="str">
        <f t="shared" si="49"/>
        <v>WST</v>
      </c>
      <c r="U176" s="2" t="str">
        <f>VLOOKUP(T176,Revistes!B$3:C$220,2, FALSE)</f>
        <v>0273-1223</v>
      </c>
      <c r="V176" s="25" t="str">
        <f>VLOOKUP(U176,Revistes!C$3:D$220,2, FALSE)</f>
        <v>R</v>
      </c>
      <c r="W176" s="25" t="str">
        <f>VLOOKUP(V176,Revistes!D$3:E$220,2, FALSE)</f>
        <v>S</v>
      </c>
      <c r="AA176" s="2">
        <v>2015</v>
      </c>
      <c r="AB176" s="2">
        <v>0</v>
      </c>
    </row>
    <row r="177" spans="1:28" ht="32">
      <c r="A177" s="26" t="str">
        <f>TRIM(Papers!B213)</f>
        <v>Analyzing Water Poverty in Basins</v>
      </c>
      <c r="B177" s="26" t="str">
        <f t="shared" si="50"/>
        <v>Analyzing Water Poverty in Basins</v>
      </c>
      <c r="C177" s="26" t="str">
        <f>TRIM(Papers!C213)</f>
        <v>Pérez-Foguet, A. and Giné, R.</v>
      </c>
      <c r="D177" s="26" t="str">
        <f>TRIM(Papers!D213)</f>
        <v>Water Science and Technology , Vol. 25, Issue 14, pp. 3595-3612, 2011</v>
      </c>
      <c r="E177" s="26">
        <f t="shared" si="51"/>
        <v>69</v>
      </c>
      <c r="F177">
        <f t="shared" si="52"/>
        <v>30</v>
      </c>
      <c r="G177" s="26" t="str">
        <f t="shared" si="53"/>
        <v xml:space="preserve">Water Science and Technology </v>
      </c>
      <c r="H177" s="26">
        <f t="shared" si="58"/>
        <v>49</v>
      </c>
      <c r="I177" s="26">
        <f t="shared" si="59"/>
        <v>0</v>
      </c>
      <c r="J177" s="26">
        <f t="shared" si="60"/>
        <v>49</v>
      </c>
      <c r="K177" s="26" t="str">
        <f t="shared" si="54"/>
        <v>25, Issue 14</v>
      </c>
      <c r="L177" s="26">
        <f t="shared" si="45"/>
        <v>59</v>
      </c>
      <c r="M177" s="27" t="str">
        <f t="shared" si="55"/>
        <v>3595</v>
      </c>
      <c r="N177" s="26">
        <f t="shared" si="46"/>
        <v>64</v>
      </c>
      <c r="O177" s="26" t="str">
        <f t="shared" si="56"/>
        <v>3612</v>
      </c>
      <c r="P177" s="26" t="str">
        <f t="shared" si="57"/>
        <v>2011</v>
      </c>
      <c r="Q177" t="str">
        <f>Papers!A213</f>
        <v>2011-WRM-PG</v>
      </c>
      <c r="R177" s="2">
        <f t="shared" si="47"/>
        <v>5</v>
      </c>
      <c r="S177" s="2">
        <f t="shared" si="48"/>
        <v>9</v>
      </c>
      <c r="T177" s="2" t="str">
        <f t="shared" si="49"/>
        <v>WRM</v>
      </c>
      <c r="U177" s="2" t="str">
        <f>VLOOKUP(T177,Revistes!B$3:C$220,2, FALSE)</f>
        <v>0920-4741</v>
      </c>
      <c r="V177" s="25" t="str">
        <f>VLOOKUP(U177,Revistes!C$3:D$220,2, FALSE)</f>
        <v>R</v>
      </c>
      <c r="W177" s="25" t="str">
        <f>VLOOKUP(V177,Revistes!D$3:E$220,2, FALSE)</f>
        <v>S</v>
      </c>
      <c r="AA177" s="2">
        <v>2015</v>
      </c>
      <c r="AB177" s="2">
        <v>0</v>
      </c>
    </row>
    <row r="178" spans="1:28" ht="112">
      <c r="A178" s="26" t="str">
        <f>TRIM(Papers!B214)</f>
        <v>Implementing pro-poor policies in a decentralized context: the case of the Rural Water Supply and Sanitation Program in Tanzania</v>
      </c>
      <c r="B178" s="26" t="str">
        <f t="shared" si="50"/>
        <v>Implementing pro-poor policies in a decentralized context: the case of the Rural Water Supply and Sanitation Program in Tanzania</v>
      </c>
      <c r="C178" s="26" t="str">
        <f>TRIM(Papers!C214)</f>
        <v>Jiménez, A.; Pérez-Foguet, A.</v>
      </c>
      <c r="D178" s="26" t="str">
        <f>TRIM(Papers!D214)</f>
        <v>Sustainability Science , Vol. 6, Issue 1, pp. 37-49, 2011</v>
      </c>
      <c r="E178" s="26">
        <f t="shared" si="51"/>
        <v>57</v>
      </c>
      <c r="F178">
        <f t="shared" si="52"/>
        <v>24</v>
      </c>
      <c r="G178" s="26" t="str">
        <f t="shared" si="53"/>
        <v xml:space="preserve">Sustainability Science </v>
      </c>
      <c r="H178" s="26">
        <f t="shared" si="58"/>
        <v>41</v>
      </c>
      <c r="I178" s="26">
        <f t="shared" si="59"/>
        <v>0</v>
      </c>
      <c r="J178" s="26">
        <f t="shared" si="60"/>
        <v>41</v>
      </c>
      <c r="K178" s="26" t="str">
        <f t="shared" si="54"/>
        <v>6, Issue 1</v>
      </c>
      <c r="L178" s="26">
        <f t="shared" si="45"/>
        <v>49</v>
      </c>
      <c r="M178" s="27" t="str">
        <f t="shared" si="55"/>
        <v>37</v>
      </c>
      <c r="N178" s="26">
        <f t="shared" si="46"/>
        <v>52</v>
      </c>
      <c r="O178" s="26" t="str">
        <f t="shared" si="56"/>
        <v>49</v>
      </c>
      <c r="P178" s="26" t="str">
        <f t="shared" si="57"/>
        <v>2011</v>
      </c>
      <c r="Q178" t="str">
        <f>Papers!A214</f>
        <v>2011-SS-JP</v>
      </c>
      <c r="R178" s="2">
        <f t="shared" si="47"/>
        <v>5</v>
      </c>
      <c r="S178" s="2">
        <f t="shared" si="48"/>
        <v>8</v>
      </c>
      <c r="T178" s="2" t="str">
        <f t="shared" si="49"/>
        <v>SS</v>
      </c>
      <c r="U178" s="2" t="str">
        <f>VLOOKUP(T178,Revistes!B$3:C$220,2, FALSE)</f>
        <v>1862-4065</v>
      </c>
      <c r="V178" s="25" t="str">
        <f>VLOOKUP(U178,Revistes!C$3:D$220,2, FALSE)</f>
        <v>R</v>
      </c>
      <c r="W178" s="25" t="str">
        <f>VLOOKUP(V178,Revistes!D$3:E$220,2, FALSE)</f>
        <v>S</v>
      </c>
      <c r="AA178" s="2">
        <v>2015</v>
      </c>
      <c r="AB178" s="2">
        <v>0</v>
      </c>
    </row>
    <row r="179" spans="1:28" ht="128">
      <c r="A179" s="26" t="str">
        <f>TRIM(Papers!B215)</f>
        <v>High-order implicit Runge-Kutta methods for unsteady incompressible flows [Métodos Runge-Kutta implícitos de alto orden para flujos incompresibles]</v>
      </c>
      <c r="B179" s="26" t="str">
        <f t="shared" si="50"/>
        <v>High-order implicit Runge-Kutta methods for unsteady incompressible flows [Métodos Runge-Kutta implícitos de alto orden para flujos incompresibles]</v>
      </c>
      <c r="C179" s="26" t="str">
        <f>TRIM(Papers!C215)</f>
        <v>Montlaur, A.; Fernández-Méndez, S. and Huerta A.</v>
      </c>
      <c r="D179" s="26" t="str">
        <f>TRIM(Papers!D215)</f>
        <v>Revista Internacional de Métodos Numéricos para Cálculo y Diseño en Ingeniería , Vol. 27, Issue 1, pp. 77-91, 2011</v>
      </c>
      <c r="E179" s="26">
        <f t="shared" si="51"/>
        <v>114</v>
      </c>
      <c r="F179">
        <f t="shared" si="52"/>
        <v>80</v>
      </c>
      <c r="G179" s="26" t="str">
        <f t="shared" si="53"/>
        <v xml:space="preserve">Revista Internacional de Métodos Numéricos para Cálculo y Diseño en Ingeniería </v>
      </c>
      <c r="H179" s="26">
        <f t="shared" si="58"/>
        <v>98</v>
      </c>
      <c r="I179" s="26">
        <f t="shared" si="59"/>
        <v>0</v>
      </c>
      <c r="J179" s="26">
        <f t="shared" si="60"/>
        <v>98</v>
      </c>
      <c r="K179" s="26" t="str">
        <f t="shared" si="54"/>
        <v>27, Issue 1</v>
      </c>
      <c r="L179" s="26">
        <f t="shared" si="45"/>
        <v>106</v>
      </c>
      <c r="M179" s="27" t="str">
        <f t="shared" si="55"/>
        <v>77</v>
      </c>
      <c r="N179" s="26">
        <f t="shared" si="46"/>
        <v>109</v>
      </c>
      <c r="O179" s="26" t="str">
        <f t="shared" si="56"/>
        <v>91</v>
      </c>
      <c r="P179" s="26" t="str">
        <f t="shared" si="57"/>
        <v>2011</v>
      </c>
      <c r="Q179" t="str">
        <f>Papers!A215</f>
        <v>2011-RIMNCDI-MFH</v>
      </c>
      <c r="R179" s="2">
        <f t="shared" si="47"/>
        <v>5</v>
      </c>
      <c r="S179" s="2">
        <f t="shared" si="48"/>
        <v>13</v>
      </c>
      <c r="T179" s="2" t="str">
        <f t="shared" si="49"/>
        <v>RIMNCDI</v>
      </c>
      <c r="U179" s="2" t="str">
        <f>VLOOKUP(T179,Revistes!B$3:C$220,2, FALSE)</f>
        <v>0213-1315</v>
      </c>
      <c r="V179" s="25" t="str">
        <f>VLOOKUP(U179,Revistes!C$3:D$220,2, FALSE)</f>
        <v>R</v>
      </c>
      <c r="W179" s="25" t="str">
        <f>VLOOKUP(V179,Revistes!D$3:E$220,2, FALSE)</f>
        <v>S</v>
      </c>
      <c r="AA179" s="2">
        <v>2015</v>
      </c>
      <c r="AB179" s="2">
        <v>0</v>
      </c>
    </row>
    <row r="180" spans="1:28" ht="41" customHeight="1">
      <c r="A180" s="26" t="str">
        <f>TRIM(Papers!B216)</f>
        <v>Modeling dimensionally-heterogenenous problems: analysis, approximation and applications.</v>
      </c>
      <c r="B180" s="26" t="str">
        <f t="shared" si="50"/>
        <v>Modeling dimensionally-heterogenenous problems: analysis, approximation and applications.</v>
      </c>
      <c r="C180" s="26" t="str">
        <f>TRIM(Papers!C216)</f>
        <v>Blanco, P. J.; Discacciati, M. and Quarteroni, A.</v>
      </c>
      <c r="D180" s="26" t="str">
        <f>TRIM(Papers!D216)</f>
        <v>Numerische Mathematik , Vol. 119, pp. 299-335, 2011</v>
      </c>
      <c r="E180" s="26">
        <f t="shared" si="51"/>
        <v>51</v>
      </c>
      <c r="F180">
        <f t="shared" si="52"/>
        <v>23</v>
      </c>
      <c r="G180" s="26" t="str">
        <f t="shared" si="53"/>
        <v xml:space="preserve">Numerische Mathematik </v>
      </c>
      <c r="H180" s="26">
        <f t="shared" si="58"/>
        <v>33</v>
      </c>
      <c r="I180" s="26">
        <f t="shared" si="59"/>
        <v>0</v>
      </c>
      <c r="J180" s="26">
        <f t="shared" si="60"/>
        <v>33</v>
      </c>
      <c r="K180" s="26" t="str">
        <f t="shared" si="54"/>
        <v>119</v>
      </c>
      <c r="L180" s="26">
        <f t="shared" si="45"/>
        <v>42</v>
      </c>
      <c r="M180" s="27" t="str">
        <f t="shared" si="55"/>
        <v>299</v>
      </c>
      <c r="N180" s="26">
        <f t="shared" si="46"/>
        <v>46</v>
      </c>
      <c r="O180" s="26" t="str">
        <f t="shared" si="56"/>
        <v>335</v>
      </c>
      <c r="P180" s="26" t="str">
        <f t="shared" si="57"/>
        <v>2011</v>
      </c>
      <c r="Q180" t="str">
        <f>Papers!A216</f>
        <v>2011-NM-BDQ</v>
      </c>
      <c r="R180" s="2">
        <f t="shared" si="47"/>
        <v>5</v>
      </c>
      <c r="S180" s="2">
        <f t="shared" si="48"/>
        <v>8</v>
      </c>
      <c r="T180" s="2" t="str">
        <f t="shared" si="49"/>
        <v>NM</v>
      </c>
      <c r="U180" s="2" t="str">
        <f>VLOOKUP(T180,Revistes!B$3:C$220,2, FALSE)</f>
        <v>0029-599X</v>
      </c>
      <c r="V180" s="25" t="str">
        <f>VLOOKUP(U180,Revistes!C$3:D$220,2, FALSE)</f>
        <v>R</v>
      </c>
      <c r="W180" s="25" t="str">
        <f>VLOOKUP(V180,Revistes!D$3:E$220,2, FALSE)</f>
        <v>S</v>
      </c>
      <c r="AA180" s="2">
        <v>2015</v>
      </c>
      <c r="AB180" s="2">
        <v>0</v>
      </c>
    </row>
    <row r="181" spans="1:28" ht="64">
      <c r="A181" s="26" t="str">
        <f>TRIM(Papers!B217)</f>
        <v>Subduction dynamics and the origin of Andean orogeny and Bolivian Orocline</v>
      </c>
      <c r="B181" s="26" t="str">
        <f t="shared" si="50"/>
        <v>Subduction dynamics and the origin of Andean orogeny and Bolivian Orocline</v>
      </c>
      <c r="C181" s="26" t="str">
        <f>TRIM(Papers!C217)</f>
        <v>F. Capitanio, Faccena, C.; Zlotnik, S. and Stegman, D.</v>
      </c>
      <c r="D181" s="26" t="str">
        <f>TRIM(Papers!D217)</f>
        <v>Nature , Vol. 480, pp. 83-86, 2011</v>
      </c>
      <c r="E181" s="26">
        <f t="shared" si="51"/>
        <v>34</v>
      </c>
      <c r="F181">
        <f t="shared" si="52"/>
        <v>8</v>
      </c>
      <c r="G181" s="26" t="str">
        <f t="shared" si="53"/>
        <v xml:space="preserve">Nature </v>
      </c>
      <c r="H181" s="26">
        <f t="shared" si="58"/>
        <v>18</v>
      </c>
      <c r="I181" s="26">
        <f t="shared" si="59"/>
        <v>0</v>
      </c>
      <c r="J181" s="26">
        <f t="shared" si="60"/>
        <v>18</v>
      </c>
      <c r="K181" s="26" t="str">
        <f t="shared" si="54"/>
        <v>480</v>
      </c>
      <c r="L181" s="26">
        <f t="shared" si="45"/>
        <v>26</v>
      </c>
      <c r="M181" s="27" t="str">
        <f t="shared" si="55"/>
        <v>83</v>
      </c>
      <c r="N181" s="26">
        <f t="shared" si="46"/>
        <v>29</v>
      </c>
      <c r="O181" s="26" t="str">
        <f t="shared" si="56"/>
        <v>86</v>
      </c>
      <c r="P181" s="26" t="str">
        <f t="shared" si="57"/>
        <v>2011</v>
      </c>
      <c r="Q181" t="str">
        <f>Papers!A217</f>
        <v>2011-N-CFZS</v>
      </c>
      <c r="R181" s="2">
        <f t="shared" si="47"/>
        <v>5</v>
      </c>
      <c r="S181" s="2">
        <f t="shared" si="48"/>
        <v>7</v>
      </c>
      <c r="T181" s="2" t="str">
        <f t="shared" si="49"/>
        <v>N</v>
      </c>
      <c r="U181" s="2" t="str">
        <f>VLOOKUP(T181,Revistes!B$3:C$220,2, FALSE)</f>
        <v>0028-0836</v>
      </c>
      <c r="V181" s="25" t="str">
        <f>VLOOKUP(U181,Revistes!C$3:D$220,2, FALSE)</f>
        <v>R</v>
      </c>
      <c r="W181" s="25" t="str">
        <f>VLOOKUP(V181,Revistes!D$3:E$220,2, FALSE)</f>
        <v>S</v>
      </c>
      <c r="AA181" s="2">
        <v>2015</v>
      </c>
      <c r="AB181" s="2">
        <v>0</v>
      </c>
    </row>
    <row r="182" spans="1:28" ht="51" customHeight="1">
      <c r="A182" s="26" t="str">
        <f>TRIM(Papers!B218)</f>
        <v>Phase-field simulation of anisotropic crack propagation in ferroelectric single crystals: effect of microstructure on the fracture process</v>
      </c>
      <c r="B182" s="26" t="str">
        <f t="shared" si="50"/>
        <v>Phase-field simulation of anisotropic crack propagation in ferroelectric single crystals: effect of microstructure on the fracture process</v>
      </c>
      <c r="C182" s="26" t="str">
        <f>TRIM(Papers!C218)</f>
        <v>Abdollahi, A and Arias, I</v>
      </c>
      <c r="D182" s="26" t="str">
        <f>TRIM(Papers!D218)</f>
        <v>Modelling and Simulation in Material Science and Engineering , Vol. 19, Issue 7, pp. 1-13, 2011</v>
      </c>
      <c r="E182" s="26">
        <f t="shared" si="51"/>
        <v>95</v>
      </c>
      <c r="F182">
        <f t="shared" si="52"/>
        <v>62</v>
      </c>
      <c r="G182" s="26" t="str">
        <f t="shared" si="53"/>
        <v xml:space="preserve">Modelling and Simulation in Material Science and Engineering </v>
      </c>
      <c r="H182" s="26">
        <f t="shared" si="58"/>
        <v>80</v>
      </c>
      <c r="I182" s="26">
        <f t="shared" si="59"/>
        <v>0</v>
      </c>
      <c r="J182" s="26">
        <f t="shared" si="60"/>
        <v>80</v>
      </c>
      <c r="K182" s="26" t="str">
        <f t="shared" si="54"/>
        <v>19, Issue 7</v>
      </c>
      <c r="L182" s="26">
        <f t="shared" si="45"/>
        <v>87</v>
      </c>
      <c r="M182" s="27" t="str">
        <f t="shared" si="55"/>
        <v>1</v>
      </c>
      <c r="N182" s="26">
        <f t="shared" si="46"/>
        <v>90</v>
      </c>
      <c r="O182" s="26" t="str">
        <f t="shared" si="56"/>
        <v>13</v>
      </c>
      <c r="P182" s="26" t="str">
        <f t="shared" si="57"/>
        <v>2011</v>
      </c>
      <c r="Q182" t="str">
        <f>Papers!A218</f>
        <v>2011-MSMSE-AA</v>
      </c>
      <c r="R182" s="2">
        <f t="shared" si="47"/>
        <v>5</v>
      </c>
      <c r="S182" s="2">
        <f t="shared" si="48"/>
        <v>11</v>
      </c>
      <c r="T182" s="2" t="str">
        <f t="shared" si="49"/>
        <v>MSMSE</v>
      </c>
      <c r="U182" s="2" t="str">
        <f>VLOOKUP(T182,Revistes!B$3:C$220,2, FALSE)</f>
        <v>0965-0393</v>
      </c>
      <c r="V182" s="25" t="str">
        <f>VLOOKUP(U182,Revistes!C$3:D$220,2, FALSE)</f>
        <v>R</v>
      </c>
      <c r="W182" s="25" t="str">
        <f>VLOOKUP(V182,Revistes!D$3:E$220,2, FALSE)</f>
        <v>S</v>
      </c>
      <c r="AA182" s="2">
        <v>2015</v>
      </c>
      <c r="AB182" s="2">
        <v>0</v>
      </c>
    </row>
    <row r="183" spans="1:28" ht="80">
      <c r="A183" s="26" t="str">
        <f>TRIM(Papers!B219)</f>
        <v>Water Point Mapping for the Analysis of Rural Water Supply Plans: Case Study from Tanzania</v>
      </c>
      <c r="B183" s="26" t="str">
        <f t="shared" si="50"/>
        <v>Water Point Mapping for the Analysis of Rural Water Supply Plans: Case Study from Tanzania</v>
      </c>
      <c r="C183" s="26" t="str">
        <f>TRIM(Papers!C219)</f>
        <v>Jiménez, A.; Pérez-Foguet, A.</v>
      </c>
      <c r="D183" s="26" t="str">
        <f>TRIM(Papers!D219)</f>
        <v>ASCE Journal of Water Resources Planning and Management , Vol. 137, Issue: 5, pp. 439-447, 2011</v>
      </c>
      <c r="E183" s="26">
        <f t="shared" si="51"/>
        <v>95</v>
      </c>
      <c r="F183">
        <f t="shared" si="52"/>
        <v>57</v>
      </c>
      <c r="G183" s="26" t="str">
        <f t="shared" si="53"/>
        <v xml:space="preserve">ASCE Journal of Water Resources Planning and Management </v>
      </c>
      <c r="H183" s="26">
        <f t="shared" si="58"/>
        <v>77</v>
      </c>
      <c r="I183" s="26">
        <f t="shared" si="59"/>
        <v>0</v>
      </c>
      <c r="J183" s="26">
        <f t="shared" si="60"/>
        <v>77</v>
      </c>
      <c r="K183" s="26" t="str">
        <f t="shared" si="54"/>
        <v>137, Issue: 5</v>
      </c>
      <c r="L183" s="26">
        <f t="shared" si="45"/>
        <v>86</v>
      </c>
      <c r="M183" s="27" t="str">
        <f t="shared" si="55"/>
        <v>439</v>
      </c>
      <c r="N183" s="26">
        <f t="shared" si="46"/>
        <v>90</v>
      </c>
      <c r="O183" s="26" t="str">
        <f t="shared" si="56"/>
        <v>447</v>
      </c>
      <c r="P183" s="26" t="str">
        <f t="shared" si="57"/>
        <v>2011</v>
      </c>
      <c r="Q183" t="str">
        <f>Papers!A219</f>
        <v>2011-JWRPM(ASCE)-JP</v>
      </c>
      <c r="R183" s="2">
        <f t="shared" si="47"/>
        <v>5</v>
      </c>
      <c r="S183" s="2">
        <f t="shared" si="48"/>
        <v>17</v>
      </c>
      <c r="T183" s="2" t="str">
        <f t="shared" si="49"/>
        <v>JWRPM(ASCE)</v>
      </c>
      <c r="U183" s="2" t="str">
        <f>VLOOKUP(T183,Revistes!B$3:C$220,2, FALSE)</f>
        <v>0733-9496</v>
      </c>
      <c r="V183" s="25" t="str">
        <f>VLOOKUP(U183,Revistes!C$3:D$220,2, FALSE)</f>
        <v>R</v>
      </c>
      <c r="W183" s="25" t="str">
        <f>VLOOKUP(V183,Revistes!D$3:E$220,2, FALSE)</f>
        <v>S</v>
      </c>
      <c r="Y183" s="2">
        <v>9496</v>
      </c>
      <c r="AA183" s="2">
        <v>2015</v>
      </c>
      <c r="AB183" s="2">
        <v>0</v>
      </c>
    </row>
    <row r="184" spans="1:28" ht="96">
      <c r="A184" s="26" t="str">
        <f>TRIM(Papers!B220)</f>
        <v>A deterministic model of impact noise transmission through structural connections based on modal analysis</v>
      </c>
      <c r="B184" s="26" t="str">
        <f t="shared" si="50"/>
        <v>A deterministic model of impact noise transmission through structural connections based on modal analysis</v>
      </c>
      <c r="C184" s="26" t="str">
        <f>TRIM(Papers!C220)</f>
        <v>Díaz-Cereceda, C.; Hetherington, J.; Poblet-Puig, J. and Rodríguez-Ferran, A.</v>
      </c>
      <c r="D184" s="26" t="str">
        <f>TRIM(Papers!D220)</f>
        <v>Journal of Sound and Vibration , Vol. 330, Issue 12, pp. 2801-2817, 2011</v>
      </c>
      <c r="E184" s="26">
        <f t="shared" si="51"/>
        <v>72</v>
      </c>
      <c r="F184">
        <f t="shared" si="52"/>
        <v>32</v>
      </c>
      <c r="G184" s="26" t="str">
        <f t="shared" si="53"/>
        <v xml:space="preserve">Journal of Sound and Vibration </v>
      </c>
      <c r="H184" s="26">
        <f t="shared" si="58"/>
        <v>52</v>
      </c>
      <c r="I184" s="26">
        <f t="shared" si="59"/>
        <v>0</v>
      </c>
      <c r="J184" s="26">
        <f t="shared" si="60"/>
        <v>52</v>
      </c>
      <c r="K184" s="26" t="str">
        <f t="shared" si="54"/>
        <v>330, Issue 12</v>
      </c>
      <c r="L184" s="26">
        <f t="shared" si="45"/>
        <v>62</v>
      </c>
      <c r="M184" s="27" t="str">
        <f t="shared" si="55"/>
        <v>2801</v>
      </c>
      <c r="N184" s="26">
        <f t="shared" si="46"/>
        <v>67</v>
      </c>
      <c r="O184" s="26" t="str">
        <f t="shared" si="56"/>
        <v>2817</v>
      </c>
      <c r="P184" s="26" t="str">
        <f t="shared" si="57"/>
        <v>2011</v>
      </c>
      <c r="Q184" t="str">
        <f>Papers!A220</f>
        <v>2011-JSV-DHPR</v>
      </c>
      <c r="R184" s="2">
        <f t="shared" si="47"/>
        <v>5</v>
      </c>
      <c r="S184" s="2">
        <f t="shared" si="48"/>
        <v>9</v>
      </c>
      <c r="T184" s="2" t="str">
        <f t="shared" si="49"/>
        <v>JSV</v>
      </c>
      <c r="U184" s="2" t="str">
        <f>VLOOKUP(T184,Revistes!B$3:C$220,2, FALSE)</f>
        <v>0022-460X</v>
      </c>
      <c r="V184" s="25" t="str">
        <f>VLOOKUP(U184,Revistes!C$3:D$220,2, FALSE)</f>
        <v>R</v>
      </c>
      <c r="W184" s="25" t="str">
        <f>VLOOKUP(V184,Revistes!D$3:E$220,2, FALSE)</f>
        <v>S</v>
      </c>
      <c r="AA184" s="2">
        <v>2015</v>
      </c>
      <c r="AB184" s="2">
        <v>0</v>
      </c>
    </row>
    <row r="185" spans="1:28" ht="64">
      <c r="A185" s="26" t="str">
        <f>TRIM(Papers!B221)</f>
        <v>The finite strip method for acoustic and vibroacoustic problems</v>
      </c>
      <c r="B185" s="26" t="str">
        <f t="shared" si="50"/>
        <v>The finite strip method for acoustic and vibroacoustic problems</v>
      </c>
      <c r="C185" s="26" t="str">
        <f>TRIM(Papers!C221)</f>
        <v>Poblet-Puig, J. and Rodríguez-Ferran, A.</v>
      </c>
      <c r="D185" s="26" t="str">
        <f>TRIM(Papers!D221)</f>
        <v>Journal of Computational Acoustics , Vol. 19, Number: 4, pp. 353-378, 2011</v>
      </c>
      <c r="E185" s="26">
        <f t="shared" si="51"/>
        <v>74</v>
      </c>
      <c r="F185">
        <f t="shared" si="52"/>
        <v>36</v>
      </c>
      <c r="G185" s="26" t="str">
        <f t="shared" si="53"/>
        <v xml:space="preserve">Journal of Computational Acoustics </v>
      </c>
      <c r="H185" s="26">
        <f t="shared" si="58"/>
        <v>56</v>
      </c>
      <c r="I185" s="26">
        <f t="shared" si="59"/>
        <v>0</v>
      </c>
      <c r="J185" s="26">
        <f t="shared" si="60"/>
        <v>56</v>
      </c>
      <c r="K185" s="26" t="str">
        <f t="shared" si="54"/>
        <v>19, Number: 4</v>
      </c>
      <c r="L185" s="26">
        <f t="shared" si="45"/>
        <v>65</v>
      </c>
      <c r="M185" s="27" t="str">
        <f t="shared" si="55"/>
        <v>353</v>
      </c>
      <c r="N185" s="26">
        <f t="shared" si="46"/>
        <v>69</v>
      </c>
      <c r="O185" s="26" t="str">
        <f t="shared" si="56"/>
        <v>378</v>
      </c>
      <c r="P185" s="26" t="str">
        <f t="shared" si="57"/>
        <v>2011</v>
      </c>
      <c r="Q185" t="str">
        <f>Papers!A221</f>
        <v>2011-JCA-PR</v>
      </c>
      <c r="R185" s="2">
        <f t="shared" si="47"/>
        <v>5</v>
      </c>
      <c r="S185" s="2">
        <f t="shared" si="48"/>
        <v>9</v>
      </c>
      <c r="T185" s="2" t="str">
        <f t="shared" si="49"/>
        <v>JCA</v>
      </c>
      <c r="U185" s="2" t="str">
        <f>VLOOKUP(T185,Revistes!B$3:C$220,2, FALSE)</f>
        <v>0218-396X</v>
      </c>
      <c r="V185" s="25" t="str">
        <f>VLOOKUP(U185,Revistes!C$3:D$220,2, FALSE)</f>
        <v>R</v>
      </c>
      <c r="W185" s="25" t="str">
        <f>VLOOKUP(V185,Revistes!D$3:E$220,2, FALSE)</f>
        <v>S</v>
      </c>
      <c r="AA185" s="2">
        <v>2015</v>
      </c>
      <c r="AB185" s="2">
        <v>0</v>
      </c>
    </row>
    <row r="186" spans="1:28" ht="64">
      <c r="A186" s="26" t="str">
        <f>TRIM(Papers!B222)</f>
        <v>A general framework for softening regularisation based on gradient elasticity</v>
      </c>
      <c r="B186" s="26" t="str">
        <f t="shared" si="50"/>
        <v>A general framework for softening regularisation based on gradient elasticity</v>
      </c>
      <c r="C186" s="26" t="str">
        <f>TRIM(Papers!C222)</f>
        <v>Rodríguez-Ferran, A.;Bennett, T.; Askes, H. and Tamayo-Mas, E.</v>
      </c>
      <c r="D186" s="26" t="str">
        <f>TRIM(Papers!D222)</f>
        <v>International Journal of Solids and Structures , Vol. 48, Issue 9, pp. 1382-1394, 2011</v>
      </c>
      <c r="E186" s="26">
        <f t="shared" si="51"/>
        <v>86</v>
      </c>
      <c r="F186">
        <f t="shared" si="52"/>
        <v>48</v>
      </c>
      <c r="G186" s="26" t="str">
        <f t="shared" si="53"/>
        <v xml:space="preserve">International Journal of Solids and Structures </v>
      </c>
      <c r="H186" s="26">
        <f t="shared" si="58"/>
        <v>66</v>
      </c>
      <c r="I186" s="26">
        <f t="shared" si="59"/>
        <v>0</v>
      </c>
      <c r="J186" s="26">
        <f t="shared" si="60"/>
        <v>66</v>
      </c>
      <c r="K186" s="26" t="str">
        <f t="shared" si="54"/>
        <v>48, Issue 9</v>
      </c>
      <c r="L186" s="26">
        <f t="shared" si="45"/>
        <v>76</v>
      </c>
      <c r="M186" s="27" t="str">
        <f t="shared" si="55"/>
        <v>1382</v>
      </c>
      <c r="N186" s="26">
        <f t="shared" si="46"/>
        <v>81</v>
      </c>
      <c r="O186" s="26" t="str">
        <f t="shared" si="56"/>
        <v>1394</v>
      </c>
      <c r="P186" s="26" t="str">
        <f t="shared" si="57"/>
        <v>2011</v>
      </c>
      <c r="Q186" t="str">
        <f>Papers!A222</f>
        <v>2011-IJSS-RBAT</v>
      </c>
      <c r="R186" s="2">
        <f t="shared" si="47"/>
        <v>5</v>
      </c>
      <c r="S186" s="2">
        <f t="shared" si="48"/>
        <v>10</v>
      </c>
      <c r="T186" s="2" t="str">
        <f t="shared" si="49"/>
        <v>IJSS</v>
      </c>
      <c r="U186" s="2" t="str">
        <f>VLOOKUP(T186,Revistes!B$3:C$220,2, FALSE)</f>
        <v>0020-7683</v>
      </c>
      <c r="V186" s="25" t="str">
        <f>VLOOKUP(U186,Revistes!C$3:D$220,2, FALSE)</f>
        <v>R</v>
      </c>
      <c r="W186" s="25" t="str">
        <f>VLOOKUP(V186,Revistes!D$3:E$220,2, FALSE)</f>
        <v>S</v>
      </c>
      <c r="AA186" s="2">
        <v>2015</v>
      </c>
      <c r="AB186" s="2">
        <v>0</v>
      </c>
    </row>
    <row r="187" spans="1:28" ht="64">
      <c r="A187" s="26" t="str">
        <f>TRIM(Papers!B223)</f>
        <v>Numerical modeling of the Double Punch Test for plain concrete</v>
      </c>
      <c r="B187" s="26" t="str">
        <f t="shared" si="50"/>
        <v>Numerical modeling of the Double Punch Test for plain concrete</v>
      </c>
      <c r="C187" s="26" t="str">
        <f>TRIM(Papers!C223)</f>
        <v>Pros, A.; Díez, P. and Molins, C.</v>
      </c>
      <c r="D187" s="26" t="str">
        <f>TRIM(Papers!D223)</f>
        <v>International Journal of Solids and Structures , Vol. 48, Issues 7-8, pp. 1229-1238, 2011</v>
      </c>
      <c r="E187" s="26">
        <f t="shared" si="51"/>
        <v>89</v>
      </c>
      <c r="F187">
        <f t="shared" si="52"/>
        <v>48</v>
      </c>
      <c r="G187" s="26" t="str">
        <f t="shared" si="53"/>
        <v xml:space="preserve">International Journal of Solids and Structures </v>
      </c>
      <c r="H187" s="26">
        <f t="shared" si="58"/>
        <v>69</v>
      </c>
      <c r="I187" s="26">
        <f t="shared" si="59"/>
        <v>0</v>
      </c>
      <c r="J187" s="26">
        <f t="shared" si="60"/>
        <v>69</v>
      </c>
      <c r="K187" s="26" t="str">
        <f t="shared" si="54"/>
        <v>48, Issues 7-8</v>
      </c>
      <c r="L187" s="26">
        <f t="shared" si="45"/>
        <v>79</v>
      </c>
      <c r="M187" s="27" t="str">
        <f t="shared" si="55"/>
        <v>1229</v>
      </c>
      <c r="N187" s="26">
        <f t="shared" si="46"/>
        <v>84</v>
      </c>
      <c r="O187" s="26" t="str">
        <f t="shared" si="56"/>
        <v>1238</v>
      </c>
      <c r="P187" s="26" t="str">
        <f t="shared" si="57"/>
        <v>2011</v>
      </c>
      <c r="Q187" t="str">
        <f>Papers!A223</f>
        <v>2011-IJSS-PDM</v>
      </c>
      <c r="R187" s="2">
        <f t="shared" si="47"/>
        <v>5</v>
      </c>
      <c r="S187" s="2">
        <f t="shared" si="48"/>
        <v>10</v>
      </c>
      <c r="T187" s="2" t="str">
        <f t="shared" si="49"/>
        <v>IJSS</v>
      </c>
      <c r="U187" s="2" t="str">
        <f>VLOOKUP(T187,Revistes!B$3:C$220,2, FALSE)</f>
        <v>0020-7683</v>
      </c>
      <c r="V187" s="25" t="str">
        <f>VLOOKUP(U187,Revistes!C$3:D$220,2, FALSE)</f>
        <v>R</v>
      </c>
      <c r="W187" s="25" t="str">
        <f>VLOOKUP(V187,Revistes!D$3:E$220,2, FALSE)</f>
        <v>S</v>
      </c>
      <c r="AA187" s="2">
        <v>2015</v>
      </c>
      <c r="AB187" s="2">
        <v>0</v>
      </c>
    </row>
    <row r="188" spans="1:28" ht="128">
      <c r="A188" s="26" t="str">
        <f>TRIM(Papers!B224)</f>
        <v>Estimation of the dispersion error in the numerical wave number of standard and stabilized finite element approximations of the Helmholtz equation</v>
      </c>
      <c r="B188" s="26" t="str">
        <f t="shared" si="50"/>
        <v>Estimation of the dispersion error in the numerical wave number of standard and stabilized finite element approximations of the Helmholtz equation</v>
      </c>
      <c r="C188" s="26" t="str">
        <f>TRIM(Papers!C224)</f>
        <v>Steffens, L. M.; Parés, N. and Díez, P.</v>
      </c>
      <c r="D188" s="26" t="str">
        <f>TRIM(Papers!D224)</f>
        <v>International Journal for Numerical Methods in Engineering , Vol. 86 Issue 10, pp. 1197-1224, 2011</v>
      </c>
      <c r="E188" s="26">
        <f t="shared" si="51"/>
        <v>98</v>
      </c>
      <c r="F188">
        <f t="shared" si="52"/>
        <v>60</v>
      </c>
      <c r="G188" s="26" t="str">
        <f t="shared" si="53"/>
        <v xml:space="preserve">International Journal for Numerical Methods in Engineering </v>
      </c>
      <c r="H188" s="26">
        <f t="shared" si="58"/>
        <v>78</v>
      </c>
      <c r="I188" s="26">
        <f t="shared" si="59"/>
        <v>0</v>
      </c>
      <c r="J188" s="26">
        <f t="shared" si="60"/>
        <v>78</v>
      </c>
      <c r="K188" s="26" t="str">
        <f t="shared" si="54"/>
        <v>86 Issue 10</v>
      </c>
      <c r="L188" s="26">
        <f t="shared" si="45"/>
        <v>88</v>
      </c>
      <c r="M188" s="27" t="str">
        <f t="shared" si="55"/>
        <v>1197</v>
      </c>
      <c r="N188" s="26">
        <f t="shared" si="46"/>
        <v>93</v>
      </c>
      <c r="O188" s="26" t="str">
        <f t="shared" si="56"/>
        <v>1224</v>
      </c>
      <c r="P188" s="26" t="str">
        <f t="shared" si="57"/>
        <v>2011</v>
      </c>
      <c r="Q188" t="str">
        <f>Papers!A224</f>
        <v>2011-IJNME-SPD</v>
      </c>
      <c r="R188" s="2">
        <f t="shared" si="47"/>
        <v>5</v>
      </c>
      <c r="S188" s="2">
        <f t="shared" si="48"/>
        <v>11</v>
      </c>
      <c r="T188" s="2" t="str">
        <f t="shared" si="49"/>
        <v>IJNME</v>
      </c>
      <c r="U188" s="2" t="str">
        <f>VLOOKUP(T188,Revistes!B$3:C$220,2, FALSE)</f>
        <v>1097-0207</v>
      </c>
      <c r="V188" s="25" t="str">
        <f>VLOOKUP(U188,Revistes!C$3:D$220,2, FALSE)</f>
        <v>R</v>
      </c>
      <c r="W188" s="25" t="str">
        <f>VLOOKUP(V188,Revistes!D$3:E$220,2, FALSE)</f>
        <v>S</v>
      </c>
      <c r="AA188" s="2">
        <v>2015</v>
      </c>
      <c r="AB188" s="2">
        <v>0</v>
      </c>
    </row>
    <row r="189" spans="1:28" ht="48">
      <c r="A189" s="26" t="str">
        <f>TRIM(Papers!B225)</f>
        <v>3D NURBS-Enhanced Finite Element Method (NEFEM)</v>
      </c>
      <c r="B189" s="26" t="str">
        <f t="shared" si="50"/>
        <v>3D NURBS-Enhanced Finite Element Method (NEFEM)</v>
      </c>
      <c r="C189" s="26" t="str">
        <f>TRIM(Papers!C225)</f>
        <v>Sevilla, R;, Fernandez-Mendez, S. and Huerta A.</v>
      </c>
      <c r="D189" s="26" t="str">
        <f>TRIM(Papers!D225)</f>
        <v>International Journal for Numerical Methods in Engineering , Vol. 88, Issue 2, pp. 103-125, 2011</v>
      </c>
      <c r="E189" s="26">
        <f t="shared" si="51"/>
        <v>96</v>
      </c>
      <c r="F189">
        <f t="shared" si="52"/>
        <v>60</v>
      </c>
      <c r="G189" s="26" t="str">
        <f t="shared" si="53"/>
        <v xml:space="preserve">International Journal for Numerical Methods in Engineering </v>
      </c>
      <c r="H189" s="26">
        <f t="shared" si="58"/>
        <v>78</v>
      </c>
      <c r="I189" s="26">
        <f t="shared" si="59"/>
        <v>0</v>
      </c>
      <c r="J189" s="26">
        <f t="shared" si="60"/>
        <v>78</v>
      </c>
      <c r="K189" s="26" t="str">
        <f t="shared" si="54"/>
        <v>88, Issue 2</v>
      </c>
      <c r="L189" s="26">
        <f t="shared" si="45"/>
        <v>87</v>
      </c>
      <c r="M189" s="27" t="str">
        <f t="shared" si="55"/>
        <v>103</v>
      </c>
      <c r="N189" s="26">
        <f t="shared" si="46"/>
        <v>91</v>
      </c>
      <c r="O189" s="26" t="str">
        <f t="shared" si="56"/>
        <v>125</v>
      </c>
      <c r="P189" s="26" t="str">
        <f t="shared" si="57"/>
        <v>2011</v>
      </c>
      <c r="Q189" t="str">
        <f>Papers!A225</f>
        <v>2011-IJNME-SFH</v>
      </c>
      <c r="R189" s="2">
        <f t="shared" si="47"/>
        <v>5</v>
      </c>
      <c r="S189" s="2">
        <f t="shared" si="48"/>
        <v>11</v>
      </c>
      <c r="T189" s="2" t="str">
        <f t="shared" si="49"/>
        <v>IJNME</v>
      </c>
      <c r="U189" s="2" t="str">
        <f>VLOOKUP(T189,Revistes!B$3:C$220,2, FALSE)</f>
        <v>1097-0207</v>
      </c>
      <c r="V189" s="25" t="str">
        <f>VLOOKUP(U189,Revistes!C$3:D$220,2, FALSE)</f>
        <v>R</v>
      </c>
      <c r="W189" s="25" t="str">
        <f>VLOOKUP(V189,Revistes!D$3:E$220,2, FALSE)</f>
        <v>S</v>
      </c>
      <c r="AA189" s="2">
        <v>2015</v>
      </c>
      <c r="AB189" s="2">
        <v>0</v>
      </c>
    </row>
    <row r="190" spans="1:28" ht="48">
      <c r="A190" s="26" t="str">
        <f>TRIM(Papers!B226)</f>
        <v>Comparison of high-order curved finite elements</v>
      </c>
      <c r="B190" s="26" t="str">
        <f t="shared" si="50"/>
        <v>Comparison of high-order curved finite elements</v>
      </c>
      <c r="C190" s="26" t="str">
        <f>TRIM(Papers!C226)</f>
        <v>Sevilla, R.; Fernandez-Mendez, S. and Huerta, A.</v>
      </c>
      <c r="D190" s="26" t="str">
        <f>TRIM(Papers!D226)</f>
        <v>International Journal for Numerical Methods in Engineering , Vol. 87, Issue 8, pp. 719-734, 2011</v>
      </c>
      <c r="E190" s="26">
        <f t="shared" si="51"/>
        <v>96</v>
      </c>
      <c r="F190">
        <f t="shared" si="52"/>
        <v>60</v>
      </c>
      <c r="G190" s="26" t="str">
        <f t="shared" si="53"/>
        <v xml:space="preserve">International Journal for Numerical Methods in Engineering </v>
      </c>
      <c r="H190" s="26">
        <f t="shared" si="58"/>
        <v>78</v>
      </c>
      <c r="I190" s="26">
        <f t="shared" si="59"/>
        <v>0</v>
      </c>
      <c r="J190" s="26">
        <f t="shared" si="60"/>
        <v>78</v>
      </c>
      <c r="K190" s="26" t="str">
        <f t="shared" si="54"/>
        <v>87, Issue 8</v>
      </c>
      <c r="L190" s="26">
        <f t="shared" si="45"/>
        <v>87</v>
      </c>
      <c r="M190" s="27" t="str">
        <f t="shared" si="55"/>
        <v>719</v>
      </c>
      <c r="N190" s="26">
        <f t="shared" si="46"/>
        <v>91</v>
      </c>
      <c r="O190" s="26" t="str">
        <f t="shared" si="56"/>
        <v>734</v>
      </c>
      <c r="P190" s="26" t="str">
        <f t="shared" si="57"/>
        <v>2011</v>
      </c>
      <c r="Q190" t="str">
        <f>Papers!A226</f>
        <v>2011-IJNME-SFH</v>
      </c>
      <c r="R190" s="2">
        <f t="shared" si="47"/>
        <v>5</v>
      </c>
      <c r="S190" s="2">
        <f t="shared" si="48"/>
        <v>11</v>
      </c>
      <c r="T190" s="2" t="str">
        <f t="shared" si="49"/>
        <v>IJNME</v>
      </c>
      <c r="U190" s="2" t="str">
        <f>VLOOKUP(T190,Revistes!B$3:C$220,2, FALSE)</f>
        <v>1097-0207</v>
      </c>
      <c r="V190" s="25" t="str">
        <f>VLOOKUP(U190,Revistes!C$3:D$220,2, FALSE)</f>
        <v>R</v>
      </c>
      <c r="W190" s="25" t="str">
        <f>VLOOKUP(V190,Revistes!D$3:E$220,2, FALSE)</f>
        <v>S</v>
      </c>
      <c r="AA190" s="2">
        <v>2015</v>
      </c>
      <c r="AB190" s="2">
        <v>0</v>
      </c>
    </row>
    <row r="191" spans="1:28" ht="64">
      <c r="A191" s="26" t="str">
        <f>TRIM(Papers!B227)</f>
        <v>Thin shell analysis from scattered points with maximum-entropy approximants</v>
      </c>
      <c r="B191" s="26" t="str">
        <f t="shared" si="50"/>
        <v>Thin shell analysis from scattered points with maximum-entropy approximants</v>
      </c>
      <c r="C191" s="26" t="str">
        <f>TRIM(Papers!C227)</f>
        <v>Millán, D; Rosolen, A and Arroyo, M.</v>
      </c>
      <c r="D191" s="26" t="str">
        <f>TRIM(Papers!D227)</f>
        <v>International Journal for Numerical Methods in Engineering , Vol. 85, Iss. 6, pp. 723-751, 2011</v>
      </c>
      <c r="E191" s="26">
        <f t="shared" si="51"/>
        <v>95</v>
      </c>
      <c r="F191">
        <f t="shared" si="52"/>
        <v>60</v>
      </c>
      <c r="G191" s="26" t="str">
        <f t="shared" si="53"/>
        <v xml:space="preserve">International Journal for Numerical Methods in Engineering </v>
      </c>
      <c r="H191" s="26">
        <f t="shared" si="58"/>
        <v>77</v>
      </c>
      <c r="I191" s="26">
        <f t="shared" si="59"/>
        <v>0</v>
      </c>
      <c r="J191" s="26">
        <f t="shared" si="60"/>
        <v>77</v>
      </c>
      <c r="K191" s="26" t="str">
        <f t="shared" si="54"/>
        <v>85, Iss. 6</v>
      </c>
      <c r="L191" s="26">
        <f t="shared" si="45"/>
        <v>86</v>
      </c>
      <c r="M191" s="27" t="str">
        <f t="shared" si="55"/>
        <v>723</v>
      </c>
      <c r="N191" s="26">
        <f t="shared" si="46"/>
        <v>90</v>
      </c>
      <c r="O191" s="26" t="str">
        <f t="shared" si="56"/>
        <v>751</v>
      </c>
      <c r="P191" s="26" t="str">
        <f t="shared" si="57"/>
        <v>2011</v>
      </c>
      <c r="Q191" t="str">
        <f>Papers!A227</f>
        <v>2011-IJNME-MRA</v>
      </c>
      <c r="R191" s="2">
        <f t="shared" si="47"/>
        <v>5</v>
      </c>
      <c r="S191" s="2">
        <f t="shared" si="48"/>
        <v>11</v>
      </c>
      <c r="T191" s="2" t="str">
        <f t="shared" si="49"/>
        <v>IJNME</v>
      </c>
      <c r="U191" s="2" t="str">
        <f>VLOOKUP(T191,Revistes!B$3:C$220,2, FALSE)</f>
        <v>1097-0207</v>
      </c>
      <c r="V191" s="25" t="str">
        <f>VLOOKUP(U191,Revistes!C$3:D$220,2, FALSE)</f>
        <v>R</v>
      </c>
      <c r="W191" s="25" t="str">
        <f>VLOOKUP(V191,Revistes!D$3:E$220,2, FALSE)</f>
        <v>S</v>
      </c>
      <c r="AA191" s="2">
        <v>2015</v>
      </c>
      <c r="AB191" s="2">
        <v>0</v>
      </c>
    </row>
    <row r="192" spans="1:28" ht="80">
      <c r="A192" s="26" t="str">
        <f>TRIM(Papers!B228)</f>
        <v>Melt fracturing and healing: a mechanism for rhyolite magma degassing and origin of obsidian</v>
      </c>
      <c r="B192" s="26" t="str">
        <f t="shared" si="50"/>
        <v>Melt fracturing and healing: a mechanism for rhyolite magma degassing and origin of obsidian</v>
      </c>
      <c r="C192" s="26" t="str">
        <f>TRIM(Papers!C228)</f>
        <v>Cabrera, A.; Weinberg, R.; Wrigth, H.; Zlotnik, S. and Cas, R.</v>
      </c>
      <c r="D192" s="26" t="str">
        <f>TRIM(Papers!D228)</f>
        <v>Geology , Vol. 39, pp. 67-70, 2011</v>
      </c>
      <c r="E192" s="26">
        <f t="shared" si="51"/>
        <v>34</v>
      </c>
      <c r="F192">
        <f t="shared" si="52"/>
        <v>9</v>
      </c>
      <c r="G192" s="26" t="str">
        <f t="shared" si="53"/>
        <v xml:space="preserve">Geology </v>
      </c>
      <c r="H192" s="26">
        <f t="shared" si="58"/>
        <v>18</v>
      </c>
      <c r="I192" s="26">
        <f t="shared" si="59"/>
        <v>0</v>
      </c>
      <c r="J192" s="26">
        <f t="shared" si="60"/>
        <v>18</v>
      </c>
      <c r="K192" s="26" t="str">
        <f t="shared" si="54"/>
        <v>39</v>
      </c>
      <c r="L192" s="26">
        <f t="shared" si="45"/>
        <v>26</v>
      </c>
      <c r="M192" s="27" t="str">
        <f t="shared" si="55"/>
        <v>67</v>
      </c>
      <c r="N192" s="26">
        <f t="shared" si="46"/>
        <v>29</v>
      </c>
      <c r="O192" s="26" t="str">
        <f t="shared" si="56"/>
        <v>70</v>
      </c>
      <c r="P192" s="26" t="str">
        <f t="shared" si="57"/>
        <v>2011</v>
      </c>
      <c r="Q192" t="str">
        <f>Papers!A228</f>
        <v>2011-G-CWWZC</v>
      </c>
      <c r="R192" s="2">
        <f t="shared" si="47"/>
        <v>5</v>
      </c>
      <c r="S192" s="2">
        <f t="shared" si="48"/>
        <v>7</v>
      </c>
      <c r="T192" s="2" t="str">
        <f t="shared" si="49"/>
        <v>G</v>
      </c>
      <c r="U192" s="2" t="str">
        <f>VLOOKUP(T192,Revistes!B$3:C$220,2, FALSE)</f>
        <v>0091-7613</v>
      </c>
      <c r="V192" s="25" t="str">
        <f>VLOOKUP(U192,Revistes!C$3:D$220,2, FALSE)</f>
        <v>R</v>
      </c>
      <c r="W192" s="25" t="str">
        <f>VLOOKUP(V192,Revistes!D$3:E$220,2, FALSE)</f>
        <v>S</v>
      </c>
      <c r="AA192" s="2">
        <v>2015</v>
      </c>
      <c r="AB192" s="2">
        <v>0</v>
      </c>
    </row>
    <row r="193" spans="1:28" ht="64">
      <c r="A193" s="26" t="str">
        <f>TRIM(Papers!B229)</f>
        <v>The subductability of continental lithosphere: the before and after story</v>
      </c>
      <c r="B193" s="26" t="str">
        <f t="shared" si="50"/>
        <v>The subductability of continental lithosphere: the before and after story</v>
      </c>
      <c r="C193" s="26" t="str">
        <f>TRIM(Papers!C229)</f>
        <v>Afonso, J.C. and Zlotnik, S.</v>
      </c>
      <c r="D193" s="26" t="str">
        <f>TRIM(Papers!D229)</f>
        <v>Frontiers in Earth Sciences , Vol. 1, pp. 53-86, 2011</v>
      </c>
      <c r="E193" s="26">
        <f t="shared" si="51"/>
        <v>53</v>
      </c>
      <c r="F193">
        <f t="shared" si="52"/>
        <v>29</v>
      </c>
      <c r="G193" s="26" t="str">
        <f t="shared" si="53"/>
        <v xml:space="preserve">Frontiers in Earth Sciences </v>
      </c>
      <c r="H193" s="26">
        <f t="shared" si="58"/>
        <v>37</v>
      </c>
      <c r="I193" s="26">
        <f t="shared" si="59"/>
        <v>0</v>
      </c>
      <c r="J193" s="26">
        <f t="shared" si="60"/>
        <v>37</v>
      </c>
      <c r="K193" s="26" t="str">
        <f t="shared" si="54"/>
        <v>1</v>
      </c>
      <c r="L193" s="26">
        <f t="shared" si="45"/>
        <v>45</v>
      </c>
      <c r="M193" s="27" t="str">
        <f t="shared" si="55"/>
        <v>53</v>
      </c>
      <c r="N193" s="26">
        <f t="shared" si="46"/>
        <v>48</v>
      </c>
      <c r="O193" s="26" t="str">
        <f t="shared" si="56"/>
        <v>86</v>
      </c>
      <c r="P193" s="26" t="str">
        <f t="shared" si="57"/>
        <v>2011</v>
      </c>
      <c r="Q193" t="str">
        <f>Papers!A229</f>
        <v>2011-FES-AZ</v>
      </c>
      <c r="R193" s="2">
        <f t="shared" si="47"/>
        <v>5</v>
      </c>
      <c r="S193" s="2">
        <f t="shared" si="48"/>
        <v>9</v>
      </c>
      <c r="T193" s="2" t="str">
        <f t="shared" si="49"/>
        <v>FES</v>
      </c>
      <c r="U193" s="2" t="str">
        <f>VLOOKUP(T193,Revistes!B$3:C$220,2, FALSE)</f>
        <v>2095-0195</v>
      </c>
      <c r="V193" s="25" t="str">
        <f>VLOOKUP(U193,Revistes!C$3:D$220,2, FALSE)</f>
        <v>R</v>
      </c>
      <c r="W193" s="25" t="str">
        <f>VLOOKUP(V193,Revistes!D$3:E$220,2, FALSE)</f>
        <v>S</v>
      </c>
      <c r="AA193" s="2">
        <v>2015</v>
      </c>
      <c r="AB193" s="2">
        <v>0</v>
      </c>
    </row>
    <row r="194" spans="1:28" ht="96">
      <c r="A194" s="26" t="str">
        <f>TRIM(Papers!B230)</f>
        <v>Numerical integration over 2D NURBS-shaped domains with applications to NURBS-enhanced FEM</v>
      </c>
      <c r="B194" s="26" t="str">
        <f t="shared" si="50"/>
        <v>Numerical integration over 2D NURBS-shaped domains with applications to NURBS-enhanced FEM</v>
      </c>
      <c r="C194" s="26" t="str">
        <f>TRIM(Papers!C230)</f>
        <v>Sevilla, R. and Fernández-Méndez S.</v>
      </c>
      <c r="D194" s="26" t="str">
        <f>TRIM(Papers!D230)</f>
        <v>Finite Elements in Analysis and Design , Vol. 47, pp. 1209-1220, 2011</v>
      </c>
      <c r="E194" s="26">
        <f t="shared" si="51"/>
        <v>69</v>
      </c>
      <c r="F194">
        <f t="shared" si="52"/>
        <v>40</v>
      </c>
      <c r="G194" s="26" t="str">
        <f t="shared" si="53"/>
        <v xml:space="preserve">Finite Elements in Analysis and Design </v>
      </c>
      <c r="H194" s="26">
        <f t="shared" si="58"/>
        <v>49</v>
      </c>
      <c r="I194" s="26">
        <f t="shared" si="59"/>
        <v>0</v>
      </c>
      <c r="J194" s="26">
        <f t="shared" si="60"/>
        <v>49</v>
      </c>
      <c r="K194" s="26" t="str">
        <f t="shared" si="54"/>
        <v>47</v>
      </c>
      <c r="L194" s="26">
        <f t="shared" si="45"/>
        <v>59</v>
      </c>
      <c r="M194" s="27" t="str">
        <f t="shared" si="55"/>
        <v>1209</v>
      </c>
      <c r="N194" s="26">
        <f t="shared" si="46"/>
        <v>64</v>
      </c>
      <c r="O194" s="26" t="str">
        <f t="shared" si="56"/>
        <v>1220</v>
      </c>
      <c r="P194" s="26" t="str">
        <f t="shared" si="57"/>
        <v>2011</v>
      </c>
      <c r="Q194" t="str">
        <f>Papers!A230</f>
        <v>2011-FEAD-SF</v>
      </c>
      <c r="R194" s="2">
        <f t="shared" si="47"/>
        <v>5</v>
      </c>
      <c r="S194" s="2">
        <f t="shared" si="48"/>
        <v>10</v>
      </c>
      <c r="T194" s="2" t="str">
        <f t="shared" si="49"/>
        <v>FEAD</v>
      </c>
      <c r="U194" s="2" t="str">
        <f>VLOOKUP(T194,Revistes!B$3:C$220,2, FALSE)</f>
        <v>0168-874X</v>
      </c>
      <c r="V194" s="25" t="str">
        <f>VLOOKUP(U194,Revistes!C$3:D$220,2, FALSE)</f>
        <v>R</v>
      </c>
      <c r="W194" s="25" t="str">
        <f>VLOOKUP(V194,Revistes!D$3:E$220,2, FALSE)</f>
        <v>S</v>
      </c>
      <c r="AA194" s="2">
        <v>2015</v>
      </c>
      <c r="AB194" s="2">
        <v>0</v>
      </c>
    </row>
    <row r="195" spans="1:28" ht="48">
      <c r="A195" s="26" t="str">
        <f>TRIM(Papers!B231)</f>
        <v>Damage regularisation with inertia gradients</v>
      </c>
      <c r="B195" s="26" t="str">
        <f t="shared" si="50"/>
        <v>Damage regularisation with inertia gradients</v>
      </c>
      <c r="C195" s="26" t="str">
        <f>TRIM(Papers!C231)</f>
        <v>Bennet, T.; Rodríguez-Ferran, A. and Askes, H.</v>
      </c>
      <c r="D195" s="26" t="str">
        <f>TRIM(Papers!D231)</f>
        <v>European Journal of Mechanics - A/Solids , Vol. 31, Issue 1, pp. 131-138, 2011</v>
      </c>
      <c r="E195" s="26">
        <f t="shared" si="51"/>
        <v>78</v>
      </c>
      <c r="F195">
        <f t="shared" si="52"/>
        <v>42</v>
      </c>
      <c r="G195" s="26" t="str">
        <f t="shared" si="53"/>
        <v xml:space="preserve">European Journal of Mechanics - A/Solids </v>
      </c>
      <c r="H195" s="26">
        <f t="shared" si="58"/>
        <v>60</v>
      </c>
      <c r="I195" s="26">
        <f t="shared" si="59"/>
        <v>0</v>
      </c>
      <c r="J195" s="26">
        <f t="shared" si="60"/>
        <v>60</v>
      </c>
      <c r="K195" s="26" t="str">
        <f t="shared" si="54"/>
        <v>31, Issue 1</v>
      </c>
      <c r="L195" s="26">
        <f t="shared" ref="L195:L258" si="61">IF(H195&gt;1,FIND("-",D195,J195),0)</f>
        <v>69</v>
      </c>
      <c r="M195" s="27" t="str">
        <f t="shared" si="55"/>
        <v>131</v>
      </c>
      <c r="N195" s="26">
        <f t="shared" ref="N195:N258" si="62">IF(L195&gt;1,FIND(", ",D195,L195),0)</f>
        <v>73</v>
      </c>
      <c r="O195" s="26" t="str">
        <f t="shared" si="56"/>
        <v>138</v>
      </c>
      <c r="P195" s="26" t="str">
        <f t="shared" si="57"/>
        <v>2011</v>
      </c>
      <c r="Q195" t="str">
        <f>Papers!A231</f>
        <v>2011-EJMAS-BRA</v>
      </c>
      <c r="R195" s="2">
        <f t="shared" ref="R195:R258" si="63" xml:space="preserve"> FIND("-",Q195)</f>
        <v>5</v>
      </c>
      <c r="S195" s="2">
        <f t="shared" ref="S195:S258" si="64" xml:space="preserve"> FIND("-",Q195,R195+1)</f>
        <v>11</v>
      </c>
      <c r="T195" s="2" t="str">
        <f t="shared" ref="T195:T258" si="65">MID(Q195,R195+1,S195-R195-1)</f>
        <v>EJMAS</v>
      </c>
      <c r="U195" s="2" t="str">
        <f>VLOOKUP(T195,Revistes!B$3:C$220,2, FALSE)</f>
        <v>0997-7538</v>
      </c>
      <c r="V195" s="25" t="str">
        <f>VLOOKUP(U195,Revistes!C$3:D$220,2, FALSE)</f>
        <v>R</v>
      </c>
      <c r="W195" s="25" t="str">
        <f>VLOOKUP(V195,Revistes!D$3:E$220,2, FALSE)</f>
        <v>S</v>
      </c>
      <c r="X195" s="2">
        <v>2012</v>
      </c>
      <c r="AA195" s="2">
        <v>2015</v>
      </c>
      <c r="AB195" s="2">
        <v>0</v>
      </c>
    </row>
    <row r="196" spans="1:28" ht="80">
      <c r="A196" s="26" t="str">
        <f>TRIM(Papers!B232)</f>
        <v>Numerical modeling of erosion using an improvement of the extended finite element method</v>
      </c>
      <c r="B196" s="26" t="str">
        <f t="shared" ref="B196:B259" si="66">IF(F196=1,CONCATENATE(A196, " (in press)"),A196)</f>
        <v>Numerical modeling of erosion using an improvement of the extended finite element method</v>
      </c>
      <c r="C196" s="26" t="str">
        <f>TRIM(Papers!C232)</f>
        <v>Cottereau, R and Díez, P</v>
      </c>
      <c r="D196" s="26" t="str">
        <f>TRIM(Papers!D232)</f>
        <v>European Journal of Environmental and Civil Engineering , Vol. 15, pp. 1187-1206, 2011</v>
      </c>
      <c r="E196" s="26">
        <f t="shared" ref="E196:E259" si="67">LEN(D196)</f>
        <v>86</v>
      </c>
      <c r="F196">
        <f t="shared" ref="F196:F259" si="68">IFERROR(FIND("To appear",D196), FIND(", V",D196))</f>
        <v>57</v>
      </c>
      <c r="G196" s="26" t="str">
        <f t="shared" ref="G196:G259" si="69">IF(F196=1,(MID(D196,14,E196-12)),MID(D196,1,F196-1))</f>
        <v xml:space="preserve">European Journal of Environmental and Civil Engineering </v>
      </c>
      <c r="H196" s="26">
        <f t="shared" si="58"/>
        <v>66</v>
      </c>
      <c r="I196" s="26">
        <f t="shared" si="59"/>
        <v>0</v>
      </c>
      <c r="J196" s="26">
        <f t="shared" si="60"/>
        <v>66</v>
      </c>
      <c r="K196" s="26" t="str">
        <f t="shared" ref="K196:K259" si="70">IF(J196&gt;1,(MID(D196,F196+7,J196-F196-7)),"")</f>
        <v>15</v>
      </c>
      <c r="L196" s="26">
        <f t="shared" si="61"/>
        <v>76</v>
      </c>
      <c r="M196" s="27" t="str">
        <f t="shared" ref="M196:M259" si="71">IF(H196&gt;1,MID(D196,H196+6,L196-(H196+6)), IF(I196&gt;1,MID(D196,I196+2,E196-(I196+7))," "))</f>
        <v>1187</v>
      </c>
      <c r="N196" s="26">
        <f t="shared" si="62"/>
        <v>81</v>
      </c>
      <c r="O196" s="26" t="str">
        <f t="shared" ref="O196:O259" si="72">IF(H196&gt;1,MID(D196,L196+1,N196-(L196+1))," ")</f>
        <v>1206</v>
      </c>
      <c r="P196" s="26" t="str">
        <f t="shared" ref="P196:P259" si="73">IF(F196&gt;1,RIGHT(D196,4),"")</f>
        <v>2011</v>
      </c>
      <c r="Q196" t="str">
        <f>Papers!A232</f>
        <v>2011-EJECE-CD</v>
      </c>
      <c r="R196" s="2">
        <f t="shared" si="63"/>
        <v>5</v>
      </c>
      <c r="S196" s="2">
        <f t="shared" si="64"/>
        <v>11</v>
      </c>
      <c r="T196" s="2" t="str">
        <f t="shared" si="65"/>
        <v>EJECE</v>
      </c>
      <c r="U196" s="2" t="str">
        <f>VLOOKUP(T196,Revistes!B$3:C$220,2, FALSE)</f>
        <v>1964-8189</v>
      </c>
      <c r="V196" s="25" t="str">
        <f>VLOOKUP(U196,Revistes!C$3:D$220,2, FALSE)</f>
        <v>R</v>
      </c>
      <c r="W196" s="25" t="str">
        <f>VLOOKUP(V196,Revistes!D$3:E$220,2, FALSE)</f>
        <v>S</v>
      </c>
      <c r="AA196" s="2">
        <v>2015</v>
      </c>
      <c r="AB196" s="2">
        <v>0</v>
      </c>
    </row>
    <row r="197" spans="1:28" ht="96">
      <c r="A197" s="26" t="str">
        <f>TRIM(Papers!B233)</f>
        <v>Goal-oriented h-adaptivity for the Helmholtz equation: error estimates, local indicators and refinement strategies</v>
      </c>
      <c r="B197" s="26" t="str">
        <f t="shared" si="66"/>
        <v>Goal-oriented h-adaptivity for the Helmholtz equation: error estimates, local indicators and refinement strategies</v>
      </c>
      <c r="C197" s="26" t="str">
        <f>TRIM(Papers!C233)</f>
        <v>Steffens, L. M.; Parés, N. and Díez, P.</v>
      </c>
      <c r="D197" s="26" t="str">
        <f>TRIM(Papers!D233)</f>
        <v>Computational Mechanics , Vol. 47 Number 6, pp. 681-699, 2011</v>
      </c>
      <c r="E197" s="26">
        <f t="shared" si="67"/>
        <v>61</v>
      </c>
      <c r="F197">
        <f t="shared" si="68"/>
        <v>25</v>
      </c>
      <c r="G197" s="26" t="str">
        <f t="shared" si="69"/>
        <v xml:space="preserve">Computational Mechanics </v>
      </c>
      <c r="H197" s="26">
        <f t="shared" si="58"/>
        <v>43</v>
      </c>
      <c r="I197" s="26">
        <f t="shared" si="59"/>
        <v>0</v>
      </c>
      <c r="J197" s="26">
        <f t="shared" si="60"/>
        <v>43</v>
      </c>
      <c r="K197" s="26" t="str">
        <f t="shared" si="70"/>
        <v>47 Number 6</v>
      </c>
      <c r="L197" s="26">
        <f t="shared" si="61"/>
        <v>52</v>
      </c>
      <c r="M197" s="27" t="str">
        <f t="shared" si="71"/>
        <v>681</v>
      </c>
      <c r="N197" s="26">
        <f t="shared" si="62"/>
        <v>56</v>
      </c>
      <c r="O197" s="26" t="str">
        <f t="shared" si="72"/>
        <v>699</v>
      </c>
      <c r="P197" s="26" t="str">
        <f t="shared" si="73"/>
        <v>2011</v>
      </c>
      <c r="Q197" t="str">
        <f>Papers!A233</f>
        <v>2011-CM-SPD</v>
      </c>
      <c r="R197" s="2">
        <f t="shared" si="63"/>
        <v>5</v>
      </c>
      <c r="S197" s="2">
        <f t="shared" si="64"/>
        <v>8</v>
      </c>
      <c r="T197" s="2" t="str">
        <f t="shared" si="65"/>
        <v>CM</v>
      </c>
      <c r="U197" s="2" t="str">
        <f>VLOOKUP(T197,Revistes!B$3:C$220,2, FALSE)</f>
        <v>0178-7675</v>
      </c>
      <c r="V197" s="25" t="str">
        <f>VLOOKUP(U197,Revistes!C$3:D$220,2, FALSE)</f>
        <v>R</v>
      </c>
      <c r="W197" s="25" t="str">
        <f>VLOOKUP(V197,Revistes!D$3:E$220,2, FALSE)</f>
        <v>S</v>
      </c>
      <c r="AA197" s="2">
        <v>2015</v>
      </c>
      <c r="AB197" s="2">
        <v>0</v>
      </c>
    </row>
    <row r="198" spans="1:28" ht="96">
      <c r="A198" s="26" t="str">
        <f>TRIM(Papers!B234)</f>
        <v>Phase-field modeling of the coupled microstructure and fracture evolution in ferroelectric single crystals</v>
      </c>
      <c r="B198" s="26" t="str">
        <f t="shared" si="66"/>
        <v>Phase-field modeling of the coupled microstructure and fracture evolution in ferroelectric single crystals</v>
      </c>
      <c r="C198" s="26" t="str">
        <f>TRIM(Papers!C234)</f>
        <v>Abdollahi, A. and Arias, I.</v>
      </c>
      <c r="D198" s="26" t="str">
        <f>TRIM(Papers!D234)</f>
        <v>Acta Materiala , Vol. 59, Issue 12, pp. 4733-4746, 2011</v>
      </c>
      <c r="E198" s="26">
        <f t="shared" si="67"/>
        <v>55</v>
      </c>
      <c r="F198">
        <f t="shared" si="68"/>
        <v>16</v>
      </c>
      <c r="G198" s="26" t="str">
        <f t="shared" si="69"/>
        <v xml:space="preserve">Acta Materiala </v>
      </c>
      <c r="H198" s="26">
        <f t="shared" si="58"/>
        <v>35</v>
      </c>
      <c r="I198" s="26">
        <f t="shared" si="59"/>
        <v>0</v>
      </c>
      <c r="J198" s="26">
        <f t="shared" si="60"/>
        <v>35</v>
      </c>
      <c r="K198" s="26" t="str">
        <f t="shared" si="70"/>
        <v>59, Issue 12</v>
      </c>
      <c r="L198" s="26">
        <f t="shared" si="61"/>
        <v>45</v>
      </c>
      <c r="M198" s="27" t="str">
        <f t="shared" si="71"/>
        <v>4733</v>
      </c>
      <c r="N198" s="26">
        <f t="shared" si="62"/>
        <v>50</v>
      </c>
      <c r="O198" s="26" t="str">
        <f t="shared" si="72"/>
        <v>4746</v>
      </c>
      <c r="P198" s="26" t="str">
        <f t="shared" si="73"/>
        <v>2011</v>
      </c>
      <c r="Q198" t="str">
        <f>Papers!A234</f>
        <v>2011-AM-AA</v>
      </c>
      <c r="R198" s="2">
        <f t="shared" si="63"/>
        <v>5</v>
      </c>
      <c r="S198" s="2">
        <f t="shared" si="64"/>
        <v>8</v>
      </c>
      <c r="T198" s="2" t="str">
        <f t="shared" si="65"/>
        <v>AM</v>
      </c>
      <c r="U198" s="2" t="str">
        <f>VLOOKUP(T198,Revistes!B$3:C$220,2, FALSE)</f>
        <v>1359-6454</v>
      </c>
      <c r="V198" s="25" t="str">
        <f>VLOOKUP(U198,Revistes!C$3:D$220,2, FALSE)</f>
        <v>R</v>
      </c>
      <c r="W198" s="25" t="str">
        <f>VLOOKUP(V198,Revistes!D$3:E$220,2, FALSE)</f>
        <v>S</v>
      </c>
      <c r="AA198" s="2">
        <v>2015</v>
      </c>
      <c r="AB198" s="2">
        <v>0</v>
      </c>
    </row>
    <row r="199" spans="1:28" ht="96">
      <c r="A199" s="26" t="str">
        <f>TRIM(Papers!B235)</f>
        <v>Using a computational domain and a three-stage node location procedure for multi-sweeping algorithms</v>
      </c>
      <c r="B199" s="26" t="str">
        <f t="shared" si="66"/>
        <v>Using a computational domain and a three-stage node location procedure for multi-sweeping algorithms</v>
      </c>
      <c r="C199" s="26" t="str">
        <f>TRIM(Papers!C235)</f>
        <v>Ruiz-Gironés, E., Roca, X. and Sarrate, J.</v>
      </c>
      <c r="D199" s="26" t="str">
        <f>TRIM(Papers!D235)</f>
        <v>Advances in Engineering Software , Vol. 42, pp. 700-713, 2011</v>
      </c>
      <c r="E199" s="26">
        <f t="shared" si="67"/>
        <v>61</v>
      </c>
      <c r="F199">
        <f t="shared" si="68"/>
        <v>34</v>
      </c>
      <c r="G199" s="26" t="str">
        <f t="shared" si="69"/>
        <v xml:space="preserve">Advances in Engineering Software </v>
      </c>
      <c r="H199" s="26">
        <f t="shared" si="58"/>
        <v>43</v>
      </c>
      <c r="I199" s="26">
        <f t="shared" si="59"/>
        <v>0</v>
      </c>
      <c r="J199" s="26">
        <f t="shared" si="60"/>
        <v>43</v>
      </c>
      <c r="K199" s="26" t="str">
        <f t="shared" si="70"/>
        <v>42</v>
      </c>
      <c r="L199" s="26">
        <f t="shared" si="61"/>
        <v>52</v>
      </c>
      <c r="M199" s="27" t="str">
        <f t="shared" si="71"/>
        <v>700</v>
      </c>
      <c r="N199" s="26">
        <f t="shared" si="62"/>
        <v>56</v>
      </c>
      <c r="O199" s="26" t="str">
        <f t="shared" si="72"/>
        <v>713</v>
      </c>
      <c r="P199" s="26" t="str">
        <f t="shared" si="73"/>
        <v>2011</v>
      </c>
      <c r="Q199" t="str">
        <f>Papers!A235</f>
        <v>2011-AES-RRS</v>
      </c>
      <c r="R199" s="2">
        <f t="shared" si="63"/>
        <v>5</v>
      </c>
      <c r="S199" s="2">
        <f t="shared" si="64"/>
        <v>9</v>
      </c>
      <c r="T199" s="2" t="str">
        <f t="shared" si="65"/>
        <v>AES</v>
      </c>
      <c r="U199" s="2" t="str">
        <f>VLOOKUP(T199,Revistes!B$3:C$220,2, FALSE)</f>
        <v>0965-9978</v>
      </c>
      <c r="V199" s="25" t="str">
        <f>VLOOKUP(U199,Revistes!C$3:D$220,2, FALSE)</f>
        <v>R</v>
      </c>
      <c r="W199" s="25" t="str">
        <f>VLOOKUP(V199,Revistes!D$3:E$220,2, FALSE)</f>
        <v>S</v>
      </c>
      <c r="AA199" s="2">
        <v>2015</v>
      </c>
      <c r="AB199" s="2">
        <v>0</v>
      </c>
    </row>
    <row r="200" spans="1:28" ht="96">
      <c r="A200" s="26" t="str">
        <f>TRIM(Papers!B237)</f>
        <v>On the use of the Bingham statistical distribution in microsphere-based constitutive models for arterial tissue</v>
      </c>
      <c r="B200" s="26" t="str">
        <f t="shared" si="66"/>
        <v>On the use of the Bingham statistical distribution in microsphere-based constitutive models for arterial tissue</v>
      </c>
      <c r="C200" s="26" t="str">
        <f>TRIM(Papers!C237)</f>
        <v>Alastrué, V.; Sáez, P.; Martínez, M.A.; Doblaré, M.</v>
      </c>
      <c r="D200" s="26" t="str">
        <f>TRIM(Papers!D237)</f>
        <v>Mechanics Research Communications , Vol. 37, Issue 8, pp. 700-706, 2010</v>
      </c>
      <c r="E200" s="26">
        <f t="shared" si="67"/>
        <v>71</v>
      </c>
      <c r="F200">
        <f t="shared" si="68"/>
        <v>35</v>
      </c>
      <c r="G200" s="26" t="str">
        <f t="shared" si="69"/>
        <v xml:space="preserve">Mechanics Research Communications </v>
      </c>
      <c r="H200" s="26">
        <f t="shared" si="58"/>
        <v>53</v>
      </c>
      <c r="I200" s="26">
        <f t="shared" si="59"/>
        <v>0</v>
      </c>
      <c r="J200" s="26">
        <f t="shared" si="60"/>
        <v>53</v>
      </c>
      <c r="K200" s="26" t="str">
        <f t="shared" si="70"/>
        <v>37, Issue 8</v>
      </c>
      <c r="L200" s="26">
        <f t="shared" si="61"/>
        <v>62</v>
      </c>
      <c r="M200" s="27" t="str">
        <f t="shared" si="71"/>
        <v>700</v>
      </c>
      <c r="N200" s="26">
        <f t="shared" si="62"/>
        <v>66</v>
      </c>
      <c r="O200" s="26" t="str">
        <f t="shared" si="72"/>
        <v>706</v>
      </c>
      <c r="P200" s="26" t="str">
        <f t="shared" si="73"/>
        <v>2010</v>
      </c>
      <c r="Q200" t="str">
        <f>Papers!A237</f>
        <v>2010-MRC-ASMD</v>
      </c>
      <c r="R200" s="2">
        <f t="shared" si="63"/>
        <v>5</v>
      </c>
      <c r="S200" s="2">
        <f t="shared" si="64"/>
        <v>9</v>
      </c>
      <c r="T200" s="2" t="str">
        <f t="shared" si="65"/>
        <v>MRC</v>
      </c>
      <c r="U200" s="2" t="str">
        <f>VLOOKUP(T200,Revistes!B$3:C$220,2, FALSE)</f>
        <v>0093-6413</v>
      </c>
      <c r="V200" s="25" t="str">
        <f>VLOOKUP(U200,Revistes!C$3:D$220,2, FALSE)</f>
        <v>R</v>
      </c>
      <c r="W200" s="25" t="str">
        <f>VLOOKUP(V200,Revistes!D$3:E$220,2, FALSE)</f>
        <v>S</v>
      </c>
      <c r="AA200" s="2">
        <v>2015</v>
      </c>
      <c r="AB200" s="2">
        <v>0</v>
      </c>
    </row>
    <row r="201" spans="1:28" ht="240">
      <c r="A201" s="26" t="str">
        <f>TRIM(Papers!B238)</f>
        <v>XFEM+: Modifying XFEM to improve the accuracy of local flows in diffusion problems with contrasted conductivities [XFEM+: Una modificación de XFEM para mejorar la precisión de los flujos locales en problemas de difusión con conductividades muy distintas]</v>
      </c>
      <c r="B201" s="26" t="str">
        <f t="shared" si="66"/>
        <v>XFEM+: Modifying XFEM to improve the accuracy of local flows in diffusion problems with contrasted conductivities [XFEM+: Una modificación de XFEM para mejorar la precisión de los flujos locales en problemas de difusión con conductividades muy distintas]</v>
      </c>
      <c r="C201" s="26" t="str">
        <f>TRIM(Papers!C238)</f>
        <v>Cordero, F. and Díez, P.</v>
      </c>
      <c r="D201" s="26" t="str">
        <f>TRIM(Papers!D238)</f>
        <v>Revista Internacional de Métodos Numéricos para Cálculo y Diseño en Ingeniería , Vol. 26, Issue 2, pp. 121-133, 2010</v>
      </c>
      <c r="E201" s="26">
        <f t="shared" si="67"/>
        <v>116</v>
      </c>
      <c r="F201">
        <f t="shared" si="68"/>
        <v>80</v>
      </c>
      <c r="G201" s="26" t="str">
        <f t="shared" si="69"/>
        <v xml:space="preserve">Revista Internacional de Métodos Numéricos para Cálculo y Diseño en Ingeniería </v>
      </c>
      <c r="H201" s="26">
        <f t="shared" si="58"/>
        <v>98</v>
      </c>
      <c r="I201" s="26">
        <f t="shared" si="59"/>
        <v>0</v>
      </c>
      <c r="J201" s="26">
        <f t="shared" si="60"/>
        <v>98</v>
      </c>
      <c r="K201" s="26" t="str">
        <f t="shared" si="70"/>
        <v>26, Issue 2</v>
      </c>
      <c r="L201" s="26">
        <f t="shared" si="61"/>
        <v>107</v>
      </c>
      <c r="M201" s="27" t="str">
        <f t="shared" si="71"/>
        <v>121</v>
      </c>
      <c r="N201" s="26">
        <f t="shared" si="62"/>
        <v>111</v>
      </c>
      <c r="O201" s="26" t="str">
        <f t="shared" si="72"/>
        <v>133</v>
      </c>
      <c r="P201" s="26" t="str">
        <f t="shared" si="73"/>
        <v>2010</v>
      </c>
      <c r="Q201" t="str">
        <f>Papers!A238</f>
        <v>2010-RIMNCDI-CD</v>
      </c>
      <c r="R201" s="2">
        <f t="shared" si="63"/>
        <v>5</v>
      </c>
      <c r="S201" s="2">
        <f t="shared" si="64"/>
        <v>13</v>
      </c>
      <c r="T201" s="2" t="str">
        <f t="shared" si="65"/>
        <v>RIMNCDI</v>
      </c>
      <c r="U201" s="2" t="str">
        <f>VLOOKUP(T201,Revistes!B$3:C$220,2, FALSE)</f>
        <v>0213-1315</v>
      </c>
      <c r="V201" s="25" t="str">
        <f>VLOOKUP(U201,Revistes!C$3:D$220,2, FALSE)</f>
        <v>R</v>
      </c>
      <c r="W201" s="25" t="str">
        <f>VLOOKUP(V201,Revistes!D$3:E$220,2, FALSE)</f>
        <v>S</v>
      </c>
      <c r="AA201" s="2">
        <v>2015</v>
      </c>
      <c r="AB201" s="2">
        <v>0</v>
      </c>
    </row>
    <row r="202" spans="1:28" ht="64">
      <c r="A202" s="26" t="str">
        <f>TRIM(Papers!B239)</f>
        <v>Bipenalty method for time domain computational dynamics</v>
      </c>
      <c r="B202" s="26" t="str">
        <f t="shared" si="66"/>
        <v>Bipenalty method for time domain computational dynamics</v>
      </c>
      <c r="C202" s="26" t="str">
        <f>TRIM(Papers!C239)</f>
        <v>Askes, H.; Caramés-Saddler, M and Rodríguez-Ferran, A.</v>
      </c>
      <c r="D202" s="26" t="str">
        <f>TRIM(Papers!D239)</f>
        <v>Proceedings of the Royal Society A , Vol. 466, pp. 1389-1408, 2010</v>
      </c>
      <c r="E202" s="26">
        <f t="shared" si="67"/>
        <v>66</v>
      </c>
      <c r="F202">
        <f t="shared" si="68"/>
        <v>36</v>
      </c>
      <c r="G202" s="26" t="str">
        <f t="shared" si="69"/>
        <v xml:space="preserve">Proceedings of the Royal Society A </v>
      </c>
      <c r="H202" s="26">
        <f t="shared" si="58"/>
        <v>46</v>
      </c>
      <c r="I202" s="26">
        <f t="shared" si="59"/>
        <v>0</v>
      </c>
      <c r="J202" s="26">
        <f t="shared" si="60"/>
        <v>46</v>
      </c>
      <c r="K202" s="26" t="str">
        <f t="shared" si="70"/>
        <v>466</v>
      </c>
      <c r="L202" s="26">
        <f t="shared" si="61"/>
        <v>56</v>
      </c>
      <c r="M202" s="27" t="str">
        <f t="shared" si="71"/>
        <v>1389</v>
      </c>
      <c r="N202" s="26">
        <f t="shared" si="62"/>
        <v>61</v>
      </c>
      <c r="O202" s="26" t="str">
        <f t="shared" si="72"/>
        <v>1408</v>
      </c>
      <c r="P202" s="26" t="str">
        <f t="shared" si="73"/>
        <v>2010</v>
      </c>
      <c r="Q202" t="str">
        <f>Papers!A239</f>
        <v>2010-PRSA-CR</v>
      </c>
      <c r="R202" s="2">
        <f t="shared" si="63"/>
        <v>5</v>
      </c>
      <c r="S202" s="2">
        <f t="shared" si="64"/>
        <v>10</v>
      </c>
      <c r="T202" s="2" t="str">
        <f t="shared" si="65"/>
        <v>PRSA</v>
      </c>
      <c r="U202" s="2" t="str">
        <f>VLOOKUP(T202,Revistes!B$3:C$220,2, FALSE)</f>
        <v>0962-8452</v>
      </c>
      <c r="V202" s="25" t="str">
        <f>VLOOKUP(U202,Revistes!C$3:D$220,2, FALSE)</f>
        <v>R</v>
      </c>
      <c r="W202" s="25" t="str">
        <f>VLOOKUP(V202,Revistes!D$3:E$220,2, FALSE)</f>
        <v>S</v>
      </c>
      <c r="AA202" s="2">
        <v>2015</v>
      </c>
      <c r="AB202" s="2">
        <v>0</v>
      </c>
    </row>
    <row r="203" spans="1:28" ht="64">
      <c r="A203" s="26" t="str">
        <f>TRIM(Papers!B240)</f>
        <v>Diverse corrugation pattern in radially shrinking carbon nanotubes</v>
      </c>
      <c r="B203" s="26" t="str">
        <f t="shared" si="66"/>
        <v>Diverse corrugation pattern in radially shrinking carbon nanotubes</v>
      </c>
      <c r="C203" s="26" t="str">
        <f>TRIM(Papers!C240)</f>
        <v>Shima, H.; Sato, M.; Iiboshi K.; Ghosh S. and Arroyo M.</v>
      </c>
      <c r="D203" s="26" t="str">
        <f>TRIM(Papers!D240)</f>
        <v>Physical Review B , Vol. 82, Issue 8, Article number: 85401, 2010</v>
      </c>
      <c r="E203" s="26">
        <f t="shared" si="67"/>
        <v>65</v>
      </c>
      <c r="F203">
        <f t="shared" si="68"/>
        <v>19</v>
      </c>
      <c r="G203" s="26" t="str">
        <f t="shared" si="69"/>
        <v xml:space="preserve">Physical Review B </v>
      </c>
      <c r="H203" s="26">
        <f t="shared" si="58"/>
        <v>0</v>
      </c>
      <c r="I203" s="26">
        <f t="shared" si="59"/>
        <v>37</v>
      </c>
      <c r="J203" s="26">
        <f t="shared" si="60"/>
        <v>37</v>
      </c>
      <c r="K203" s="26" t="str">
        <f t="shared" si="70"/>
        <v>82, Issue 8</v>
      </c>
      <c r="L203" s="26">
        <f t="shared" si="61"/>
        <v>0</v>
      </c>
      <c r="M203" s="27" t="str">
        <f t="shared" si="71"/>
        <v>Article number: 85401</v>
      </c>
      <c r="N203" s="26">
        <f t="shared" si="62"/>
        <v>0</v>
      </c>
      <c r="O203" s="26" t="str">
        <f t="shared" si="72"/>
        <v xml:space="preserve"> </v>
      </c>
      <c r="P203" s="26" t="str">
        <f t="shared" si="73"/>
        <v>2010</v>
      </c>
      <c r="Q203" t="str">
        <f>Papers!A240</f>
        <v>2010-PRB-SSLGA</v>
      </c>
      <c r="R203" s="2">
        <f t="shared" si="63"/>
        <v>5</v>
      </c>
      <c r="S203" s="2">
        <f t="shared" si="64"/>
        <v>9</v>
      </c>
      <c r="T203" s="2" t="str">
        <f t="shared" si="65"/>
        <v>PRB</v>
      </c>
      <c r="U203" s="2" t="str">
        <f>VLOOKUP(T203,Revistes!B$3:C$220,2, FALSE)</f>
        <v>1098-0121</v>
      </c>
      <c r="V203" s="25" t="str">
        <f>VLOOKUP(U203,Revistes!C$3:D$220,2, FALSE)</f>
        <v>R</v>
      </c>
      <c r="W203" s="25" t="str">
        <f>VLOOKUP(V203,Revistes!D$3:E$220,2, FALSE)</f>
        <v>S</v>
      </c>
      <c r="AA203" s="2">
        <v>2015</v>
      </c>
      <c r="AB203" s="2">
        <v>0</v>
      </c>
    </row>
    <row r="204" spans="1:28" ht="112">
      <c r="A204" s="26" t="str">
        <f>TRIM(Papers!B241)</f>
        <v>Building the role of local government authorities towards the achievement of the human right to water in rural Tanzania</v>
      </c>
      <c r="B204" s="26" t="str">
        <f t="shared" si="66"/>
        <v>Building the role of local government authorities towards the achievement of the human right to water in rural Tanzania</v>
      </c>
      <c r="C204" s="26" t="str">
        <f>TRIM(Papers!C241)</f>
        <v>Jiménez, A. and Pérez-Foguet, A.</v>
      </c>
      <c r="D204" s="26" t="str">
        <f>TRIM(Papers!D241)</f>
        <v>Natural Resources Forum , Vol. 34, Issue 2, pp. 93-105, 2010</v>
      </c>
      <c r="E204" s="26">
        <f t="shared" si="67"/>
        <v>60</v>
      </c>
      <c r="F204">
        <f t="shared" si="68"/>
        <v>25</v>
      </c>
      <c r="G204" s="26" t="str">
        <f t="shared" si="69"/>
        <v xml:space="preserve">Natural Resources Forum </v>
      </c>
      <c r="H204" s="26">
        <f t="shared" ref="H204:H267" si="74">IFERROR(FIND(", pp.",D204),0)</f>
        <v>43</v>
      </c>
      <c r="I204" s="26">
        <f t="shared" ref="I204:I267" si="75">IFERROR(FIND(", Article",D204),0)</f>
        <v>0</v>
      </c>
      <c r="J204" s="26">
        <f t="shared" ref="J204:J267" si="76">H204+I204</f>
        <v>43</v>
      </c>
      <c r="K204" s="26" t="str">
        <f t="shared" si="70"/>
        <v>34, Issue 2</v>
      </c>
      <c r="L204" s="26">
        <f t="shared" si="61"/>
        <v>51</v>
      </c>
      <c r="M204" s="27" t="str">
        <f t="shared" si="71"/>
        <v>93</v>
      </c>
      <c r="N204" s="26">
        <f t="shared" si="62"/>
        <v>55</v>
      </c>
      <c r="O204" s="26" t="str">
        <f t="shared" si="72"/>
        <v>105</v>
      </c>
      <c r="P204" s="26" t="str">
        <f t="shared" si="73"/>
        <v>2010</v>
      </c>
      <c r="Q204" t="str">
        <f>Papers!A241</f>
        <v>2010-NRF-JP</v>
      </c>
      <c r="R204" s="2">
        <f t="shared" si="63"/>
        <v>5</v>
      </c>
      <c r="S204" s="2">
        <f t="shared" si="64"/>
        <v>9</v>
      </c>
      <c r="T204" s="2" t="str">
        <f t="shared" si="65"/>
        <v>NRF</v>
      </c>
      <c r="U204" s="2" t="str">
        <f>VLOOKUP(T204,Revistes!B$3:C$220,2, FALSE)</f>
        <v>0165-0203</v>
      </c>
      <c r="V204" s="25" t="str">
        <f>VLOOKUP(U204,Revistes!C$3:D$220,2, FALSE)</f>
        <v>R</v>
      </c>
      <c r="W204" s="25" t="str">
        <f>VLOOKUP(V204,Revistes!D$3:E$220,2, FALSE)</f>
        <v>S</v>
      </c>
      <c r="AA204" s="2">
        <v>2015</v>
      </c>
      <c r="AB204" s="2">
        <v>0</v>
      </c>
    </row>
    <row r="205" spans="1:28" ht="96">
      <c r="A205" s="26" t="str">
        <f>TRIM(Papers!B242)</f>
        <v>Strict error bounds for linear and nonlinear solid mechanics problems using a patch-based flux-free method</v>
      </c>
      <c r="B205" s="26" t="str">
        <f t="shared" si="66"/>
        <v>Strict error bounds for linear and nonlinear solid mechanics problems using a patch-based flux-free method</v>
      </c>
      <c r="C205" s="26" t="str">
        <f>TRIM(Papers!C242)</f>
        <v>Cottereau, R., Chamoin, L. and Díez, P.</v>
      </c>
      <c r="D205" s="26" t="str">
        <f>TRIM(Papers!D242)</f>
        <v>Mécanique &amp; Industries , Vol. 11 Number 3-4, pp. 249-254, 2010</v>
      </c>
      <c r="E205" s="26">
        <f t="shared" si="67"/>
        <v>62</v>
      </c>
      <c r="F205">
        <f t="shared" si="68"/>
        <v>24</v>
      </c>
      <c r="G205" s="26" t="str">
        <f t="shared" si="69"/>
        <v xml:space="preserve">Mécanique &amp; Industries </v>
      </c>
      <c r="H205" s="26">
        <f t="shared" si="74"/>
        <v>44</v>
      </c>
      <c r="I205" s="26">
        <f t="shared" si="75"/>
        <v>0</v>
      </c>
      <c r="J205" s="26">
        <f t="shared" si="76"/>
        <v>44</v>
      </c>
      <c r="K205" s="26" t="str">
        <f t="shared" si="70"/>
        <v>11 Number 3-4</v>
      </c>
      <c r="L205" s="26">
        <f t="shared" si="61"/>
        <v>53</v>
      </c>
      <c r="M205" s="27" t="str">
        <f t="shared" si="71"/>
        <v>249</v>
      </c>
      <c r="N205" s="26">
        <f t="shared" si="62"/>
        <v>57</v>
      </c>
      <c r="O205" s="26" t="str">
        <f t="shared" si="72"/>
        <v>254</v>
      </c>
      <c r="P205" s="26" t="str">
        <f t="shared" si="73"/>
        <v>2010</v>
      </c>
      <c r="Q205" t="str">
        <f>Papers!A242</f>
        <v>2010-MandI-CCD</v>
      </c>
      <c r="R205" s="2">
        <f t="shared" si="63"/>
        <v>5</v>
      </c>
      <c r="S205" s="2">
        <f t="shared" si="64"/>
        <v>11</v>
      </c>
      <c r="T205" s="2" t="str">
        <f t="shared" si="65"/>
        <v>MandI</v>
      </c>
      <c r="U205" s="2" t="str">
        <f>VLOOKUP(T205,Revistes!B$3:C$220,2, FALSE)</f>
        <v>2257-7777</v>
      </c>
      <c r="V205" s="25" t="str">
        <f>VLOOKUP(U205,Revistes!C$3:D$220,2, FALSE)</f>
        <v>R</v>
      </c>
      <c r="W205" s="25" t="str">
        <f>VLOOKUP(V205,Revistes!D$3:E$220,2, FALSE)</f>
        <v>S</v>
      </c>
      <c r="AA205" s="2">
        <v>2015</v>
      </c>
      <c r="AB205" s="2">
        <v>0</v>
      </c>
    </row>
    <row r="206" spans="1:28" ht="64">
      <c r="A206" s="26" t="str">
        <f>TRIM(Papers!B243)</f>
        <v>Improved method to calculate a Water Poverty Index at local scale</v>
      </c>
      <c r="B206" s="26" t="str">
        <f t="shared" si="66"/>
        <v>Improved method to calculate a Water Poverty Index at local scale</v>
      </c>
      <c r="C206" s="26" t="str">
        <f>TRIM(Papers!C243)</f>
        <v>Giné, R. and Pérez-Foguet, A.</v>
      </c>
      <c r="D206" s="26" t="str">
        <f>TRIM(Papers!D243)</f>
        <v>ASCE Journal of Environmental Engineering , Vol. 136, Issue 11, pp. 1287-1298, 2010</v>
      </c>
      <c r="E206" s="26">
        <f t="shared" si="67"/>
        <v>83</v>
      </c>
      <c r="F206">
        <f t="shared" si="68"/>
        <v>43</v>
      </c>
      <c r="G206" s="26" t="str">
        <f t="shared" si="69"/>
        <v xml:space="preserve">ASCE Journal of Environmental Engineering </v>
      </c>
      <c r="H206" s="26">
        <f t="shared" si="74"/>
        <v>63</v>
      </c>
      <c r="I206" s="26">
        <f t="shared" si="75"/>
        <v>0</v>
      </c>
      <c r="J206" s="26">
        <f t="shared" si="76"/>
        <v>63</v>
      </c>
      <c r="K206" s="26" t="str">
        <f t="shared" si="70"/>
        <v>136, Issue 11</v>
      </c>
      <c r="L206" s="26">
        <f t="shared" si="61"/>
        <v>73</v>
      </c>
      <c r="M206" s="27" t="str">
        <f t="shared" si="71"/>
        <v>1287</v>
      </c>
      <c r="N206" s="26">
        <f t="shared" si="62"/>
        <v>78</v>
      </c>
      <c r="O206" s="26" t="str">
        <f t="shared" si="72"/>
        <v>1298</v>
      </c>
      <c r="P206" s="26" t="str">
        <f t="shared" si="73"/>
        <v>2010</v>
      </c>
      <c r="Q206" t="str">
        <f>Papers!A243</f>
        <v>2010-JEE(ASCE)-GP</v>
      </c>
      <c r="R206" s="2">
        <f t="shared" si="63"/>
        <v>5</v>
      </c>
      <c r="S206" s="2">
        <f t="shared" si="64"/>
        <v>15</v>
      </c>
      <c r="T206" s="2" t="str">
        <f t="shared" si="65"/>
        <v>JEE(ASCE)</v>
      </c>
      <c r="U206" s="2" t="str">
        <f>VLOOKUP(T206,Revistes!B$3:C$220,2, FALSE)</f>
        <v>0733-9372</v>
      </c>
      <c r="V206" s="25" t="str">
        <f>VLOOKUP(U206,Revistes!C$3:D$220,2, FALSE)</f>
        <v>R</v>
      </c>
      <c r="W206" s="25" t="str">
        <f>VLOOKUP(V206,Revistes!D$3:E$220,2, FALSE)</f>
        <v>S</v>
      </c>
      <c r="AA206" s="2">
        <v>2015</v>
      </c>
      <c r="AB206" s="2">
        <v>0</v>
      </c>
    </row>
    <row r="207" spans="1:28" ht="64">
      <c r="A207" s="26" t="str">
        <f>TRIM(Papers!B244)</f>
        <v>The block Gauss-Seidel method in sound transmission problems</v>
      </c>
      <c r="B207" s="26" t="str">
        <f t="shared" si="66"/>
        <v>The block Gauss-Seidel method in sound transmission problems</v>
      </c>
      <c r="C207" s="26" t="str">
        <f>TRIM(Papers!C244)</f>
        <v>Poblet-Puig, J. and Rodríguez-Ferran, A</v>
      </c>
      <c r="D207" s="26" t="str">
        <f>TRIM(Papers!D244)</f>
        <v>Journal of Computational Acoustics , Vol. 18, Issue 1, pp. 13-30, 2010</v>
      </c>
      <c r="E207" s="26">
        <f t="shared" si="67"/>
        <v>70</v>
      </c>
      <c r="F207">
        <f t="shared" si="68"/>
        <v>36</v>
      </c>
      <c r="G207" s="26" t="str">
        <f t="shared" si="69"/>
        <v xml:space="preserve">Journal of Computational Acoustics </v>
      </c>
      <c r="H207" s="26">
        <f t="shared" si="74"/>
        <v>54</v>
      </c>
      <c r="I207" s="26">
        <f t="shared" si="75"/>
        <v>0</v>
      </c>
      <c r="J207" s="26">
        <f t="shared" si="76"/>
        <v>54</v>
      </c>
      <c r="K207" s="26" t="str">
        <f t="shared" si="70"/>
        <v>18, Issue 1</v>
      </c>
      <c r="L207" s="26">
        <f t="shared" si="61"/>
        <v>62</v>
      </c>
      <c r="M207" s="27" t="str">
        <f t="shared" si="71"/>
        <v>13</v>
      </c>
      <c r="N207" s="26">
        <f t="shared" si="62"/>
        <v>65</v>
      </c>
      <c r="O207" s="26" t="str">
        <f t="shared" si="72"/>
        <v>30</v>
      </c>
      <c r="P207" s="26" t="str">
        <f t="shared" si="73"/>
        <v>2010</v>
      </c>
      <c r="Q207" t="str">
        <f>Papers!A244</f>
        <v>2010-JCA-PR</v>
      </c>
      <c r="R207" s="2">
        <f t="shared" si="63"/>
        <v>5</v>
      </c>
      <c r="S207" s="2">
        <f t="shared" si="64"/>
        <v>9</v>
      </c>
      <c r="T207" s="2" t="str">
        <f t="shared" si="65"/>
        <v>JCA</v>
      </c>
      <c r="U207" s="2" t="str">
        <f>VLOOKUP(T207,Revistes!B$3:C$220,2, FALSE)</f>
        <v>0218-396X</v>
      </c>
      <c r="V207" s="25" t="str">
        <f>VLOOKUP(U207,Revistes!C$3:D$220,2, FALSE)</f>
        <v>R</v>
      </c>
      <c r="W207" s="25" t="str">
        <f>VLOOKUP(V207,Revistes!D$3:E$220,2, FALSE)</f>
        <v>S</v>
      </c>
      <c r="AA207" s="2">
        <v>2015</v>
      </c>
      <c r="AB207" s="2">
        <v>0</v>
      </c>
    </row>
    <row r="208" spans="1:28" ht="64">
      <c r="A208" s="26" t="str">
        <f>TRIM(Papers!B245)</f>
        <v>Challenges for water governance in rural water supply: lessons learnt from Tanzania</v>
      </c>
      <c r="B208" s="26" t="str">
        <f t="shared" si="66"/>
        <v>Challenges for water governance in rural water supply: lessons learnt from Tanzania</v>
      </c>
      <c r="C208" s="26" t="str">
        <f>TRIM(Papers!C245)</f>
        <v>Jiménez, A. and Pérez-Foguet, A.</v>
      </c>
      <c r="D208" s="26" t="str">
        <f>TRIM(Papers!D245)</f>
        <v>International Journal of Water Resources Development , Vol. 26, Issue 2, pp. 235-248, 2010</v>
      </c>
      <c r="E208" s="26">
        <f t="shared" si="67"/>
        <v>90</v>
      </c>
      <c r="F208">
        <f t="shared" si="68"/>
        <v>54</v>
      </c>
      <c r="G208" s="26" t="str">
        <f t="shared" si="69"/>
        <v xml:space="preserve">International Journal of Water Resources Development </v>
      </c>
      <c r="H208" s="26">
        <f t="shared" si="74"/>
        <v>72</v>
      </c>
      <c r="I208" s="26">
        <f t="shared" si="75"/>
        <v>0</v>
      </c>
      <c r="J208" s="26">
        <f t="shared" si="76"/>
        <v>72</v>
      </c>
      <c r="K208" s="26" t="str">
        <f t="shared" si="70"/>
        <v>26, Issue 2</v>
      </c>
      <c r="L208" s="26">
        <f t="shared" si="61"/>
        <v>81</v>
      </c>
      <c r="M208" s="27" t="str">
        <f t="shared" si="71"/>
        <v>235</v>
      </c>
      <c r="N208" s="26">
        <f t="shared" si="62"/>
        <v>85</v>
      </c>
      <c r="O208" s="26" t="str">
        <f t="shared" si="72"/>
        <v>248</v>
      </c>
      <c r="P208" s="26" t="str">
        <f t="shared" si="73"/>
        <v>2010</v>
      </c>
      <c r="Q208" t="str">
        <f>Papers!A245</f>
        <v>2010-IJWRD-JP</v>
      </c>
      <c r="R208" s="2">
        <f t="shared" si="63"/>
        <v>5</v>
      </c>
      <c r="S208" s="2">
        <f t="shared" si="64"/>
        <v>11</v>
      </c>
      <c r="T208" s="2" t="str">
        <f t="shared" si="65"/>
        <v>IJWRD</v>
      </c>
      <c r="U208" s="2" t="str">
        <f>VLOOKUP(T208,Revistes!B$3:C$220,2, FALSE)</f>
        <v>0790-0627</v>
      </c>
      <c r="V208" s="25" t="str">
        <f>VLOOKUP(U208,Revistes!C$3:D$220,2, FALSE)</f>
        <v>R</v>
      </c>
      <c r="W208" s="25" t="str">
        <f>VLOOKUP(V208,Revistes!D$3:E$220,2, FALSE)</f>
        <v>S</v>
      </c>
      <c r="AA208" s="2">
        <v>2015</v>
      </c>
      <c r="AB208" s="2">
        <v>0</v>
      </c>
    </row>
    <row r="209" spans="1:28" ht="96">
      <c r="A209" s="26" t="str">
        <f>TRIM(Papers!B246)</f>
        <v>Discontinuous Galerkin methods for the Navier-Stokes equations using solenoidal approximations</v>
      </c>
      <c r="B209" s="26" t="str">
        <f t="shared" si="66"/>
        <v>Discontinuous Galerkin methods for the Navier-Stokes equations using solenoidal approximations</v>
      </c>
      <c r="C209" s="26" t="str">
        <f>TRIM(Papers!C246)</f>
        <v>Montlaur, A.; Fernandez-Mendez,S.; Peraire, J. and Huerta, A.</v>
      </c>
      <c r="D209" s="26" t="str">
        <f>TRIM(Papers!D246)</f>
        <v>International Journal for Numerical Methods in Fluids , Vol. 64, Issue 5, pp. 549-564, 2010</v>
      </c>
      <c r="E209" s="26">
        <f t="shared" si="67"/>
        <v>91</v>
      </c>
      <c r="F209">
        <f t="shared" si="68"/>
        <v>55</v>
      </c>
      <c r="G209" s="26" t="str">
        <f t="shared" si="69"/>
        <v xml:space="preserve">International Journal for Numerical Methods in Fluids </v>
      </c>
      <c r="H209" s="26">
        <f t="shared" si="74"/>
        <v>73</v>
      </c>
      <c r="I209" s="26">
        <f t="shared" si="75"/>
        <v>0</v>
      </c>
      <c r="J209" s="26">
        <f t="shared" si="76"/>
        <v>73</v>
      </c>
      <c r="K209" s="26" t="str">
        <f t="shared" si="70"/>
        <v>64, Issue 5</v>
      </c>
      <c r="L209" s="26">
        <f t="shared" si="61"/>
        <v>82</v>
      </c>
      <c r="M209" s="27" t="str">
        <f t="shared" si="71"/>
        <v>549</v>
      </c>
      <c r="N209" s="26">
        <f t="shared" si="62"/>
        <v>86</v>
      </c>
      <c r="O209" s="26" t="str">
        <f t="shared" si="72"/>
        <v>564</v>
      </c>
      <c r="P209" s="26" t="str">
        <f t="shared" si="73"/>
        <v>2010</v>
      </c>
      <c r="Q209" t="str">
        <f>Papers!A246</f>
        <v>2010-IJNMF-MFPH</v>
      </c>
      <c r="R209" s="2">
        <f t="shared" si="63"/>
        <v>5</v>
      </c>
      <c r="S209" s="2">
        <f t="shared" si="64"/>
        <v>11</v>
      </c>
      <c r="T209" s="2" t="str">
        <f t="shared" si="65"/>
        <v>IJNMF</v>
      </c>
      <c r="U209" s="2" t="str">
        <f>VLOOKUP(T209,Revistes!B$3:C$220,2, FALSE)</f>
        <v>1097-0363</v>
      </c>
      <c r="V209" s="25" t="str">
        <f>VLOOKUP(U209,Revistes!C$3:D$220,2, FALSE)</f>
        <v>R</v>
      </c>
      <c r="W209" s="25" t="str">
        <f>VLOOKUP(V209,Revistes!D$3:E$220,2, FALSE)</f>
        <v>S</v>
      </c>
      <c r="AA209" s="2">
        <v>2015</v>
      </c>
      <c r="AB209" s="2">
        <v>0</v>
      </c>
    </row>
    <row r="210" spans="1:28" ht="80">
      <c r="A210" s="26" t="str">
        <f>TRIM(Papers!B247)</f>
        <v>Local dual contributions: Representing dual surfaces for block meshing</v>
      </c>
      <c r="B210" s="26" t="str">
        <f t="shared" si="66"/>
        <v>Local dual contributions: Representing dual surfaces for block meshing</v>
      </c>
      <c r="C210" s="26" t="str">
        <f>TRIM(Papers!C247)</f>
        <v>Roca, X. and Sarrate, J.</v>
      </c>
      <c r="D210" s="26" t="str">
        <f>TRIM(Papers!D247)</f>
        <v>International Journal for Numerical Methods in Engineering , Vol. 83, Issue 6, pp. 709-740, 2010</v>
      </c>
      <c r="E210" s="26">
        <f t="shared" si="67"/>
        <v>96</v>
      </c>
      <c r="F210">
        <f t="shared" si="68"/>
        <v>60</v>
      </c>
      <c r="G210" s="26" t="str">
        <f t="shared" si="69"/>
        <v xml:space="preserve">International Journal for Numerical Methods in Engineering </v>
      </c>
      <c r="H210" s="26">
        <f t="shared" si="74"/>
        <v>78</v>
      </c>
      <c r="I210" s="26">
        <f t="shared" si="75"/>
        <v>0</v>
      </c>
      <c r="J210" s="26">
        <f t="shared" si="76"/>
        <v>78</v>
      </c>
      <c r="K210" s="26" t="str">
        <f t="shared" si="70"/>
        <v>83, Issue 6</v>
      </c>
      <c r="L210" s="26">
        <f t="shared" si="61"/>
        <v>87</v>
      </c>
      <c r="M210" s="27" t="str">
        <f t="shared" si="71"/>
        <v>709</v>
      </c>
      <c r="N210" s="26">
        <f t="shared" si="62"/>
        <v>91</v>
      </c>
      <c r="O210" s="26" t="str">
        <f t="shared" si="72"/>
        <v>740</v>
      </c>
      <c r="P210" s="26" t="str">
        <f t="shared" si="73"/>
        <v>2010</v>
      </c>
      <c r="Q210" t="str">
        <f>Papers!A247</f>
        <v>2010-IJNME-RS</v>
      </c>
      <c r="R210" s="2">
        <f t="shared" si="63"/>
        <v>5</v>
      </c>
      <c r="S210" s="2">
        <f t="shared" si="64"/>
        <v>11</v>
      </c>
      <c r="T210" s="2" t="str">
        <f t="shared" si="65"/>
        <v>IJNME</v>
      </c>
      <c r="U210" s="2" t="str">
        <f>VLOOKUP(T210,Revistes!B$3:C$220,2, FALSE)</f>
        <v>1097-0207</v>
      </c>
      <c r="V210" s="25" t="str">
        <f>VLOOKUP(U210,Revistes!C$3:D$220,2, FALSE)</f>
        <v>R</v>
      </c>
      <c r="W210" s="25" t="str">
        <f>VLOOKUP(V210,Revistes!D$3:E$220,2, FALSE)</f>
        <v>S</v>
      </c>
      <c r="AA210" s="2">
        <v>2015</v>
      </c>
      <c r="AB210" s="2">
        <v>0</v>
      </c>
    </row>
    <row r="211" spans="1:28" ht="112">
      <c r="A211" s="26" t="str">
        <f>TRIM(Papers!B248)</f>
        <v>On the optimum support size in meshfree methods: A variational adaptivity approach with maximum-entropy approximants</v>
      </c>
      <c r="B211" s="26" t="str">
        <f t="shared" si="66"/>
        <v>On the optimum support size in meshfree methods: A variational adaptivity approach with maximum-entropy approximants</v>
      </c>
      <c r="C211" s="26" t="str">
        <f>TRIM(Papers!C248)</f>
        <v>Rosolen, A,; Millán, D. and Arroyo, M.</v>
      </c>
      <c r="D211" s="26" t="str">
        <f>TRIM(Papers!D248)</f>
        <v>International Journal for Numerical Methods in Engineering , Vol. 82, Issue 7, pp. 868-895, 2010</v>
      </c>
      <c r="E211" s="26">
        <f t="shared" si="67"/>
        <v>96</v>
      </c>
      <c r="F211">
        <f t="shared" si="68"/>
        <v>60</v>
      </c>
      <c r="G211" s="26" t="str">
        <f t="shared" si="69"/>
        <v xml:space="preserve">International Journal for Numerical Methods in Engineering </v>
      </c>
      <c r="H211" s="26">
        <f t="shared" si="74"/>
        <v>78</v>
      </c>
      <c r="I211" s="26">
        <f t="shared" si="75"/>
        <v>0</v>
      </c>
      <c r="J211" s="26">
        <f t="shared" si="76"/>
        <v>78</v>
      </c>
      <c r="K211" s="26" t="str">
        <f t="shared" si="70"/>
        <v>82, Issue 7</v>
      </c>
      <c r="L211" s="26">
        <f t="shared" si="61"/>
        <v>87</v>
      </c>
      <c r="M211" s="27" t="str">
        <f t="shared" si="71"/>
        <v>868</v>
      </c>
      <c r="N211" s="26">
        <f t="shared" si="62"/>
        <v>91</v>
      </c>
      <c r="O211" s="26" t="str">
        <f t="shared" si="72"/>
        <v>895</v>
      </c>
      <c r="P211" s="26" t="str">
        <f t="shared" si="73"/>
        <v>2010</v>
      </c>
      <c r="Q211" t="str">
        <f>Papers!A248</f>
        <v>2010-IJNME-RMA</v>
      </c>
      <c r="R211" s="2">
        <f t="shared" si="63"/>
        <v>5</v>
      </c>
      <c r="S211" s="2">
        <f t="shared" si="64"/>
        <v>11</v>
      </c>
      <c r="T211" s="2" t="str">
        <f t="shared" si="65"/>
        <v>IJNME</v>
      </c>
      <c r="U211" s="2" t="str">
        <f>VLOOKUP(T211,Revistes!B$3:C$220,2, FALSE)</f>
        <v>1097-0207</v>
      </c>
      <c r="V211" s="25" t="str">
        <f>VLOOKUP(U211,Revistes!C$3:D$220,2, FALSE)</f>
        <v>R</v>
      </c>
      <c r="W211" s="25" t="str">
        <f>VLOOKUP(V211,Revistes!D$3:E$220,2, FALSE)</f>
        <v>S</v>
      </c>
      <c r="AA211" s="2">
        <v>2015</v>
      </c>
      <c r="AB211" s="2">
        <v>0</v>
      </c>
    </row>
    <row r="212" spans="1:28" ht="80">
      <c r="A212" s="26" t="str">
        <f>TRIM(Papers!B249)</f>
        <v>SUPG-based stabilization using a separated representations approach</v>
      </c>
      <c r="B212" s="26" t="str">
        <f t="shared" si="66"/>
        <v>SUPG-based stabilization using a separated representations approach</v>
      </c>
      <c r="C212" s="26" t="str">
        <f>TRIM(Papers!C249)</f>
        <v>González, D.; Debeugny, L.; Cueto, E.; Chinesta, F.; Díez, P. and Huerta, A.</v>
      </c>
      <c r="D212" s="26" t="str">
        <f>TRIM(Papers!D249)</f>
        <v>International Journal of Material Forming , Vol. 3, pp. 883-886, 2010</v>
      </c>
      <c r="E212" s="26">
        <f t="shared" si="67"/>
        <v>69</v>
      </c>
      <c r="F212">
        <f t="shared" si="68"/>
        <v>43</v>
      </c>
      <c r="G212" s="26" t="str">
        <f t="shared" si="69"/>
        <v xml:space="preserve">International Journal of Material Forming </v>
      </c>
      <c r="H212" s="26">
        <f t="shared" si="74"/>
        <v>51</v>
      </c>
      <c r="I212" s="26">
        <f t="shared" si="75"/>
        <v>0</v>
      </c>
      <c r="J212" s="26">
        <f t="shared" si="76"/>
        <v>51</v>
      </c>
      <c r="K212" s="26" t="str">
        <f t="shared" si="70"/>
        <v>3</v>
      </c>
      <c r="L212" s="26">
        <f t="shared" si="61"/>
        <v>60</v>
      </c>
      <c r="M212" s="27" t="str">
        <f t="shared" si="71"/>
        <v>883</v>
      </c>
      <c r="N212" s="26">
        <f t="shared" si="62"/>
        <v>64</v>
      </c>
      <c r="O212" s="26" t="str">
        <f t="shared" si="72"/>
        <v>886</v>
      </c>
      <c r="P212" s="26" t="str">
        <f t="shared" si="73"/>
        <v>2010</v>
      </c>
      <c r="Q212" t="str">
        <f>Papers!A249</f>
        <v>2010-IJMF-GDCCDH</v>
      </c>
      <c r="R212" s="2">
        <f t="shared" si="63"/>
        <v>5</v>
      </c>
      <c r="S212" s="2">
        <f t="shared" si="64"/>
        <v>10</v>
      </c>
      <c r="T212" s="2" t="str">
        <f t="shared" si="65"/>
        <v>IJMF</v>
      </c>
      <c r="U212" s="2" t="str">
        <f>VLOOKUP(T212,Revistes!B$3:C$220,2, FALSE)</f>
        <v>1960-6206</v>
      </c>
      <c r="V212" s="25" t="str">
        <f>VLOOKUP(U212,Revistes!C$3:D$220,2, FALSE)</f>
        <v>R</v>
      </c>
      <c r="W212" s="25" t="str">
        <f>VLOOKUP(V212,Revistes!D$3:E$220,2, FALSE)</f>
        <v>S</v>
      </c>
      <c r="AA212" s="2">
        <v>2015</v>
      </c>
      <c r="AB212" s="2">
        <v>0</v>
      </c>
    </row>
    <row r="213" spans="1:28" ht="96">
      <c r="A213" s="26" t="str">
        <f>TRIM(Papers!B250)</f>
        <v>Controls on subduction reorganization in the Hellenic margin, eastern Mediterranean</v>
      </c>
      <c r="B213" s="26" t="str">
        <f t="shared" si="66"/>
        <v>Controls on subduction reorganization in the Hellenic margin, eastern Mediterranean</v>
      </c>
      <c r="C213" s="26" t="str">
        <f>TRIM(Papers!C250)</f>
        <v>Capitanio, F.; Zlotnik, S. and Faccena, C.</v>
      </c>
      <c r="D213" s="26" t="str">
        <f>TRIM(Papers!D250)</f>
        <v>Geophysical Research Letters , Vol. 37, pp. 1-5, 2010</v>
      </c>
      <c r="E213" s="26">
        <f t="shared" si="67"/>
        <v>53</v>
      </c>
      <c r="F213">
        <f t="shared" si="68"/>
        <v>30</v>
      </c>
      <c r="G213" s="26" t="str">
        <f t="shared" si="69"/>
        <v xml:space="preserve">Geophysical Research Letters </v>
      </c>
      <c r="H213" s="26">
        <f t="shared" si="74"/>
        <v>39</v>
      </c>
      <c r="I213" s="26">
        <f t="shared" si="75"/>
        <v>0</v>
      </c>
      <c r="J213" s="26">
        <f t="shared" si="76"/>
        <v>39</v>
      </c>
      <c r="K213" s="26" t="str">
        <f t="shared" si="70"/>
        <v>37</v>
      </c>
      <c r="L213" s="26">
        <f t="shared" si="61"/>
        <v>46</v>
      </c>
      <c r="M213" s="27" t="str">
        <f t="shared" si="71"/>
        <v>1</v>
      </c>
      <c r="N213" s="26">
        <f t="shared" si="62"/>
        <v>48</v>
      </c>
      <c r="O213" s="26" t="str">
        <f t="shared" si="72"/>
        <v>5</v>
      </c>
      <c r="P213" s="26" t="str">
        <f t="shared" si="73"/>
        <v>2010</v>
      </c>
      <c r="Q213" t="str">
        <f>Papers!A250</f>
        <v>2010-GRL-CZF</v>
      </c>
      <c r="R213" s="2">
        <f t="shared" si="63"/>
        <v>5</v>
      </c>
      <c r="S213" s="2">
        <f t="shared" si="64"/>
        <v>9</v>
      </c>
      <c r="T213" s="2" t="str">
        <f t="shared" si="65"/>
        <v>GRL</v>
      </c>
      <c r="U213" s="2" t="str">
        <f>VLOOKUP(T213,Revistes!B$3:C$220,2, FALSE)</f>
        <v>1944-8007</v>
      </c>
      <c r="V213" s="25" t="str">
        <f>VLOOKUP(U213,Revistes!C$3:D$220,2, FALSE)</f>
        <v>R</v>
      </c>
      <c r="W213" s="25" t="str">
        <f>VLOOKUP(V213,Revistes!D$3:E$220,2, FALSE)</f>
        <v>S</v>
      </c>
      <c r="AA213" s="2">
        <v>2015</v>
      </c>
      <c r="AB213" s="2">
        <v>0</v>
      </c>
    </row>
    <row r="214" spans="1:28" ht="64">
      <c r="A214" s="26" t="str">
        <f>TRIM(Papers!B251)</f>
        <v>Generation of structured hexahedral meshes in volumes with holes</v>
      </c>
      <c r="B214" s="26" t="str">
        <f t="shared" si="66"/>
        <v>Generation of structured hexahedral meshes in volumes with holes</v>
      </c>
      <c r="C214" s="26" t="str">
        <f>TRIM(Papers!C251)</f>
        <v>Ruiz-Gironés, E. and Sarrate, J.</v>
      </c>
      <c r="D214" s="26" t="str">
        <f>TRIM(Papers!D251)</f>
        <v>Finite Elements in Analysis and Design , Vol. 46, Issue 10, pp. 792-804, 2010</v>
      </c>
      <c r="E214" s="26">
        <f t="shared" si="67"/>
        <v>77</v>
      </c>
      <c r="F214">
        <f t="shared" si="68"/>
        <v>40</v>
      </c>
      <c r="G214" s="26" t="str">
        <f t="shared" si="69"/>
        <v xml:space="preserve">Finite Elements in Analysis and Design </v>
      </c>
      <c r="H214" s="26">
        <f t="shared" si="74"/>
        <v>59</v>
      </c>
      <c r="I214" s="26">
        <f t="shared" si="75"/>
        <v>0</v>
      </c>
      <c r="J214" s="26">
        <f t="shared" si="76"/>
        <v>59</v>
      </c>
      <c r="K214" s="26" t="str">
        <f t="shared" si="70"/>
        <v>46, Issue 10</v>
      </c>
      <c r="L214" s="26">
        <f t="shared" si="61"/>
        <v>68</v>
      </c>
      <c r="M214" s="27" t="str">
        <f t="shared" si="71"/>
        <v>792</v>
      </c>
      <c r="N214" s="26">
        <f t="shared" si="62"/>
        <v>72</v>
      </c>
      <c r="O214" s="26" t="str">
        <f t="shared" si="72"/>
        <v>804</v>
      </c>
      <c r="P214" s="26" t="str">
        <f t="shared" si="73"/>
        <v>2010</v>
      </c>
      <c r="Q214" t="str">
        <f>Papers!A251</f>
        <v>2010-FEAD-RS</v>
      </c>
      <c r="R214" s="2">
        <f t="shared" si="63"/>
        <v>5</v>
      </c>
      <c r="S214" s="2">
        <f t="shared" si="64"/>
        <v>10</v>
      </c>
      <c r="T214" s="2" t="str">
        <f t="shared" si="65"/>
        <v>FEAD</v>
      </c>
      <c r="U214" s="2" t="str">
        <f>VLOOKUP(T214,Revistes!B$3:C$220,2, FALSE)</f>
        <v>0168-874X</v>
      </c>
      <c r="V214" s="25" t="str">
        <f>VLOOKUP(U214,Revistes!C$3:D$220,2, FALSE)</f>
        <v>R</v>
      </c>
      <c r="W214" s="25" t="str">
        <f>VLOOKUP(V214,Revistes!D$3:E$220,2, FALSE)</f>
        <v>S</v>
      </c>
      <c r="AA214" s="2">
        <v>2015</v>
      </c>
      <c r="AB214" s="2">
        <v>0</v>
      </c>
    </row>
    <row r="215" spans="1:28" ht="64">
      <c r="A215" s="26" t="str">
        <f>TRIM(Papers!B252)</f>
        <v>A new least-squares approximation of affine mappings for sweep algorithms</v>
      </c>
      <c r="B215" s="26" t="str">
        <f t="shared" si="66"/>
        <v>A new least-squares approximation of affine mappings for sweep algorithms</v>
      </c>
      <c r="C215" s="26" t="str">
        <f>TRIM(Papers!C252)</f>
        <v>Roca, X., Sarrate, J and Huerta, A.</v>
      </c>
      <c r="D215" s="26" t="str">
        <f>TRIM(Papers!D252)</f>
        <v>Engineering with Computers , Vol. 26, Issue 3, pp. 327-337, 2010</v>
      </c>
      <c r="E215" s="26">
        <f t="shared" si="67"/>
        <v>64</v>
      </c>
      <c r="F215">
        <f t="shared" si="68"/>
        <v>28</v>
      </c>
      <c r="G215" s="26" t="str">
        <f t="shared" si="69"/>
        <v xml:space="preserve">Engineering with Computers </v>
      </c>
      <c r="H215" s="26">
        <f t="shared" si="74"/>
        <v>46</v>
      </c>
      <c r="I215" s="26">
        <f t="shared" si="75"/>
        <v>0</v>
      </c>
      <c r="J215" s="26">
        <f t="shared" si="76"/>
        <v>46</v>
      </c>
      <c r="K215" s="26" t="str">
        <f t="shared" si="70"/>
        <v>26, Issue 3</v>
      </c>
      <c r="L215" s="26">
        <f t="shared" si="61"/>
        <v>55</v>
      </c>
      <c r="M215" s="27" t="str">
        <f t="shared" si="71"/>
        <v>327</v>
      </c>
      <c r="N215" s="26">
        <f t="shared" si="62"/>
        <v>59</v>
      </c>
      <c r="O215" s="26" t="str">
        <f t="shared" si="72"/>
        <v>337</v>
      </c>
      <c r="P215" s="26" t="str">
        <f t="shared" si="73"/>
        <v>2010</v>
      </c>
      <c r="Q215" t="str">
        <f>Papers!A252</f>
        <v>2010-EwC-RSH</v>
      </c>
      <c r="R215" s="2">
        <f t="shared" si="63"/>
        <v>5</v>
      </c>
      <c r="S215" s="2">
        <f t="shared" si="64"/>
        <v>9</v>
      </c>
      <c r="T215" s="2" t="str">
        <f t="shared" si="65"/>
        <v>EwC</v>
      </c>
      <c r="U215" s="2" t="str">
        <f>VLOOKUP(T215,Revistes!B$3:C$220,2, FALSE)</f>
        <v>0177-0667</v>
      </c>
      <c r="V215" s="25" t="str">
        <f>VLOOKUP(U215,Revistes!C$3:D$220,2, FALSE)</f>
        <v>R</v>
      </c>
      <c r="W215" s="25" t="str">
        <f>VLOOKUP(V215,Revistes!D$3:E$220,2, FALSE)</f>
        <v>S</v>
      </c>
      <c r="AA215" s="2">
        <v>2015</v>
      </c>
      <c r="AB215" s="2">
        <v>0</v>
      </c>
    </row>
    <row r="216" spans="1:28" ht="64">
      <c r="A216" s="26" t="str">
        <f>TRIM(Papers!B253)</f>
        <v>An automatic and general least-squares projection procedure for sweep meshing</v>
      </c>
      <c r="B216" s="26" t="str">
        <f t="shared" si="66"/>
        <v>An automatic and general least-squares projection procedure for sweep meshing</v>
      </c>
      <c r="C216" s="26" t="str">
        <f>TRIM(Papers!C253)</f>
        <v>Roca, X. and Sarrate, J.</v>
      </c>
      <c r="D216" s="26" t="str">
        <f>TRIM(Papers!D253)</f>
        <v>Engineering with Computers , Vol. 26, Issue 4, pp. 391-406, 2010</v>
      </c>
      <c r="E216" s="26">
        <f t="shared" si="67"/>
        <v>64</v>
      </c>
      <c r="F216">
        <f t="shared" si="68"/>
        <v>28</v>
      </c>
      <c r="G216" s="26" t="str">
        <f t="shared" si="69"/>
        <v xml:space="preserve">Engineering with Computers </v>
      </c>
      <c r="H216" s="26">
        <f t="shared" si="74"/>
        <v>46</v>
      </c>
      <c r="I216" s="26">
        <f t="shared" si="75"/>
        <v>0</v>
      </c>
      <c r="J216" s="26">
        <f t="shared" si="76"/>
        <v>46</v>
      </c>
      <c r="K216" s="26" t="str">
        <f t="shared" si="70"/>
        <v>26, Issue 4</v>
      </c>
      <c r="L216" s="26">
        <f t="shared" si="61"/>
        <v>55</v>
      </c>
      <c r="M216" s="27" t="str">
        <f t="shared" si="71"/>
        <v>391</v>
      </c>
      <c r="N216" s="26">
        <f t="shared" si="62"/>
        <v>59</v>
      </c>
      <c r="O216" s="26" t="str">
        <f t="shared" si="72"/>
        <v>406</v>
      </c>
      <c r="P216" s="26" t="str">
        <f t="shared" si="73"/>
        <v>2010</v>
      </c>
      <c r="Q216" t="str">
        <f>Papers!A253</f>
        <v>2010-EwC-RS</v>
      </c>
      <c r="R216" s="2">
        <f t="shared" si="63"/>
        <v>5</v>
      </c>
      <c r="S216" s="2">
        <f t="shared" si="64"/>
        <v>9</v>
      </c>
      <c r="T216" s="2" t="str">
        <f t="shared" si="65"/>
        <v>EwC</v>
      </c>
      <c r="U216" s="2" t="str">
        <f>VLOOKUP(T216,Revistes!B$3:C$220,2, FALSE)</f>
        <v>0177-0667</v>
      </c>
      <c r="V216" s="25" t="str">
        <f>VLOOKUP(U216,Revistes!C$3:D$220,2, FALSE)</f>
        <v>R</v>
      </c>
      <c r="W216" s="25" t="str">
        <f>VLOOKUP(V216,Revistes!D$3:E$220,2, FALSE)</f>
        <v>S</v>
      </c>
      <c r="AA216" s="2">
        <v>2015</v>
      </c>
      <c r="AB216" s="2">
        <v>0</v>
      </c>
    </row>
    <row r="217" spans="1:28" ht="48">
      <c r="A217" s="26" t="str">
        <f>TRIM(Papers!B254)</f>
        <v>Error Estimation and Quality Control</v>
      </c>
      <c r="B217" s="26" t="str">
        <f t="shared" si="66"/>
        <v>Error Estimation and Quality Control</v>
      </c>
      <c r="C217" s="26" t="str">
        <f>TRIM(Papers!C254)</f>
        <v>Diez, P.; Parés, N. and Huerta, A.</v>
      </c>
      <c r="D217" s="26" t="str">
        <f>TRIM(Papers!D254)</f>
        <v>Encyclopedia of Aerospace Engineering, Wiley , Vol. 3, Part 15, Chapter 144, pp. 1725-1734, 2010</v>
      </c>
      <c r="E217" s="26">
        <f t="shared" si="67"/>
        <v>96</v>
      </c>
      <c r="F217">
        <f t="shared" si="68"/>
        <v>46</v>
      </c>
      <c r="G217" s="26" t="str">
        <f t="shared" si="69"/>
        <v xml:space="preserve">Encyclopedia of Aerospace Engineering, Wiley </v>
      </c>
      <c r="H217" s="26">
        <f t="shared" si="74"/>
        <v>76</v>
      </c>
      <c r="I217" s="26">
        <f t="shared" si="75"/>
        <v>0</v>
      </c>
      <c r="J217" s="26">
        <f t="shared" si="76"/>
        <v>76</v>
      </c>
      <c r="K217" s="26" t="str">
        <f t="shared" si="70"/>
        <v>3, Part 15, Chapter 144</v>
      </c>
      <c r="L217" s="26">
        <f t="shared" si="61"/>
        <v>86</v>
      </c>
      <c r="M217" s="27" t="str">
        <f t="shared" si="71"/>
        <v>1725</v>
      </c>
      <c r="N217" s="26">
        <f t="shared" si="62"/>
        <v>91</v>
      </c>
      <c r="O217" s="26" t="str">
        <f t="shared" si="72"/>
        <v>1734</v>
      </c>
      <c r="P217" s="26" t="str">
        <f t="shared" si="73"/>
        <v>2010</v>
      </c>
      <c r="Q217" t="str">
        <f>Papers!A254</f>
        <v>2010-EAEW-FPH</v>
      </c>
      <c r="R217" s="2">
        <f t="shared" si="63"/>
        <v>5</v>
      </c>
      <c r="S217" s="2">
        <f t="shared" si="64"/>
        <v>10</v>
      </c>
      <c r="T217" s="2" t="str">
        <f t="shared" si="65"/>
        <v>EAEW</v>
      </c>
      <c r="U217" s="2" t="str">
        <f>VLOOKUP(T217,Revistes!B$3:C$220,2, FALSE)</f>
        <v>9780470686652</v>
      </c>
      <c r="V217" s="25" t="str">
        <f>VLOOKUP(U217,Revistes!C$3:D$220,2, FALSE)</f>
        <v>L</v>
      </c>
      <c r="W217" s="25" t="str">
        <f>VLOOKUP(V217,Revistes!D$3:E$220,2, FALSE)</f>
        <v>N</v>
      </c>
      <c r="AA217" s="2">
        <v>2015</v>
      </c>
      <c r="AB217" s="2">
        <v>0</v>
      </c>
    </row>
    <row r="218" spans="1:28" ht="48">
      <c r="A218" s="26" t="str">
        <f>TRIM(Papers!B255)</f>
        <v>Assembling sparse matrices in MATLAB</v>
      </c>
      <c r="B218" s="26" t="str">
        <f t="shared" si="66"/>
        <v>Assembling sparse matrices in MATLAB</v>
      </c>
      <c r="C218" s="26" t="str">
        <f>TRIM(Papers!C255)</f>
        <v>Zlotnik, S. and Díez, P.</v>
      </c>
      <c r="D218" s="26" t="str">
        <f>TRIM(Papers!D255)</f>
        <v>Communications in Numerical Methods in Engineering , Vol. 26, Issue 6, pp. 760-769, 2010</v>
      </c>
      <c r="E218" s="26">
        <f t="shared" si="67"/>
        <v>88</v>
      </c>
      <c r="F218">
        <f t="shared" si="68"/>
        <v>52</v>
      </c>
      <c r="G218" s="26" t="str">
        <f t="shared" si="69"/>
        <v xml:space="preserve">Communications in Numerical Methods in Engineering </v>
      </c>
      <c r="H218" s="26">
        <f t="shared" si="74"/>
        <v>70</v>
      </c>
      <c r="I218" s="26">
        <f t="shared" si="75"/>
        <v>0</v>
      </c>
      <c r="J218" s="26">
        <f t="shared" si="76"/>
        <v>70</v>
      </c>
      <c r="K218" s="26" t="str">
        <f t="shared" si="70"/>
        <v>26, Issue 6</v>
      </c>
      <c r="L218" s="26">
        <f t="shared" si="61"/>
        <v>79</v>
      </c>
      <c r="M218" s="27" t="str">
        <f t="shared" si="71"/>
        <v>760</v>
      </c>
      <c r="N218" s="26">
        <f t="shared" si="62"/>
        <v>83</v>
      </c>
      <c r="O218" s="26" t="str">
        <f t="shared" si="72"/>
        <v>769</v>
      </c>
      <c r="P218" s="26" t="str">
        <f t="shared" si="73"/>
        <v>2010</v>
      </c>
      <c r="Q218" t="str">
        <f>Papers!A255</f>
        <v>2010-CNME-ZD</v>
      </c>
      <c r="R218" s="2">
        <f t="shared" si="63"/>
        <v>5</v>
      </c>
      <c r="S218" s="2">
        <f t="shared" si="64"/>
        <v>10</v>
      </c>
      <c r="T218" s="2" t="str">
        <f t="shared" si="65"/>
        <v>CNME</v>
      </c>
      <c r="U218" s="2" t="str">
        <f>VLOOKUP(T218,Revistes!B$3:C$220,2, FALSE)</f>
        <v>2040-7947</v>
      </c>
      <c r="V218" s="25" t="str">
        <f>VLOOKUP(U218,Revistes!C$3:D$220,2, FALSE)</f>
        <v>R</v>
      </c>
      <c r="W218" s="25" t="str">
        <f>VLOOKUP(V218,Revistes!D$3:E$220,2, FALSE)</f>
        <v>S</v>
      </c>
      <c r="AA218" s="2">
        <v>2015</v>
      </c>
      <c r="AB218" s="2">
        <v>0</v>
      </c>
    </row>
    <row r="219" spans="1:28" ht="80">
      <c r="A219" s="26" t="str">
        <f>TRIM(Papers!B256)</f>
        <v>A multiplicative Schwarz method with active subdomains for transient convection-diffusion problems</v>
      </c>
      <c r="B219" s="26" t="str">
        <f t="shared" si="66"/>
        <v>A multiplicative Schwarz method with active subdomains for transient convection-diffusion problems</v>
      </c>
      <c r="C219" s="26" t="str">
        <f>TRIM(Papers!C256)</f>
        <v>Sandoval, M.L. and Rodríguez-Ferran, A.</v>
      </c>
      <c r="D219" s="26" t="str">
        <f>TRIM(Papers!D256)</f>
        <v>Communications in Numerical Methods in Engineering , Vol. 26, Issue 12, pp. 1573-1585, 2010</v>
      </c>
      <c r="E219" s="26">
        <f t="shared" si="67"/>
        <v>91</v>
      </c>
      <c r="F219">
        <f t="shared" si="68"/>
        <v>52</v>
      </c>
      <c r="G219" s="26" t="str">
        <f t="shared" si="69"/>
        <v xml:space="preserve">Communications in Numerical Methods in Engineering </v>
      </c>
      <c r="H219" s="26">
        <f t="shared" si="74"/>
        <v>71</v>
      </c>
      <c r="I219" s="26">
        <f t="shared" si="75"/>
        <v>0</v>
      </c>
      <c r="J219" s="26">
        <f t="shared" si="76"/>
        <v>71</v>
      </c>
      <c r="K219" s="26" t="str">
        <f t="shared" si="70"/>
        <v>26, Issue 12</v>
      </c>
      <c r="L219" s="26">
        <f t="shared" si="61"/>
        <v>81</v>
      </c>
      <c r="M219" s="27" t="str">
        <f t="shared" si="71"/>
        <v>1573</v>
      </c>
      <c r="N219" s="26">
        <f t="shared" si="62"/>
        <v>86</v>
      </c>
      <c r="O219" s="26" t="str">
        <f t="shared" si="72"/>
        <v>1585</v>
      </c>
      <c r="P219" s="26" t="str">
        <f t="shared" si="73"/>
        <v>2010</v>
      </c>
      <c r="Q219" t="str">
        <f>Papers!A256</f>
        <v>2010-CNME-SR</v>
      </c>
      <c r="R219" s="2">
        <f t="shared" si="63"/>
        <v>5</v>
      </c>
      <c r="S219" s="2">
        <f t="shared" si="64"/>
        <v>10</v>
      </c>
      <c r="T219" s="2" t="str">
        <f t="shared" si="65"/>
        <v>CNME</v>
      </c>
      <c r="U219" s="2" t="str">
        <f>VLOOKUP(T219,Revistes!B$3:C$220,2, FALSE)</f>
        <v>2040-7947</v>
      </c>
      <c r="V219" s="25" t="str">
        <f>VLOOKUP(U219,Revistes!C$3:D$220,2, FALSE)</f>
        <v>R</v>
      </c>
      <c r="W219" s="25" t="str">
        <f>VLOOKUP(V219,Revistes!D$3:E$220,2, FALSE)</f>
        <v>S</v>
      </c>
      <c r="AA219" s="2">
        <v>2015</v>
      </c>
      <c r="AB219" s="2">
        <v>0</v>
      </c>
    </row>
    <row r="220" spans="1:28" ht="80">
      <c r="A220" s="26" t="str">
        <f>TRIM(Papers!B257)</f>
        <v>Accurate recovery-based upper error bounds for the extended finite element framework</v>
      </c>
      <c r="B220" s="26" t="str">
        <f t="shared" si="66"/>
        <v>Accurate recovery-based upper error bounds for the extended finite element framework</v>
      </c>
      <c r="C220" s="26" t="str">
        <f>TRIM(Papers!C257)</f>
        <v>Ródenas, J.J.; González-Estrada, O.A.; Díez, P. and Fuenmayor, F.J.</v>
      </c>
      <c r="D220" s="26" t="str">
        <f>TRIM(Papers!D257)</f>
        <v>Computer Methods in Applied Mechanics and Engineering , Vol. 199, pp. 2607-2621, 2010</v>
      </c>
      <c r="E220" s="26">
        <f t="shared" si="67"/>
        <v>85</v>
      </c>
      <c r="F220">
        <f t="shared" si="68"/>
        <v>55</v>
      </c>
      <c r="G220" s="26" t="str">
        <f t="shared" si="69"/>
        <v xml:space="preserve">Computer Methods in Applied Mechanics and Engineering </v>
      </c>
      <c r="H220" s="26">
        <f t="shared" si="74"/>
        <v>65</v>
      </c>
      <c r="I220" s="26">
        <f t="shared" si="75"/>
        <v>0</v>
      </c>
      <c r="J220" s="26">
        <f t="shared" si="76"/>
        <v>65</v>
      </c>
      <c r="K220" s="26" t="str">
        <f t="shared" si="70"/>
        <v>199</v>
      </c>
      <c r="L220" s="26">
        <f t="shared" si="61"/>
        <v>75</v>
      </c>
      <c r="M220" s="27" t="str">
        <f t="shared" si="71"/>
        <v>2607</v>
      </c>
      <c r="N220" s="26">
        <f t="shared" si="62"/>
        <v>80</v>
      </c>
      <c r="O220" s="26" t="str">
        <f t="shared" si="72"/>
        <v>2621</v>
      </c>
      <c r="P220" s="26" t="str">
        <f t="shared" si="73"/>
        <v>2010</v>
      </c>
      <c r="Q220" t="str">
        <f>Papers!A257</f>
        <v>2010-CMAME-RGDF</v>
      </c>
      <c r="R220" s="2">
        <f t="shared" si="63"/>
        <v>5</v>
      </c>
      <c r="S220" s="2">
        <f t="shared" si="64"/>
        <v>11</v>
      </c>
      <c r="T220" s="2" t="str">
        <f t="shared" si="65"/>
        <v>CMAME</v>
      </c>
      <c r="U220" s="2" t="str">
        <f>VLOOKUP(T220,Revistes!B$3:C$220,2, FALSE)</f>
        <v>0045-7825</v>
      </c>
      <c r="V220" s="25" t="str">
        <f>VLOOKUP(U220,Revistes!C$3:D$220,2, FALSE)</f>
        <v>R</v>
      </c>
      <c r="W220" s="25" t="str">
        <f>VLOOKUP(V220,Revistes!D$3:E$220,2, FALSE)</f>
        <v>S</v>
      </c>
      <c r="AA220" s="2">
        <v>2015</v>
      </c>
      <c r="AB220" s="2">
        <v>0</v>
      </c>
    </row>
    <row r="221" spans="1:28" ht="80">
      <c r="A221" s="26" t="str">
        <f>TRIM(Papers!B258)</f>
        <v>Error assessment and mesh adaptivity for regularized continuous failure models</v>
      </c>
      <c r="B221" s="26" t="str">
        <f t="shared" si="66"/>
        <v>Error assessment and mesh adaptivity for regularized continuous failure models</v>
      </c>
      <c r="C221" s="26" t="str">
        <f>TRIM(Papers!C258)</f>
        <v>Pannachet, T; Díez, P; Askes, H and Sluys, L. J.</v>
      </c>
      <c r="D221" s="26" t="str">
        <f>TRIM(Papers!D258)</f>
        <v>Computer Methods in Applied Mechanics and Engineering , Vol. 199, Issues 17-20, pp. 961-978, 2010</v>
      </c>
      <c r="E221" s="26">
        <f t="shared" si="67"/>
        <v>97</v>
      </c>
      <c r="F221">
        <f t="shared" si="68"/>
        <v>55</v>
      </c>
      <c r="G221" s="26" t="str">
        <f t="shared" si="69"/>
        <v xml:space="preserve">Computer Methods in Applied Mechanics and Engineering </v>
      </c>
      <c r="H221" s="26">
        <f t="shared" si="74"/>
        <v>79</v>
      </c>
      <c r="I221" s="26">
        <f t="shared" si="75"/>
        <v>0</v>
      </c>
      <c r="J221" s="26">
        <f t="shared" si="76"/>
        <v>79</v>
      </c>
      <c r="K221" s="26" t="str">
        <f t="shared" si="70"/>
        <v>199, Issues 17-20</v>
      </c>
      <c r="L221" s="26">
        <f t="shared" si="61"/>
        <v>88</v>
      </c>
      <c r="M221" s="27" t="str">
        <f t="shared" si="71"/>
        <v>961</v>
      </c>
      <c r="N221" s="26">
        <f t="shared" si="62"/>
        <v>92</v>
      </c>
      <c r="O221" s="26" t="str">
        <f t="shared" si="72"/>
        <v>978</v>
      </c>
      <c r="P221" s="26" t="str">
        <f t="shared" si="73"/>
        <v>2010</v>
      </c>
      <c r="Q221" t="str">
        <f>Papers!A258</f>
        <v>2010-CMAME-PDAS</v>
      </c>
      <c r="R221" s="2">
        <f t="shared" si="63"/>
        <v>5</v>
      </c>
      <c r="S221" s="2">
        <f t="shared" si="64"/>
        <v>11</v>
      </c>
      <c r="T221" s="2" t="str">
        <f t="shared" si="65"/>
        <v>CMAME</v>
      </c>
      <c r="U221" s="2" t="str">
        <f>VLOOKUP(T221,Revistes!B$3:C$220,2, FALSE)</f>
        <v>0045-7825</v>
      </c>
      <c r="V221" s="25" t="str">
        <f>VLOOKUP(U221,Revistes!C$3:D$220,2, FALSE)</f>
        <v>R</v>
      </c>
      <c r="W221" s="25" t="str">
        <f>VLOOKUP(V221,Revistes!D$3:E$220,2, FALSE)</f>
        <v>S</v>
      </c>
      <c r="AA221" s="2">
        <v>2015</v>
      </c>
      <c r="AB221" s="2">
        <v>0</v>
      </c>
    </row>
    <row r="222" spans="1:28" ht="96">
      <c r="A222" s="26" t="str">
        <f>TRIM(Papers!B259)</f>
        <v>A flux-free a posteriori error estimator for the incompressible Stokes problem using a mixed FE formulation</v>
      </c>
      <c r="B222" s="26" t="str">
        <f t="shared" si="66"/>
        <v>A flux-free a posteriori error estimator for the incompressible Stokes problem using a mixed FE formulation</v>
      </c>
      <c r="C222" s="26" t="str">
        <f>TRIM(Papers!C259)</f>
        <v>Larsson, F; Díez, P and Huerta, A.</v>
      </c>
      <c r="D222" s="26" t="str">
        <f>TRIM(Papers!D259)</f>
        <v>Computer Methods in Applied Mechanics and Engineering , Vol. 199, pp. 2383-2402, 2010</v>
      </c>
      <c r="E222" s="26">
        <f t="shared" si="67"/>
        <v>85</v>
      </c>
      <c r="F222">
        <f t="shared" si="68"/>
        <v>55</v>
      </c>
      <c r="G222" s="26" t="str">
        <f t="shared" si="69"/>
        <v xml:space="preserve">Computer Methods in Applied Mechanics and Engineering </v>
      </c>
      <c r="H222" s="26">
        <f t="shared" si="74"/>
        <v>65</v>
      </c>
      <c r="I222" s="26">
        <f t="shared" si="75"/>
        <v>0</v>
      </c>
      <c r="J222" s="26">
        <f t="shared" si="76"/>
        <v>65</v>
      </c>
      <c r="K222" s="26" t="str">
        <f t="shared" si="70"/>
        <v>199</v>
      </c>
      <c r="L222" s="26">
        <f t="shared" si="61"/>
        <v>75</v>
      </c>
      <c r="M222" s="27" t="str">
        <f t="shared" si="71"/>
        <v>2383</v>
      </c>
      <c r="N222" s="26">
        <f t="shared" si="62"/>
        <v>80</v>
      </c>
      <c r="O222" s="26" t="str">
        <f t="shared" si="72"/>
        <v>2402</v>
      </c>
      <c r="P222" s="26" t="str">
        <f t="shared" si="73"/>
        <v>2010</v>
      </c>
      <c r="Q222" t="str">
        <f>Papers!A259</f>
        <v>2010-CMAME-LDH</v>
      </c>
      <c r="R222" s="2">
        <f t="shared" si="63"/>
        <v>5</v>
      </c>
      <c r="S222" s="2">
        <f t="shared" si="64"/>
        <v>11</v>
      </c>
      <c r="T222" s="2" t="str">
        <f t="shared" si="65"/>
        <v>CMAME</v>
      </c>
      <c r="U222" s="2" t="str">
        <f>VLOOKUP(T222,Revistes!B$3:C$220,2, FALSE)</f>
        <v>0045-7825</v>
      </c>
      <c r="V222" s="25" t="str">
        <f>VLOOKUP(U222,Revistes!C$3:D$220,2, FALSE)</f>
        <v>R</v>
      </c>
      <c r="W222" s="25" t="str">
        <f>VLOOKUP(V222,Revistes!D$3:E$220,2, FALSE)</f>
        <v>S</v>
      </c>
      <c r="AA222" s="2">
        <v>2015</v>
      </c>
      <c r="AB222" s="2">
        <v>0</v>
      </c>
    </row>
    <row r="223" spans="1:28" ht="96">
      <c r="A223" s="26" t="str">
        <f>TRIM(Papers!B260)</f>
        <v>An error estimator for separated representations of highly multidimensional models</v>
      </c>
      <c r="B223" s="26" t="str">
        <f t="shared" si="66"/>
        <v>An error estimator for separated representations of highly multidimensional models</v>
      </c>
      <c r="C223" s="26" t="str">
        <f>TRIM(Papers!C260)</f>
        <v>Ammar A; Chinesta F; Díez, P and Huerta, A</v>
      </c>
      <c r="D223" s="26" t="str">
        <f>TRIM(Papers!D260)</f>
        <v>Computer Methods in Applied Mechanics and Engineering , Vol. 199, Issues 25-28, pp. 1872-1880, 2010</v>
      </c>
      <c r="E223" s="26">
        <f t="shared" si="67"/>
        <v>99</v>
      </c>
      <c r="F223">
        <f t="shared" si="68"/>
        <v>55</v>
      </c>
      <c r="G223" s="26" t="str">
        <f t="shared" si="69"/>
        <v xml:space="preserve">Computer Methods in Applied Mechanics and Engineering </v>
      </c>
      <c r="H223" s="26">
        <f t="shared" si="74"/>
        <v>79</v>
      </c>
      <c r="I223" s="26">
        <f t="shared" si="75"/>
        <v>0</v>
      </c>
      <c r="J223" s="26">
        <f t="shared" si="76"/>
        <v>79</v>
      </c>
      <c r="K223" s="26" t="str">
        <f t="shared" si="70"/>
        <v>199, Issues 25-28</v>
      </c>
      <c r="L223" s="26">
        <f t="shared" si="61"/>
        <v>89</v>
      </c>
      <c r="M223" s="27" t="str">
        <f t="shared" si="71"/>
        <v>1872</v>
      </c>
      <c r="N223" s="26">
        <f t="shared" si="62"/>
        <v>94</v>
      </c>
      <c r="O223" s="26" t="str">
        <f t="shared" si="72"/>
        <v>1880</v>
      </c>
      <c r="P223" s="26" t="str">
        <f t="shared" si="73"/>
        <v>2010</v>
      </c>
      <c r="Q223" t="str">
        <f>Papers!A260</f>
        <v>2010-CMAME-ACDH</v>
      </c>
      <c r="R223" s="2">
        <f t="shared" si="63"/>
        <v>5</v>
      </c>
      <c r="S223" s="2">
        <f t="shared" si="64"/>
        <v>11</v>
      </c>
      <c r="T223" s="2" t="str">
        <f t="shared" si="65"/>
        <v>CMAME</v>
      </c>
      <c r="U223" s="2" t="str">
        <f>VLOOKUP(T223,Revistes!B$3:C$220,2, FALSE)</f>
        <v>0045-7825</v>
      </c>
      <c r="V223" s="25" t="str">
        <f>VLOOKUP(U223,Revistes!C$3:D$220,2, FALSE)</f>
        <v>R</v>
      </c>
      <c r="W223" s="25" t="str">
        <f>VLOOKUP(V223,Revistes!D$3:E$220,2, FALSE)</f>
        <v>S</v>
      </c>
      <c r="AA223" s="2">
        <v>2015</v>
      </c>
      <c r="AB223" s="2">
        <v>0</v>
      </c>
    </row>
    <row r="224" spans="1:28" ht="112">
      <c r="A224" s="26" t="str">
        <f>TRIM(Papers!B261)</f>
        <v>Modeling with a unified level-set representation of the expansion of a hollow in the ground under different physical phenomena</v>
      </c>
      <c r="B224" s="26" t="str">
        <f t="shared" si="66"/>
        <v>Modeling with a unified level-set representation of the expansion of a hollow in the ground under different physical phenomena</v>
      </c>
      <c r="C224" s="26" t="str">
        <f>TRIM(Papers!C261)</f>
        <v>Cottereau, R; Díez, P and Huerta, A</v>
      </c>
      <c r="D224" s="26" t="str">
        <f>TRIM(Papers!D261)</f>
        <v>Computational Mechanics , Vol. 42, Issue 2, pp. 315-327, 2010</v>
      </c>
      <c r="E224" s="26">
        <f t="shared" si="67"/>
        <v>61</v>
      </c>
      <c r="F224">
        <f t="shared" si="68"/>
        <v>25</v>
      </c>
      <c r="G224" s="26" t="str">
        <f t="shared" si="69"/>
        <v xml:space="preserve">Computational Mechanics </v>
      </c>
      <c r="H224" s="26">
        <f t="shared" si="74"/>
        <v>43</v>
      </c>
      <c r="I224" s="26">
        <f t="shared" si="75"/>
        <v>0</v>
      </c>
      <c r="J224" s="26">
        <f t="shared" si="76"/>
        <v>43</v>
      </c>
      <c r="K224" s="26" t="str">
        <f t="shared" si="70"/>
        <v>42, Issue 2</v>
      </c>
      <c r="L224" s="26">
        <f t="shared" si="61"/>
        <v>52</v>
      </c>
      <c r="M224" s="27" t="str">
        <f t="shared" si="71"/>
        <v>315</v>
      </c>
      <c r="N224" s="26">
        <f t="shared" si="62"/>
        <v>56</v>
      </c>
      <c r="O224" s="26" t="str">
        <f t="shared" si="72"/>
        <v>327</v>
      </c>
      <c r="P224" s="26" t="str">
        <f t="shared" si="73"/>
        <v>2010</v>
      </c>
      <c r="Q224" t="str">
        <f>Papers!A261</f>
        <v>2010-CM-CDH</v>
      </c>
      <c r="R224" s="2">
        <f t="shared" si="63"/>
        <v>5</v>
      </c>
      <c r="S224" s="2">
        <f t="shared" si="64"/>
        <v>8</v>
      </c>
      <c r="T224" s="2" t="str">
        <f t="shared" si="65"/>
        <v>CM</v>
      </c>
      <c r="U224" s="2" t="str">
        <f>VLOOKUP(T224,Revistes!B$3:C$220,2, FALSE)</f>
        <v>0178-7675</v>
      </c>
      <c r="V224" s="25" t="str">
        <f>VLOOKUP(U224,Revistes!C$3:D$220,2, FALSE)</f>
        <v>R</v>
      </c>
      <c r="W224" s="25" t="str">
        <f>VLOOKUP(V224,Revistes!D$3:E$220,2, FALSE)</f>
        <v>S</v>
      </c>
      <c r="AA224" s="2">
        <v>2015</v>
      </c>
      <c r="AB224" s="2">
        <v>0</v>
      </c>
    </row>
    <row r="225" spans="1:28" ht="64">
      <c r="A225" s="26" t="str">
        <f>TRIM(Papers!B262)</f>
        <v>Stress-dependent morphogenesis: continuum mechanics and truss systems</v>
      </c>
      <c r="B225" s="26" t="str">
        <f t="shared" si="66"/>
        <v>Stress-dependent morphogenesis: continuum mechanics and truss systems</v>
      </c>
      <c r="C225" s="26" t="str">
        <f>TRIM(Papers!C262)</f>
        <v>Muñoz, J; Conte, V and Miodownik, M</v>
      </c>
      <c r="D225" s="26" t="str">
        <f>TRIM(Papers!D262)</f>
        <v>Biomechanics and Modeling in Mechanobiology , Vol. 9, Issue 4, pp. 451-467, 2010</v>
      </c>
      <c r="E225" s="26">
        <f t="shared" si="67"/>
        <v>80</v>
      </c>
      <c r="F225">
        <f t="shared" si="68"/>
        <v>45</v>
      </c>
      <c r="G225" s="26" t="str">
        <f t="shared" si="69"/>
        <v xml:space="preserve">Biomechanics and Modeling in Mechanobiology </v>
      </c>
      <c r="H225" s="26">
        <f t="shared" si="74"/>
        <v>62</v>
      </c>
      <c r="I225" s="26">
        <f t="shared" si="75"/>
        <v>0</v>
      </c>
      <c r="J225" s="26">
        <f t="shared" si="76"/>
        <v>62</v>
      </c>
      <c r="K225" s="26" t="str">
        <f t="shared" si="70"/>
        <v>9, Issue 4</v>
      </c>
      <c r="L225" s="26">
        <f t="shared" si="61"/>
        <v>71</v>
      </c>
      <c r="M225" s="27" t="str">
        <f t="shared" si="71"/>
        <v>451</v>
      </c>
      <c r="N225" s="26">
        <f t="shared" si="62"/>
        <v>75</v>
      </c>
      <c r="O225" s="26" t="str">
        <f t="shared" si="72"/>
        <v>467</v>
      </c>
      <c r="P225" s="26" t="str">
        <f t="shared" si="73"/>
        <v>2010</v>
      </c>
      <c r="Q225" t="str">
        <f>Papers!A262</f>
        <v>2010-BMM-MCM</v>
      </c>
      <c r="R225" s="2">
        <f t="shared" si="63"/>
        <v>5</v>
      </c>
      <c r="S225" s="2">
        <f t="shared" si="64"/>
        <v>9</v>
      </c>
      <c r="T225" s="2" t="str">
        <f t="shared" si="65"/>
        <v>BMM</v>
      </c>
      <c r="U225" s="2" t="str">
        <f>VLOOKUP(T225,Revistes!B$3:C$220,2, FALSE)</f>
        <v>1617-7959</v>
      </c>
      <c r="V225" s="25" t="str">
        <f>VLOOKUP(U225,Revistes!C$3:D$220,2, FALSE)</f>
        <v>R</v>
      </c>
      <c r="W225" s="25" t="str">
        <f>VLOOKUP(V225,Revistes!D$3:E$220,2, FALSE)</f>
        <v>S</v>
      </c>
      <c r="AA225" s="2">
        <v>2015</v>
      </c>
      <c r="AB225" s="2">
        <v>0</v>
      </c>
    </row>
    <row r="226" spans="1:28" ht="80">
      <c r="A226" s="26" t="str">
        <f>TRIM(Papers!B263)</f>
        <v>Generation of structured meshes in multiply connected surfaces using submapping</v>
      </c>
      <c r="B226" s="26" t="str">
        <f t="shared" si="66"/>
        <v>Generation of structured meshes in multiply connected surfaces using submapping</v>
      </c>
      <c r="C226" s="26" t="str">
        <f>TRIM(Papers!C263)</f>
        <v>Ruiz-Gironés, E. and Sarrate, J.</v>
      </c>
      <c r="D226" s="26" t="str">
        <f>TRIM(Papers!D263)</f>
        <v>Advances in Engineering Software , Vol. 41, Issue 2, pp. 379-387, 2010</v>
      </c>
      <c r="E226" s="26">
        <f t="shared" si="67"/>
        <v>70</v>
      </c>
      <c r="F226">
        <f t="shared" si="68"/>
        <v>34</v>
      </c>
      <c r="G226" s="26" t="str">
        <f t="shared" si="69"/>
        <v xml:space="preserve">Advances in Engineering Software </v>
      </c>
      <c r="H226" s="26">
        <f t="shared" si="74"/>
        <v>52</v>
      </c>
      <c r="I226" s="26">
        <f t="shared" si="75"/>
        <v>0</v>
      </c>
      <c r="J226" s="26">
        <f t="shared" si="76"/>
        <v>52</v>
      </c>
      <c r="K226" s="26" t="str">
        <f t="shared" si="70"/>
        <v>41, Issue 2</v>
      </c>
      <c r="L226" s="26">
        <f t="shared" si="61"/>
        <v>61</v>
      </c>
      <c r="M226" s="27" t="str">
        <f t="shared" si="71"/>
        <v>379</v>
      </c>
      <c r="N226" s="26">
        <f t="shared" si="62"/>
        <v>65</v>
      </c>
      <c r="O226" s="26" t="str">
        <f t="shared" si="72"/>
        <v>387</v>
      </c>
      <c r="P226" s="26" t="str">
        <f t="shared" si="73"/>
        <v>2010</v>
      </c>
      <c r="Q226" t="str">
        <f>Papers!A263</f>
        <v>2010-AES-RS</v>
      </c>
      <c r="R226" s="2">
        <f t="shared" si="63"/>
        <v>5</v>
      </c>
      <c r="S226" s="2">
        <f t="shared" si="64"/>
        <v>9</v>
      </c>
      <c r="T226" s="2" t="str">
        <f t="shared" si="65"/>
        <v>AES</v>
      </c>
      <c r="U226" s="2" t="str">
        <f>VLOOKUP(T226,Revistes!B$3:C$220,2, FALSE)</f>
        <v>0965-9978</v>
      </c>
      <c r="V226" s="25" t="str">
        <f>VLOOKUP(U226,Revistes!C$3:D$220,2, FALSE)</f>
        <v>R</v>
      </c>
      <c r="W226" s="25" t="str">
        <f>VLOOKUP(V226,Revistes!D$3:E$220,2, FALSE)</f>
        <v>S</v>
      </c>
      <c r="AA226" s="2">
        <v>2015</v>
      </c>
      <c r="AB226" s="2">
        <v>0</v>
      </c>
    </row>
    <row r="227" spans="1:28" ht="160">
      <c r="A227" s="26" t="str">
        <f>TRIM(Papers!B264)</f>
        <v>Explicit residual type error estimates for quantities of interest using bubble functions [Estima de error residual explícita para cantidades de interés utilizando funciones burbuja]</v>
      </c>
      <c r="B227" s="26" t="str">
        <f t="shared" si="66"/>
        <v>Explicit residual type error estimates for quantities of interest using bubble functions [Estima de error residual explícita para cantidades de interés utilizando funciones burbuja]</v>
      </c>
      <c r="C227" s="26" t="str">
        <f>TRIM(Papers!C264)</f>
        <v>Rosales, R. and Díez, P.</v>
      </c>
      <c r="D227" s="26" t="str">
        <f>TRIM(Papers!D264)</f>
        <v>Revista Internacional de Métodos Numéricos para Cálculo y Diseño en Ingeniería , Vol. 25, Issue 4, pp. 337-357, 2009</v>
      </c>
      <c r="E227" s="26">
        <f t="shared" si="67"/>
        <v>116</v>
      </c>
      <c r="F227">
        <f t="shared" si="68"/>
        <v>80</v>
      </c>
      <c r="G227" s="26" t="str">
        <f t="shared" si="69"/>
        <v xml:space="preserve">Revista Internacional de Métodos Numéricos para Cálculo y Diseño en Ingeniería </v>
      </c>
      <c r="H227" s="26">
        <f t="shared" si="74"/>
        <v>98</v>
      </c>
      <c r="I227" s="26">
        <f t="shared" si="75"/>
        <v>0</v>
      </c>
      <c r="J227" s="26">
        <f t="shared" si="76"/>
        <v>98</v>
      </c>
      <c r="K227" s="26" t="str">
        <f t="shared" si="70"/>
        <v>25, Issue 4</v>
      </c>
      <c r="L227" s="26">
        <f t="shared" si="61"/>
        <v>107</v>
      </c>
      <c r="M227" s="27" t="str">
        <f t="shared" si="71"/>
        <v>337</v>
      </c>
      <c r="N227" s="26">
        <f t="shared" si="62"/>
        <v>111</v>
      </c>
      <c r="O227" s="26" t="str">
        <f t="shared" si="72"/>
        <v>357</v>
      </c>
      <c r="P227" s="26" t="str">
        <f t="shared" si="73"/>
        <v>2009</v>
      </c>
      <c r="Q227" t="str">
        <f>Papers!A264</f>
        <v>2009-RIMNCDI-RD</v>
      </c>
      <c r="R227" s="2">
        <f t="shared" si="63"/>
        <v>5</v>
      </c>
      <c r="S227" s="2">
        <f t="shared" si="64"/>
        <v>13</v>
      </c>
      <c r="T227" s="2" t="str">
        <f t="shared" si="65"/>
        <v>RIMNCDI</v>
      </c>
      <c r="U227" s="2" t="str">
        <f>VLOOKUP(T227,Revistes!B$3:C$220,2, FALSE)</f>
        <v>0213-1315</v>
      </c>
      <c r="V227" s="25" t="str">
        <f>VLOOKUP(U227,Revistes!C$3:D$220,2, FALSE)</f>
        <v>R</v>
      </c>
      <c r="W227" s="25" t="str">
        <f>VLOOKUP(V227,Revistes!D$3:E$220,2, FALSE)</f>
        <v>S</v>
      </c>
      <c r="AA227" s="2">
        <v>2015</v>
      </c>
      <c r="AB227" s="2">
        <v>0</v>
      </c>
    </row>
    <row r="228" spans="1:28" ht="32">
      <c r="A228" s="26" t="str">
        <f>TRIM(Papers!B265)</f>
        <v>Relaxation dynamics of fluid membranes</v>
      </c>
      <c r="B228" s="26" t="str">
        <f t="shared" si="66"/>
        <v>Relaxation dynamics of fluid membranes</v>
      </c>
      <c r="C228" s="26" t="str">
        <f>TRIM(Papers!C265)</f>
        <v>Arroyo, M. and DeSimone, A.</v>
      </c>
      <c r="D228" s="26" t="str">
        <f>TRIM(Papers!D265)</f>
        <v>Physical Review E , Vol. 79, Issue 3, pp. 31914-31898, 2009</v>
      </c>
      <c r="E228" s="26">
        <f t="shared" si="67"/>
        <v>59</v>
      </c>
      <c r="F228">
        <f t="shared" si="68"/>
        <v>19</v>
      </c>
      <c r="G228" s="26" t="str">
        <f t="shared" si="69"/>
        <v xml:space="preserve">Physical Review E </v>
      </c>
      <c r="H228" s="26">
        <f t="shared" si="74"/>
        <v>37</v>
      </c>
      <c r="I228" s="26">
        <f t="shared" si="75"/>
        <v>0</v>
      </c>
      <c r="J228" s="26">
        <f t="shared" si="76"/>
        <v>37</v>
      </c>
      <c r="K228" s="26" t="str">
        <f t="shared" si="70"/>
        <v>79, Issue 3</v>
      </c>
      <c r="L228" s="26">
        <f t="shared" si="61"/>
        <v>48</v>
      </c>
      <c r="M228" s="27" t="str">
        <f t="shared" si="71"/>
        <v>31914</v>
      </c>
      <c r="N228" s="26">
        <f t="shared" si="62"/>
        <v>54</v>
      </c>
      <c r="O228" s="26" t="str">
        <f t="shared" si="72"/>
        <v>31898</v>
      </c>
      <c r="P228" s="26" t="str">
        <f t="shared" si="73"/>
        <v>2009</v>
      </c>
      <c r="Q228" t="str">
        <f>Papers!A265</f>
        <v>2009-PRE-AdS</v>
      </c>
      <c r="R228" s="2">
        <f t="shared" si="63"/>
        <v>5</v>
      </c>
      <c r="S228" s="2">
        <f t="shared" si="64"/>
        <v>9</v>
      </c>
      <c r="T228" s="2" t="str">
        <f t="shared" si="65"/>
        <v>PRE</v>
      </c>
      <c r="U228" s="2" t="str">
        <f>VLOOKUP(T228,Revistes!B$3:C$220,2, FALSE)</f>
        <v>1550-2376</v>
      </c>
      <c r="V228" s="25" t="str">
        <f>VLOOKUP(U228,Revistes!C$3:D$220,2, FALSE)</f>
        <v>R</v>
      </c>
      <c r="W228" s="25" t="str">
        <f>VLOOKUP(V228,Revistes!D$3:E$220,2, FALSE)</f>
        <v>S</v>
      </c>
      <c r="AA228" s="2">
        <v>2015</v>
      </c>
      <c r="AB228" s="2">
        <v>0</v>
      </c>
    </row>
    <row r="229" spans="1:28" ht="96">
      <c r="A229" s="26" t="str">
        <f>TRIM(Papers!B266)</f>
        <v>Robust mechanisms of ventral furrow invagination require the combination of cellular shape changes</v>
      </c>
      <c r="B229" s="26" t="str">
        <f t="shared" si="66"/>
        <v>Robust mechanisms of ventral furrow invagination require the combination of cellular shape changes</v>
      </c>
      <c r="C229" s="26" t="str">
        <f>TRIM(Papers!C266)</f>
        <v>Conte, V.; Muñoz, J.; Baum, B. and Miodownik M.</v>
      </c>
      <c r="D229" s="26" t="str">
        <f>TRIM(Papers!D266)</f>
        <v>Physical Biology , Vol. 6, Issue 1, pp. 16010-16021, 2009</v>
      </c>
      <c r="E229" s="26">
        <f t="shared" si="67"/>
        <v>57</v>
      </c>
      <c r="F229">
        <f t="shared" si="68"/>
        <v>18</v>
      </c>
      <c r="G229" s="26" t="str">
        <f t="shared" si="69"/>
        <v xml:space="preserve">Physical Biology </v>
      </c>
      <c r="H229" s="26">
        <f t="shared" si="74"/>
        <v>35</v>
      </c>
      <c r="I229" s="26">
        <f t="shared" si="75"/>
        <v>0</v>
      </c>
      <c r="J229" s="26">
        <f t="shared" si="76"/>
        <v>35</v>
      </c>
      <c r="K229" s="26" t="str">
        <f t="shared" si="70"/>
        <v>6, Issue 1</v>
      </c>
      <c r="L229" s="26">
        <f t="shared" si="61"/>
        <v>46</v>
      </c>
      <c r="M229" s="27" t="str">
        <f t="shared" si="71"/>
        <v>16010</v>
      </c>
      <c r="N229" s="26">
        <f t="shared" si="62"/>
        <v>52</v>
      </c>
      <c r="O229" s="26" t="str">
        <f t="shared" si="72"/>
        <v>16021</v>
      </c>
      <c r="P229" s="26" t="str">
        <f t="shared" si="73"/>
        <v>2009</v>
      </c>
      <c r="Q229" t="str">
        <f>Papers!A266</f>
        <v>2009-PB-CMBM</v>
      </c>
      <c r="R229" s="2">
        <f t="shared" si="63"/>
        <v>5</v>
      </c>
      <c r="S229" s="2">
        <f t="shared" si="64"/>
        <v>8</v>
      </c>
      <c r="T229" s="2" t="str">
        <f t="shared" si="65"/>
        <v>PB</v>
      </c>
      <c r="U229" s="2" t="str">
        <f>VLOOKUP(T229,Revistes!B$3:C$220,2, FALSE)</f>
        <v>1478-3975</v>
      </c>
      <c r="V229" s="25" t="str">
        <f>VLOOKUP(U229,Revistes!C$3:D$220,2, FALSE)</f>
        <v>R</v>
      </c>
      <c r="W229" s="25" t="str">
        <f>VLOOKUP(V229,Revistes!D$3:E$220,2, FALSE)</f>
        <v>S</v>
      </c>
      <c r="AA229" s="2">
        <v>2015</v>
      </c>
      <c r="AB229" s="2">
        <v>0</v>
      </c>
    </row>
    <row r="230" spans="1:28" ht="96">
      <c r="A230" s="26" t="str">
        <f>TRIM(Papers!B267)</f>
        <v>Exact bounds for linear outputs of the convection-diffusion-reaction equation using flux-free error estimates</v>
      </c>
      <c r="B230" s="26" t="str">
        <f t="shared" si="66"/>
        <v>Exact bounds for linear outputs of the convection-diffusion-reaction equation using flux-free error estimates</v>
      </c>
      <c r="C230" s="26" t="str">
        <f>TRIM(Papers!C267)</f>
        <v>Parés, N., Díez, P., Huerta, A.</v>
      </c>
      <c r="D230" s="26" t="str">
        <f>TRIM(Papers!D267)</f>
        <v>Journal on Scientific Computing (SIAM) , Vol. 31, Issue 4, pp. 3064-3089, 2009</v>
      </c>
      <c r="E230" s="26">
        <f t="shared" si="67"/>
        <v>78</v>
      </c>
      <c r="F230">
        <f t="shared" si="68"/>
        <v>40</v>
      </c>
      <c r="G230" s="26" t="str">
        <f t="shared" si="69"/>
        <v xml:space="preserve">Journal on Scientific Computing (SIAM) </v>
      </c>
      <c r="H230" s="26">
        <f t="shared" si="74"/>
        <v>58</v>
      </c>
      <c r="I230" s="26">
        <f t="shared" si="75"/>
        <v>0</v>
      </c>
      <c r="J230" s="26">
        <f t="shared" si="76"/>
        <v>58</v>
      </c>
      <c r="K230" s="26" t="str">
        <f t="shared" si="70"/>
        <v>31, Issue 4</v>
      </c>
      <c r="L230" s="26">
        <f t="shared" si="61"/>
        <v>68</v>
      </c>
      <c r="M230" s="27" t="str">
        <f t="shared" si="71"/>
        <v>3064</v>
      </c>
      <c r="N230" s="26">
        <f t="shared" si="62"/>
        <v>73</v>
      </c>
      <c r="O230" s="26" t="str">
        <f t="shared" si="72"/>
        <v>3089</v>
      </c>
      <c r="P230" s="26" t="str">
        <f t="shared" si="73"/>
        <v>2009</v>
      </c>
      <c r="Q230" t="str">
        <f>Papers!A267</f>
        <v>2009-JSC-PDH</v>
      </c>
      <c r="R230" s="2">
        <f t="shared" si="63"/>
        <v>5</v>
      </c>
      <c r="S230" s="2">
        <f t="shared" si="64"/>
        <v>9</v>
      </c>
      <c r="T230" s="2" t="str">
        <f t="shared" si="65"/>
        <v>JSC</v>
      </c>
      <c r="U230" s="2" t="str">
        <f>VLOOKUP(T230,Revistes!B$3:C$220,2, FALSE)</f>
        <v>0885-7474</v>
      </c>
      <c r="V230" s="25" t="str">
        <f>VLOOKUP(U230,Revistes!C$3:D$220,2, FALSE)</f>
        <v>R</v>
      </c>
      <c r="W230" s="25" t="str">
        <f>VLOOKUP(V230,Revistes!D$3:E$220,2, FALSE)</f>
        <v>S</v>
      </c>
      <c r="AA230" s="2">
        <v>2015</v>
      </c>
      <c r="AB230" s="2">
        <v>0</v>
      </c>
    </row>
    <row r="231" spans="1:28" ht="48">
      <c r="A231" s="26" t="str">
        <f>TRIM(Papers!B268)</f>
        <v>Elastic bending modulus of monolayer graphene</v>
      </c>
      <c r="B231" s="26" t="str">
        <f t="shared" si="66"/>
        <v>Elastic bending modulus of monolayer graphene</v>
      </c>
      <c r="C231" s="26" t="str">
        <f>TRIM(Papers!C268)</f>
        <v>Lu, Q; Arroyo, M and Huang, R</v>
      </c>
      <c r="D231" s="26" t="str">
        <f>TRIM(Papers!D268)</f>
        <v>Journal of Physics D: Applied Physics , Vol. 42, Issue10, pp. 102002-102009, 2009</v>
      </c>
      <c r="E231" s="26">
        <f t="shared" si="67"/>
        <v>81</v>
      </c>
      <c r="F231">
        <f t="shared" si="68"/>
        <v>39</v>
      </c>
      <c r="G231" s="26" t="str">
        <f t="shared" si="69"/>
        <v xml:space="preserve">Journal of Physics D: Applied Physics </v>
      </c>
      <c r="H231" s="26">
        <f t="shared" si="74"/>
        <v>57</v>
      </c>
      <c r="I231" s="26">
        <f t="shared" si="75"/>
        <v>0</v>
      </c>
      <c r="J231" s="26">
        <f t="shared" si="76"/>
        <v>57</v>
      </c>
      <c r="K231" s="26" t="str">
        <f t="shared" si="70"/>
        <v>42, Issue10</v>
      </c>
      <c r="L231" s="26">
        <f t="shared" si="61"/>
        <v>69</v>
      </c>
      <c r="M231" s="27" t="str">
        <f t="shared" si="71"/>
        <v>102002</v>
      </c>
      <c r="N231" s="26">
        <f t="shared" si="62"/>
        <v>76</v>
      </c>
      <c r="O231" s="26" t="str">
        <f t="shared" si="72"/>
        <v>102009</v>
      </c>
      <c r="P231" s="26" t="str">
        <f t="shared" si="73"/>
        <v>2009</v>
      </c>
      <c r="Q231" t="str">
        <f>Papers!A268</f>
        <v>2009-JPDAP-LAH</v>
      </c>
      <c r="R231" s="2">
        <f t="shared" si="63"/>
        <v>5</v>
      </c>
      <c r="S231" s="2">
        <f t="shared" si="64"/>
        <v>11</v>
      </c>
      <c r="T231" s="2" t="str">
        <f t="shared" si="65"/>
        <v>JPDAP</v>
      </c>
      <c r="U231" s="2" t="str">
        <f>VLOOKUP(T231,Revistes!B$3:C$220,2, FALSE)</f>
        <v>0022-3727</v>
      </c>
      <c r="V231" s="25" t="str">
        <f>VLOOKUP(U231,Revistes!C$3:D$220,2, FALSE)</f>
        <v>R</v>
      </c>
      <c r="W231" s="25" t="str">
        <f>VLOOKUP(V231,Revistes!D$3:E$220,2, FALSE)</f>
        <v>S</v>
      </c>
      <c r="AA231" s="2">
        <v>2015</v>
      </c>
      <c r="AB231" s="2">
        <v>0</v>
      </c>
    </row>
    <row r="232" spans="1:28" ht="96">
      <c r="A232" s="26" t="str">
        <f>TRIM(Papers!B269)</f>
        <v>Effective coarse-grained simulations of super-thick multi-walled carbon nanotubes under torsion</v>
      </c>
      <c r="B232" s="26" t="str">
        <f t="shared" si="66"/>
        <v>Effective coarse-grained simulations of super-thick multi-walled carbon nanotubes under torsion</v>
      </c>
      <c r="C232" s="26" t="str">
        <f>TRIM(Papers!C269)</f>
        <v>Jian Zou, Xu Huang, Marino Arroyo, and Sulin Zhang</v>
      </c>
      <c r="D232" s="26" t="str">
        <f>TRIM(Papers!D269)</f>
        <v>Journal of Applied Physics , Vol. 5, Issue 3, pp. 33516-9, 2009</v>
      </c>
      <c r="E232" s="26">
        <f t="shared" si="67"/>
        <v>63</v>
      </c>
      <c r="F232">
        <f t="shared" si="68"/>
        <v>28</v>
      </c>
      <c r="G232" s="26" t="str">
        <f t="shared" si="69"/>
        <v xml:space="preserve">Journal of Applied Physics </v>
      </c>
      <c r="H232" s="26">
        <f t="shared" si="74"/>
        <v>45</v>
      </c>
      <c r="I232" s="26">
        <f t="shared" si="75"/>
        <v>0</v>
      </c>
      <c r="J232" s="26">
        <f t="shared" si="76"/>
        <v>45</v>
      </c>
      <c r="K232" s="26" t="str">
        <f t="shared" si="70"/>
        <v>5, Issue 3</v>
      </c>
      <c r="L232" s="26">
        <f t="shared" si="61"/>
        <v>56</v>
      </c>
      <c r="M232" s="27" t="str">
        <f t="shared" si="71"/>
        <v>33516</v>
      </c>
      <c r="N232" s="26">
        <f t="shared" si="62"/>
        <v>58</v>
      </c>
      <c r="O232" s="26" t="str">
        <f t="shared" si="72"/>
        <v>9</v>
      </c>
      <c r="P232" s="26" t="str">
        <f t="shared" si="73"/>
        <v>2009</v>
      </c>
      <c r="Q232" t="str">
        <f>Papers!A269</f>
        <v>2009-JAP-ZHAZ</v>
      </c>
      <c r="R232" s="2">
        <f t="shared" si="63"/>
        <v>5</v>
      </c>
      <c r="S232" s="2">
        <f t="shared" si="64"/>
        <v>9</v>
      </c>
      <c r="T232" s="2" t="str">
        <f t="shared" si="65"/>
        <v>JAP</v>
      </c>
      <c r="U232" s="2" t="str">
        <f>VLOOKUP(T232,Revistes!B$3:C$220,2, FALSE)</f>
        <v>0021-8979</v>
      </c>
      <c r="V232" s="25" t="str">
        <f>VLOOKUP(U232,Revistes!C$3:D$220,2, FALSE)</f>
        <v>R</v>
      </c>
      <c r="W232" s="25" t="str">
        <f>VLOOKUP(V232,Revistes!D$3:E$220,2, FALSE)</f>
        <v>S</v>
      </c>
      <c r="AA232" s="2">
        <v>2015</v>
      </c>
      <c r="AB232" s="2">
        <v>0</v>
      </c>
    </row>
    <row r="233" spans="1:28" ht="48">
      <c r="A233" s="26" t="str">
        <f>TRIM(Papers!B270)</f>
        <v>International Investments in the Water Sector</v>
      </c>
      <c r="B233" s="26" t="str">
        <f t="shared" si="66"/>
        <v>International Investments in the Water Sector</v>
      </c>
      <c r="C233" s="26" t="str">
        <f>TRIM(Papers!C270)</f>
        <v>Jiménez, A. and Pérez-Foguet, A.</v>
      </c>
      <c r="D233" s="26" t="str">
        <f>TRIM(Papers!D270)</f>
        <v>International Journal of Water Resources Development , Vol. 25, Issue: 1, pp. 1-14, 2009</v>
      </c>
      <c r="E233" s="26">
        <f t="shared" si="67"/>
        <v>88</v>
      </c>
      <c r="F233">
        <f t="shared" si="68"/>
        <v>54</v>
      </c>
      <c r="G233" s="26" t="str">
        <f t="shared" si="69"/>
        <v xml:space="preserve">International Journal of Water Resources Development </v>
      </c>
      <c r="H233" s="26">
        <f t="shared" si="74"/>
        <v>73</v>
      </c>
      <c r="I233" s="26">
        <f t="shared" si="75"/>
        <v>0</v>
      </c>
      <c r="J233" s="26">
        <f t="shared" si="76"/>
        <v>73</v>
      </c>
      <c r="K233" s="26" t="str">
        <f t="shared" si="70"/>
        <v>25, Issue: 1</v>
      </c>
      <c r="L233" s="26">
        <f t="shared" si="61"/>
        <v>80</v>
      </c>
      <c r="M233" s="27" t="str">
        <f t="shared" si="71"/>
        <v>1</v>
      </c>
      <c r="N233" s="26">
        <f t="shared" si="62"/>
        <v>83</v>
      </c>
      <c r="O233" s="26" t="str">
        <f t="shared" si="72"/>
        <v>14</v>
      </c>
      <c r="P233" s="26" t="str">
        <f t="shared" si="73"/>
        <v>2009</v>
      </c>
      <c r="Q233" t="str">
        <f>Papers!A270</f>
        <v>2009-IJWRD-JP</v>
      </c>
      <c r="R233" s="2">
        <f t="shared" si="63"/>
        <v>5</v>
      </c>
      <c r="S233" s="2">
        <f t="shared" si="64"/>
        <v>11</v>
      </c>
      <c r="T233" s="2" t="str">
        <f t="shared" si="65"/>
        <v>IJWRD</v>
      </c>
      <c r="U233" s="2" t="str">
        <f>VLOOKUP(T233,Revistes!B$3:C$220,2, FALSE)</f>
        <v>0790-0627</v>
      </c>
      <c r="V233" s="25" t="str">
        <f>VLOOKUP(U233,Revistes!C$3:D$220,2, FALSE)</f>
        <v>R</v>
      </c>
      <c r="W233" s="25" t="str">
        <f>VLOOKUP(V233,Revistes!D$3:E$220,2, FALSE)</f>
        <v>S</v>
      </c>
      <c r="AA233" s="2">
        <v>2015</v>
      </c>
      <c r="AB233" s="2">
        <v>0</v>
      </c>
    </row>
    <row r="234" spans="1:28" ht="112">
      <c r="A234" s="26" t="str">
        <f>TRIM(Papers!B271)</f>
        <v>Guaranteed energy error bounds for the Poisson equation using a flux-free approach: solving the local problems in subdomains</v>
      </c>
      <c r="B234" s="26" t="str">
        <f t="shared" si="66"/>
        <v>Guaranteed energy error bounds for the Poisson equation using a flux-free approach: solving the local problems in subdomains</v>
      </c>
      <c r="C234" s="26" t="str">
        <f>TRIM(Papers!C271)</f>
        <v>Parés, N., Santos, H., and Díez, P.</v>
      </c>
      <c r="D234" s="26" t="str">
        <f>TRIM(Papers!D271)</f>
        <v>International Journal for Numerical Methods in Engineering , Vol. 79, Issue 10, pp. 1203-1244, 2009</v>
      </c>
      <c r="E234" s="26">
        <f t="shared" si="67"/>
        <v>99</v>
      </c>
      <c r="F234">
        <f t="shared" si="68"/>
        <v>60</v>
      </c>
      <c r="G234" s="26" t="str">
        <f t="shared" si="69"/>
        <v xml:space="preserve">International Journal for Numerical Methods in Engineering </v>
      </c>
      <c r="H234" s="26">
        <f t="shared" si="74"/>
        <v>79</v>
      </c>
      <c r="I234" s="26">
        <f t="shared" si="75"/>
        <v>0</v>
      </c>
      <c r="J234" s="26">
        <f t="shared" si="76"/>
        <v>79</v>
      </c>
      <c r="K234" s="26" t="str">
        <f t="shared" si="70"/>
        <v>79, Issue 10</v>
      </c>
      <c r="L234" s="26">
        <f t="shared" si="61"/>
        <v>89</v>
      </c>
      <c r="M234" s="27" t="str">
        <f t="shared" si="71"/>
        <v>1203</v>
      </c>
      <c r="N234" s="26">
        <f t="shared" si="62"/>
        <v>94</v>
      </c>
      <c r="O234" s="26" t="str">
        <f t="shared" si="72"/>
        <v>1244</v>
      </c>
      <c r="P234" s="26" t="str">
        <f t="shared" si="73"/>
        <v>2009</v>
      </c>
      <c r="Q234" t="str">
        <f>Papers!A271</f>
        <v>2009-IJNME-PSD</v>
      </c>
      <c r="R234" s="2">
        <f t="shared" si="63"/>
        <v>5</v>
      </c>
      <c r="S234" s="2">
        <f t="shared" si="64"/>
        <v>11</v>
      </c>
      <c r="T234" s="2" t="str">
        <f t="shared" si="65"/>
        <v>IJNME</v>
      </c>
      <c r="U234" s="2" t="str">
        <f>VLOOKUP(T234,Revistes!B$3:C$220,2, FALSE)</f>
        <v>1097-0207</v>
      </c>
      <c r="V234" s="25" t="str">
        <f>VLOOKUP(U234,Revistes!C$3:D$220,2, FALSE)</f>
        <v>R</v>
      </c>
      <c r="W234" s="25" t="str">
        <f>VLOOKUP(V234,Revistes!D$3:E$220,2, FALSE)</f>
        <v>S</v>
      </c>
      <c r="AA234" s="2">
        <v>2015</v>
      </c>
      <c r="AB234" s="2">
        <v>0</v>
      </c>
    </row>
    <row r="235" spans="1:28" ht="96">
      <c r="A235" s="26" t="str">
        <f>TRIM(Papers!B272)</f>
        <v>Upper and lower bounds in limit analysis: adaptive meshing strategies and discontinuous loading</v>
      </c>
      <c r="B235" s="26" t="str">
        <f t="shared" si="66"/>
        <v>Upper and lower bounds in limit analysis: adaptive meshing strategies and discontinuous loading</v>
      </c>
      <c r="C235" s="26" t="str">
        <f>TRIM(Papers!C272)</f>
        <v>Muñoz, J.J., Bonet, J., Huerta, A., Peraire, J.</v>
      </c>
      <c r="D235" s="26" t="str">
        <f>TRIM(Papers!D272)</f>
        <v>International Journal for Numerical Methods in Engineering , Vol. 77, Issue 4, pp. 471-501, 2009</v>
      </c>
      <c r="E235" s="26">
        <f t="shared" si="67"/>
        <v>96</v>
      </c>
      <c r="F235">
        <f t="shared" si="68"/>
        <v>60</v>
      </c>
      <c r="G235" s="26" t="str">
        <f t="shared" si="69"/>
        <v xml:space="preserve">International Journal for Numerical Methods in Engineering </v>
      </c>
      <c r="H235" s="26">
        <f t="shared" si="74"/>
        <v>78</v>
      </c>
      <c r="I235" s="26">
        <f t="shared" si="75"/>
        <v>0</v>
      </c>
      <c r="J235" s="26">
        <f t="shared" si="76"/>
        <v>78</v>
      </c>
      <c r="K235" s="26" t="str">
        <f t="shared" si="70"/>
        <v>77, Issue 4</v>
      </c>
      <c r="L235" s="26">
        <f t="shared" si="61"/>
        <v>87</v>
      </c>
      <c r="M235" s="27" t="str">
        <f t="shared" si="71"/>
        <v>471</v>
      </c>
      <c r="N235" s="26">
        <f t="shared" si="62"/>
        <v>91</v>
      </c>
      <c r="O235" s="26" t="str">
        <f t="shared" si="72"/>
        <v>501</v>
      </c>
      <c r="P235" s="26" t="str">
        <f t="shared" si="73"/>
        <v>2009</v>
      </c>
      <c r="Q235" t="str">
        <f>Papers!A272</f>
        <v>2009-IJNME-MBHP</v>
      </c>
      <c r="R235" s="2">
        <f t="shared" si="63"/>
        <v>5</v>
      </c>
      <c r="S235" s="2">
        <f t="shared" si="64"/>
        <v>11</v>
      </c>
      <c r="T235" s="2" t="str">
        <f t="shared" si="65"/>
        <v>IJNME</v>
      </c>
      <c r="U235" s="2" t="str">
        <f>VLOOKUP(T235,Revistes!B$3:C$220,2, FALSE)</f>
        <v>1097-0207</v>
      </c>
      <c r="V235" s="25" t="str">
        <f>VLOOKUP(U235,Revistes!C$3:D$220,2, FALSE)</f>
        <v>R</v>
      </c>
      <c r="W235" s="25" t="str">
        <f>VLOOKUP(V235,Revistes!D$3:E$220,2, FALSE)</f>
        <v>S</v>
      </c>
      <c r="AA235" s="2">
        <v>2015</v>
      </c>
      <c r="AB235" s="2">
        <v>0</v>
      </c>
    </row>
    <row r="236" spans="1:28" ht="96">
      <c r="A236" s="26" t="str">
        <f>TRIM(Papers!B273)</f>
        <v>Smooth, second order, non-negative meshfree approximants selected by maximum entropy</v>
      </c>
      <c r="B236" s="26" t="str">
        <f t="shared" si="66"/>
        <v>Smooth, second order, non-negative meshfree approximants selected by maximum entropy</v>
      </c>
      <c r="C236" s="26" t="str">
        <f>TRIM(Papers!C273)</f>
        <v>C.J. Cyron, M. Arroyo, M. Ortiz</v>
      </c>
      <c r="D236" s="26" t="str">
        <f>TRIM(Papers!D273)</f>
        <v>International Journal for Numerical Methods in Engineering , Vol. 79, pp. 1605-1632, 2009</v>
      </c>
      <c r="E236" s="26">
        <f t="shared" si="67"/>
        <v>89</v>
      </c>
      <c r="F236">
        <f t="shared" si="68"/>
        <v>60</v>
      </c>
      <c r="G236" s="26" t="str">
        <f t="shared" si="69"/>
        <v xml:space="preserve">International Journal for Numerical Methods in Engineering </v>
      </c>
      <c r="H236" s="26">
        <f t="shared" si="74"/>
        <v>69</v>
      </c>
      <c r="I236" s="26">
        <f t="shared" si="75"/>
        <v>0</v>
      </c>
      <c r="J236" s="26">
        <f t="shared" si="76"/>
        <v>69</v>
      </c>
      <c r="K236" s="26" t="str">
        <f t="shared" si="70"/>
        <v>79</v>
      </c>
      <c r="L236" s="26">
        <f t="shared" si="61"/>
        <v>79</v>
      </c>
      <c r="M236" s="27" t="str">
        <f t="shared" si="71"/>
        <v>1605</v>
      </c>
      <c r="N236" s="26">
        <f t="shared" si="62"/>
        <v>84</v>
      </c>
      <c r="O236" s="26" t="str">
        <f t="shared" si="72"/>
        <v>1632</v>
      </c>
      <c r="P236" s="26" t="str">
        <f t="shared" si="73"/>
        <v>2009</v>
      </c>
      <c r="Q236" t="str">
        <f>Papers!A273</f>
        <v>2009-IJNME-CAO</v>
      </c>
      <c r="R236" s="2">
        <f t="shared" si="63"/>
        <v>5</v>
      </c>
      <c r="S236" s="2">
        <f t="shared" si="64"/>
        <v>11</v>
      </c>
      <c r="T236" s="2" t="str">
        <f t="shared" si="65"/>
        <v>IJNME</v>
      </c>
      <c r="U236" s="2" t="str">
        <f>VLOOKUP(T236,Revistes!B$3:C$220,2, FALSE)</f>
        <v>1097-0207</v>
      </c>
      <c r="V236" s="25" t="str">
        <f>VLOOKUP(U236,Revistes!C$3:D$220,2, FALSE)</f>
        <v>R</v>
      </c>
      <c r="W236" s="25" t="str">
        <f>VLOOKUP(V236,Revistes!D$3:E$220,2, FALSE)</f>
        <v>S</v>
      </c>
      <c r="AA236" s="2">
        <v>2015</v>
      </c>
      <c r="AB236" s="2">
        <v>0</v>
      </c>
    </row>
    <row r="237" spans="1:28" ht="80">
      <c r="A237" s="26" t="str">
        <f>TRIM(Papers!B274)</f>
        <v>Experimental validation of large-scale simulations of dynamic fracture along weak planes</v>
      </c>
      <c r="B237" s="26" t="str">
        <f t="shared" si="66"/>
        <v>Experimental validation of large-scale simulations of dynamic fracture along weak planes</v>
      </c>
      <c r="C237" s="26" t="str">
        <f>TRIM(Papers!C274)</f>
        <v>Chalivendra, V.B., Hong, S., Arias, I., Knap, J., Rosakis, A. J., Ortiz, M.</v>
      </c>
      <c r="D237" s="26" t="str">
        <f>TRIM(Papers!D274)</f>
        <v>International Journal of Impact Engineering , Vol. 36, Issue 7, pp. 888-898, 2009</v>
      </c>
      <c r="E237" s="26">
        <f t="shared" si="67"/>
        <v>81</v>
      </c>
      <c r="F237">
        <f t="shared" si="68"/>
        <v>45</v>
      </c>
      <c r="G237" s="26" t="str">
        <f t="shared" si="69"/>
        <v xml:space="preserve">International Journal of Impact Engineering </v>
      </c>
      <c r="H237" s="26">
        <f t="shared" si="74"/>
        <v>63</v>
      </c>
      <c r="I237" s="26">
        <f t="shared" si="75"/>
        <v>0</v>
      </c>
      <c r="J237" s="26">
        <f t="shared" si="76"/>
        <v>63</v>
      </c>
      <c r="K237" s="26" t="str">
        <f t="shared" si="70"/>
        <v>36, Issue 7</v>
      </c>
      <c r="L237" s="26">
        <f t="shared" si="61"/>
        <v>72</v>
      </c>
      <c r="M237" s="27" t="str">
        <f t="shared" si="71"/>
        <v>888</v>
      </c>
      <c r="N237" s="26">
        <f t="shared" si="62"/>
        <v>76</v>
      </c>
      <c r="O237" s="26" t="str">
        <f t="shared" si="72"/>
        <v>898</v>
      </c>
      <c r="P237" s="26" t="str">
        <f t="shared" si="73"/>
        <v>2009</v>
      </c>
      <c r="Q237" t="str">
        <f>Papers!A274</f>
        <v>2009-IJIE-CHAKRO</v>
      </c>
      <c r="R237" s="2">
        <f t="shared" si="63"/>
        <v>5</v>
      </c>
      <c r="S237" s="2">
        <f t="shared" si="64"/>
        <v>10</v>
      </c>
      <c r="T237" s="2" t="str">
        <f t="shared" si="65"/>
        <v>IJIE</v>
      </c>
      <c r="U237" s="2" t="str">
        <f>VLOOKUP(T237,Revistes!B$3:C$220,2, FALSE)</f>
        <v>0734-743X</v>
      </c>
      <c r="V237" s="25" t="str">
        <f>VLOOKUP(U237,Revistes!C$3:D$220,2, FALSE)</f>
        <v>R</v>
      </c>
      <c r="W237" s="25" t="str">
        <f>VLOOKUP(V237,Revistes!D$3:E$220,2, FALSE)</f>
        <v>S</v>
      </c>
      <c r="AA237" s="2">
        <v>2015</v>
      </c>
      <c r="AB237" s="2">
        <v>0</v>
      </c>
    </row>
    <row r="238" spans="1:28" ht="48">
      <c r="A238" s="26" t="str">
        <f>TRIM(Papers!B275)</f>
        <v>Hierarchical X-FEM for n-phase flow (n&gt;2)</v>
      </c>
      <c r="B238" s="26" t="str">
        <f t="shared" si="66"/>
        <v>Hierarchical X-FEM for n-phase flow (n&gt;2)</v>
      </c>
      <c r="C238" s="26" t="str">
        <f>TRIM(Papers!C275)</f>
        <v>Zlotnik, S., Díez, P.</v>
      </c>
      <c r="D238" s="26" t="str">
        <f>TRIM(Papers!D275)</f>
        <v>Computer Methods in Applied Mechanics and Engineering , Vol. 198 Issues 30-32, pp. 2329-2338, 2009</v>
      </c>
      <c r="E238" s="26">
        <f t="shared" si="67"/>
        <v>98</v>
      </c>
      <c r="F238">
        <f t="shared" si="68"/>
        <v>55</v>
      </c>
      <c r="G238" s="26" t="str">
        <f t="shared" si="69"/>
        <v xml:space="preserve">Computer Methods in Applied Mechanics and Engineering </v>
      </c>
      <c r="H238" s="26">
        <f t="shared" si="74"/>
        <v>78</v>
      </c>
      <c r="I238" s="26">
        <f t="shared" si="75"/>
        <v>0</v>
      </c>
      <c r="J238" s="26">
        <f t="shared" si="76"/>
        <v>78</v>
      </c>
      <c r="K238" s="26" t="str">
        <f t="shared" si="70"/>
        <v>198 Issues 30-32</v>
      </c>
      <c r="L238" s="26">
        <f t="shared" si="61"/>
        <v>88</v>
      </c>
      <c r="M238" s="27" t="str">
        <f t="shared" si="71"/>
        <v>2329</v>
      </c>
      <c r="N238" s="26">
        <f t="shared" si="62"/>
        <v>93</v>
      </c>
      <c r="O238" s="26" t="str">
        <f t="shared" si="72"/>
        <v>2338</v>
      </c>
      <c r="P238" s="26" t="str">
        <f t="shared" si="73"/>
        <v>2009</v>
      </c>
      <c r="Q238" t="str">
        <f>Papers!A275</f>
        <v>2009-CMAME-ZD</v>
      </c>
      <c r="R238" s="2">
        <f t="shared" si="63"/>
        <v>5</v>
      </c>
      <c r="S238" s="2">
        <f t="shared" si="64"/>
        <v>11</v>
      </c>
      <c r="T238" s="2" t="str">
        <f t="shared" si="65"/>
        <v>CMAME</v>
      </c>
      <c r="U238" s="2" t="str">
        <f>VLOOKUP(T238,Revistes!B$3:C$220,2, FALSE)</f>
        <v>0045-7825</v>
      </c>
      <c r="V238" s="25" t="str">
        <f>VLOOKUP(U238,Revistes!C$3:D$220,2, FALSE)</f>
        <v>R</v>
      </c>
      <c r="W238" s="25" t="str">
        <f>VLOOKUP(V238,Revistes!D$3:E$220,2, FALSE)</f>
        <v>S</v>
      </c>
      <c r="AA238" s="2">
        <v>2015</v>
      </c>
      <c r="AB238" s="2">
        <v>0</v>
      </c>
    </row>
    <row r="239" spans="1:28" ht="112">
      <c r="A239" s="26" t="str">
        <f>TRIM(Papers!B276)</f>
        <v>A simple strategy to assess the error in the numerical wave number of the Finite Element solution of the Helmholtz equation</v>
      </c>
      <c r="B239" s="26" t="str">
        <f t="shared" si="66"/>
        <v>A simple strategy to assess the error in the numerical wave number of the Finite Element solution of the Helmholtz equation</v>
      </c>
      <c r="C239" s="26" t="str">
        <f>TRIM(Papers!C276)</f>
        <v>Steffens, L.M.,Díez, P.</v>
      </c>
      <c r="D239" s="26" t="str">
        <f>TRIM(Papers!D276)</f>
        <v>Computer Methods in Applied Mechanics and Engineering , Vol. 198, Issues 15-16, pp. 1389-1400, 2009</v>
      </c>
      <c r="E239" s="26">
        <f t="shared" si="67"/>
        <v>99</v>
      </c>
      <c r="F239">
        <f t="shared" si="68"/>
        <v>55</v>
      </c>
      <c r="G239" s="26" t="str">
        <f t="shared" si="69"/>
        <v xml:space="preserve">Computer Methods in Applied Mechanics and Engineering </v>
      </c>
      <c r="H239" s="26">
        <f t="shared" si="74"/>
        <v>79</v>
      </c>
      <c r="I239" s="26">
        <f t="shared" si="75"/>
        <v>0</v>
      </c>
      <c r="J239" s="26">
        <f t="shared" si="76"/>
        <v>79</v>
      </c>
      <c r="K239" s="26" t="str">
        <f t="shared" si="70"/>
        <v>198, Issues 15-16</v>
      </c>
      <c r="L239" s="26">
        <f t="shared" si="61"/>
        <v>89</v>
      </c>
      <c r="M239" s="27" t="str">
        <f t="shared" si="71"/>
        <v>1389</v>
      </c>
      <c r="N239" s="26">
        <f t="shared" si="62"/>
        <v>94</v>
      </c>
      <c r="O239" s="26" t="str">
        <f t="shared" si="72"/>
        <v>1400</v>
      </c>
      <c r="P239" s="26" t="str">
        <f t="shared" si="73"/>
        <v>2009</v>
      </c>
      <c r="Q239" t="str">
        <f>Papers!A276</f>
        <v>2009-CMAME-SD</v>
      </c>
      <c r="R239" s="2">
        <f t="shared" si="63"/>
        <v>5</v>
      </c>
      <c r="S239" s="2">
        <f t="shared" si="64"/>
        <v>11</v>
      </c>
      <c r="T239" s="2" t="str">
        <f t="shared" si="65"/>
        <v>CMAME</v>
      </c>
      <c r="U239" s="2" t="str">
        <f>VLOOKUP(T239,Revistes!B$3:C$220,2, FALSE)</f>
        <v>0045-7825</v>
      </c>
      <c r="V239" s="25" t="str">
        <f>VLOOKUP(U239,Revistes!C$3:D$220,2, FALSE)</f>
        <v>R</v>
      </c>
      <c r="W239" s="25" t="str">
        <f>VLOOKUP(V239,Revistes!D$3:E$220,2, FALSE)</f>
        <v>S</v>
      </c>
      <c r="AA239" s="2">
        <v>2015</v>
      </c>
      <c r="AB239" s="2">
        <v>0</v>
      </c>
    </row>
    <row r="240" spans="1:28" ht="80">
      <c r="A240" s="26" t="str">
        <f>TRIM(Papers!B277)</f>
        <v>Strict error bounds for linear solid mechanics problems using a subdomain-based flux-free method</v>
      </c>
      <c r="B240" s="26" t="str">
        <f t="shared" si="66"/>
        <v>Strict error bounds for linear solid mechanics problems using a subdomain-based flux-free method</v>
      </c>
      <c r="C240" s="26" t="str">
        <f>TRIM(Papers!C277)</f>
        <v>Cottereau, R; Díez, P and Huerta, A</v>
      </c>
      <c r="D240" s="26" t="str">
        <f>TRIM(Papers!D277)</f>
        <v>Computational Mechanics , Vol. 44, Issue 4, pp. 533-547, 2009</v>
      </c>
      <c r="E240" s="26">
        <f t="shared" si="67"/>
        <v>61</v>
      </c>
      <c r="F240">
        <f t="shared" si="68"/>
        <v>25</v>
      </c>
      <c r="G240" s="26" t="str">
        <f t="shared" si="69"/>
        <v xml:space="preserve">Computational Mechanics </v>
      </c>
      <c r="H240" s="26">
        <f t="shared" si="74"/>
        <v>43</v>
      </c>
      <c r="I240" s="26">
        <f t="shared" si="75"/>
        <v>0</v>
      </c>
      <c r="J240" s="26">
        <f t="shared" si="76"/>
        <v>43</v>
      </c>
      <c r="K240" s="26" t="str">
        <f t="shared" si="70"/>
        <v>44, Issue 4</v>
      </c>
      <c r="L240" s="26">
        <f t="shared" si="61"/>
        <v>52</v>
      </c>
      <c r="M240" s="27" t="str">
        <f t="shared" si="71"/>
        <v>533</v>
      </c>
      <c r="N240" s="26">
        <f t="shared" si="62"/>
        <v>56</v>
      </c>
      <c r="O240" s="26" t="str">
        <f t="shared" si="72"/>
        <v>547</v>
      </c>
      <c r="P240" s="26" t="str">
        <f t="shared" si="73"/>
        <v>2009</v>
      </c>
      <c r="Q240" t="str">
        <f>Papers!A277</f>
        <v>2009-CM-CDH</v>
      </c>
      <c r="R240" s="2">
        <f t="shared" si="63"/>
        <v>5</v>
      </c>
      <c r="S240" s="2">
        <f t="shared" si="64"/>
        <v>8</v>
      </c>
      <c r="T240" s="2" t="str">
        <f t="shared" si="65"/>
        <v>CM</v>
      </c>
      <c r="U240" s="2" t="str">
        <f>VLOOKUP(T240,Revistes!B$3:C$220,2, FALSE)</f>
        <v>0178-7675</v>
      </c>
      <c r="V240" s="25" t="str">
        <f>VLOOKUP(U240,Revistes!C$3:D$220,2, FALSE)</f>
        <v>R</v>
      </c>
      <c r="W240" s="25" t="str">
        <f>VLOOKUP(V240,Revistes!D$3:E$220,2, FALSE)</f>
        <v>S</v>
      </c>
      <c r="AA240" s="2">
        <v>2015</v>
      </c>
      <c r="AB240" s="2">
        <v>0</v>
      </c>
    </row>
    <row r="241" spans="1:28" ht="64">
      <c r="A241" s="26" t="str">
        <f>TRIM(Papers!B278)</f>
        <v>The role of studs in the sound transmission of double walls</v>
      </c>
      <c r="B241" s="26" t="str">
        <f t="shared" si="66"/>
        <v>The role of studs in the sound transmission of double walls</v>
      </c>
      <c r="C241" s="26" t="str">
        <f>TRIM(Papers!C278)</f>
        <v>Poblet-Puig, J., Rodríguez-Ferran, A., Guigou-Carter, C. and Villot, M.</v>
      </c>
      <c r="D241" s="26" t="str">
        <f>TRIM(Papers!D278)</f>
        <v>Acta Acustica United with Acustica , Vol. 45, Issue 3, pp. 555-567, 2009</v>
      </c>
      <c r="E241" s="26">
        <f t="shared" si="67"/>
        <v>72</v>
      </c>
      <c r="F241">
        <f t="shared" si="68"/>
        <v>36</v>
      </c>
      <c r="G241" s="26" t="str">
        <f t="shared" si="69"/>
        <v xml:space="preserve">Acta Acustica United with Acustica </v>
      </c>
      <c r="H241" s="26">
        <f t="shared" si="74"/>
        <v>54</v>
      </c>
      <c r="I241" s="26">
        <f t="shared" si="75"/>
        <v>0</v>
      </c>
      <c r="J241" s="26">
        <f t="shared" si="76"/>
        <v>54</v>
      </c>
      <c r="K241" s="26" t="str">
        <f t="shared" si="70"/>
        <v>45, Issue 3</v>
      </c>
      <c r="L241" s="26">
        <f t="shared" si="61"/>
        <v>63</v>
      </c>
      <c r="M241" s="27" t="str">
        <f t="shared" si="71"/>
        <v>555</v>
      </c>
      <c r="N241" s="26">
        <f t="shared" si="62"/>
        <v>67</v>
      </c>
      <c r="O241" s="26" t="str">
        <f t="shared" si="72"/>
        <v>567</v>
      </c>
      <c r="P241" s="26" t="str">
        <f t="shared" si="73"/>
        <v>2009</v>
      </c>
      <c r="Q241" t="str">
        <f>Papers!A278</f>
        <v>2009-AAUA-PRGV</v>
      </c>
      <c r="R241" s="2">
        <f t="shared" si="63"/>
        <v>5</v>
      </c>
      <c r="S241" s="2">
        <f t="shared" si="64"/>
        <v>10</v>
      </c>
      <c r="T241" s="2" t="str">
        <f t="shared" si="65"/>
        <v>AAUA</v>
      </c>
      <c r="U241" s="2" t="str">
        <f>VLOOKUP(T241,Revistes!B$3:C$220,2, FALSE)</f>
        <v>1610-1928</v>
      </c>
      <c r="V241" s="25" t="str">
        <f>VLOOKUP(U241,Revistes!C$3:D$220,2, FALSE)</f>
        <v>R</v>
      </c>
      <c r="W241" s="25" t="str">
        <f>VLOOKUP(V241,Revistes!D$3:E$220,2, FALSE)</f>
        <v>S</v>
      </c>
      <c r="AA241" s="2">
        <v>2015</v>
      </c>
      <c r="AB241" s="2">
        <v>0</v>
      </c>
    </row>
    <row r="242" spans="1:28" ht="80">
      <c r="A242" s="26" t="str">
        <f>TRIM(Papers!B279)</f>
        <v>Numerical modelling of the radiation efficiency of asymmetrical structures</v>
      </c>
      <c r="B242" s="26" t="str">
        <f t="shared" si="66"/>
        <v>Numerical modelling of the radiation efficiency of asymmetrical structures</v>
      </c>
      <c r="C242" s="26" t="str">
        <f>TRIM(Papers!C279)</f>
        <v>Poblet-Puig, J., Rodríguez-Ferran, A., Guigou-Carter, C. and Villot, M.</v>
      </c>
      <c r="D242" s="26" t="str">
        <f>TRIM(Papers!D279)</f>
        <v>Applied Acoustics , Vol. 70, Issue 5, pp. 777-780, 2009</v>
      </c>
      <c r="E242" s="26">
        <f t="shared" si="67"/>
        <v>55</v>
      </c>
      <c r="F242">
        <f t="shared" si="68"/>
        <v>19</v>
      </c>
      <c r="G242" s="26" t="str">
        <f t="shared" si="69"/>
        <v xml:space="preserve">Applied Acoustics </v>
      </c>
      <c r="H242" s="26">
        <f t="shared" si="74"/>
        <v>37</v>
      </c>
      <c r="I242" s="26">
        <f t="shared" si="75"/>
        <v>0</v>
      </c>
      <c r="J242" s="26">
        <f t="shared" si="76"/>
        <v>37</v>
      </c>
      <c r="K242" s="26" t="str">
        <f t="shared" si="70"/>
        <v>70, Issue 5</v>
      </c>
      <c r="L242" s="26">
        <f t="shared" si="61"/>
        <v>46</v>
      </c>
      <c r="M242" s="27" t="str">
        <f t="shared" si="71"/>
        <v>777</v>
      </c>
      <c r="N242" s="26">
        <f t="shared" si="62"/>
        <v>50</v>
      </c>
      <c r="O242" s="26" t="str">
        <f t="shared" si="72"/>
        <v>780</v>
      </c>
      <c r="P242" s="26" t="str">
        <f t="shared" si="73"/>
        <v>2009</v>
      </c>
      <c r="Q242" t="str">
        <f>Papers!A279</f>
        <v>2009-AA-PRGV</v>
      </c>
      <c r="R242" s="2">
        <f t="shared" si="63"/>
        <v>5</v>
      </c>
      <c r="S242" s="2">
        <f t="shared" si="64"/>
        <v>8</v>
      </c>
      <c r="T242" s="2" t="str">
        <f t="shared" si="65"/>
        <v>AA</v>
      </c>
      <c r="U242" s="2" t="str">
        <f>VLOOKUP(T242,Revistes!B$3:C$220,2, FALSE)</f>
        <v>0003-682X</v>
      </c>
      <c r="V242" s="25" t="str">
        <f>VLOOKUP(U242,Revistes!C$3:D$220,2, FALSE)</f>
        <v>R</v>
      </c>
      <c r="W242" s="25" t="str">
        <f>VLOOKUP(V242,Revistes!D$3:E$220,2, FALSE)</f>
        <v>S</v>
      </c>
      <c r="AA242" s="2">
        <v>2015</v>
      </c>
      <c r="AB242" s="2">
        <v>0</v>
      </c>
    </row>
    <row r="243" spans="1:28" ht="96">
      <c r="A243" s="26" t="str">
        <f>TRIM(Papers!B280)</f>
        <v>Improving water access indicators in developing countries: a proposal using water point mapping methodology</v>
      </c>
      <c r="B243" s="26" t="str">
        <f t="shared" si="66"/>
        <v>Improving water access indicators in developing countries: a proposal using water point mapping methodology</v>
      </c>
      <c r="C243" s="26" t="str">
        <f>TRIM(Papers!C280)</f>
        <v>Jiménez, A. and Pérez-Foguet, A.</v>
      </c>
      <c r="D243" s="26" t="str">
        <f>TRIM(Papers!D280)</f>
        <v>Water Science and Technology: Water Supply , Vol. 8, Issue 3, pp. 279-287, 2008</v>
      </c>
      <c r="E243" s="26">
        <f t="shared" si="67"/>
        <v>79</v>
      </c>
      <c r="F243">
        <f t="shared" si="68"/>
        <v>44</v>
      </c>
      <c r="G243" s="26" t="str">
        <f t="shared" si="69"/>
        <v xml:space="preserve">Water Science and Technology: Water Supply </v>
      </c>
      <c r="H243" s="26">
        <f t="shared" si="74"/>
        <v>61</v>
      </c>
      <c r="I243" s="26">
        <f t="shared" si="75"/>
        <v>0</v>
      </c>
      <c r="J243" s="26">
        <f t="shared" si="76"/>
        <v>61</v>
      </c>
      <c r="K243" s="26" t="str">
        <f t="shared" si="70"/>
        <v>8, Issue 3</v>
      </c>
      <c r="L243" s="26">
        <f t="shared" si="61"/>
        <v>70</v>
      </c>
      <c r="M243" s="27" t="str">
        <f t="shared" si="71"/>
        <v>279</v>
      </c>
      <c r="N243" s="26">
        <f t="shared" si="62"/>
        <v>74</v>
      </c>
      <c r="O243" s="26" t="str">
        <f t="shared" si="72"/>
        <v>287</v>
      </c>
      <c r="P243" s="26" t="str">
        <f t="shared" si="73"/>
        <v>2008</v>
      </c>
      <c r="Q243" t="str">
        <f>Papers!A280</f>
        <v>2008-WSTWS-JP</v>
      </c>
      <c r="R243" s="2">
        <f t="shared" si="63"/>
        <v>5</v>
      </c>
      <c r="S243" s="2">
        <f t="shared" si="64"/>
        <v>11</v>
      </c>
      <c r="T243" s="2" t="str">
        <f t="shared" si="65"/>
        <v>WSTWS</v>
      </c>
      <c r="U243" s="2" t="str">
        <f>VLOOKUP(T243,Revistes!B$3:C$220,2, FALSE)</f>
        <v>1606-9749</v>
      </c>
      <c r="V243" s="25" t="str">
        <f>VLOOKUP(U243,Revistes!C$3:D$220,2, FALSE)</f>
        <v>R</v>
      </c>
      <c r="W243" s="25" t="str">
        <f>VLOOKUP(V243,Revistes!D$3:E$220,2, FALSE)</f>
        <v>S</v>
      </c>
      <c r="AA243" s="2">
        <v>2015</v>
      </c>
      <c r="AB243" s="2">
        <v>0</v>
      </c>
    </row>
    <row r="244" spans="1:28" ht="80">
      <c r="A244" s="26" t="str">
        <f>TRIM(Papers!B281)</f>
        <v>Discretización de superficies mútiplemente conexas mediante submapping</v>
      </c>
      <c r="B244" s="26" t="str">
        <f t="shared" si="66"/>
        <v>Discretización de superficies mútiplemente conexas mediante submapping</v>
      </c>
      <c r="C244" s="26" t="str">
        <f>TRIM(Papers!C281)</f>
        <v>Ruiz-Gironés, E. y Sarrate, J.</v>
      </c>
      <c r="D244" s="26" t="str">
        <f>TRIM(Papers!D281)</f>
        <v>Revista Internacional de Métodos Numéricos para Cálculo y Diseño en Ingeniería , Vol. 24, Issue 2, pp. 163-181, 2008</v>
      </c>
      <c r="E244" s="26">
        <f t="shared" si="67"/>
        <v>116</v>
      </c>
      <c r="F244">
        <f t="shared" si="68"/>
        <v>80</v>
      </c>
      <c r="G244" s="26" t="str">
        <f t="shared" si="69"/>
        <v xml:space="preserve">Revista Internacional de Métodos Numéricos para Cálculo y Diseño en Ingeniería </v>
      </c>
      <c r="H244" s="26">
        <f t="shared" si="74"/>
        <v>98</v>
      </c>
      <c r="I244" s="26">
        <f t="shared" si="75"/>
        <v>0</v>
      </c>
      <c r="J244" s="26">
        <f t="shared" si="76"/>
        <v>98</v>
      </c>
      <c r="K244" s="26" t="str">
        <f t="shared" si="70"/>
        <v>24, Issue 2</v>
      </c>
      <c r="L244" s="26">
        <f t="shared" si="61"/>
        <v>107</v>
      </c>
      <c r="M244" s="27" t="str">
        <f t="shared" si="71"/>
        <v>163</v>
      </c>
      <c r="N244" s="26">
        <f t="shared" si="62"/>
        <v>111</v>
      </c>
      <c r="O244" s="26" t="str">
        <f t="shared" si="72"/>
        <v>181</v>
      </c>
      <c r="P244" s="26" t="str">
        <f t="shared" si="73"/>
        <v>2008</v>
      </c>
      <c r="Q244" t="str">
        <f>Papers!A281</f>
        <v>2008-RIMNCDI-RS</v>
      </c>
      <c r="R244" s="2">
        <f t="shared" si="63"/>
        <v>5</v>
      </c>
      <c r="S244" s="2">
        <f t="shared" si="64"/>
        <v>13</v>
      </c>
      <c r="T244" s="2" t="str">
        <f t="shared" si="65"/>
        <v>RIMNCDI</v>
      </c>
      <c r="U244" s="2" t="str">
        <f>VLOOKUP(T244,Revistes!B$3:C$220,2, FALSE)</f>
        <v>0213-1315</v>
      </c>
      <c r="V244" s="25" t="str">
        <f>VLOOKUP(U244,Revistes!C$3:D$220,2, FALSE)</f>
        <v>R</v>
      </c>
      <c r="W244" s="25" t="str">
        <f>VLOOKUP(V244,Revistes!D$3:E$220,2, FALSE)</f>
        <v>S</v>
      </c>
      <c r="AA244" s="2">
        <v>2015</v>
      </c>
      <c r="AB244" s="2">
        <v>0</v>
      </c>
    </row>
    <row r="245" spans="1:28" ht="64">
      <c r="A245" s="26" t="str">
        <f>TRIM(Papers!B282)</f>
        <v>Size-dependent nonlinear elastic scaling of multiwalled carbon nanotubes</v>
      </c>
      <c r="B245" s="26" t="str">
        <f t="shared" si="66"/>
        <v>Size-dependent nonlinear elastic scaling of multiwalled carbon nanotubes</v>
      </c>
      <c r="C245" s="26" t="str">
        <f>TRIM(Papers!C282)</f>
        <v>Arias I., Arroyo, M.</v>
      </c>
      <c r="D245" s="26" t="str">
        <f>TRIM(Papers!D282)</f>
        <v>Physical Review Letters , Vol. 100, Issue 8, Article number: 85503, 2008</v>
      </c>
      <c r="E245" s="26">
        <f t="shared" si="67"/>
        <v>72</v>
      </c>
      <c r="F245">
        <f t="shared" si="68"/>
        <v>25</v>
      </c>
      <c r="G245" s="26" t="str">
        <f t="shared" si="69"/>
        <v xml:space="preserve">Physical Review Letters </v>
      </c>
      <c r="H245" s="26">
        <f t="shared" si="74"/>
        <v>0</v>
      </c>
      <c r="I245" s="26">
        <f t="shared" si="75"/>
        <v>44</v>
      </c>
      <c r="J245" s="26">
        <f t="shared" si="76"/>
        <v>44</v>
      </c>
      <c r="K245" s="26" t="str">
        <f t="shared" si="70"/>
        <v>100, Issue 8</v>
      </c>
      <c r="L245" s="26">
        <f t="shared" si="61"/>
        <v>0</v>
      </c>
      <c r="M245" s="27" t="str">
        <f t="shared" si="71"/>
        <v>Article number: 85503</v>
      </c>
      <c r="N245" s="26">
        <f t="shared" si="62"/>
        <v>0</v>
      </c>
      <c r="O245" s="26" t="str">
        <f t="shared" si="72"/>
        <v xml:space="preserve"> </v>
      </c>
      <c r="P245" s="26" t="str">
        <f t="shared" si="73"/>
        <v>2008</v>
      </c>
      <c r="Q245" t="str">
        <f>Papers!A282</f>
        <v>2008-PRL-AA</v>
      </c>
      <c r="R245" s="2">
        <f t="shared" si="63"/>
        <v>5</v>
      </c>
      <c r="S245" s="2">
        <f t="shared" si="64"/>
        <v>9</v>
      </c>
      <c r="T245" s="2" t="str">
        <f t="shared" si="65"/>
        <v>PRL</v>
      </c>
      <c r="U245" s="2" t="str">
        <f>VLOOKUP(T245,Revistes!B$3:C$220,2, FALSE)</f>
        <v>1079-7114</v>
      </c>
      <c r="V245" s="25" t="str">
        <f>VLOOKUP(U245,Revistes!C$3:D$220,2, FALSE)</f>
        <v>R</v>
      </c>
      <c r="W245" s="25" t="str">
        <f>VLOOKUP(V245,Revistes!D$3:E$220,2, FALSE)</f>
        <v>S</v>
      </c>
      <c r="AA245" s="2">
        <v>2015</v>
      </c>
      <c r="AB245" s="2">
        <v>0</v>
      </c>
    </row>
    <row r="246" spans="1:28" ht="144">
      <c r="A246" s="26" t="str">
        <f>TRIM(Papers!B283)</f>
        <v>Small-scale gravitational instabilities under the oceans: implications for the evolution of oceanic lithosphere and its expression in geophysical observables</v>
      </c>
      <c r="B246" s="26" t="str">
        <f t="shared" si="66"/>
        <v>Small-scale gravitational instabilities under the oceans: implications for the evolution of oceanic lithosphere and its expression in geophysical observables</v>
      </c>
      <c r="C246" s="26" t="str">
        <f>TRIM(Papers!C283)</f>
        <v>Zlotnik, S., Afonso, J.C., Díez, P, and Fernández, M.</v>
      </c>
      <c r="D246" s="26" t="str">
        <f>TRIM(Papers!D283)</f>
        <v>Philosophical Magazine , Vol. 88, Issues 28-29, pp. 3197-3217, 2008</v>
      </c>
      <c r="E246" s="26">
        <f t="shared" si="67"/>
        <v>67</v>
      </c>
      <c r="F246">
        <f t="shared" si="68"/>
        <v>24</v>
      </c>
      <c r="G246" s="26" t="str">
        <f t="shared" si="69"/>
        <v xml:space="preserve">Philosophical Magazine </v>
      </c>
      <c r="H246" s="26">
        <f t="shared" si="74"/>
        <v>47</v>
      </c>
      <c r="I246" s="26">
        <f t="shared" si="75"/>
        <v>0</v>
      </c>
      <c r="J246" s="26">
        <f t="shared" si="76"/>
        <v>47</v>
      </c>
      <c r="K246" s="26" t="str">
        <f t="shared" si="70"/>
        <v>88, Issues 28-29</v>
      </c>
      <c r="L246" s="26">
        <f t="shared" si="61"/>
        <v>57</v>
      </c>
      <c r="M246" s="27" t="str">
        <f t="shared" si="71"/>
        <v>3197</v>
      </c>
      <c r="N246" s="26">
        <f t="shared" si="62"/>
        <v>62</v>
      </c>
      <c r="O246" s="26" t="str">
        <f t="shared" si="72"/>
        <v>3217</v>
      </c>
      <c r="P246" s="26" t="str">
        <f t="shared" si="73"/>
        <v>2008</v>
      </c>
      <c r="Q246" t="str">
        <f>Papers!A283</f>
        <v>2008-PM-ZADF</v>
      </c>
      <c r="R246" s="2">
        <f t="shared" si="63"/>
        <v>5</v>
      </c>
      <c r="S246" s="2">
        <f t="shared" si="64"/>
        <v>8</v>
      </c>
      <c r="T246" s="2" t="str">
        <f t="shared" si="65"/>
        <v>PM</v>
      </c>
      <c r="U246" s="2" t="str">
        <f>VLOOKUP(T246,Revistes!B$3:C$220,2, FALSE)</f>
        <v>1478-6435</v>
      </c>
      <c r="V246" s="25" t="str">
        <f>VLOOKUP(U246,Revistes!C$3:D$220,2, FALSE)</f>
        <v>R</v>
      </c>
      <c r="W246" s="25" t="str">
        <f>VLOOKUP(V246,Revistes!D$3:E$220,2, FALSE)</f>
        <v>S</v>
      </c>
      <c r="AA246" s="2">
        <v>2015</v>
      </c>
      <c r="AB246" s="2">
        <v>0</v>
      </c>
    </row>
    <row r="247" spans="1:28" ht="96">
      <c r="A247" s="26" t="str">
        <f>TRIM(Papers!B284)</f>
        <v>Modelling Gravitational Instabilities: Slab Break-off and Rayleigh-Taylor Diapirism</v>
      </c>
      <c r="B247" s="26" t="str">
        <f t="shared" si="66"/>
        <v>Modelling Gravitational Instabilities: Slab Break-off and Rayleigh-Taylor Diapirism</v>
      </c>
      <c r="C247" s="26" t="str">
        <f>TRIM(Papers!C284)</f>
        <v>Zlotnik, S., Fernández, M., Díez, P. and Vergés, J.</v>
      </c>
      <c r="D247" s="26" t="str">
        <f>TRIM(Papers!D284)</f>
        <v>Pure and Applied Geophysics , Vol. 165, Issue 8, pp. 1491-1510, 2008</v>
      </c>
      <c r="E247" s="26">
        <f t="shared" si="67"/>
        <v>68</v>
      </c>
      <c r="F247">
        <f t="shared" si="68"/>
        <v>29</v>
      </c>
      <c r="G247" s="26" t="str">
        <f t="shared" si="69"/>
        <v xml:space="preserve">Pure and Applied Geophysics </v>
      </c>
      <c r="H247" s="26">
        <f t="shared" si="74"/>
        <v>48</v>
      </c>
      <c r="I247" s="26">
        <f t="shared" si="75"/>
        <v>0</v>
      </c>
      <c r="J247" s="26">
        <f t="shared" si="76"/>
        <v>48</v>
      </c>
      <c r="K247" s="26" t="str">
        <f t="shared" si="70"/>
        <v>165, Issue 8</v>
      </c>
      <c r="L247" s="26">
        <f t="shared" si="61"/>
        <v>58</v>
      </c>
      <c r="M247" s="27" t="str">
        <f t="shared" si="71"/>
        <v>1491</v>
      </c>
      <c r="N247" s="26">
        <f t="shared" si="62"/>
        <v>63</v>
      </c>
      <c r="O247" s="26" t="str">
        <f t="shared" si="72"/>
        <v>1510</v>
      </c>
      <c r="P247" s="26" t="str">
        <f t="shared" si="73"/>
        <v>2008</v>
      </c>
      <c r="Q247" t="str">
        <f>Papers!A284</f>
        <v>2008-PAG-ZFDV</v>
      </c>
      <c r="R247" s="2">
        <f t="shared" si="63"/>
        <v>5</v>
      </c>
      <c r="S247" s="2">
        <f t="shared" si="64"/>
        <v>9</v>
      </c>
      <c r="T247" s="2" t="str">
        <f t="shared" si="65"/>
        <v>PAG</v>
      </c>
      <c r="U247" s="2" t="str">
        <f>VLOOKUP(T247,Revistes!B$3:C$220,2, FALSE)</f>
        <v>0033-4553</v>
      </c>
      <c r="V247" s="25" t="str">
        <f>VLOOKUP(U247,Revistes!C$3:D$220,2, FALSE)</f>
        <v>R</v>
      </c>
      <c r="W247" s="25" t="str">
        <f>VLOOKUP(V247,Revistes!D$3:E$220,2, FALSE)</f>
        <v>S</v>
      </c>
      <c r="AA247" s="2">
        <v>2015</v>
      </c>
      <c r="AB247" s="2">
        <v>0</v>
      </c>
    </row>
    <row r="248" spans="1:28" ht="80">
      <c r="A248" s="26" t="str">
        <f>TRIM(Papers!B285)</f>
        <v>Sustainability Assessment Of National Rural Water Supply Program In Tanzania</v>
      </c>
      <c r="B248" s="26" t="str">
        <f t="shared" si="66"/>
        <v>Sustainability Assessment Of National Rural Water Supply Program In Tanzania</v>
      </c>
      <c r="C248" s="26" t="str">
        <f>TRIM(Papers!C285)</f>
        <v>Giné, R. and Pérez-Foguet, A.</v>
      </c>
      <c r="D248" s="26" t="str">
        <f>TRIM(Papers!D285)</f>
        <v>Natural Resources Forum , Vol. 32, Issue 4, pp. 287-302, 2008</v>
      </c>
      <c r="E248" s="26">
        <f t="shared" si="67"/>
        <v>61</v>
      </c>
      <c r="F248">
        <f t="shared" si="68"/>
        <v>25</v>
      </c>
      <c r="G248" s="26" t="str">
        <f t="shared" si="69"/>
        <v xml:space="preserve">Natural Resources Forum </v>
      </c>
      <c r="H248" s="26">
        <f t="shared" si="74"/>
        <v>43</v>
      </c>
      <c r="I248" s="26">
        <f t="shared" si="75"/>
        <v>0</v>
      </c>
      <c r="J248" s="26">
        <f t="shared" si="76"/>
        <v>43</v>
      </c>
      <c r="K248" s="26" t="str">
        <f t="shared" si="70"/>
        <v>32, Issue 4</v>
      </c>
      <c r="L248" s="26">
        <f t="shared" si="61"/>
        <v>52</v>
      </c>
      <c r="M248" s="27" t="str">
        <f t="shared" si="71"/>
        <v>287</v>
      </c>
      <c r="N248" s="26">
        <f t="shared" si="62"/>
        <v>56</v>
      </c>
      <c r="O248" s="26" t="str">
        <f t="shared" si="72"/>
        <v>302</v>
      </c>
      <c r="P248" s="26" t="str">
        <f t="shared" si="73"/>
        <v>2008</v>
      </c>
      <c r="Q248" t="str">
        <f>Papers!A285</f>
        <v>2008-NRF-GP</v>
      </c>
      <c r="R248" s="2">
        <f t="shared" si="63"/>
        <v>5</v>
      </c>
      <c r="S248" s="2">
        <f t="shared" si="64"/>
        <v>9</v>
      </c>
      <c r="T248" s="2" t="str">
        <f t="shared" si="65"/>
        <v>NRF</v>
      </c>
      <c r="U248" s="2" t="str">
        <f>VLOOKUP(T248,Revistes!B$3:C$220,2, FALSE)</f>
        <v>0165-0203</v>
      </c>
      <c r="V248" s="25" t="str">
        <f>VLOOKUP(U248,Revistes!C$3:D$220,2, FALSE)</f>
        <v>R</v>
      </c>
      <c r="W248" s="25" t="str">
        <f>VLOOKUP(V248,Revistes!D$3:E$220,2, FALSE)</f>
        <v>S</v>
      </c>
      <c r="AA248" s="2">
        <v>2015</v>
      </c>
      <c r="AB248" s="2">
        <v>0</v>
      </c>
    </row>
    <row r="249" spans="1:28" ht="64">
      <c r="A249" s="26" t="str">
        <f>TRIM(Papers!B286)</f>
        <v>A three-dimensional progressive damage model for fibre-composite materials</v>
      </c>
      <c r="B249" s="26" t="str">
        <f t="shared" si="66"/>
        <v>A three-dimensional progressive damage model for fibre-composite materials</v>
      </c>
      <c r="C249" s="26" t="str">
        <f>TRIM(Papers!C286)</f>
        <v>Curiel, JL, Petrinic, N. and Wiegand, J.</v>
      </c>
      <c r="D249" s="26" t="str">
        <f>TRIM(Papers!D286)</f>
        <v>Mechanics Research Communications , Vol. 35, Issue 4, pp. 219-221, 2008</v>
      </c>
      <c r="E249" s="26">
        <f t="shared" si="67"/>
        <v>71</v>
      </c>
      <c r="F249">
        <f t="shared" si="68"/>
        <v>35</v>
      </c>
      <c r="G249" s="26" t="str">
        <f t="shared" si="69"/>
        <v xml:space="preserve">Mechanics Research Communications </v>
      </c>
      <c r="H249" s="26">
        <f t="shared" si="74"/>
        <v>53</v>
      </c>
      <c r="I249" s="26">
        <f t="shared" si="75"/>
        <v>0</v>
      </c>
      <c r="J249" s="26">
        <f t="shared" si="76"/>
        <v>53</v>
      </c>
      <c r="K249" s="26" t="str">
        <f t="shared" si="70"/>
        <v>35, Issue 4</v>
      </c>
      <c r="L249" s="26">
        <f t="shared" si="61"/>
        <v>62</v>
      </c>
      <c r="M249" s="27" t="str">
        <f t="shared" si="71"/>
        <v>219</v>
      </c>
      <c r="N249" s="26">
        <f t="shared" si="62"/>
        <v>66</v>
      </c>
      <c r="O249" s="26" t="str">
        <f t="shared" si="72"/>
        <v>221</v>
      </c>
      <c r="P249" s="26" t="str">
        <f t="shared" si="73"/>
        <v>2008</v>
      </c>
      <c r="Q249" t="str">
        <f>Papers!A286</f>
        <v>2008-MRC-CPW</v>
      </c>
      <c r="R249" s="2">
        <f t="shared" si="63"/>
        <v>5</v>
      </c>
      <c r="S249" s="2">
        <f t="shared" si="64"/>
        <v>9</v>
      </c>
      <c r="T249" s="2" t="str">
        <f t="shared" si="65"/>
        <v>MRC</v>
      </c>
      <c r="U249" s="2" t="str">
        <f>VLOOKUP(T249,Revistes!B$3:C$220,2, FALSE)</f>
        <v>0093-6413</v>
      </c>
      <c r="V249" s="25" t="str">
        <f>VLOOKUP(U249,Revistes!C$3:D$220,2, FALSE)</f>
        <v>R</v>
      </c>
      <c r="W249" s="25" t="str">
        <f>VLOOKUP(V249,Revistes!D$3:E$220,2, FALSE)</f>
        <v>S</v>
      </c>
      <c r="AA249" s="2">
        <v>2015</v>
      </c>
      <c r="AB249" s="2">
        <v>0</v>
      </c>
    </row>
    <row r="250" spans="1:28" ht="48">
      <c r="A250" s="26" t="str">
        <f>TRIM(Papers!B287)</f>
        <v>Optimization of a novel micro-opto-X-ray imaging lens</v>
      </c>
      <c r="B250" s="26" t="str">
        <f t="shared" si="66"/>
        <v>Optimization of a novel micro-opto-X-ray imaging lens</v>
      </c>
      <c r="C250" s="26" t="str">
        <f>TRIM(Papers!C287)</f>
        <v>Ostadi, H., Arroyo, M., Prewett, P.D., Jiang, K.C. and Huq , S.E</v>
      </c>
      <c r="D250" s="26" t="str">
        <f>TRIM(Papers!D287)</f>
        <v>Microelectronic Engineering , Vol. 85, Issues 5-6, pp. 1086-1088, 2008</v>
      </c>
      <c r="E250" s="26">
        <f t="shared" si="67"/>
        <v>70</v>
      </c>
      <c r="F250">
        <f t="shared" si="68"/>
        <v>29</v>
      </c>
      <c r="G250" s="26" t="str">
        <f t="shared" si="69"/>
        <v xml:space="preserve">Microelectronic Engineering </v>
      </c>
      <c r="H250" s="26">
        <f t="shared" si="74"/>
        <v>50</v>
      </c>
      <c r="I250" s="26">
        <f t="shared" si="75"/>
        <v>0</v>
      </c>
      <c r="J250" s="26">
        <f t="shared" si="76"/>
        <v>50</v>
      </c>
      <c r="K250" s="26" t="str">
        <f t="shared" si="70"/>
        <v>85, Issues 5-6</v>
      </c>
      <c r="L250" s="26">
        <f t="shared" si="61"/>
        <v>60</v>
      </c>
      <c r="M250" s="27" t="str">
        <f t="shared" si="71"/>
        <v>1086</v>
      </c>
      <c r="N250" s="26">
        <f t="shared" si="62"/>
        <v>65</v>
      </c>
      <c r="O250" s="26" t="str">
        <f t="shared" si="72"/>
        <v>1088</v>
      </c>
      <c r="P250" s="26" t="str">
        <f t="shared" si="73"/>
        <v>2008</v>
      </c>
      <c r="Q250" t="str">
        <f>Papers!A287</f>
        <v>2008-ME-OAPJH</v>
      </c>
      <c r="R250" s="2">
        <f t="shared" si="63"/>
        <v>5</v>
      </c>
      <c r="S250" s="2">
        <f t="shared" si="64"/>
        <v>8</v>
      </c>
      <c r="T250" s="2" t="str">
        <f t="shared" si="65"/>
        <v>ME</v>
      </c>
      <c r="U250" s="2" t="str">
        <f>VLOOKUP(T250,Revistes!B$3:C$220,2, FALSE)</f>
        <v>0167-9317</v>
      </c>
      <c r="V250" s="25" t="str">
        <f>VLOOKUP(U250,Revistes!C$3:D$220,2, FALSE)</f>
        <v>R</v>
      </c>
      <c r="W250" s="25" t="str">
        <f>VLOOKUP(V250,Revistes!D$3:E$220,2, FALSE)</f>
        <v>S</v>
      </c>
      <c r="AA250" s="2">
        <v>2015</v>
      </c>
      <c r="AB250" s="2">
        <v>0</v>
      </c>
    </row>
    <row r="251" spans="1:28" ht="80">
      <c r="A251" s="26" t="str">
        <f>TRIM(Papers!B288)</f>
        <v>Rippling and a phase-transforming mesoscopic model for multiwalled carbon nanotubes</v>
      </c>
      <c r="B251" s="26" t="str">
        <f t="shared" si="66"/>
        <v>Rippling and a phase-transforming mesoscopic model for multiwalled carbon nanotubes</v>
      </c>
      <c r="C251" s="26" t="str">
        <f>TRIM(Papers!C288)</f>
        <v>Arroyo, M., Arias I.</v>
      </c>
      <c r="D251" s="26" t="str">
        <f>TRIM(Papers!D288)</f>
        <v>Journal of the Mechanics and Physics of Solids , Vol. 56, Issue 4, pp. 1224-1244, 2008</v>
      </c>
      <c r="E251" s="26">
        <f t="shared" si="67"/>
        <v>86</v>
      </c>
      <c r="F251">
        <f t="shared" si="68"/>
        <v>48</v>
      </c>
      <c r="G251" s="26" t="str">
        <f t="shared" si="69"/>
        <v xml:space="preserve">Journal of the Mechanics and Physics of Solids </v>
      </c>
      <c r="H251" s="26">
        <f t="shared" si="74"/>
        <v>66</v>
      </c>
      <c r="I251" s="26">
        <f t="shared" si="75"/>
        <v>0</v>
      </c>
      <c r="J251" s="26">
        <f t="shared" si="76"/>
        <v>66</v>
      </c>
      <c r="K251" s="26" t="str">
        <f t="shared" si="70"/>
        <v>56, Issue 4</v>
      </c>
      <c r="L251" s="26">
        <f t="shared" si="61"/>
        <v>76</v>
      </c>
      <c r="M251" s="27" t="str">
        <f t="shared" si="71"/>
        <v>1224</v>
      </c>
      <c r="N251" s="26">
        <f t="shared" si="62"/>
        <v>81</v>
      </c>
      <c r="O251" s="26" t="str">
        <f t="shared" si="72"/>
        <v>1244</v>
      </c>
      <c r="P251" s="26" t="str">
        <f t="shared" si="73"/>
        <v>2008</v>
      </c>
      <c r="Q251" t="str">
        <f>Papers!A288</f>
        <v>2008-JMPS-AA</v>
      </c>
      <c r="R251" s="2">
        <f t="shared" si="63"/>
        <v>5</v>
      </c>
      <c r="S251" s="2">
        <f t="shared" si="64"/>
        <v>10</v>
      </c>
      <c r="T251" s="2" t="str">
        <f t="shared" si="65"/>
        <v>JMPS</v>
      </c>
      <c r="U251" s="2" t="str">
        <f>VLOOKUP(T251,Revistes!B$3:C$220,2, FALSE)</f>
        <v>0022-5096</v>
      </c>
      <c r="V251" s="25" t="str">
        <f>VLOOKUP(U251,Revistes!C$3:D$220,2, FALSE)</f>
        <v>R</v>
      </c>
      <c r="W251" s="25" t="str">
        <f>VLOOKUP(V251,Revistes!D$3:E$220,2, FALSE)</f>
        <v>S</v>
      </c>
      <c r="AA251" s="2">
        <v>2015</v>
      </c>
      <c r="AB251" s="2">
        <v>0</v>
      </c>
    </row>
    <row r="252" spans="1:28" ht="80">
      <c r="A252" s="26" t="str">
        <f>TRIM(Papers!B289)</f>
        <v>A 3D finite element model of ventral furrow invagination in the Drosophila melanogaster embryo</v>
      </c>
      <c r="B252" s="26" t="str">
        <f t="shared" si="66"/>
        <v>A 3D finite element model of ventral furrow invagination in the Drosophila melanogaster embryo</v>
      </c>
      <c r="C252" s="26" t="str">
        <f>TRIM(Papers!C289)</f>
        <v>Vito, C., Muñoz, J.J., Miodownik M.</v>
      </c>
      <c r="D252" s="26" t="str">
        <f>TRIM(Papers!D289)</f>
        <v>Journal of the Mechanical Behavior of Biomedical Materials , Vol. 1, Issue 2, pp. 188-198, 2008</v>
      </c>
      <c r="E252" s="26">
        <f t="shared" si="67"/>
        <v>95</v>
      </c>
      <c r="F252">
        <f t="shared" si="68"/>
        <v>60</v>
      </c>
      <c r="G252" s="26" t="str">
        <f t="shared" si="69"/>
        <v xml:space="preserve">Journal of the Mechanical Behavior of Biomedical Materials </v>
      </c>
      <c r="H252" s="26">
        <f t="shared" si="74"/>
        <v>77</v>
      </c>
      <c r="I252" s="26">
        <f t="shared" si="75"/>
        <v>0</v>
      </c>
      <c r="J252" s="26">
        <f t="shared" si="76"/>
        <v>77</v>
      </c>
      <c r="K252" s="26" t="str">
        <f t="shared" si="70"/>
        <v>1, Issue 2</v>
      </c>
      <c r="L252" s="26">
        <f t="shared" si="61"/>
        <v>86</v>
      </c>
      <c r="M252" s="27" t="str">
        <f t="shared" si="71"/>
        <v>188</v>
      </c>
      <c r="N252" s="26">
        <f t="shared" si="62"/>
        <v>90</v>
      </c>
      <c r="O252" s="26" t="str">
        <f t="shared" si="72"/>
        <v>198</v>
      </c>
      <c r="P252" s="26" t="str">
        <f t="shared" si="73"/>
        <v>2008</v>
      </c>
      <c r="Q252" t="str">
        <f>Papers!A289</f>
        <v>2008-JMBBM-VMM</v>
      </c>
      <c r="R252" s="2">
        <f t="shared" si="63"/>
        <v>5</v>
      </c>
      <c r="S252" s="2">
        <f t="shared" si="64"/>
        <v>11</v>
      </c>
      <c r="T252" s="2" t="str">
        <f t="shared" si="65"/>
        <v>JMBBM</v>
      </c>
      <c r="U252" s="2" t="str">
        <f>VLOOKUP(T252,Revistes!B$3:C$220,2, FALSE)</f>
        <v>1751-6161</v>
      </c>
      <c r="V252" s="25" t="str">
        <f>VLOOKUP(U252,Revistes!C$3:D$220,2, FALSE)</f>
        <v>R</v>
      </c>
      <c r="W252" s="25" t="str">
        <f>VLOOKUP(V252,Revistes!D$3:E$220,2, FALSE)</f>
        <v>S</v>
      </c>
      <c r="AA252" s="2">
        <v>2015</v>
      </c>
      <c r="AB252" s="2">
        <v>0</v>
      </c>
    </row>
    <row r="253" spans="1:28" ht="64">
      <c r="A253" s="26" t="str">
        <f>TRIM(Papers!B290)</f>
        <v>NURBS-Enhanced Finite Element Method for Euler equations</v>
      </c>
      <c r="B253" s="26" t="str">
        <f t="shared" si="66"/>
        <v>NURBS-Enhanced Finite Element Method for Euler equations</v>
      </c>
      <c r="C253" s="26" t="str">
        <f>TRIM(Papers!C290)</f>
        <v>Sevilla, R., Fernandez-Mendez, S., Huerta, A.</v>
      </c>
      <c r="D253" s="26" t="str">
        <f>TRIM(Papers!D290)</f>
        <v>International Journal for Numerical Methods in Fluids , Vol. 57, Issue 9, pp. 1051-1069, 2008</v>
      </c>
      <c r="E253" s="26">
        <f t="shared" si="67"/>
        <v>93</v>
      </c>
      <c r="F253">
        <f t="shared" si="68"/>
        <v>55</v>
      </c>
      <c r="G253" s="26" t="str">
        <f t="shared" si="69"/>
        <v xml:space="preserve">International Journal for Numerical Methods in Fluids </v>
      </c>
      <c r="H253" s="26">
        <f t="shared" si="74"/>
        <v>73</v>
      </c>
      <c r="I253" s="26">
        <f t="shared" si="75"/>
        <v>0</v>
      </c>
      <c r="J253" s="26">
        <f t="shared" si="76"/>
        <v>73</v>
      </c>
      <c r="K253" s="26" t="str">
        <f t="shared" si="70"/>
        <v>57, Issue 9</v>
      </c>
      <c r="L253" s="26">
        <f t="shared" si="61"/>
        <v>83</v>
      </c>
      <c r="M253" s="27" t="str">
        <f t="shared" si="71"/>
        <v>1051</v>
      </c>
      <c r="N253" s="26">
        <f t="shared" si="62"/>
        <v>88</v>
      </c>
      <c r="O253" s="26" t="str">
        <f t="shared" si="72"/>
        <v>1069</v>
      </c>
      <c r="P253" s="26" t="str">
        <f t="shared" si="73"/>
        <v>2008</v>
      </c>
      <c r="Q253" t="str">
        <f>Papers!A290</f>
        <v>2008-IJNMF-SFH</v>
      </c>
      <c r="R253" s="2">
        <f t="shared" si="63"/>
        <v>5</v>
      </c>
      <c r="S253" s="2">
        <f t="shared" si="64"/>
        <v>11</v>
      </c>
      <c r="T253" s="2" t="str">
        <f t="shared" si="65"/>
        <v>IJNMF</v>
      </c>
      <c r="U253" s="2" t="str">
        <f>VLOOKUP(T253,Revistes!B$3:C$220,2, FALSE)</f>
        <v>1097-0363</v>
      </c>
      <c r="V253" s="25" t="str">
        <f>VLOOKUP(U253,Revistes!C$3:D$220,2, FALSE)</f>
        <v>R</v>
      </c>
      <c r="W253" s="25" t="str">
        <f>VLOOKUP(V253,Revistes!D$3:E$220,2, FALSE)</f>
        <v>S</v>
      </c>
      <c r="AA253" s="2">
        <v>2015</v>
      </c>
      <c r="AB253" s="2">
        <v>0</v>
      </c>
    </row>
    <row r="254" spans="1:28" ht="80">
      <c r="A254" s="26" t="str">
        <f>TRIM(Papers!B291)</f>
        <v>Bounds for quantities of interest and adaptivity in the element-free Galerkin method</v>
      </c>
      <c r="B254" s="26" t="str">
        <f t="shared" si="66"/>
        <v>Bounds for quantities of interest and adaptivity in the element-free Galerkin method</v>
      </c>
      <c r="C254" s="26" t="str">
        <f>TRIM(Papers!C291)</f>
        <v>Vidal, Y., Parés, N., Díez, P., Huerta, A.</v>
      </c>
      <c r="D254" s="26" t="str">
        <f>TRIM(Papers!D291)</f>
        <v>International Journal for Numerical Methods in Engineering , Vol. 76, Issue 11, pp. 1782-1818, 2008</v>
      </c>
      <c r="E254" s="26">
        <f t="shared" si="67"/>
        <v>99</v>
      </c>
      <c r="F254">
        <f t="shared" si="68"/>
        <v>60</v>
      </c>
      <c r="G254" s="26" t="str">
        <f t="shared" si="69"/>
        <v xml:space="preserve">International Journal for Numerical Methods in Engineering </v>
      </c>
      <c r="H254" s="26">
        <f t="shared" si="74"/>
        <v>79</v>
      </c>
      <c r="I254" s="26">
        <f t="shared" si="75"/>
        <v>0</v>
      </c>
      <c r="J254" s="26">
        <f t="shared" si="76"/>
        <v>79</v>
      </c>
      <c r="K254" s="26" t="str">
        <f t="shared" si="70"/>
        <v>76, Issue 11</v>
      </c>
      <c r="L254" s="26">
        <f t="shared" si="61"/>
        <v>89</v>
      </c>
      <c r="M254" s="27" t="str">
        <f t="shared" si="71"/>
        <v>1782</v>
      </c>
      <c r="N254" s="26">
        <f t="shared" si="62"/>
        <v>94</v>
      </c>
      <c r="O254" s="26" t="str">
        <f t="shared" si="72"/>
        <v>1818</v>
      </c>
      <c r="P254" s="26" t="str">
        <f t="shared" si="73"/>
        <v>2008</v>
      </c>
      <c r="Q254" t="str">
        <f>Papers!A291</f>
        <v>2008-IJNME-VPDH</v>
      </c>
      <c r="R254" s="2">
        <f t="shared" si="63"/>
        <v>5</v>
      </c>
      <c r="S254" s="2">
        <f t="shared" si="64"/>
        <v>11</v>
      </c>
      <c r="T254" s="2" t="str">
        <f t="shared" si="65"/>
        <v>IJNME</v>
      </c>
      <c r="U254" s="2" t="str">
        <f>VLOOKUP(T254,Revistes!B$3:C$220,2, FALSE)</f>
        <v>1097-0207</v>
      </c>
      <c r="V254" s="25" t="str">
        <f>VLOOKUP(U254,Revistes!C$3:D$220,2, FALSE)</f>
        <v>R</v>
      </c>
      <c r="W254" s="25" t="str">
        <f>VLOOKUP(V254,Revistes!D$3:E$220,2, FALSE)</f>
        <v>S</v>
      </c>
      <c r="AA254" s="2">
        <v>2015</v>
      </c>
      <c r="AB254" s="2">
        <v>0</v>
      </c>
    </row>
    <row r="255" spans="1:28" ht="48">
      <c r="A255" s="26" t="str">
        <f>TRIM(Papers!B292)</f>
        <v>NURBS-Enhanced Finite Element Method (NEFEM)</v>
      </c>
      <c r="B255" s="26" t="str">
        <f t="shared" si="66"/>
        <v>NURBS-Enhanced Finite Element Method (NEFEM)</v>
      </c>
      <c r="C255" s="26" t="str">
        <f>TRIM(Papers!C292)</f>
        <v>Sevilla, R., Fernandez-Mendez, S., Huerta, A.</v>
      </c>
      <c r="D255" s="26" t="str">
        <f>TRIM(Papers!D292)</f>
        <v>International Journal for Numerical Methods in Engineering , Vol. 76, Issue 1, pp. 56-83, 2008</v>
      </c>
      <c r="E255" s="26">
        <f t="shared" si="67"/>
        <v>94</v>
      </c>
      <c r="F255">
        <f t="shared" si="68"/>
        <v>60</v>
      </c>
      <c r="G255" s="26" t="str">
        <f t="shared" si="69"/>
        <v xml:space="preserve">International Journal for Numerical Methods in Engineering </v>
      </c>
      <c r="H255" s="26">
        <f t="shared" si="74"/>
        <v>78</v>
      </c>
      <c r="I255" s="26">
        <f t="shared" si="75"/>
        <v>0</v>
      </c>
      <c r="J255" s="26">
        <f t="shared" si="76"/>
        <v>78</v>
      </c>
      <c r="K255" s="26" t="str">
        <f t="shared" si="70"/>
        <v>76, Issue 1</v>
      </c>
      <c r="L255" s="26">
        <f t="shared" si="61"/>
        <v>86</v>
      </c>
      <c r="M255" s="27" t="str">
        <f t="shared" si="71"/>
        <v>56</v>
      </c>
      <c r="N255" s="26">
        <f t="shared" si="62"/>
        <v>89</v>
      </c>
      <c r="O255" s="26" t="str">
        <f t="shared" si="72"/>
        <v>83</v>
      </c>
      <c r="P255" s="26" t="str">
        <f t="shared" si="73"/>
        <v>2008</v>
      </c>
      <c r="Q255" t="str">
        <f>Papers!A292</f>
        <v>2008-IJNME-SFH</v>
      </c>
      <c r="R255" s="2">
        <f t="shared" si="63"/>
        <v>5</v>
      </c>
      <c r="S255" s="2">
        <f t="shared" si="64"/>
        <v>11</v>
      </c>
      <c r="T255" s="2" t="str">
        <f t="shared" si="65"/>
        <v>IJNME</v>
      </c>
      <c r="U255" s="2" t="str">
        <f>VLOOKUP(T255,Revistes!B$3:C$220,2, FALSE)</f>
        <v>1097-0207</v>
      </c>
      <c r="V255" s="25" t="str">
        <f>VLOOKUP(U255,Revistes!C$3:D$220,2, FALSE)</f>
        <v>R</v>
      </c>
      <c r="W255" s="25" t="str">
        <f>VLOOKUP(V255,Revistes!D$3:E$220,2, FALSE)</f>
        <v>S</v>
      </c>
      <c r="AA255" s="2">
        <v>2015</v>
      </c>
      <c r="AB255" s="2">
        <v>0</v>
      </c>
    </row>
    <row r="256" spans="1:28" ht="96">
      <c r="A256" s="26" t="str">
        <f>TRIM(Papers!B293)</f>
        <v>Discontinuous Galerkin methods for the Navier-Stokes equations using solenoidal approximations</v>
      </c>
      <c r="B256" s="26" t="str">
        <f t="shared" si="66"/>
        <v>Discontinuous Galerkin methods for the Navier-Stokes equations using solenoidal approximations</v>
      </c>
      <c r="C256" s="26" t="str">
        <f>TRIM(Papers!C293)</f>
        <v>Montlaur, A., Fernández-Méndez, S., Huerta, A.</v>
      </c>
      <c r="D256" s="26" t="str">
        <f>TRIM(Papers!D293)</f>
        <v>International Journal for Numerical Methods in Fluids , Vol. 57, Issue 9, pp. 1071-1092, 2008</v>
      </c>
      <c r="E256" s="26">
        <f t="shared" si="67"/>
        <v>93</v>
      </c>
      <c r="F256">
        <f t="shared" si="68"/>
        <v>55</v>
      </c>
      <c r="G256" s="26" t="str">
        <f t="shared" si="69"/>
        <v xml:space="preserve">International Journal for Numerical Methods in Fluids </v>
      </c>
      <c r="H256" s="26">
        <f t="shared" si="74"/>
        <v>73</v>
      </c>
      <c r="I256" s="26">
        <f t="shared" si="75"/>
        <v>0</v>
      </c>
      <c r="J256" s="26">
        <f t="shared" si="76"/>
        <v>73</v>
      </c>
      <c r="K256" s="26" t="str">
        <f t="shared" si="70"/>
        <v>57, Issue 9</v>
      </c>
      <c r="L256" s="26">
        <f t="shared" si="61"/>
        <v>83</v>
      </c>
      <c r="M256" s="27" t="str">
        <f t="shared" si="71"/>
        <v>1071</v>
      </c>
      <c r="N256" s="26">
        <f t="shared" si="62"/>
        <v>88</v>
      </c>
      <c r="O256" s="26" t="str">
        <f t="shared" si="72"/>
        <v>1092</v>
      </c>
      <c r="P256" s="26" t="str">
        <f t="shared" si="73"/>
        <v>2008</v>
      </c>
      <c r="Q256" t="str">
        <f>Papers!A293</f>
        <v>2008-IJNME-MFH</v>
      </c>
      <c r="R256" s="2">
        <f t="shared" si="63"/>
        <v>5</v>
      </c>
      <c r="S256" s="2">
        <f t="shared" si="64"/>
        <v>11</v>
      </c>
      <c r="T256" s="2" t="str">
        <f t="shared" si="65"/>
        <v>IJNME</v>
      </c>
      <c r="U256" s="2" t="str">
        <f>VLOOKUP(T256,Revistes!B$3:C$220,2, FALSE)</f>
        <v>1097-0207</v>
      </c>
      <c r="V256" s="25" t="str">
        <f>VLOOKUP(U256,Revistes!C$3:D$220,2, FALSE)</f>
        <v>R</v>
      </c>
      <c r="W256" s="25" t="str">
        <f>VLOOKUP(V256,Revistes!D$3:E$220,2, FALSE)</f>
        <v>S</v>
      </c>
      <c r="AA256" s="2">
        <v>2015</v>
      </c>
      <c r="AB256" s="2">
        <v>0</v>
      </c>
    </row>
    <row r="257" spans="1:28" ht="96">
      <c r="A257" s="26" t="str">
        <f>TRIM(Papers!B294)</f>
        <v>On the modelling of incompressibility in linear and non-linear elasticity with the master-slave approach</v>
      </c>
      <c r="B257" s="26" t="str">
        <f t="shared" si="66"/>
        <v>On the modelling of incompressibility in linear and non-linear elasticity with the master-slave approach</v>
      </c>
      <c r="C257" s="26" t="str">
        <f>TRIM(Papers!C294)</f>
        <v>Muñoz, J.J.</v>
      </c>
      <c r="D257" s="26" t="str">
        <f>TRIM(Papers!D294)</f>
        <v>International Journal for Numerical Methods in Engineering , Vol. 74, Issue 2, pp. 269-293, 2008</v>
      </c>
      <c r="E257" s="26">
        <f t="shared" si="67"/>
        <v>96</v>
      </c>
      <c r="F257">
        <f t="shared" si="68"/>
        <v>60</v>
      </c>
      <c r="G257" s="26" t="str">
        <f t="shared" si="69"/>
        <v xml:space="preserve">International Journal for Numerical Methods in Engineering </v>
      </c>
      <c r="H257" s="26">
        <f t="shared" si="74"/>
        <v>78</v>
      </c>
      <c r="I257" s="26">
        <f t="shared" si="75"/>
        <v>0</v>
      </c>
      <c r="J257" s="26">
        <f t="shared" si="76"/>
        <v>78</v>
      </c>
      <c r="K257" s="26" t="str">
        <f t="shared" si="70"/>
        <v>74, Issue 2</v>
      </c>
      <c r="L257" s="26">
        <f t="shared" si="61"/>
        <v>87</v>
      </c>
      <c r="M257" s="27" t="str">
        <f t="shared" si="71"/>
        <v>269</v>
      </c>
      <c r="N257" s="26">
        <f t="shared" si="62"/>
        <v>91</v>
      </c>
      <c r="O257" s="26" t="str">
        <f t="shared" si="72"/>
        <v>293</v>
      </c>
      <c r="P257" s="26" t="str">
        <f t="shared" si="73"/>
        <v>2008</v>
      </c>
      <c r="Q257" t="str">
        <f>Papers!A294</f>
        <v>2008-IJNME-M</v>
      </c>
      <c r="R257" s="2">
        <f t="shared" si="63"/>
        <v>5</v>
      </c>
      <c r="S257" s="2">
        <f t="shared" si="64"/>
        <v>11</v>
      </c>
      <c r="T257" s="2" t="str">
        <f t="shared" si="65"/>
        <v>IJNME</v>
      </c>
      <c r="U257" s="2" t="str">
        <f>VLOOKUP(T257,Revistes!B$3:C$220,2, FALSE)</f>
        <v>1097-0207</v>
      </c>
      <c r="V257" s="25" t="str">
        <f>VLOOKUP(U257,Revistes!C$3:D$220,2, FALSE)</f>
        <v>R</v>
      </c>
      <c r="W257" s="25" t="str">
        <f>VLOOKUP(V257,Revistes!D$3:E$220,2, FALSE)</f>
        <v>S</v>
      </c>
      <c r="AA257" s="2">
        <v>2015</v>
      </c>
      <c r="AB257" s="2">
        <v>0</v>
      </c>
    </row>
    <row r="258" spans="1:28" ht="176">
      <c r="A258" s="26" t="str">
        <f>TRIM(Papers!B295)</f>
        <v>Effects of compositional and rheological stratifications on small-scale convection under the oceans: implications for the thickness of the oceanic lithosphere and seafloor flattening</v>
      </c>
      <c r="B258" s="26" t="str">
        <f t="shared" si="66"/>
        <v>Effects of compositional and rheological stratifications on small-scale convection under the oceans: implications for the thickness of the oceanic lithosphere and seafloor flattening</v>
      </c>
      <c r="C258" s="26" t="str">
        <f>TRIM(Papers!C295)</f>
        <v>Afonso, J.C.; Zlotnik, S. and Fernández, M.</v>
      </c>
      <c r="D258" s="26" t="str">
        <f>TRIM(Papers!D295)</f>
        <v>Geophysical Research Letters , Vol. 35, pp. 1-5, 2008</v>
      </c>
      <c r="E258" s="26">
        <f t="shared" si="67"/>
        <v>53</v>
      </c>
      <c r="F258">
        <f t="shared" si="68"/>
        <v>30</v>
      </c>
      <c r="G258" s="26" t="str">
        <f t="shared" si="69"/>
        <v xml:space="preserve">Geophysical Research Letters </v>
      </c>
      <c r="H258" s="26">
        <f t="shared" si="74"/>
        <v>39</v>
      </c>
      <c r="I258" s="26">
        <f t="shared" si="75"/>
        <v>0</v>
      </c>
      <c r="J258" s="26">
        <f t="shared" si="76"/>
        <v>39</v>
      </c>
      <c r="K258" s="26" t="str">
        <f t="shared" si="70"/>
        <v>35</v>
      </c>
      <c r="L258" s="26">
        <f t="shared" si="61"/>
        <v>46</v>
      </c>
      <c r="M258" s="27" t="str">
        <f t="shared" si="71"/>
        <v>1</v>
      </c>
      <c r="N258" s="26">
        <f t="shared" si="62"/>
        <v>48</v>
      </c>
      <c r="O258" s="26" t="str">
        <f t="shared" si="72"/>
        <v>5</v>
      </c>
      <c r="P258" s="26" t="str">
        <f t="shared" si="73"/>
        <v>2008</v>
      </c>
      <c r="Q258" t="str">
        <f>Papers!A295</f>
        <v>2008-GRL-AZF</v>
      </c>
      <c r="R258" s="2">
        <f t="shared" si="63"/>
        <v>5</v>
      </c>
      <c r="S258" s="2">
        <f t="shared" si="64"/>
        <v>9</v>
      </c>
      <c r="T258" s="2" t="str">
        <f t="shared" si="65"/>
        <v>GRL</v>
      </c>
      <c r="U258" s="2" t="str">
        <f>VLOOKUP(T258,Revistes!B$3:C$220,2, FALSE)</f>
        <v>1944-8007</v>
      </c>
      <c r="V258" s="25" t="str">
        <f>VLOOKUP(U258,Revistes!C$3:D$220,2, FALSE)</f>
        <v>R</v>
      </c>
      <c r="W258" s="25" t="str">
        <f>VLOOKUP(V258,Revistes!D$3:E$220,2, FALSE)</f>
        <v>S</v>
      </c>
      <c r="AA258" s="2">
        <v>2015</v>
      </c>
      <c r="AB258" s="2">
        <v>0</v>
      </c>
    </row>
    <row r="259" spans="1:28" ht="96">
      <c r="A259" s="26" t="str">
        <f>TRIM(Papers!B296)</f>
        <v>Introducing development education in technical universities: successful experiences in Spain</v>
      </c>
      <c r="B259" s="26" t="str">
        <f t="shared" si="66"/>
        <v>Introducing development education in technical universities: successful experiences in Spain</v>
      </c>
      <c r="C259" s="26" t="str">
        <f>TRIM(Papers!C296)</f>
        <v>Boni, A. and Pérez-Foguet, A.</v>
      </c>
      <c r="D259" s="26" t="str">
        <f>TRIM(Papers!D296)</f>
        <v>European Journal of Engineering Education , Vol. 33, Issue 3, pp. 343-354, 2008</v>
      </c>
      <c r="E259" s="26">
        <f t="shared" si="67"/>
        <v>79</v>
      </c>
      <c r="F259">
        <f t="shared" si="68"/>
        <v>43</v>
      </c>
      <c r="G259" s="26" t="str">
        <f t="shared" si="69"/>
        <v xml:space="preserve">European Journal of Engineering Education </v>
      </c>
      <c r="H259" s="26">
        <f t="shared" si="74"/>
        <v>61</v>
      </c>
      <c r="I259" s="26">
        <f t="shared" si="75"/>
        <v>0</v>
      </c>
      <c r="J259" s="26">
        <f t="shared" si="76"/>
        <v>61</v>
      </c>
      <c r="K259" s="26" t="str">
        <f t="shared" si="70"/>
        <v>33, Issue 3</v>
      </c>
      <c r="L259" s="26">
        <f t="shared" ref="L259:L322" si="77">IF(H259&gt;1,FIND("-",D259,J259),0)</f>
        <v>70</v>
      </c>
      <c r="M259" s="27" t="str">
        <f t="shared" si="71"/>
        <v>343</v>
      </c>
      <c r="N259" s="26">
        <f t="shared" ref="N259:N322" si="78">IF(L259&gt;1,FIND(", ",D259,L259),0)</f>
        <v>74</v>
      </c>
      <c r="O259" s="26" t="str">
        <f t="shared" si="72"/>
        <v>354</v>
      </c>
      <c r="P259" s="26" t="str">
        <f t="shared" si="73"/>
        <v>2008</v>
      </c>
      <c r="Q259" t="str">
        <f>Papers!A296</f>
        <v>2008-EJEE-BP</v>
      </c>
      <c r="R259" s="2">
        <f t="shared" ref="R259:R322" si="79" xml:space="preserve"> FIND("-",Q259)</f>
        <v>5</v>
      </c>
      <c r="S259" s="2">
        <f t="shared" ref="S259:S322" si="80" xml:space="preserve"> FIND("-",Q259,R259+1)</f>
        <v>10</v>
      </c>
      <c r="T259" s="2" t="str">
        <f t="shared" ref="T259:T322" si="81">MID(Q259,R259+1,S259-R259-1)</f>
        <v>EJEE</v>
      </c>
      <c r="U259" s="2" t="str">
        <f>VLOOKUP(T259,Revistes!B$3:C$220,2, FALSE)</f>
        <v>0304-3797</v>
      </c>
      <c r="V259" s="25" t="str">
        <f>VLOOKUP(U259,Revistes!C$3:D$220,2, FALSE)</f>
        <v>R</v>
      </c>
      <c r="W259" s="25" t="str">
        <f>VLOOKUP(V259,Revistes!D$3:E$220,2, FALSE)</f>
        <v>S</v>
      </c>
      <c r="AA259" s="2">
        <v>2015</v>
      </c>
      <c r="AB259" s="2">
        <v>0</v>
      </c>
    </row>
    <row r="260" spans="1:28" ht="80">
      <c r="A260" s="26" t="str">
        <f>TRIM(Papers!B297)</f>
        <v>Bounds of functional outputs for parabolic problems. Part II: Bounds of the exact solution</v>
      </c>
      <c r="B260" s="26" t="str">
        <f t="shared" ref="B260:B323" si="82">IF(F260=1,CONCATENATE(A260, " (in press)"),A260)</f>
        <v>Bounds of functional outputs for parabolic problems. Part II: Bounds of the exact solution</v>
      </c>
      <c r="C260" s="26" t="str">
        <f>TRIM(Papers!C297)</f>
        <v>Parés, N., Díez, P. and Huerta, A..</v>
      </c>
      <c r="D260" s="26" t="str">
        <f>TRIM(Papers!D297)</f>
        <v>Computer Methods in Applied Mechanics and Engineering , Vol. 197, Issues 19-20, pp. 1661-1679, 2008</v>
      </c>
      <c r="E260" s="26">
        <f t="shared" ref="E260:E323" si="83">LEN(D260)</f>
        <v>99</v>
      </c>
      <c r="F260">
        <f t="shared" ref="F260:F323" si="84">IFERROR(FIND("To appear",D260), FIND(", V",D260))</f>
        <v>55</v>
      </c>
      <c r="G260" s="26" t="str">
        <f t="shared" ref="G260:G323" si="85">IF(F260=1,(MID(D260,14,E260-12)),MID(D260,1,F260-1))</f>
        <v xml:space="preserve">Computer Methods in Applied Mechanics and Engineering </v>
      </c>
      <c r="H260" s="26">
        <f t="shared" si="74"/>
        <v>79</v>
      </c>
      <c r="I260" s="26">
        <f t="shared" si="75"/>
        <v>0</v>
      </c>
      <c r="J260" s="26">
        <f t="shared" si="76"/>
        <v>79</v>
      </c>
      <c r="K260" s="26" t="str">
        <f t="shared" ref="K260:K323" si="86">IF(J260&gt;1,(MID(D260,F260+7,J260-F260-7)),"")</f>
        <v>197, Issues 19-20</v>
      </c>
      <c r="L260" s="26">
        <f t="shared" si="77"/>
        <v>89</v>
      </c>
      <c r="M260" s="27" t="str">
        <f t="shared" ref="M260:M323" si="87">IF(H260&gt;1,MID(D260,H260+6,L260-(H260+6)), IF(I260&gt;1,MID(D260,I260+2,E260-(I260+7))," "))</f>
        <v>1661</v>
      </c>
      <c r="N260" s="26">
        <f t="shared" si="78"/>
        <v>94</v>
      </c>
      <c r="O260" s="26" t="str">
        <f t="shared" ref="O260:O323" si="88">IF(H260&gt;1,MID(D260,L260+1,N260-(L260+1))," ")</f>
        <v>1679</v>
      </c>
      <c r="P260" s="26" t="str">
        <f t="shared" ref="P260:P323" si="89">IF(F260&gt;1,RIGHT(D260,4),"")</f>
        <v>2008</v>
      </c>
      <c r="Q260" t="str">
        <f>Papers!A297</f>
        <v>2008-CMAME-PDH-2</v>
      </c>
      <c r="R260" s="2">
        <f t="shared" si="79"/>
        <v>5</v>
      </c>
      <c r="S260" s="2">
        <f t="shared" si="80"/>
        <v>11</v>
      </c>
      <c r="T260" s="2" t="str">
        <f t="shared" si="81"/>
        <v>CMAME</v>
      </c>
      <c r="U260" s="2" t="str">
        <f>VLOOKUP(T260,Revistes!B$3:C$220,2, FALSE)</f>
        <v>0045-7825</v>
      </c>
      <c r="V260" s="25" t="str">
        <f>VLOOKUP(U260,Revistes!C$3:D$220,2, FALSE)</f>
        <v>R</v>
      </c>
      <c r="W260" s="25" t="str">
        <f>VLOOKUP(V260,Revistes!D$3:E$220,2, FALSE)</f>
        <v>S</v>
      </c>
      <c r="AA260" s="2">
        <v>2015</v>
      </c>
      <c r="AB260" s="2">
        <v>0</v>
      </c>
    </row>
    <row r="261" spans="1:28" ht="112">
      <c r="A261" s="26" t="str">
        <f>TRIM(Papers!B298)</f>
        <v>Bounds of functional outputs for parabolic problems. Part I: Exact bounds of the Discontinuous Galerkin time discretization</v>
      </c>
      <c r="B261" s="26" t="str">
        <f t="shared" si="82"/>
        <v>Bounds of functional outputs for parabolic problems. Part I: Exact bounds of the Discontinuous Galerkin time discretization</v>
      </c>
      <c r="C261" s="26" t="str">
        <f>TRIM(Papers!C298)</f>
        <v>Parés, N., Díez, P. and Huerta, A..</v>
      </c>
      <c r="D261" s="26" t="str">
        <f>TRIM(Papers!D298)</f>
        <v>Computer Methods in Applied Mechanics and Engineering , Vol. 197, Issues 19-20, pp. 1641-1660, 2008</v>
      </c>
      <c r="E261" s="26">
        <f t="shared" si="83"/>
        <v>99</v>
      </c>
      <c r="F261">
        <f t="shared" si="84"/>
        <v>55</v>
      </c>
      <c r="G261" s="26" t="str">
        <f t="shared" si="85"/>
        <v xml:space="preserve">Computer Methods in Applied Mechanics and Engineering </v>
      </c>
      <c r="H261" s="26">
        <f t="shared" si="74"/>
        <v>79</v>
      </c>
      <c r="I261" s="26">
        <f t="shared" si="75"/>
        <v>0</v>
      </c>
      <c r="J261" s="26">
        <f t="shared" si="76"/>
        <v>79</v>
      </c>
      <c r="K261" s="26" t="str">
        <f t="shared" si="86"/>
        <v>197, Issues 19-20</v>
      </c>
      <c r="L261" s="26">
        <f t="shared" si="77"/>
        <v>89</v>
      </c>
      <c r="M261" s="27" t="str">
        <f t="shared" si="87"/>
        <v>1641</v>
      </c>
      <c r="N261" s="26">
        <f t="shared" si="78"/>
        <v>94</v>
      </c>
      <c r="O261" s="26" t="str">
        <f t="shared" si="88"/>
        <v>1660</v>
      </c>
      <c r="P261" s="26" t="str">
        <f t="shared" si="89"/>
        <v>2008</v>
      </c>
      <c r="Q261" t="str">
        <f>Papers!A298</f>
        <v>2008-CMAME-PDH</v>
      </c>
      <c r="R261" s="2">
        <f t="shared" si="79"/>
        <v>5</v>
      </c>
      <c r="S261" s="2">
        <f t="shared" si="80"/>
        <v>11</v>
      </c>
      <c r="T261" s="2" t="str">
        <f t="shared" si="81"/>
        <v>CMAME</v>
      </c>
      <c r="U261" s="2" t="str">
        <f>VLOOKUP(T261,Revistes!B$3:C$220,2, FALSE)</f>
        <v>0045-7825</v>
      </c>
      <c r="V261" s="25" t="str">
        <f>VLOOKUP(U261,Revistes!C$3:D$220,2, FALSE)</f>
        <v>R</v>
      </c>
      <c r="W261" s="25" t="str">
        <f>VLOOKUP(V261,Revistes!D$3:E$220,2, FALSE)</f>
        <v>S</v>
      </c>
      <c r="X261" s="1"/>
      <c r="AA261" s="2">
        <v>2015</v>
      </c>
      <c r="AB261" s="2">
        <v>0</v>
      </c>
    </row>
    <row r="262" spans="1:28" ht="80">
      <c r="A262" s="26" t="str">
        <f>TRIM(Papers!B299)</f>
        <v>Modelling unilateral frictionless contact using the null-space method and cubic B-Spline interpolation</v>
      </c>
      <c r="B262" s="26" t="str">
        <f t="shared" si="82"/>
        <v>Modelling unilateral frictionless contact using the null-space method and cubic B-Spline interpolation</v>
      </c>
      <c r="C262" s="26" t="str">
        <f>TRIM(Papers!C299)</f>
        <v>Muñoz, J.J.</v>
      </c>
      <c r="D262" s="26" t="str">
        <f>TRIM(Papers!D299)</f>
        <v>Computer Methods in Applied Mechanics and Engineering , Vol. 197, Issues 9-12, pp. 979-993, 2008</v>
      </c>
      <c r="E262" s="26">
        <f t="shared" si="83"/>
        <v>96</v>
      </c>
      <c r="F262">
        <f t="shared" si="84"/>
        <v>55</v>
      </c>
      <c r="G262" s="26" t="str">
        <f t="shared" si="85"/>
        <v xml:space="preserve">Computer Methods in Applied Mechanics and Engineering </v>
      </c>
      <c r="H262" s="26">
        <f t="shared" si="74"/>
        <v>78</v>
      </c>
      <c r="I262" s="26">
        <f t="shared" si="75"/>
        <v>0</v>
      </c>
      <c r="J262" s="26">
        <f t="shared" si="76"/>
        <v>78</v>
      </c>
      <c r="K262" s="26" t="str">
        <f t="shared" si="86"/>
        <v>197, Issues 9-12</v>
      </c>
      <c r="L262" s="26">
        <f t="shared" si="77"/>
        <v>87</v>
      </c>
      <c r="M262" s="27" t="str">
        <f t="shared" si="87"/>
        <v>979</v>
      </c>
      <c r="N262" s="26">
        <f t="shared" si="78"/>
        <v>91</v>
      </c>
      <c r="O262" s="26" t="str">
        <f t="shared" si="88"/>
        <v>993</v>
      </c>
      <c r="P262" s="26" t="str">
        <f t="shared" si="89"/>
        <v>2008</v>
      </c>
      <c r="Q262" t="str">
        <f>Papers!A299</f>
        <v>2008-CMAME-M</v>
      </c>
      <c r="R262" s="2">
        <f t="shared" si="79"/>
        <v>5</v>
      </c>
      <c r="S262" s="2">
        <f t="shared" si="80"/>
        <v>11</v>
      </c>
      <c r="T262" s="2" t="str">
        <f t="shared" si="81"/>
        <v>CMAME</v>
      </c>
      <c r="U262" s="2" t="str">
        <f>VLOOKUP(T262,Revistes!B$3:C$220,2, FALSE)</f>
        <v>0045-7825</v>
      </c>
      <c r="V262" s="25" t="str">
        <f>VLOOKUP(U262,Revistes!C$3:D$220,2, FALSE)</f>
        <v>R</v>
      </c>
      <c r="W262" s="25" t="str">
        <f>VLOOKUP(V262,Revistes!D$3:E$220,2, FALSE)</f>
        <v>S</v>
      </c>
      <c r="AA262" s="2">
        <v>2015</v>
      </c>
      <c r="AB262" s="2">
        <v>0</v>
      </c>
    </row>
    <row r="263" spans="1:28" ht="64">
      <c r="A263" s="26" t="str">
        <f>TRIM(Papers!B300)</f>
        <v>Stability of incompressible formulations enriched with X-FEM</v>
      </c>
      <c r="B263" s="26" t="str">
        <f t="shared" si="82"/>
        <v>Stability of incompressible formulations enriched with X-FEM</v>
      </c>
      <c r="C263" s="26" t="str">
        <f>TRIM(Papers!C300)</f>
        <v>G. Legrain, N. Moes and A. Huerta</v>
      </c>
      <c r="D263" s="26" t="str">
        <f>TRIM(Papers!D300)</f>
        <v>Computer Methods in Applied Mechanics and Engineering , Vol. 197, Issues 21-24, pp. 1835-1849, 2008</v>
      </c>
      <c r="E263" s="26">
        <f t="shared" si="83"/>
        <v>99</v>
      </c>
      <c r="F263">
        <f t="shared" si="84"/>
        <v>55</v>
      </c>
      <c r="G263" s="26" t="str">
        <f t="shared" si="85"/>
        <v xml:space="preserve">Computer Methods in Applied Mechanics and Engineering </v>
      </c>
      <c r="H263" s="26">
        <f t="shared" si="74"/>
        <v>79</v>
      </c>
      <c r="I263" s="26">
        <f t="shared" si="75"/>
        <v>0</v>
      </c>
      <c r="J263" s="26">
        <f t="shared" si="76"/>
        <v>79</v>
      </c>
      <c r="K263" s="26" t="str">
        <f t="shared" si="86"/>
        <v>197, Issues 21-24</v>
      </c>
      <c r="L263" s="26">
        <f t="shared" si="77"/>
        <v>89</v>
      </c>
      <c r="M263" s="27" t="str">
        <f t="shared" si="87"/>
        <v>1835</v>
      </c>
      <c r="N263" s="26">
        <f t="shared" si="78"/>
        <v>94</v>
      </c>
      <c r="O263" s="26" t="str">
        <f t="shared" si="88"/>
        <v>1849</v>
      </c>
      <c r="P263" s="26" t="str">
        <f t="shared" si="89"/>
        <v>2008</v>
      </c>
      <c r="Q263" t="str">
        <f>Papers!A300</f>
        <v>2008-CMAME-LMH</v>
      </c>
      <c r="R263" s="2">
        <f t="shared" si="79"/>
        <v>5</v>
      </c>
      <c r="S263" s="2">
        <f t="shared" si="80"/>
        <v>11</v>
      </c>
      <c r="T263" s="2" t="str">
        <f t="shared" si="81"/>
        <v>CMAME</v>
      </c>
      <c r="U263" s="2" t="str">
        <f>VLOOKUP(T263,Revistes!B$3:C$220,2, FALSE)</f>
        <v>0045-7825</v>
      </c>
      <c r="V263" s="25" t="str">
        <f>VLOOKUP(U263,Revistes!C$3:D$220,2, FALSE)</f>
        <v>R</v>
      </c>
      <c r="W263" s="25" t="str">
        <f>VLOOKUP(V263,Revistes!D$3:E$220,2, FALSE)</f>
        <v>S</v>
      </c>
      <c r="AA263" s="2">
        <v>2015</v>
      </c>
      <c r="AB263" s="2">
        <v>0</v>
      </c>
    </row>
    <row r="264" spans="1:28" ht="80">
      <c r="A264" s="26" t="str">
        <f>TRIM(Papers!B301)</f>
        <v>Extraction of a crack opening from a continuous approach using regularized damage models</v>
      </c>
      <c r="B264" s="26" t="str">
        <f t="shared" si="82"/>
        <v>Extraction of a crack opening from a continuous approach using regularized damage models</v>
      </c>
      <c r="C264" s="26" t="str">
        <f>TRIM(Papers!C301)</f>
        <v>Dufour, F., Pijaudier-Cabot, G., Choinska, M. and Huerta, A.</v>
      </c>
      <c r="D264" s="26" t="str">
        <f>TRIM(Papers!D301)</f>
        <v>Computers and Concrete , Vol. Vol. 5, Issue 4, pp. 375-388, 2008</v>
      </c>
      <c r="E264" s="26">
        <f t="shared" si="83"/>
        <v>64</v>
      </c>
      <c r="F264">
        <f t="shared" si="84"/>
        <v>24</v>
      </c>
      <c r="G264" s="26" t="str">
        <f t="shared" si="85"/>
        <v xml:space="preserve">Computers and Concrete </v>
      </c>
      <c r="H264" s="26">
        <f t="shared" si="74"/>
        <v>46</v>
      </c>
      <c r="I264" s="26">
        <f t="shared" si="75"/>
        <v>0</v>
      </c>
      <c r="J264" s="26">
        <f t="shared" si="76"/>
        <v>46</v>
      </c>
      <c r="K264" s="26" t="str">
        <f t="shared" si="86"/>
        <v>Vol. 5, Issue 4</v>
      </c>
      <c r="L264" s="26">
        <f t="shared" si="77"/>
        <v>55</v>
      </c>
      <c r="M264" s="27" t="str">
        <f t="shared" si="87"/>
        <v>375</v>
      </c>
      <c r="N264" s="26">
        <f t="shared" si="78"/>
        <v>59</v>
      </c>
      <c r="O264" s="26" t="str">
        <f t="shared" si="88"/>
        <v>388</v>
      </c>
      <c r="P264" s="26" t="str">
        <f t="shared" si="89"/>
        <v>2008</v>
      </c>
      <c r="Q264" t="str">
        <f>Papers!A301</f>
        <v>2008-CC-DPCH</v>
      </c>
      <c r="R264" s="2">
        <f t="shared" si="79"/>
        <v>5</v>
      </c>
      <c r="S264" s="2">
        <f t="shared" si="80"/>
        <v>8</v>
      </c>
      <c r="T264" s="2" t="str">
        <f t="shared" si="81"/>
        <v>CC</v>
      </c>
      <c r="U264" s="2" t="str">
        <f>VLOOKUP(T264,Revistes!B$3:C$220,2, FALSE)</f>
        <v>1598-8198</v>
      </c>
      <c r="V264" s="25" t="str">
        <f>VLOOKUP(U264,Revistes!C$3:D$220,2, FALSE)</f>
        <v>R</v>
      </c>
      <c r="W264" s="25" t="str">
        <f>VLOOKUP(V264,Revistes!D$3:E$220,2, FALSE)</f>
        <v>S</v>
      </c>
      <c r="X264" s="2" t="s">
        <v>1591</v>
      </c>
      <c r="AA264" s="2">
        <v>2015</v>
      </c>
      <c r="AB264" s="2">
        <v>0</v>
      </c>
    </row>
    <row r="265" spans="1:28" ht="48">
      <c r="A265" s="26" t="str">
        <f>TRIM(Papers!B302)</f>
        <v>On the geometric character of stress in continuum mechanics</v>
      </c>
      <c r="B265" s="26" t="str">
        <f t="shared" si="82"/>
        <v>On the geometric character of stress in continuum mechanics</v>
      </c>
      <c r="C265" s="26" t="str">
        <f>TRIM(Papers!C302)</f>
        <v>Kanso E., Arroyo M., Tong Y., Yavari A., Marsden J.E. and Desbrun M</v>
      </c>
      <c r="D265" s="26" t="str">
        <f>TRIM(Papers!D302)</f>
        <v>Zeitschrift für Angewandte Mathematik und Physik (ZAMP) , Vol. 58, Issue 5, pp. 843-856, 2007</v>
      </c>
      <c r="E265" s="26">
        <f t="shared" si="83"/>
        <v>93</v>
      </c>
      <c r="F265">
        <f t="shared" si="84"/>
        <v>57</v>
      </c>
      <c r="G265" s="26" t="str">
        <f t="shared" si="85"/>
        <v xml:space="preserve">Zeitschrift für Angewandte Mathematik und Physik (ZAMP) </v>
      </c>
      <c r="H265" s="26">
        <f t="shared" si="74"/>
        <v>75</v>
      </c>
      <c r="I265" s="26">
        <f t="shared" si="75"/>
        <v>0</v>
      </c>
      <c r="J265" s="26">
        <f t="shared" si="76"/>
        <v>75</v>
      </c>
      <c r="K265" s="26" t="str">
        <f t="shared" si="86"/>
        <v>58, Issue 5</v>
      </c>
      <c r="L265" s="26">
        <f t="shared" si="77"/>
        <v>84</v>
      </c>
      <c r="M265" s="27" t="str">
        <f t="shared" si="87"/>
        <v>843</v>
      </c>
      <c r="N265" s="26">
        <f t="shared" si="78"/>
        <v>88</v>
      </c>
      <c r="O265" s="26" t="str">
        <f t="shared" si="88"/>
        <v>856</v>
      </c>
      <c r="P265" s="26" t="str">
        <f t="shared" si="89"/>
        <v>2007</v>
      </c>
      <c r="Q265" t="str">
        <f>Papers!A302</f>
        <v>2007-ZAMP-KATYMD</v>
      </c>
      <c r="R265" s="2">
        <f t="shared" si="79"/>
        <v>5</v>
      </c>
      <c r="S265" s="2">
        <f t="shared" si="80"/>
        <v>10</v>
      </c>
      <c r="T265" s="2" t="str">
        <f t="shared" si="81"/>
        <v>ZAMP</v>
      </c>
      <c r="U265" s="2" t="str">
        <f>VLOOKUP(T265,Revistes!B$3:C$220,2, FALSE)</f>
        <v>0044-2267</v>
      </c>
      <c r="V265" s="25" t="str">
        <f>VLOOKUP(U265,Revistes!C$3:D$220,2, FALSE)</f>
        <v>R</v>
      </c>
      <c r="W265" s="25" t="str">
        <f>VLOOKUP(V265,Revistes!D$3:E$220,2, FALSE)</f>
        <v>S</v>
      </c>
      <c r="AA265" s="2">
        <v>2015</v>
      </c>
      <c r="AB265" s="2">
        <v>0</v>
      </c>
    </row>
    <row r="266" spans="1:28" ht="96">
      <c r="A266" s="26" t="str">
        <f>TRIM(Papers!B303)</f>
        <v>Experimental testing of joints for seismic design of lightweight structures. Part 3: Gussets, corner joints, x-braced frames</v>
      </c>
      <c r="B266" s="26" t="str">
        <f t="shared" si="82"/>
        <v>Experimental testing of joints for seismic design of lightweight structures. Part 3: Gussets, corner joints, x-braced frames</v>
      </c>
      <c r="C266" s="26" t="str">
        <f>TRIM(Papers!C303)</f>
        <v>Casafont M, Arnedo A, Roure F, Rodríguez-Ferran A</v>
      </c>
      <c r="D266" s="26" t="str">
        <f>TRIM(Papers!D303)</f>
        <v>Thin-Walled Structures , Vol. 45, Issues 7-8, pp. 637-659, 2007</v>
      </c>
      <c r="E266" s="26">
        <f t="shared" si="83"/>
        <v>63</v>
      </c>
      <c r="F266">
        <f t="shared" si="84"/>
        <v>24</v>
      </c>
      <c r="G266" s="26" t="str">
        <f t="shared" si="85"/>
        <v xml:space="preserve">Thin-Walled Structures </v>
      </c>
      <c r="H266" s="26">
        <f t="shared" si="74"/>
        <v>45</v>
      </c>
      <c r="I266" s="26">
        <f t="shared" si="75"/>
        <v>0</v>
      </c>
      <c r="J266" s="26">
        <f t="shared" si="76"/>
        <v>45</v>
      </c>
      <c r="K266" s="26" t="str">
        <f t="shared" si="86"/>
        <v>45, Issues 7-8</v>
      </c>
      <c r="L266" s="26">
        <f t="shared" si="77"/>
        <v>54</v>
      </c>
      <c r="M266" s="27" t="str">
        <f t="shared" si="87"/>
        <v>637</v>
      </c>
      <c r="N266" s="26">
        <f t="shared" si="78"/>
        <v>58</v>
      </c>
      <c r="O266" s="26" t="str">
        <f t="shared" si="88"/>
        <v>659</v>
      </c>
      <c r="P266" s="26" t="str">
        <f t="shared" si="89"/>
        <v>2007</v>
      </c>
      <c r="Q266" t="str">
        <f>Papers!A303</f>
        <v>2007-TWS-CARR</v>
      </c>
      <c r="R266" s="2">
        <f t="shared" si="79"/>
        <v>5</v>
      </c>
      <c r="S266" s="2">
        <f t="shared" si="80"/>
        <v>9</v>
      </c>
      <c r="T266" s="2" t="str">
        <f t="shared" si="81"/>
        <v>TWS</v>
      </c>
      <c r="U266" s="2" t="str">
        <f>VLOOKUP(T266,Revistes!B$3:C$220,2, FALSE)</f>
        <v>0263-8231</v>
      </c>
      <c r="V266" s="25" t="str">
        <f>VLOOKUP(U266,Revistes!C$3:D$220,2, FALSE)</f>
        <v>R</v>
      </c>
      <c r="W266" s="25" t="str">
        <f>VLOOKUP(V266,Revistes!D$3:E$220,2, FALSE)</f>
        <v>S</v>
      </c>
      <c r="AA266" s="2">
        <v>2015</v>
      </c>
      <c r="AB266" s="2">
        <v>0</v>
      </c>
    </row>
    <row r="267" spans="1:28" ht="80">
      <c r="A267" s="26" t="str">
        <f>TRIM(Papers!B304)</f>
        <v>Minimización de la distorsión de mallas formadas por cuadriláteros o hexaedros</v>
      </c>
      <c r="B267" s="26" t="str">
        <f t="shared" si="82"/>
        <v>Minimización de la distorsión de mallas formadas por cuadriláteros o hexaedros</v>
      </c>
      <c r="C267" s="26" t="str">
        <f>TRIM(Papers!C304)</f>
        <v>Sarrate, J. y Coll, A.</v>
      </c>
      <c r="D267" s="26" t="str">
        <f>TRIM(Papers!D304)</f>
        <v>Revista Internacional de Métodos Numéricos para Cálculo y Diseño en Ingeniería , Vol. 23, Issue 1, pp. 55-76, 2007</v>
      </c>
      <c r="E267" s="26">
        <f t="shared" si="83"/>
        <v>114</v>
      </c>
      <c r="F267">
        <f t="shared" si="84"/>
        <v>80</v>
      </c>
      <c r="G267" s="26" t="str">
        <f t="shared" si="85"/>
        <v xml:space="preserve">Revista Internacional de Métodos Numéricos para Cálculo y Diseño en Ingeniería </v>
      </c>
      <c r="H267" s="26">
        <f t="shared" si="74"/>
        <v>98</v>
      </c>
      <c r="I267" s="26">
        <f t="shared" si="75"/>
        <v>0</v>
      </c>
      <c r="J267" s="26">
        <f t="shared" si="76"/>
        <v>98</v>
      </c>
      <c r="K267" s="26" t="str">
        <f t="shared" si="86"/>
        <v>23, Issue 1</v>
      </c>
      <c r="L267" s="26">
        <f t="shared" si="77"/>
        <v>106</v>
      </c>
      <c r="M267" s="27" t="str">
        <f t="shared" si="87"/>
        <v>55</v>
      </c>
      <c r="N267" s="26">
        <f t="shared" si="78"/>
        <v>109</v>
      </c>
      <c r="O267" s="26" t="str">
        <f t="shared" si="88"/>
        <v>76</v>
      </c>
      <c r="P267" s="26" t="str">
        <f t="shared" si="89"/>
        <v>2007</v>
      </c>
      <c r="Q267" t="str">
        <f>Papers!A304</f>
        <v>2007-RIMNCDI-SC</v>
      </c>
      <c r="R267" s="2">
        <f t="shared" si="79"/>
        <v>5</v>
      </c>
      <c r="S267" s="2">
        <f t="shared" si="80"/>
        <v>13</v>
      </c>
      <c r="T267" s="2" t="str">
        <f t="shared" si="81"/>
        <v>RIMNCDI</v>
      </c>
      <c r="U267" s="2" t="str">
        <f>VLOOKUP(T267,Revistes!B$3:C$220,2, FALSE)</f>
        <v>0213-1315</v>
      </c>
      <c r="V267" s="25" t="str">
        <f>VLOOKUP(U267,Revistes!C$3:D$220,2, FALSE)</f>
        <v>R</v>
      </c>
      <c r="W267" s="25" t="str">
        <f>VLOOKUP(V267,Revistes!D$3:E$220,2, FALSE)</f>
        <v>S</v>
      </c>
      <c r="AA267" s="2">
        <v>2015</v>
      </c>
      <c r="AB267" s="2">
        <v>0</v>
      </c>
    </row>
    <row r="268" spans="1:28" ht="64">
      <c r="A268" s="26" t="str">
        <f>TRIM(Papers!B305)</f>
        <v>Hydraulic behaviour of a representative structural volume for containment buildings</v>
      </c>
      <c r="B268" s="26" t="str">
        <f t="shared" si="82"/>
        <v>Hydraulic behaviour of a representative structural volume for containment buildings</v>
      </c>
      <c r="C268" s="26" t="str">
        <f>TRIM(Papers!C305)</f>
        <v>Jason, L., Pijaudier-Cabot , G., Ghavamian, S., Huerta, A.</v>
      </c>
      <c r="D268" s="26" t="str">
        <f>TRIM(Papers!D305)</f>
        <v>Nuclear Engineering and Design , Vol. 237, Issues 12-13, pp. 1259-1274, 2007</v>
      </c>
      <c r="E268" s="26">
        <f t="shared" si="83"/>
        <v>76</v>
      </c>
      <c r="F268">
        <f t="shared" si="84"/>
        <v>32</v>
      </c>
      <c r="G268" s="26" t="str">
        <f t="shared" si="85"/>
        <v xml:space="preserve">Nuclear Engineering and Design </v>
      </c>
      <c r="H268" s="26">
        <f t="shared" ref="H268:H331" si="90">IFERROR(FIND(", pp.",D268),0)</f>
        <v>56</v>
      </c>
      <c r="I268" s="26">
        <f t="shared" ref="I268:I331" si="91">IFERROR(FIND(", Article",D268),0)</f>
        <v>0</v>
      </c>
      <c r="J268" s="26">
        <f t="shared" ref="J268:J331" si="92">H268+I268</f>
        <v>56</v>
      </c>
      <c r="K268" s="26" t="str">
        <f t="shared" si="86"/>
        <v>237, Issues 12-13</v>
      </c>
      <c r="L268" s="26">
        <f t="shared" si="77"/>
        <v>66</v>
      </c>
      <c r="M268" s="27" t="str">
        <f t="shared" si="87"/>
        <v>1259</v>
      </c>
      <c r="N268" s="26">
        <f t="shared" si="78"/>
        <v>71</v>
      </c>
      <c r="O268" s="26" t="str">
        <f t="shared" si="88"/>
        <v>1274</v>
      </c>
      <c r="P268" s="26" t="str">
        <f t="shared" si="89"/>
        <v>2007</v>
      </c>
      <c r="Q268" t="str">
        <f>Papers!A305</f>
        <v>2007-NED-JPGH</v>
      </c>
      <c r="R268" s="2">
        <f t="shared" si="79"/>
        <v>5</v>
      </c>
      <c r="S268" s="2">
        <f t="shared" si="80"/>
        <v>9</v>
      </c>
      <c r="T268" s="2" t="str">
        <f t="shared" si="81"/>
        <v>NED</v>
      </c>
      <c r="U268" s="2" t="str">
        <f>VLOOKUP(T268,Revistes!B$3:C$220,2, FALSE)</f>
        <v>0029-5493</v>
      </c>
      <c r="V268" s="25" t="str">
        <f>VLOOKUP(U268,Revistes!C$3:D$220,2, FALSE)</f>
        <v>R</v>
      </c>
      <c r="W268" s="25" t="str">
        <f>VLOOKUP(V268,Revistes!D$3:E$220,2, FALSE)</f>
        <v>S</v>
      </c>
      <c r="AA268" s="2">
        <v>2015</v>
      </c>
      <c r="AB268" s="2">
        <v>0</v>
      </c>
    </row>
    <row r="269" spans="1:28" ht="64">
      <c r="A269" s="26" t="str">
        <f>TRIM(Papers!B306)</f>
        <v>Goal oriented error estimation for the Element Free Galerkin method</v>
      </c>
      <c r="B269" s="26" t="str">
        <f t="shared" si="82"/>
        <v>Goal oriented error estimation for the Element Free Galerkin method</v>
      </c>
      <c r="C269" s="26" t="str">
        <f>TRIM(Papers!C306)</f>
        <v>Vidal, Y. and Huerta, A.</v>
      </c>
      <c r="D269" s="26" t="str">
        <f>TRIM(Papers!D306)</f>
        <v>Lecture Notes on computational science and engineering , Vol. 57, pp. 265-282, 2007</v>
      </c>
      <c r="E269" s="26">
        <f t="shared" si="83"/>
        <v>83</v>
      </c>
      <c r="F269">
        <f t="shared" si="84"/>
        <v>56</v>
      </c>
      <c r="G269" s="26" t="str">
        <f t="shared" si="85"/>
        <v xml:space="preserve">Lecture Notes on computational science and engineering </v>
      </c>
      <c r="H269" s="26">
        <f t="shared" si="90"/>
        <v>65</v>
      </c>
      <c r="I269" s="26">
        <f t="shared" si="91"/>
        <v>0</v>
      </c>
      <c r="J269" s="26">
        <f t="shared" si="92"/>
        <v>65</v>
      </c>
      <c r="K269" s="26" t="str">
        <f t="shared" si="86"/>
        <v>57</v>
      </c>
      <c r="L269" s="26">
        <f t="shared" si="77"/>
        <v>74</v>
      </c>
      <c r="M269" s="27" t="str">
        <f t="shared" si="87"/>
        <v>265</v>
      </c>
      <c r="N269" s="26">
        <f t="shared" si="78"/>
        <v>78</v>
      </c>
      <c r="O269" s="26" t="str">
        <f t="shared" si="88"/>
        <v>282</v>
      </c>
      <c r="P269" s="26" t="str">
        <f t="shared" si="89"/>
        <v>2007</v>
      </c>
      <c r="Q269" t="str">
        <f>Papers!A306</f>
        <v>2007-LNCSE-VH</v>
      </c>
      <c r="R269" s="2">
        <f t="shared" si="79"/>
        <v>5</v>
      </c>
      <c r="S269" s="2">
        <f t="shared" si="80"/>
        <v>11</v>
      </c>
      <c r="T269" s="2" t="str">
        <f t="shared" si="81"/>
        <v>LNCSE</v>
      </c>
      <c r="U269" s="2" t="str">
        <f>VLOOKUP(T269,Revistes!B$3:C$220,2, FALSE)</f>
        <v>1439-7358</v>
      </c>
      <c r="V269" s="25" t="str">
        <f>VLOOKUP(U269,Revistes!C$3:D$220,2, FALSE)</f>
        <v>R</v>
      </c>
      <c r="W269" s="25" t="str">
        <f>VLOOKUP(V269,Revistes!D$3:E$220,2, FALSE)</f>
        <v>S</v>
      </c>
      <c r="AA269" s="2">
        <v>2015</v>
      </c>
      <c r="AB269" s="2">
        <v>0</v>
      </c>
    </row>
    <row r="270" spans="1:28" ht="112">
      <c r="A270" s="26" t="str">
        <f>TRIM(Papers!B307)</f>
        <v>A deformation gradient decomposition method for the analysis of the mechanics of morphogenesis</v>
      </c>
      <c r="B270" s="26" t="str">
        <f t="shared" si="82"/>
        <v>A deformation gradient decomposition method for the analysis of the mechanics of morphogenesis</v>
      </c>
      <c r="C270" s="26" t="str">
        <f>TRIM(Papers!C307)</f>
        <v>Muñoz, J.J., Barrett, K., Miodownik M.</v>
      </c>
      <c r="D270" s="26" t="str">
        <f>TRIM(Papers!D307)</f>
        <v>Journal of Biomechanics , Vol. 40, Issue 6, pp. 1372-1380, 2007</v>
      </c>
      <c r="E270" s="26">
        <f t="shared" si="83"/>
        <v>63</v>
      </c>
      <c r="F270">
        <f t="shared" si="84"/>
        <v>25</v>
      </c>
      <c r="G270" s="26" t="str">
        <f t="shared" si="85"/>
        <v xml:space="preserve">Journal of Biomechanics </v>
      </c>
      <c r="H270" s="26">
        <f t="shared" si="90"/>
        <v>43</v>
      </c>
      <c r="I270" s="26">
        <f t="shared" si="91"/>
        <v>0</v>
      </c>
      <c r="J270" s="26">
        <f t="shared" si="92"/>
        <v>43</v>
      </c>
      <c r="K270" s="26" t="str">
        <f t="shared" si="86"/>
        <v>40, Issue 6</v>
      </c>
      <c r="L270" s="26">
        <f t="shared" si="77"/>
        <v>53</v>
      </c>
      <c r="M270" s="27" t="str">
        <f t="shared" si="87"/>
        <v>1372</v>
      </c>
      <c r="N270" s="26">
        <f t="shared" si="78"/>
        <v>58</v>
      </c>
      <c r="O270" s="26" t="str">
        <f t="shared" si="88"/>
        <v>1380</v>
      </c>
      <c r="P270" s="26" t="str">
        <f t="shared" si="89"/>
        <v>2007</v>
      </c>
      <c r="Q270" t="str">
        <f>Papers!A307</f>
        <v>2007-JB-MBM</v>
      </c>
      <c r="R270" s="2">
        <f t="shared" si="79"/>
        <v>5</v>
      </c>
      <c r="S270" s="2">
        <f t="shared" si="80"/>
        <v>8</v>
      </c>
      <c r="T270" s="2" t="str">
        <f t="shared" si="81"/>
        <v>JB</v>
      </c>
      <c r="U270" s="2" t="str">
        <f>VLOOKUP(T270,Revistes!B$3:C$220,2, FALSE)</f>
        <v>0021-9290</v>
      </c>
      <c r="V270" s="25" t="str">
        <f>VLOOKUP(U270,Revistes!C$3:D$220,2, FALSE)</f>
        <v>R</v>
      </c>
      <c r="W270" s="25" t="str">
        <f>VLOOKUP(V270,Revistes!D$3:E$220,2, FALSE)</f>
        <v>S</v>
      </c>
      <c r="AA270" s="2">
        <v>2015</v>
      </c>
      <c r="AB270" s="2">
        <v>0</v>
      </c>
    </row>
    <row r="271" spans="1:28" ht="64">
      <c r="A271" s="26" t="str">
        <f>TRIM(Papers!B308)</f>
        <v>Stabilized updated Lagrangian corrected SPH for explicit dynamic problems</v>
      </c>
      <c r="B271" s="26" t="str">
        <f t="shared" si="82"/>
        <v>Stabilized updated Lagrangian corrected SPH for explicit dynamic problems</v>
      </c>
      <c r="C271" s="26" t="str">
        <f>TRIM(Papers!C308)</f>
        <v>Vidal, Y., Bonet, J. and Huerta, A.</v>
      </c>
      <c r="D271" s="26" t="str">
        <f>TRIM(Papers!D308)</f>
        <v>International Journal for Numerical Methods in Engineering , Vol. 69, Issue 13, pp. 2687-2710, 2007</v>
      </c>
      <c r="E271" s="26">
        <f t="shared" si="83"/>
        <v>99</v>
      </c>
      <c r="F271">
        <f t="shared" si="84"/>
        <v>60</v>
      </c>
      <c r="G271" s="26" t="str">
        <f t="shared" si="85"/>
        <v xml:space="preserve">International Journal for Numerical Methods in Engineering </v>
      </c>
      <c r="H271" s="26">
        <f t="shared" si="90"/>
        <v>79</v>
      </c>
      <c r="I271" s="26">
        <f t="shared" si="91"/>
        <v>0</v>
      </c>
      <c r="J271" s="26">
        <f t="shared" si="92"/>
        <v>79</v>
      </c>
      <c r="K271" s="26" t="str">
        <f t="shared" si="86"/>
        <v>69, Issue 13</v>
      </c>
      <c r="L271" s="26">
        <f t="shared" si="77"/>
        <v>89</v>
      </c>
      <c r="M271" s="27" t="str">
        <f t="shared" si="87"/>
        <v>2687</v>
      </c>
      <c r="N271" s="26">
        <f t="shared" si="78"/>
        <v>94</v>
      </c>
      <c r="O271" s="26" t="str">
        <f t="shared" si="88"/>
        <v>2710</v>
      </c>
      <c r="P271" s="26" t="str">
        <f t="shared" si="89"/>
        <v>2007</v>
      </c>
      <c r="Q271" t="str">
        <f>Papers!A308</f>
        <v>2007-IJNME-VBH</v>
      </c>
      <c r="R271" s="2">
        <f t="shared" si="79"/>
        <v>5</v>
      </c>
      <c r="S271" s="2">
        <f t="shared" si="80"/>
        <v>11</v>
      </c>
      <c r="T271" s="2" t="str">
        <f t="shared" si="81"/>
        <v>IJNME</v>
      </c>
      <c r="U271" s="2" t="str">
        <f>VLOOKUP(T271,Revistes!B$3:C$220,2, FALSE)</f>
        <v>1097-0207</v>
      </c>
      <c r="V271" s="25" t="str">
        <f>VLOOKUP(U271,Revistes!C$3:D$220,2, FALSE)</f>
        <v>R</v>
      </c>
      <c r="W271" s="25" t="str">
        <f>VLOOKUP(V271,Revistes!D$3:E$220,2, FALSE)</f>
        <v>S</v>
      </c>
      <c r="AA271" s="2">
        <v>2015</v>
      </c>
      <c r="AB271" s="2">
        <v>0</v>
      </c>
    </row>
    <row r="272" spans="1:28" ht="80">
      <c r="A272" s="26" t="str">
        <f>TRIM(Papers!B309)</f>
        <v>Equilibrated Patch Recovery error estimates: simple and accurate upper bounds of the error</v>
      </c>
      <c r="B272" s="26" t="str">
        <f t="shared" si="82"/>
        <v>Equilibrated Patch Recovery error estimates: simple and accurate upper bounds of the error</v>
      </c>
      <c r="C272" s="26" t="str">
        <f>TRIM(Papers!C309)</f>
        <v>Diez, P., Rodenas, J.J. and Zienkiewicz, O.C.</v>
      </c>
      <c r="D272" s="26" t="str">
        <f>TRIM(Papers!D309)</f>
        <v>International Journal for Numerical Methods in Engineering , Vol. 69, Issue 10, pp. 2075-2098, 2007</v>
      </c>
      <c r="E272" s="26">
        <f t="shared" si="83"/>
        <v>99</v>
      </c>
      <c r="F272">
        <f t="shared" si="84"/>
        <v>60</v>
      </c>
      <c r="G272" s="26" t="str">
        <f t="shared" si="85"/>
        <v xml:space="preserve">International Journal for Numerical Methods in Engineering </v>
      </c>
      <c r="H272" s="26">
        <f t="shared" si="90"/>
        <v>79</v>
      </c>
      <c r="I272" s="26">
        <f t="shared" si="91"/>
        <v>0</v>
      </c>
      <c r="J272" s="26">
        <f t="shared" si="92"/>
        <v>79</v>
      </c>
      <c r="K272" s="26" t="str">
        <f t="shared" si="86"/>
        <v>69, Issue 10</v>
      </c>
      <c r="L272" s="26">
        <f t="shared" si="77"/>
        <v>89</v>
      </c>
      <c r="M272" s="27" t="str">
        <f t="shared" si="87"/>
        <v>2075</v>
      </c>
      <c r="N272" s="26">
        <f t="shared" si="78"/>
        <v>94</v>
      </c>
      <c r="O272" s="26" t="str">
        <f t="shared" si="88"/>
        <v>2098</v>
      </c>
      <c r="P272" s="26" t="str">
        <f t="shared" si="89"/>
        <v>2007</v>
      </c>
      <c r="Q272" t="str">
        <f>Papers!A309</f>
        <v>2007-IJNME-DRZ</v>
      </c>
      <c r="R272" s="2">
        <f t="shared" si="79"/>
        <v>5</v>
      </c>
      <c r="S272" s="2">
        <f t="shared" si="80"/>
        <v>11</v>
      </c>
      <c r="T272" s="2" t="str">
        <f t="shared" si="81"/>
        <v>IJNME</v>
      </c>
      <c r="U272" s="2" t="str">
        <f>VLOOKUP(T272,Revistes!B$3:C$220,2, FALSE)</f>
        <v>1097-0207</v>
      </c>
      <c r="V272" s="25" t="str">
        <f>VLOOKUP(U272,Revistes!C$3:D$220,2, FALSE)</f>
        <v>R</v>
      </c>
      <c r="W272" s="25" t="str">
        <f>VLOOKUP(V272,Revistes!D$3:E$220,2, FALSE)</f>
        <v>S</v>
      </c>
      <c r="AA272" s="2">
        <v>2015</v>
      </c>
      <c r="AB272" s="2">
        <v>0</v>
      </c>
    </row>
    <row r="273" spans="1:28" ht="64">
      <c r="A273" s="26" t="str">
        <f>TRIM(Papers!B310)</f>
        <v>Numerical Modelling of Tectonic Plates Subduction using X-FEM</v>
      </c>
      <c r="B273" s="26" t="str">
        <f t="shared" si="82"/>
        <v>Numerical Modelling of Tectonic Plates Subduction using X-FEM</v>
      </c>
      <c r="C273" s="26" t="str">
        <f>TRIM(Papers!C310)</f>
        <v>Zlotnik, S., Díez, P., Fernández, M. and Vergés, J.</v>
      </c>
      <c r="D273" s="26" t="str">
        <f>TRIM(Papers!D310)</f>
        <v>Computer Methods in Applied Mechanics and Engineering , Vol. 196, Issues 41-44, pp. 4283-4293, 2007</v>
      </c>
      <c r="E273" s="26">
        <f t="shared" si="83"/>
        <v>99</v>
      </c>
      <c r="F273">
        <f t="shared" si="84"/>
        <v>55</v>
      </c>
      <c r="G273" s="26" t="str">
        <f t="shared" si="85"/>
        <v xml:space="preserve">Computer Methods in Applied Mechanics and Engineering </v>
      </c>
      <c r="H273" s="26">
        <f t="shared" si="90"/>
        <v>79</v>
      </c>
      <c r="I273" s="26">
        <f t="shared" si="91"/>
        <v>0</v>
      </c>
      <c r="J273" s="26">
        <f t="shared" si="92"/>
        <v>79</v>
      </c>
      <c r="K273" s="26" t="str">
        <f t="shared" si="86"/>
        <v>196, Issues 41-44</v>
      </c>
      <c r="L273" s="26">
        <f t="shared" si="77"/>
        <v>89</v>
      </c>
      <c r="M273" s="27" t="str">
        <f t="shared" si="87"/>
        <v>4283</v>
      </c>
      <c r="N273" s="26">
        <f t="shared" si="78"/>
        <v>94</v>
      </c>
      <c r="O273" s="26" t="str">
        <f t="shared" si="88"/>
        <v>4293</v>
      </c>
      <c r="P273" s="26" t="str">
        <f t="shared" si="89"/>
        <v>2007</v>
      </c>
      <c r="Q273" t="str">
        <f>Papers!A310</f>
        <v>2007-CMAME-ZDFV</v>
      </c>
      <c r="R273" s="2">
        <f t="shared" si="79"/>
        <v>5</v>
      </c>
      <c r="S273" s="2">
        <f t="shared" si="80"/>
        <v>11</v>
      </c>
      <c r="T273" s="2" t="str">
        <f t="shared" si="81"/>
        <v>CMAME</v>
      </c>
      <c r="U273" s="2" t="str">
        <f>VLOOKUP(T273,Revistes!B$3:C$220,2, FALSE)</f>
        <v>0045-7825</v>
      </c>
      <c r="V273" s="25" t="str">
        <f>VLOOKUP(U273,Revistes!C$3:D$220,2, FALSE)</f>
        <v>R</v>
      </c>
      <c r="W273" s="25" t="str">
        <f>VLOOKUP(V273,Revistes!D$3:E$220,2, FALSE)</f>
        <v>S</v>
      </c>
      <c r="AA273" s="2">
        <v>2015</v>
      </c>
      <c r="AB273" s="2">
        <v>0</v>
      </c>
    </row>
    <row r="274" spans="1:28" ht="80">
      <c r="A274" s="26" t="str">
        <f>TRIM(Papers!B311)</f>
        <v>Remeshing criteria and proper error representations for goal oriented h-adaptivity</v>
      </c>
      <c r="B274" s="26" t="str">
        <f t="shared" si="82"/>
        <v>Remeshing criteria and proper error representations for goal oriented h-adaptivity</v>
      </c>
      <c r="C274" s="26" t="str">
        <f>TRIM(Papers!C311)</f>
        <v>Díez, P. and Calderon, G.</v>
      </c>
      <c r="D274" s="26" t="str">
        <f>TRIM(Papers!D311)</f>
        <v>Computer Methods in Applied Mechanics and Engineering , Vol. 196, Issue 4, pp. 719-733, 2007</v>
      </c>
      <c r="E274" s="26">
        <f t="shared" si="83"/>
        <v>92</v>
      </c>
      <c r="F274">
        <f t="shared" si="84"/>
        <v>55</v>
      </c>
      <c r="G274" s="26" t="str">
        <f t="shared" si="85"/>
        <v xml:space="preserve">Computer Methods in Applied Mechanics and Engineering </v>
      </c>
      <c r="H274" s="26">
        <f t="shared" si="90"/>
        <v>74</v>
      </c>
      <c r="I274" s="26">
        <f t="shared" si="91"/>
        <v>0</v>
      </c>
      <c r="J274" s="26">
        <f t="shared" si="92"/>
        <v>74</v>
      </c>
      <c r="K274" s="26" t="str">
        <f t="shared" si="86"/>
        <v>196, Issue 4</v>
      </c>
      <c r="L274" s="26">
        <f t="shared" si="77"/>
        <v>83</v>
      </c>
      <c r="M274" s="27" t="str">
        <f t="shared" si="87"/>
        <v>719</v>
      </c>
      <c r="N274" s="26">
        <f t="shared" si="78"/>
        <v>87</v>
      </c>
      <c r="O274" s="26" t="str">
        <f t="shared" si="88"/>
        <v>733</v>
      </c>
      <c r="P274" s="26" t="str">
        <f t="shared" si="89"/>
        <v>2007</v>
      </c>
      <c r="Q274" t="str">
        <f>Papers!A311</f>
        <v>2007-CMAME-DC</v>
      </c>
      <c r="R274" s="2">
        <f t="shared" si="79"/>
        <v>5</v>
      </c>
      <c r="S274" s="2">
        <f t="shared" si="80"/>
        <v>11</v>
      </c>
      <c r="T274" s="2" t="str">
        <f t="shared" si="81"/>
        <v>CMAME</v>
      </c>
      <c r="U274" s="2" t="str">
        <f>VLOOKUP(T274,Revistes!B$3:C$220,2, FALSE)</f>
        <v>0045-7825</v>
      </c>
      <c r="V274" s="25" t="str">
        <f>VLOOKUP(U274,Revistes!C$3:D$220,2, FALSE)</f>
        <v>R</v>
      </c>
      <c r="W274" s="25" t="str">
        <f>VLOOKUP(V274,Revistes!D$3:E$220,2, FALSE)</f>
        <v>S</v>
      </c>
      <c r="AA274" s="2">
        <v>2015</v>
      </c>
      <c r="AB274" s="2">
        <v>0</v>
      </c>
    </row>
    <row r="275" spans="1:28" ht="80">
      <c r="A275" s="26" t="str">
        <f>TRIM(Papers!B312)</f>
        <v>Numerical modelling and experimental validation of dynamic fracture events along weak planes</v>
      </c>
      <c r="B275" s="26" t="str">
        <f t="shared" si="82"/>
        <v>Numerical modelling and experimental validation of dynamic fracture events along weak planes</v>
      </c>
      <c r="C275" s="26" t="str">
        <f>TRIM(Papers!C312)</f>
        <v>I. Arias, J. Knap, V. Chalivendra, S. Hong, M. Ortiz and A.J. Rosakis</v>
      </c>
      <c r="D275" s="26" t="str">
        <f>TRIM(Papers!D312)</f>
        <v>Computer Methods in Applied Mechanics and Engineering , Vol. 196, Issues 37-40, pp. 3833-3840, 2007</v>
      </c>
      <c r="E275" s="26">
        <f t="shared" si="83"/>
        <v>99</v>
      </c>
      <c r="F275">
        <f t="shared" si="84"/>
        <v>55</v>
      </c>
      <c r="G275" s="26" t="str">
        <f t="shared" si="85"/>
        <v xml:space="preserve">Computer Methods in Applied Mechanics and Engineering </v>
      </c>
      <c r="H275" s="26">
        <f t="shared" si="90"/>
        <v>79</v>
      </c>
      <c r="I275" s="26">
        <f t="shared" si="91"/>
        <v>0</v>
      </c>
      <c r="J275" s="26">
        <f t="shared" si="92"/>
        <v>79</v>
      </c>
      <c r="K275" s="26" t="str">
        <f t="shared" si="86"/>
        <v>196, Issues 37-40</v>
      </c>
      <c r="L275" s="26">
        <f t="shared" si="77"/>
        <v>89</v>
      </c>
      <c r="M275" s="27" t="str">
        <f t="shared" si="87"/>
        <v>3833</v>
      </c>
      <c r="N275" s="26">
        <f t="shared" si="78"/>
        <v>94</v>
      </c>
      <c r="O275" s="26" t="str">
        <f t="shared" si="88"/>
        <v>3840</v>
      </c>
      <c r="P275" s="26" t="str">
        <f t="shared" si="89"/>
        <v>2007</v>
      </c>
      <c r="Q275" t="str">
        <f>Papers!A312</f>
        <v>2007-CMAME-AKCHOR</v>
      </c>
      <c r="R275" s="2">
        <f t="shared" si="79"/>
        <v>5</v>
      </c>
      <c r="S275" s="2">
        <f t="shared" si="80"/>
        <v>11</v>
      </c>
      <c r="T275" s="2" t="str">
        <f t="shared" si="81"/>
        <v>CMAME</v>
      </c>
      <c r="U275" s="2" t="str">
        <f>VLOOKUP(T275,Revistes!B$3:C$220,2, FALSE)</f>
        <v>0045-7825</v>
      </c>
      <c r="V275" s="25" t="str">
        <f>VLOOKUP(U275,Revistes!C$3:D$220,2, FALSE)</f>
        <v>R</v>
      </c>
      <c r="W275" s="25" t="str">
        <f>VLOOKUP(V275,Revistes!D$3:E$220,2, FALSE)</f>
        <v>S</v>
      </c>
      <c r="AA275" s="2">
        <v>2015</v>
      </c>
      <c r="AB275" s="2">
        <v>0</v>
      </c>
    </row>
    <row r="276" spans="1:28" ht="64">
      <c r="A276" s="26" t="str">
        <f>TRIM(Papers!B313)</f>
        <v>Goal-oriented error estimation for transient parabolic problems</v>
      </c>
      <c r="B276" s="26" t="str">
        <f t="shared" si="82"/>
        <v>Goal-oriented error estimation for transient parabolic problems</v>
      </c>
      <c r="C276" s="26" t="str">
        <f>TRIM(Papers!C313)</f>
        <v>Pedro Díez, Giovanni Calderón</v>
      </c>
      <c r="D276" s="26" t="str">
        <f>TRIM(Papers!D313)</f>
        <v>Computational Mechanics , Vol. 39, Issue 5, pp. 631-646, 2007</v>
      </c>
      <c r="E276" s="26">
        <f t="shared" si="83"/>
        <v>61</v>
      </c>
      <c r="F276">
        <f t="shared" si="84"/>
        <v>25</v>
      </c>
      <c r="G276" s="26" t="str">
        <f t="shared" si="85"/>
        <v xml:space="preserve">Computational Mechanics </v>
      </c>
      <c r="H276" s="26">
        <f t="shared" si="90"/>
        <v>43</v>
      </c>
      <c r="I276" s="26">
        <f t="shared" si="91"/>
        <v>0</v>
      </c>
      <c r="J276" s="26">
        <f t="shared" si="92"/>
        <v>43</v>
      </c>
      <c r="K276" s="26" t="str">
        <f t="shared" si="86"/>
        <v>39, Issue 5</v>
      </c>
      <c r="L276" s="26">
        <f t="shared" si="77"/>
        <v>52</v>
      </c>
      <c r="M276" s="27" t="str">
        <f t="shared" si="87"/>
        <v>631</v>
      </c>
      <c r="N276" s="26">
        <f t="shared" si="78"/>
        <v>56</v>
      </c>
      <c r="O276" s="26" t="str">
        <f t="shared" si="88"/>
        <v>646</v>
      </c>
      <c r="P276" s="26" t="str">
        <f t="shared" si="89"/>
        <v>2007</v>
      </c>
      <c r="Q276" t="str">
        <f>Papers!A313</f>
        <v>2007-CM-DC</v>
      </c>
      <c r="R276" s="2">
        <f t="shared" si="79"/>
        <v>5</v>
      </c>
      <c r="S276" s="2">
        <f t="shared" si="80"/>
        <v>8</v>
      </c>
      <c r="T276" s="2" t="str">
        <f t="shared" si="81"/>
        <v>CM</v>
      </c>
      <c r="U276" s="2" t="str">
        <f>VLOOKUP(T276,Revistes!B$3:C$220,2, FALSE)</f>
        <v>0178-7675</v>
      </c>
      <c r="V276" s="25" t="str">
        <f>VLOOKUP(U276,Revistes!C$3:D$220,2, FALSE)</f>
        <v>R</v>
      </c>
      <c r="W276" s="25" t="str">
        <f>VLOOKUP(V276,Revistes!D$3:E$220,2, FALSE)</f>
        <v>S</v>
      </c>
      <c r="AA276" s="2">
        <v>2015</v>
      </c>
      <c r="AB276" s="2">
        <v>0</v>
      </c>
    </row>
    <row r="277" spans="1:28" ht="96">
      <c r="A277" s="26" t="str">
        <f>TRIM(Papers!B314)</f>
        <v>Numerical Performance of Incomplete Factorizations for 3D Transient Convection-Diffusion Problems</v>
      </c>
      <c r="B277" s="26" t="str">
        <f t="shared" si="82"/>
        <v>Numerical Performance of Incomplete Factorizations for 3D Transient Convection-Diffusion Problems</v>
      </c>
      <c r="C277" s="26" t="str">
        <f>TRIM(Papers!C314)</f>
        <v>A. Rodríguez-Ferran and M. L. Sandoval</v>
      </c>
      <c r="D277" s="26" t="str">
        <f>TRIM(Papers!D314)</f>
        <v>Advances in Engineering Software , Vol. 38, Issue 6, pp. 439-450, 2007</v>
      </c>
      <c r="E277" s="26">
        <f t="shared" si="83"/>
        <v>70</v>
      </c>
      <c r="F277">
        <f t="shared" si="84"/>
        <v>34</v>
      </c>
      <c r="G277" s="26" t="str">
        <f t="shared" si="85"/>
        <v xml:space="preserve">Advances in Engineering Software </v>
      </c>
      <c r="H277" s="26">
        <f t="shared" si="90"/>
        <v>52</v>
      </c>
      <c r="I277" s="26">
        <f t="shared" si="91"/>
        <v>0</v>
      </c>
      <c r="J277" s="26">
        <f t="shared" si="92"/>
        <v>52</v>
      </c>
      <c r="K277" s="26" t="str">
        <f t="shared" si="86"/>
        <v>38, Issue 6</v>
      </c>
      <c r="L277" s="26">
        <f t="shared" si="77"/>
        <v>61</v>
      </c>
      <c r="M277" s="27" t="str">
        <f t="shared" si="87"/>
        <v>439</v>
      </c>
      <c r="N277" s="26">
        <f t="shared" si="78"/>
        <v>65</v>
      </c>
      <c r="O277" s="26" t="str">
        <f t="shared" si="88"/>
        <v>450</v>
      </c>
      <c r="P277" s="26" t="str">
        <f t="shared" si="89"/>
        <v>2007</v>
      </c>
      <c r="Q277" t="str">
        <f>Papers!A314</f>
        <v>2007-AES-RS</v>
      </c>
      <c r="R277" s="2">
        <f t="shared" si="79"/>
        <v>5</v>
      </c>
      <c r="S277" s="2">
        <f t="shared" si="80"/>
        <v>9</v>
      </c>
      <c r="T277" s="2" t="str">
        <f t="shared" si="81"/>
        <v>AES</v>
      </c>
      <c r="U277" s="2" t="str">
        <f>VLOOKUP(T277,Revistes!B$3:C$220,2, FALSE)</f>
        <v>0965-9978</v>
      </c>
      <c r="V277" s="25" t="str">
        <f>VLOOKUP(U277,Revistes!C$3:D$220,2, FALSE)</f>
        <v>R</v>
      </c>
      <c r="W277" s="25" t="str">
        <f>VLOOKUP(V277,Revistes!D$3:E$220,2, FALSE)</f>
        <v>S</v>
      </c>
      <c r="AA277" s="2">
        <v>2015</v>
      </c>
      <c r="AB277" s="2">
        <v>0</v>
      </c>
    </row>
    <row r="278" spans="1:28" ht="96">
      <c r="A278" s="26" t="str">
        <f>TRIM(Papers!B315)</f>
        <v>Experimental testing of joints for seismic design of lightweight structures. Part 2: Bolted joints in straps*</v>
      </c>
      <c r="B278" s="26" t="str">
        <f t="shared" si="82"/>
        <v>Experimental testing of joints for seismic design of lightweight structures. Part 2: Bolted joints in straps*</v>
      </c>
      <c r="C278" s="26" t="str">
        <f>TRIM(Papers!C315)</f>
        <v>Casafont, M., Arnedo, A., Roure, F., and Rodríguez-Ferran, A.</v>
      </c>
      <c r="D278" s="26" t="str">
        <f>TRIM(Papers!D315)</f>
        <v>Thin-Walled Structures , Vol. 44, Issue 6, pp. 677-691, 2006</v>
      </c>
      <c r="E278" s="26">
        <f t="shared" si="83"/>
        <v>60</v>
      </c>
      <c r="F278">
        <f t="shared" si="84"/>
        <v>24</v>
      </c>
      <c r="G278" s="26" t="str">
        <f t="shared" si="85"/>
        <v xml:space="preserve">Thin-Walled Structures </v>
      </c>
      <c r="H278" s="26">
        <f t="shared" si="90"/>
        <v>42</v>
      </c>
      <c r="I278" s="26">
        <f t="shared" si="91"/>
        <v>0</v>
      </c>
      <c r="J278" s="26">
        <f t="shared" si="92"/>
        <v>42</v>
      </c>
      <c r="K278" s="26" t="str">
        <f t="shared" si="86"/>
        <v>44, Issue 6</v>
      </c>
      <c r="L278" s="26">
        <f t="shared" si="77"/>
        <v>51</v>
      </c>
      <c r="M278" s="27" t="str">
        <f t="shared" si="87"/>
        <v>677</v>
      </c>
      <c r="N278" s="26">
        <f t="shared" si="78"/>
        <v>55</v>
      </c>
      <c r="O278" s="26" t="str">
        <f t="shared" si="88"/>
        <v>691</v>
      </c>
      <c r="P278" s="26" t="str">
        <f t="shared" si="89"/>
        <v>2006</v>
      </c>
      <c r="Q278" t="str">
        <f>Papers!A315</f>
        <v>2006-TWS-CARR-2</v>
      </c>
      <c r="R278" s="2">
        <f t="shared" si="79"/>
        <v>5</v>
      </c>
      <c r="S278" s="2">
        <f t="shared" si="80"/>
        <v>9</v>
      </c>
      <c r="T278" s="2" t="str">
        <f t="shared" si="81"/>
        <v>TWS</v>
      </c>
      <c r="U278" s="2" t="str">
        <f>VLOOKUP(T278,Revistes!B$3:C$220,2, FALSE)</f>
        <v>0263-8231</v>
      </c>
      <c r="V278" s="25" t="str">
        <f>VLOOKUP(U278,Revistes!C$3:D$220,2, FALSE)</f>
        <v>R</v>
      </c>
      <c r="W278" s="25" t="str">
        <f>VLOOKUP(V278,Revistes!D$3:E$220,2, FALSE)</f>
        <v>S</v>
      </c>
      <c r="AA278" s="2">
        <v>2015</v>
      </c>
      <c r="AB278" s="2">
        <v>0</v>
      </c>
    </row>
    <row r="279" spans="1:28" ht="96">
      <c r="A279" s="26" t="str">
        <f>TRIM(Papers!B316)</f>
        <v>Experimental testing of joints for seismic design of lightweight structures. Part 1. Screwed joints in straps</v>
      </c>
      <c r="B279" s="26" t="str">
        <f t="shared" si="82"/>
        <v>Experimental testing of joints for seismic design of lightweight structures. Part 1. Screwed joints in straps</v>
      </c>
      <c r="C279" s="26" t="str">
        <f>TRIM(Papers!C316)</f>
        <v>Casafont, M., Arnedo, A., Roure, F. and Rodríguez-Ferran, A.</v>
      </c>
      <c r="D279" s="26" t="str">
        <f>TRIM(Papers!D316)</f>
        <v>Thin-Walled Structures , Vol. 44, Issue 2, pp. 131-270, 2006</v>
      </c>
      <c r="E279" s="26">
        <f t="shared" si="83"/>
        <v>60</v>
      </c>
      <c r="F279">
        <f t="shared" si="84"/>
        <v>24</v>
      </c>
      <c r="G279" s="26" t="str">
        <f t="shared" si="85"/>
        <v xml:space="preserve">Thin-Walled Structures </v>
      </c>
      <c r="H279" s="26">
        <f t="shared" si="90"/>
        <v>42</v>
      </c>
      <c r="I279" s="26">
        <f t="shared" si="91"/>
        <v>0</v>
      </c>
      <c r="J279" s="26">
        <f t="shared" si="92"/>
        <v>42</v>
      </c>
      <c r="K279" s="26" t="str">
        <f t="shared" si="86"/>
        <v>44, Issue 2</v>
      </c>
      <c r="L279" s="26">
        <f t="shared" si="77"/>
        <v>51</v>
      </c>
      <c r="M279" s="27" t="str">
        <f t="shared" si="87"/>
        <v>131</v>
      </c>
      <c r="N279" s="26">
        <f t="shared" si="78"/>
        <v>55</v>
      </c>
      <c r="O279" s="26" t="str">
        <f t="shared" si="88"/>
        <v>270</v>
      </c>
      <c r="P279" s="26" t="str">
        <f t="shared" si="89"/>
        <v>2006</v>
      </c>
      <c r="Q279" t="str">
        <f>Papers!A316</f>
        <v>2006-TWS-CARR</v>
      </c>
      <c r="R279" s="2">
        <f t="shared" si="79"/>
        <v>5</v>
      </c>
      <c r="S279" s="2">
        <f t="shared" si="80"/>
        <v>9</v>
      </c>
      <c r="T279" s="2" t="str">
        <f t="shared" si="81"/>
        <v>TWS</v>
      </c>
      <c r="U279" s="2" t="str">
        <f>VLOOKUP(T279,Revistes!B$3:C$220,2, FALSE)</f>
        <v>0263-8231</v>
      </c>
      <c r="V279" s="25" t="str">
        <f>VLOOKUP(U279,Revistes!C$3:D$220,2, FALSE)</f>
        <v>R</v>
      </c>
      <c r="W279" s="25" t="str">
        <f>VLOOKUP(V279,Revistes!D$3:E$220,2, FALSE)</f>
        <v>S</v>
      </c>
      <c r="AA279" s="2">
        <v>2015</v>
      </c>
      <c r="AB279" s="2">
        <v>0</v>
      </c>
    </row>
    <row r="280" spans="1:28" ht="80">
      <c r="A280" s="26" t="str">
        <f>TRIM(Papers!B317)</f>
        <v>Análisis de diferentes estimadores de error de postproceso para adaptatividad orientada al resultado</v>
      </c>
      <c r="B280" s="26" t="str">
        <f t="shared" si="82"/>
        <v>Análisis de diferentes estimadores de error de postproceso para adaptatividad orientada al resultado</v>
      </c>
      <c r="C280" s="26" t="str">
        <f>TRIM(Papers!C317)</f>
        <v>Giovanni Calderón y Pedro Díez</v>
      </c>
      <c r="D280" s="26" t="str">
        <f>TRIM(Papers!D317)</f>
        <v>Revista Internacional de Métodos Numéricos para Cálculo y Diseño en Ingeniería , Vol. 22 Issue 2, pp. 193-213, 2006</v>
      </c>
      <c r="E280" s="26">
        <f t="shared" si="83"/>
        <v>115</v>
      </c>
      <c r="F280">
        <f t="shared" si="84"/>
        <v>80</v>
      </c>
      <c r="G280" s="26" t="str">
        <f t="shared" si="85"/>
        <v xml:space="preserve">Revista Internacional de Métodos Numéricos para Cálculo y Diseño en Ingeniería </v>
      </c>
      <c r="H280" s="26">
        <f t="shared" si="90"/>
        <v>97</v>
      </c>
      <c r="I280" s="26">
        <f t="shared" si="91"/>
        <v>0</v>
      </c>
      <c r="J280" s="26">
        <f t="shared" si="92"/>
        <v>97</v>
      </c>
      <c r="K280" s="26" t="str">
        <f t="shared" si="86"/>
        <v>22 Issue 2</v>
      </c>
      <c r="L280" s="26">
        <f t="shared" si="77"/>
        <v>106</v>
      </c>
      <c r="M280" s="27" t="str">
        <f t="shared" si="87"/>
        <v>193</v>
      </c>
      <c r="N280" s="26">
        <f t="shared" si="78"/>
        <v>110</v>
      </c>
      <c r="O280" s="26" t="str">
        <f t="shared" si="88"/>
        <v>213</v>
      </c>
      <c r="P280" s="26" t="str">
        <f t="shared" si="89"/>
        <v>2006</v>
      </c>
      <c r="Q280" t="str">
        <f>Papers!A317</f>
        <v>2006-RIMNCDI-CD</v>
      </c>
      <c r="R280" s="2">
        <f t="shared" si="79"/>
        <v>5</v>
      </c>
      <c r="S280" s="2">
        <f t="shared" si="80"/>
        <v>13</v>
      </c>
      <c r="T280" s="2" t="str">
        <f t="shared" si="81"/>
        <v>RIMNCDI</v>
      </c>
      <c r="U280" s="2" t="str">
        <f>VLOOKUP(T280,Revistes!B$3:C$220,2, FALSE)</f>
        <v>0213-1315</v>
      </c>
      <c r="V280" s="25" t="str">
        <f>VLOOKUP(U280,Revistes!C$3:D$220,2, FALSE)</f>
        <v>R</v>
      </c>
      <c r="W280" s="25" t="str">
        <f>VLOOKUP(V280,Revistes!D$3:E$220,2, FALSE)</f>
        <v>S</v>
      </c>
      <c r="AA280" s="2">
        <v>2015</v>
      </c>
      <c r="AB280" s="2">
        <v>0</v>
      </c>
    </row>
    <row r="281" spans="1:28" ht="64">
      <c r="A281" s="26" t="str">
        <f>TRIM(Papers!B318)</f>
        <v>Étude de la stabilité d'une formulation incompressible traitée par X-FEM</v>
      </c>
      <c r="B281" s="26" t="str">
        <f t="shared" si="82"/>
        <v>Étude de la stabilité d'une formulation incompressible traitée par X-FEM</v>
      </c>
      <c r="C281" s="26" t="str">
        <f>TRIM(Papers!C318)</f>
        <v>Legrain, G., Moes, N. and Huerta, A.</v>
      </c>
      <c r="D281" s="26" t="str">
        <f>TRIM(Papers!D318)</f>
        <v>European Journal of Computational Mechanics (Revue Européenne de Mécanique Numérique) , Vol. 15, Issues 1, 2, 3, pp. 257-268, 2006</v>
      </c>
      <c r="E281" s="26">
        <f t="shared" si="83"/>
        <v>130</v>
      </c>
      <c r="F281">
        <f t="shared" si="84"/>
        <v>87</v>
      </c>
      <c r="G281" s="26" t="str">
        <f t="shared" si="85"/>
        <v xml:space="preserve">European Journal of Computational Mechanics (Revue Européenne de Mécanique Numérique) </v>
      </c>
      <c r="H281" s="26">
        <f t="shared" si="90"/>
        <v>112</v>
      </c>
      <c r="I281" s="26">
        <f t="shared" si="91"/>
        <v>0</v>
      </c>
      <c r="J281" s="26">
        <f t="shared" si="92"/>
        <v>112</v>
      </c>
      <c r="K281" s="26" t="str">
        <f t="shared" si="86"/>
        <v>15, Issues 1, 2, 3</v>
      </c>
      <c r="L281" s="26">
        <f t="shared" si="77"/>
        <v>121</v>
      </c>
      <c r="M281" s="27" t="str">
        <f t="shared" si="87"/>
        <v>257</v>
      </c>
      <c r="N281" s="26">
        <f t="shared" si="78"/>
        <v>125</v>
      </c>
      <c r="O281" s="26" t="str">
        <f t="shared" si="88"/>
        <v>268</v>
      </c>
      <c r="P281" s="26" t="str">
        <f t="shared" si="89"/>
        <v>2006</v>
      </c>
      <c r="Q281" t="str">
        <f>Papers!A318</f>
        <v>2006-REMN-LMH</v>
      </c>
      <c r="R281" s="2">
        <f t="shared" si="79"/>
        <v>5</v>
      </c>
      <c r="S281" s="2">
        <f t="shared" si="80"/>
        <v>10</v>
      </c>
      <c r="T281" s="2" t="str">
        <f t="shared" si="81"/>
        <v>REMN</v>
      </c>
      <c r="U281" s="2" t="str">
        <f>VLOOKUP(T281,Revistes!B$3:C$220,2, FALSE)</f>
        <v>1779-7179</v>
      </c>
      <c r="V281" s="25" t="str">
        <f>VLOOKUP(U281,Revistes!C$3:D$220,2, FALSE)</f>
        <v>R</v>
      </c>
      <c r="W281" s="25" t="str">
        <f>VLOOKUP(V281,Revistes!D$3:E$220,2, FALSE)</f>
        <v>S</v>
      </c>
      <c r="AA281" s="2">
        <v>2015</v>
      </c>
      <c r="AB281" s="2">
        <v>0</v>
      </c>
    </row>
    <row r="282" spans="1:28" ht="80">
      <c r="A282" s="26" t="str">
        <f>TRIM(Papers!B319)</f>
        <v>Sliding joints in 3D beams: Conserving algorithms using the master-slave approach</v>
      </c>
      <c r="B282" s="26" t="str">
        <f t="shared" si="82"/>
        <v>Sliding joints in 3D beams: Conserving algorithms using the master-slave approach</v>
      </c>
      <c r="C282" s="26" t="str">
        <f>TRIM(Papers!C319)</f>
        <v>Muñoz, J and Jelenic</v>
      </c>
      <c r="D282" s="26" t="str">
        <f>TRIM(Papers!D319)</f>
        <v>Multibody System Dynamics , Vol. 16, Issue 3, pp. 237-261, 2006</v>
      </c>
      <c r="E282" s="26">
        <f t="shared" si="83"/>
        <v>63</v>
      </c>
      <c r="F282">
        <f t="shared" si="84"/>
        <v>27</v>
      </c>
      <c r="G282" s="26" t="str">
        <f t="shared" si="85"/>
        <v xml:space="preserve">Multibody System Dynamics </v>
      </c>
      <c r="H282" s="26">
        <f t="shared" si="90"/>
        <v>45</v>
      </c>
      <c r="I282" s="26">
        <f t="shared" si="91"/>
        <v>0</v>
      </c>
      <c r="J282" s="26">
        <f t="shared" si="92"/>
        <v>45</v>
      </c>
      <c r="K282" s="26" t="str">
        <f t="shared" si="86"/>
        <v>16, Issue 3</v>
      </c>
      <c r="L282" s="26">
        <f t="shared" si="77"/>
        <v>54</v>
      </c>
      <c r="M282" s="27" t="str">
        <f t="shared" si="87"/>
        <v>237</v>
      </c>
      <c r="N282" s="26">
        <f t="shared" si="78"/>
        <v>58</v>
      </c>
      <c r="O282" s="26" t="str">
        <f t="shared" si="88"/>
        <v>261</v>
      </c>
      <c r="P282" s="26" t="str">
        <f t="shared" si="89"/>
        <v>2006</v>
      </c>
      <c r="Q282" t="str">
        <f>Papers!A319</f>
        <v>2006-MSD-MJ</v>
      </c>
      <c r="R282" s="2">
        <f t="shared" si="79"/>
        <v>5</v>
      </c>
      <c r="S282" s="2">
        <f t="shared" si="80"/>
        <v>9</v>
      </c>
      <c r="T282" s="2" t="str">
        <f t="shared" si="81"/>
        <v>MSD</v>
      </c>
      <c r="U282" s="2" t="str">
        <f>VLOOKUP(T282,Revistes!B$3:C$220,2, FALSE)</f>
        <v>1384-5640</v>
      </c>
      <c r="V282" s="25" t="str">
        <f>VLOOKUP(U282,Revistes!C$3:D$220,2, FALSE)</f>
        <v>R</v>
      </c>
      <c r="W282" s="25" t="str">
        <f>VLOOKUP(V282,Revistes!D$3:E$220,2, FALSE)</f>
        <v>S</v>
      </c>
      <c r="AA282" s="2">
        <v>2015</v>
      </c>
      <c r="AB282" s="2">
        <v>0</v>
      </c>
    </row>
    <row r="283" spans="1:28" ht="112">
      <c r="A283" s="26" t="str">
        <f>TRIM(Papers!B320)</f>
        <v>Local maximum-entropy approximation schemes: a seamless bridge between finite elements and meshfree methods</v>
      </c>
      <c r="B283" s="26" t="str">
        <f t="shared" si="82"/>
        <v>Local maximum-entropy approximation schemes: a seamless bridge between finite elements and meshfree methods</v>
      </c>
      <c r="C283" s="26" t="str">
        <f>TRIM(Papers!C320)</f>
        <v>Marino Arroyo and Michael Ortiz</v>
      </c>
      <c r="D283" s="26" t="str">
        <f>TRIM(Papers!D320)</f>
        <v>International Journal for Numerical Methods in Engineering , Vol. 65, Issue 13, pp. 2167-2202, 2006</v>
      </c>
      <c r="E283" s="26">
        <f t="shared" si="83"/>
        <v>99</v>
      </c>
      <c r="F283">
        <f t="shared" si="84"/>
        <v>60</v>
      </c>
      <c r="G283" s="26" t="str">
        <f t="shared" si="85"/>
        <v xml:space="preserve">International Journal for Numerical Methods in Engineering </v>
      </c>
      <c r="H283" s="26">
        <f t="shared" si="90"/>
        <v>79</v>
      </c>
      <c r="I283" s="26">
        <f t="shared" si="91"/>
        <v>0</v>
      </c>
      <c r="J283" s="26">
        <f t="shared" si="92"/>
        <v>79</v>
      </c>
      <c r="K283" s="26" t="str">
        <f t="shared" si="86"/>
        <v>65, Issue 13</v>
      </c>
      <c r="L283" s="26">
        <f t="shared" si="77"/>
        <v>89</v>
      </c>
      <c r="M283" s="27" t="str">
        <f t="shared" si="87"/>
        <v>2167</v>
      </c>
      <c r="N283" s="26">
        <f t="shared" si="78"/>
        <v>94</v>
      </c>
      <c r="O283" s="26" t="str">
        <f t="shared" si="88"/>
        <v>2202</v>
      </c>
      <c r="P283" s="26" t="str">
        <f t="shared" si="89"/>
        <v>2006</v>
      </c>
      <c r="Q283" t="str">
        <f>Papers!A320</f>
        <v>2006-IJNME-AO</v>
      </c>
      <c r="R283" s="2">
        <f t="shared" si="79"/>
        <v>5</v>
      </c>
      <c r="S283" s="2">
        <f t="shared" si="80"/>
        <v>11</v>
      </c>
      <c r="T283" s="2" t="str">
        <f t="shared" si="81"/>
        <v>IJNME</v>
      </c>
      <c r="U283" s="2" t="str">
        <f>VLOOKUP(T283,Revistes!B$3:C$220,2, FALSE)</f>
        <v>1097-0207</v>
      </c>
      <c r="V283" s="25" t="str">
        <f>VLOOKUP(U283,Revistes!C$3:D$220,2, FALSE)</f>
        <v>R</v>
      </c>
      <c r="W283" s="25" t="str">
        <f>VLOOKUP(V283,Revistes!D$3:E$220,2, FALSE)</f>
        <v>S</v>
      </c>
      <c r="AA283" s="2">
        <v>2015</v>
      </c>
      <c r="AB283" s="2">
        <v>0</v>
      </c>
    </row>
    <row r="284" spans="1:28" ht="80">
      <c r="A284" s="26" t="str">
        <f>TRIM(Papers!B321)</f>
        <v>On the numerical simulation of fatigue driven delamination with interface elements</v>
      </c>
      <c r="B284" s="26" t="str">
        <f t="shared" si="82"/>
        <v>On the numerical simulation of fatigue driven delamination with interface elements</v>
      </c>
      <c r="C284" s="26" t="str">
        <f>TRIM(Papers!C321)</f>
        <v>Muñoz, J; Galvanetto, U and Robinson, P</v>
      </c>
      <c r="D284" s="26" t="str">
        <f>TRIM(Papers!D321)</f>
        <v>International Journal of Fatigue , Vol. 28, Issue 10, pp. 1136-1146, 2006</v>
      </c>
      <c r="E284" s="26">
        <f t="shared" si="83"/>
        <v>73</v>
      </c>
      <c r="F284">
        <f t="shared" si="84"/>
        <v>34</v>
      </c>
      <c r="G284" s="26" t="str">
        <f t="shared" si="85"/>
        <v xml:space="preserve">International Journal of Fatigue </v>
      </c>
      <c r="H284" s="26">
        <f t="shared" si="90"/>
        <v>53</v>
      </c>
      <c r="I284" s="26">
        <f t="shared" si="91"/>
        <v>0</v>
      </c>
      <c r="J284" s="26">
        <f t="shared" si="92"/>
        <v>53</v>
      </c>
      <c r="K284" s="26" t="str">
        <f t="shared" si="86"/>
        <v>28, Issue 10</v>
      </c>
      <c r="L284" s="26">
        <f t="shared" si="77"/>
        <v>63</v>
      </c>
      <c r="M284" s="27" t="str">
        <f t="shared" si="87"/>
        <v>1136</v>
      </c>
      <c r="N284" s="26">
        <f t="shared" si="78"/>
        <v>68</v>
      </c>
      <c r="O284" s="26" t="str">
        <f t="shared" si="88"/>
        <v>1146</v>
      </c>
      <c r="P284" s="26" t="str">
        <f t="shared" si="89"/>
        <v>2006</v>
      </c>
      <c r="Q284" t="str">
        <f>Papers!A321</f>
        <v>2006-IJF-MGR</v>
      </c>
      <c r="R284" s="2">
        <f t="shared" si="79"/>
        <v>5</v>
      </c>
      <c r="S284" s="2">
        <f t="shared" si="80"/>
        <v>9</v>
      </c>
      <c r="T284" s="2" t="str">
        <f t="shared" si="81"/>
        <v>IJF</v>
      </c>
      <c r="U284" s="2" t="str">
        <f>VLOOKUP(T284,Revistes!B$3:C$220,2, FALSE)</f>
        <v>0142-1123</v>
      </c>
      <c r="V284" s="25" t="str">
        <f>VLOOKUP(U284,Revistes!C$3:D$220,2, FALSE)</f>
        <v>R</v>
      </c>
      <c r="W284" s="25" t="str">
        <f>VLOOKUP(V284,Revistes!D$3:E$220,2, FALSE)</f>
        <v>S</v>
      </c>
      <c r="AA284" s="2">
        <v>2015</v>
      </c>
      <c r="AB284" s="2">
        <v>0</v>
      </c>
    </row>
    <row r="285" spans="1:28" ht="80">
      <c r="A285" s="26" t="str">
        <f>TRIM(Papers!B322)</f>
        <v>Updated Lagrangian formulation for corrected Smooth Particle Hydrodynamics</v>
      </c>
      <c r="B285" s="26" t="str">
        <f t="shared" si="82"/>
        <v>Updated Lagrangian formulation for corrected Smooth Particle Hydrodynamics</v>
      </c>
      <c r="C285" s="26" t="str">
        <f>TRIM(Papers!C322)</f>
        <v>Huerta, A., Vidal, Y. and Bonet, J.</v>
      </c>
      <c r="D285" s="26" t="str">
        <f>TRIM(Papers!D322)</f>
        <v>International Journal of Computational Methods , Vol. 3, Issue 4, pp. 383-399, 2006</v>
      </c>
      <c r="E285" s="26">
        <f t="shared" si="83"/>
        <v>83</v>
      </c>
      <c r="F285">
        <f t="shared" si="84"/>
        <v>48</v>
      </c>
      <c r="G285" s="26" t="str">
        <f t="shared" si="85"/>
        <v xml:space="preserve">International Journal of Computational Methods </v>
      </c>
      <c r="H285" s="26">
        <f t="shared" si="90"/>
        <v>65</v>
      </c>
      <c r="I285" s="26">
        <f t="shared" si="91"/>
        <v>0</v>
      </c>
      <c r="J285" s="26">
        <f t="shared" si="92"/>
        <v>65</v>
      </c>
      <c r="K285" s="26" t="str">
        <f t="shared" si="86"/>
        <v>3, Issue 4</v>
      </c>
      <c r="L285" s="26">
        <f t="shared" si="77"/>
        <v>74</v>
      </c>
      <c r="M285" s="27" t="str">
        <f t="shared" si="87"/>
        <v>383</v>
      </c>
      <c r="N285" s="26">
        <f t="shared" si="78"/>
        <v>78</v>
      </c>
      <c r="O285" s="26" t="str">
        <f t="shared" si="88"/>
        <v>399</v>
      </c>
      <c r="P285" s="26" t="str">
        <f t="shared" si="89"/>
        <v>2006</v>
      </c>
      <c r="Q285" t="str">
        <f>Papers!A322</f>
        <v>2006-IJCM-HVB</v>
      </c>
      <c r="R285" s="2">
        <f t="shared" si="79"/>
        <v>5</v>
      </c>
      <c r="S285" s="2">
        <f t="shared" si="80"/>
        <v>10</v>
      </c>
      <c r="T285" s="2" t="str">
        <f t="shared" si="81"/>
        <v>IJCM</v>
      </c>
      <c r="U285" s="2" t="str">
        <f>VLOOKUP(T285,Revistes!B$3:C$220,2, FALSE)</f>
        <v>0219-8762</v>
      </c>
      <c r="V285" s="25" t="str">
        <f>VLOOKUP(U285,Revistes!C$3:D$220,2, FALSE)</f>
        <v>R</v>
      </c>
      <c r="W285" s="25" t="str">
        <f>VLOOKUP(V285,Revistes!D$3:E$220,2, FALSE)</f>
        <v>S</v>
      </c>
      <c r="AA285" s="2">
        <v>2015</v>
      </c>
      <c r="AB285" s="2">
        <v>0</v>
      </c>
    </row>
    <row r="286" spans="1:28" ht="48">
      <c r="A286" s="26" t="str">
        <f>TRIM(Papers!B323)</f>
        <v>Mesh projection between parametric surfaces</v>
      </c>
      <c r="B286" s="26" t="str">
        <f t="shared" si="82"/>
        <v>Mesh projection between parametric surfaces</v>
      </c>
      <c r="C286" s="26" t="str">
        <f>TRIM(Papers!C323)</f>
        <v>X. Roca, J. Sarrate and A. Huerta</v>
      </c>
      <c r="D286" s="26" t="str">
        <f>TRIM(Papers!D323)</f>
        <v>Communications in Numerical Methods in Engineering , Vol. 22, Issue 6, pp. 591-603, 2006</v>
      </c>
      <c r="E286" s="26">
        <f t="shared" si="83"/>
        <v>88</v>
      </c>
      <c r="F286">
        <f t="shared" si="84"/>
        <v>52</v>
      </c>
      <c r="G286" s="26" t="str">
        <f t="shared" si="85"/>
        <v xml:space="preserve">Communications in Numerical Methods in Engineering </v>
      </c>
      <c r="H286" s="26">
        <f t="shared" si="90"/>
        <v>70</v>
      </c>
      <c r="I286" s="26">
        <f t="shared" si="91"/>
        <v>0</v>
      </c>
      <c r="J286" s="26">
        <f t="shared" si="92"/>
        <v>70</v>
      </c>
      <c r="K286" s="26" t="str">
        <f t="shared" si="86"/>
        <v>22, Issue 6</v>
      </c>
      <c r="L286" s="26">
        <f t="shared" si="77"/>
        <v>79</v>
      </c>
      <c r="M286" s="27" t="str">
        <f t="shared" si="87"/>
        <v>591</v>
      </c>
      <c r="N286" s="26">
        <f t="shared" si="78"/>
        <v>83</v>
      </c>
      <c r="O286" s="26" t="str">
        <f t="shared" si="88"/>
        <v>603</v>
      </c>
      <c r="P286" s="26" t="str">
        <f t="shared" si="89"/>
        <v>2006</v>
      </c>
      <c r="Q286" t="str">
        <f>Papers!A323</f>
        <v>2006-CNME-RSH</v>
      </c>
      <c r="R286" s="2">
        <f t="shared" si="79"/>
        <v>5</v>
      </c>
      <c r="S286" s="2">
        <f t="shared" si="80"/>
        <v>10</v>
      </c>
      <c r="T286" s="2" t="str">
        <f t="shared" si="81"/>
        <v>CNME</v>
      </c>
      <c r="U286" s="2" t="str">
        <f>VLOOKUP(T286,Revistes!B$3:C$220,2, FALSE)</f>
        <v>2040-7947</v>
      </c>
      <c r="V286" s="25" t="str">
        <f>VLOOKUP(U286,Revistes!C$3:D$220,2, FALSE)</f>
        <v>R</v>
      </c>
      <c r="W286" s="25" t="str">
        <f>VLOOKUP(V286,Revistes!D$3:E$220,2, FALSE)</f>
        <v>S</v>
      </c>
      <c r="AA286" s="2">
        <v>2015</v>
      </c>
      <c r="AB286" s="2">
        <v>0</v>
      </c>
    </row>
    <row r="287" spans="1:28" ht="80">
      <c r="A287" s="26" t="str">
        <f>TRIM(Papers!B324)</f>
        <v>Computing upper and lower bounds for the J-integral in two-dimensional linear elasticity</v>
      </c>
      <c r="B287" s="26" t="str">
        <f t="shared" si="82"/>
        <v>Computing upper and lower bounds for the J-integral in two-dimensional linear elasticity</v>
      </c>
      <c r="C287" s="26" t="str">
        <f>TRIM(Papers!C324)</f>
        <v>Z.C. Xuan, N. Parés and J. Peraire</v>
      </c>
      <c r="D287" s="26" t="str">
        <f>TRIM(Papers!D324)</f>
        <v>Computer Methods in Applied Mechanics and Engineering , Vol. 195, pp. 430-443, 2006</v>
      </c>
      <c r="E287" s="26">
        <f t="shared" si="83"/>
        <v>83</v>
      </c>
      <c r="F287">
        <f t="shared" si="84"/>
        <v>55</v>
      </c>
      <c r="G287" s="26" t="str">
        <f t="shared" si="85"/>
        <v xml:space="preserve">Computer Methods in Applied Mechanics and Engineering </v>
      </c>
      <c r="H287" s="26">
        <f t="shared" si="90"/>
        <v>65</v>
      </c>
      <c r="I287" s="26">
        <f t="shared" si="91"/>
        <v>0</v>
      </c>
      <c r="J287" s="26">
        <f t="shared" si="92"/>
        <v>65</v>
      </c>
      <c r="K287" s="26" t="str">
        <f t="shared" si="86"/>
        <v>195</v>
      </c>
      <c r="L287" s="26">
        <f t="shared" si="77"/>
        <v>74</v>
      </c>
      <c r="M287" s="27" t="str">
        <f t="shared" si="87"/>
        <v>430</v>
      </c>
      <c r="N287" s="26">
        <f t="shared" si="78"/>
        <v>78</v>
      </c>
      <c r="O287" s="26" t="str">
        <f t="shared" si="88"/>
        <v>443</v>
      </c>
      <c r="P287" s="26" t="str">
        <f t="shared" si="89"/>
        <v>2006</v>
      </c>
      <c r="Q287" t="str">
        <f>Papers!A324</f>
        <v>2006-CMAME-XPP</v>
      </c>
      <c r="R287" s="2">
        <f t="shared" si="79"/>
        <v>5</v>
      </c>
      <c r="S287" s="2">
        <f t="shared" si="80"/>
        <v>11</v>
      </c>
      <c r="T287" s="2" t="str">
        <f t="shared" si="81"/>
        <v>CMAME</v>
      </c>
      <c r="U287" s="2" t="str">
        <f>VLOOKUP(T287,Revistes!B$3:C$220,2, FALSE)</f>
        <v>0045-7825</v>
      </c>
      <c r="V287" s="25" t="str">
        <f>VLOOKUP(U287,Revistes!C$3:D$220,2, FALSE)</f>
        <v>R</v>
      </c>
      <c r="W287" s="25" t="str">
        <f>VLOOKUP(V287,Revistes!D$3:E$220,2, FALSE)</f>
        <v>S</v>
      </c>
      <c r="AA287" s="2">
        <v>2015</v>
      </c>
      <c r="AB287" s="2">
        <v>0</v>
      </c>
    </row>
    <row r="288" spans="1:28" ht="48">
      <c r="A288" s="26" t="str">
        <f>TRIM(Papers!B325)</f>
        <v>Preface</v>
      </c>
      <c r="B288" s="26" t="str">
        <f t="shared" si="82"/>
        <v>Preface</v>
      </c>
      <c r="C288" s="26" t="str">
        <f>TRIM(Papers!C325)</f>
        <v>N.-E. Wiberg and P. Díez</v>
      </c>
      <c r="D288" s="26" t="str">
        <f>TRIM(Papers!D325)</f>
        <v>Computer Methods in Applied Mechanics and Engineering , Vol. 195, Issues 4-6, pp. 205-206, 2006</v>
      </c>
      <c r="E288" s="26">
        <f t="shared" si="83"/>
        <v>95</v>
      </c>
      <c r="F288">
        <f t="shared" si="84"/>
        <v>55</v>
      </c>
      <c r="G288" s="26" t="str">
        <f t="shared" si="85"/>
        <v xml:space="preserve">Computer Methods in Applied Mechanics and Engineering </v>
      </c>
      <c r="H288" s="26">
        <f t="shared" si="90"/>
        <v>77</v>
      </c>
      <c r="I288" s="26">
        <f t="shared" si="91"/>
        <v>0</v>
      </c>
      <c r="J288" s="26">
        <f t="shared" si="92"/>
        <v>77</v>
      </c>
      <c r="K288" s="26" t="str">
        <f t="shared" si="86"/>
        <v>195, Issues 4-6</v>
      </c>
      <c r="L288" s="26">
        <f t="shared" si="77"/>
        <v>86</v>
      </c>
      <c r="M288" s="27" t="str">
        <f t="shared" si="87"/>
        <v>205</v>
      </c>
      <c r="N288" s="26">
        <f t="shared" si="78"/>
        <v>90</v>
      </c>
      <c r="O288" s="26" t="str">
        <f t="shared" si="88"/>
        <v>206</v>
      </c>
      <c r="P288" s="26" t="str">
        <f t="shared" si="89"/>
        <v>2006</v>
      </c>
      <c r="Q288" t="str">
        <f>Papers!A325</f>
        <v>2006-CMAME-WD</v>
      </c>
      <c r="R288" s="2">
        <f t="shared" si="79"/>
        <v>5</v>
      </c>
      <c r="S288" s="2">
        <f t="shared" si="80"/>
        <v>11</v>
      </c>
      <c r="T288" s="2" t="str">
        <f t="shared" si="81"/>
        <v>CMAME</v>
      </c>
      <c r="U288" s="2" t="str">
        <f>VLOOKUP(T288,Revistes!B$3:C$220,2, FALSE)</f>
        <v>0045-7825</v>
      </c>
      <c r="V288" s="25" t="str">
        <f>VLOOKUP(U288,Revistes!C$3:D$220,2, FALSE)</f>
        <v>R</v>
      </c>
      <c r="W288" s="25" t="str">
        <f>VLOOKUP(V288,Revistes!D$3:E$220,2, FALSE)</f>
        <v>S</v>
      </c>
      <c r="AA288" s="2">
        <v>2015</v>
      </c>
      <c r="AB288" s="2">
        <v>0</v>
      </c>
    </row>
    <row r="289" spans="1:28" ht="48">
      <c r="A289" s="26" t="str">
        <f>TRIM(Papers!B326)</f>
        <v>Subdomain-based flux-free a posteriori error estimators</v>
      </c>
      <c r="B289" s="26" t="str">
        <f t="shared" si="82"/>
        <v>Subdomain-based flux-free a posteriori error estimators</v>
      </c>
      <c r="C289" s="26" t="str">
        <f>TRIM(Papers!C326)</f>
        <v>Núria Parés, Pedro Díez and Antonio Huerta</v>
      </c>
      <c r="D289" s="26" t="str">
        <f>TRIM(Papers!D326)</f>
        <v>Computer Methods in Applied Mechanics and Engineering , Vol. 195, Issues 4-6, pp. 297-323, 2006</v>
      </c>
      <c r="E289" s="26">
        <f t="shared" si="83"/>
        <v>95</v>
      </c>
      <c r="F289">
        <f t="shared" si="84"/>
        <v>55</v>
      </c>
      <c r="G289" s="26" t="str">
        <f t="shared" si="85"/>
        <v xml:space="preserve">Computer Methods in Applied Mechanics and Engineering </v>
      </c>
      <c r="H289" s="26">
        <f t="shared" si="90"/>
        <v>77</v>
      </c>
      <c r="I289" s="26">
        <f t="shared" si="91"/>
        <v>0</v>
      </c>
      <c r="J289" s="26">
        <f t="shared" si="92"/>
        <v>77</v>
      </c>
      <c r="K289" s="26" t="str">
        <f t="shared" si="86"/>
        <v>195, Issues 4-6</v>
      </c>
      <c r="L289" s="26">
        <f t="shared" si="77"/>
        <v>86</v>
      </c>
      <c r="M289" s="27" t="str">
        <f t="shared" si="87"/>
        <v>297</v>
      </c>
      <c r="N289" s="26">
        <f t="shared" si="78"/>
        <v>90</v>
      </c>
      <c r="O289" s="26" t="str">
        <f t="shared" si="88"/>
        <v>323</v>
      </c>
      <c r="P289" s="26" t="str">
        <f t="shared" si="89"/>
        <v>2006</v>
      </c>
      <c r="Q289" t="str">
        <f>Papers!A326</f>
        <v>2006-CMAME-PDH</v>
      </c>
      <c r="R289" s="2">
        <f t="shared" si="79"/>
        <v>5</v>
      </c>
      <c r="S289" s="2">
        <f t="shared" si="80"/>
        <v>11</v>
      </c>
      <c r="T289" s="2" t="str">
        <f t="shared" si="81"/>
        <v>CMAME</v>
      </c>
      <c r="U289" s="2" t="str">
        <f>VLOOKUP(T289,Revistes!B$3:C$220,2, FALSE)</f>
        <v>0045-7825</v>
      </c>
      <c r="V289" s="25" t="str">
        <f>VLOOKUP(U289,Revistes!C$3:D$220,2, FALSE)</f>
        <v>R</v>
      </c>
      <c r="W289" s="25" t="str">
        <f>VLOOKUP(V289,Revistes!D$3:E$220,2, FALSE)</f>
        <v>S</v>
      </c>
      <c r="AA289" s="2">
        <v>2015</v>
      </c>
      <c r="AB289" s="2">
        <v>0</v>
      </c>
    </row>
    <row r="290" spans="1:28" ht="96">
      <c r="A290" s="26" t="str">
        <f>TRIM(Papers!B327)</f>
        <v>The computation of bounds for linear-functional outputs of weak solutions to the two-dimensional elasticity equations</v>
      </c>
      <c r="B290" s="26" t="str">
        <f t="shared" si="82"/>
        <v>The computation of bounds for linear-functional outputs of weak solutions to the two-dimensional elasticity equations</v>
      </c>
      <c r="C290" s="26" t="str">
        <f>TRIM(Papers!C327)</f>
        <v>N. Parés, J. Bonet, A. Huerta and J. Peraire</v>
      </c>
      <c r="D290" s="26" t="str">
        <f>TRIM(Papers!D327)</f>
        <v>Computer Methods in Applied Mechanics and Engineering , Vol. 195, Issues 4-6, pp. 406-429, 2006</v>
      </c>
      <c r="E290" s="26">
        <f t="shared" si="83"/>
        <v>95</v>
      </c>
      <c r="F290">
        <f t="shared" si="84"/>
        <v>55</v>
      </c>
      <c r="G290" s="26" t="str">
        <f t="shared" si="85"/>
        <v xml:space="preserve">Computer Methods in Applied Mechanics and Engineering </v>
      </c>
      <c r="H290" s="26">
        <f t="shared" si="90"/>
        <v>77</v>
      </c>
      <c r="I290" s="26">
        <f t="shared" si="91"/>
        <v>0</v>
      </c>
      <c r="J290" s="26">
        <f t="shared" si="92"/>
        <v>77</v>
      </c>
      <c r="K290" s="26" t="str">
        <f t="shared" si="86"/>
        <v>195, Issues 4-6</v>
      </c>
      <c r="L290" s="26">
        <f t="shared" si="77"/>
        <v>86</v>
      </c>
      <c r="M290" s="27" t="str">
        <f t="shared" si="87"/>
        <v>406</v>
      </c>
      <c r="N290" s="26">
        <f t="shared" si="78"/>
        <v>90</v>
      </c>
      <c r="O290" s="26" t="str">
        <f t="shared" si="88"/>
        <v>429</v>
      </c>
      <c r="P290" s="26" t="str">
        <f t="shared" si="89"/>
        <v>2006</v>
      </c>
      <c r="Q290" t="str">
        <f>Papers!A327</f>
        <v>2006-CMAME-PBHP</v>
      </c>
      <c r="R290" s="2">
        <f t="shared" si="79"/>
        <v>5</v>
      </c>
      <c r="S290" s="2">
        <f t="shared" si="80"/>
        <v>11</v>
      </c>
      <c r="T290" s="2" t="str">
        <f t="shared" si="81"/>
        <v>CMAME</v>
      </c>
      <c r="U290" s="2" t="str">
        <f>VLOOKUP(T290,Revistes!B$3:C$220,2, FALSE)</f>
        <v>0045-7825</v>
      </c>
      <c r="V290" s="25" t="str">
        <f>VLOOKUP(U290,Revistes!C$3:D$220,2, FALSE)</f>
        <v>R</v>
      </c>
      <c r="W290" s="25" t="str">
        <f>VLOOKUP(V290,Revistes!D$3:E$220,2, FALSE)</f>
        <v>S</v>
      </c>
      <c r="AA290" s="2">
        <v>2015</v>
      </c>
      <c r="AB290" s="2">
        <v>0</v>
      </c>
    </row>
    <row r="291" spans="1:28" ht="128">
      <c r="A291" s="26" t="str">
        <f>TRIM(Papers!B328)</f>
        <v>An elastic plastic damage formulation for concrete: Application to elementary tests and comparison with an isotropic damage model</v>
      </c>
      <c r="B291" s="26" t="str">
        <f t="shared" si="82"/>
        <v>An elastic plastic damage formulation for concrete: Application to elementary tests and comparison with an isotropic damage model</v>
      </c>
      <c r="C291" s="26" t="str">
        <f>TRIM(Papers!C328)</f>
        <v>Jason, L. Huerta, A. Pijaudier-Cabot, G and Ghavamian, S.</v>
      </c>
      <c r="D291" s="26" t="str">
        <f>TRIM(Papers!D328)</f>
        <v>Computer Methods in Applied Mechanics and Engineering , Vol. 195, Issue 52, pp. 7077-7092, 2006</v>
      </c>
      <c r="E291" s="26">
        <f t="shared" si="83"/>
        <v>95</v>
      </c>
      <c r="F291">
        <f t="shared" si="84"/>
        <v>55</v>
      </c>
      <c r="G291" s="26" t="str">
        <f t="shared" si="85"/>
        <v xml:space="preserve">Computer Methods in Applied Mechanics and Engineering </v>
      </c>
      <c r="H291" s="26">
        <f t="shared" si="90"/>
        <v>75</v>
      </c>
      <c r="I291" s="26">
        <f t="shared" si="91"/>
        <v>0</v>
      </c>
      <c r="J291" s="26">
        <f t="shared" si="92"/>
        <v>75</v>
      </c>
      <c r="K291" s="26" t="str">
        <f t="shared" si="86"/>
        <v>195, Issue 52</v>
      </c>
      <c r="L291" s="26">
        <f t="shared" si="77"/>
        <v>85</v>
      </c>
      <c r="M291" s="27" t="str">
        <f t="shared" si="87"/>
        <v>7077</v>
      </c>
      <c r="N291" s="26">
        <f t="shared" si="78"/>
        <v>90</v>
      </c>
      <c r="O291" s="26" t="str">
        <f t="shared" si="88"/>
        <v>7092</v>
      </c>
      <c r="P291" s="26" t="str">
        <f t="shared" si="89"/>
        <v>2006</v>
      </c>
      <c r="Q291" t="str">
        <f>Papers!A328</f>
        <v>2006-CMAME-JHPG</v>
      </c>
      <c r="R291" s="2">
        <f t="shared" si="79"/>
        <v>5</v>
      </c>
      <c r="S291" s="2">
        <f t="shared" si="80"/>
        <v>11</v>
      </c>
      <c r="T291" s="2" t="str">
        <f t="shared" si="81"/>
        <v>CMAME</v>
      </c>
      <c r="U291" s="2" t="str">
        <f>VLOOKUP(T291,Revistes!B$3:C$220,2, FALSE)</f>
        <v>0045-7825</v>
      </c>
      <c r="V291" s="25" t="str">
        <f>VLOOKUP(U291,Revistes!C$3:D$220,2, FALSE)</f>
        <v>R</v>
      </c>
      <c r="W291" s="25" t="str">
        <f>VLOOKUP(V291,Revistes!D$3:E$220,2, FALSE)</f>
        <v>S</v>
      </c>
      <c r="AA291" s="2">
        <v>2015</v>
      </c>
      <c r="AB291" s="2">
        <v>0</v>
      </c>
    </row>
    <row r="292" spans="1:28" ht="48">
      <c r="A292" s="26" t="str">
        <f>TRIM(Papers!B329)</f>
        <v>A phenomenological cohesive model of ferroelectric fatigue</v>
      </c>
      <c r="B292" s="26" t="str">
        <f t="shared" si="82"/>
        <v>A phenomenological cohesive model of ferroelectric fatigue</v>
      </c>
      <c r="C292" s="26" t="str">
        <f>TRIM(Papers!C329)</f>
        <v>I. Arias, S. Serebrinsky, M. Ortiz</v>
      </c>
      <c r="D292" s="26" t="str">
        <f>TRIM(Papers!D329)</f>
        <v>Acta Materiala , Vol. 54, Issue 4, pp. 975-984, 2006</v>
      </c>
      <c r="E292" s="26">
        <f t="shared" si="83"/>
        <v>52</v>
      </c>
      <c r="F292">
        <f t="shared" si="84"/>
        <v>16</v>
      </c>
      <c r="G292" s="26" t="str">
        <f t="shared" si="85"/>
        <v xml:space="preserve">Acta Materiala </v>
      </c>
      <c r="H292" s="26">
        <f t="shared" si="90"/>
        <v>34</v>
      </c>
      <c r="I292" s="26">
        <f t="shared" si="91"/>
        <v>0</v>
      </c>
      <c r="J292" s="26">
        <f t="shared" si="92"/>
        <v>34</v>
      </c>
      <c r="K292" s="26" t="str">
        <f t="shared" si="86"/>
        <v>54, Issue 4</v>
      </c>
      <c r="L292" s="26">
        <f t="shared" si="77"/>
        <v>43</v>
      </c>
      <c r="M292" s="27" t="str">
        <f t="shared" si="87"/>
        <v>975</v>
      </c>
      <c r="N292" s="26">
        <f t="shared" si="78"/>
        <v>47</v>
      </c>
      <c r="O292" s="26" t="str">
        <f t="shared" si="88"/>
        <v>984</v>
      </c>
      <c r="P292" s="26" t="str">
        <f t="shared" si="89"/>
        <v>2006</v>
      </c>
      <c r="Q292" t="str">
        <f>Papers!A329</f>
        <v>2006-AM-ASO</v>
      </c>
      <c r="R292" s="2">
        <f t="shared" si="79"/>
        <v>5</v>
      </c>
      <c r="S292" s="2">
        <f t="shared" si="80"/>
        <v>8</v>
      </c>
      <c r="T292" s="2" t="str">
        <f t="shared" si="81"/>
        <v>AM</v>
      </c>
      <c r="U292" s="2" t="str">
        <f>VLOOKUP(T292,Revistes!B$3:C$220,2, FALSE)</f>
        <v>1359-6454</v>
      </c>
      <c r="V292" s="25" t="str">
        <f>VLOOKUP(U292,Revistes!C$3:D$220,2, FALSE)</f>
        <v>R</v>
      </c>
      <c r="W292" s="25" t="str">
        <f>VLOOKUP(V292,Revistes!D$3:E$220,2, FALSE)</f>
        <v>S</v>
      </c>
      <c r="AA292" s="2">
        <v>2015</v>
      </c>
      <c r="AB292" s="2">
        <v>0</v>
      </c>
    </row>
    <row r="293" spans="1:28" ht="48">
      <c r="A293" s="26" t="str">
        <f>TRIM(Papers!B330)</f>
        <v>Hysteretic modelling of x-braced shear walls</v>
      </c>
      <c r="B293" s="26" t="str">
        <f t="shared" si="82"/>
        <v>Hysteretic modelling of x-braced shear walls</v>
      </c>
      <c r="C293" s="26" t="str">
        <f>TRIM(Papers!C330)</f>
        <v>Pastor, N. and Rodríguez-Ferran, A.</v>
      </c>
      <c r="D293" s="26" t="str">
        <f>TRIM(Papers!D330)</f>
        <v>Thin-Walled Structures , Vol. 43, Issue 10, pp. 1567-1588, 2005</v>
      </c>
      <c r="E293" s="26">
        <f t="shared" si="83"/>
        <v>63</v>
      </c>
      <c r="F293">
        <f t="shared" si="84"/>
        <v>24</v>
      </c>
      <c r="G293" s="26" t="str">
        <f t="shared" si="85"/>
        <v xml:space="preserve">Thin-Walled Structures </v>
      </c>
      <c r="H293" s="26">
        <f t="shared" si="90"/>
        <v>43</v>
      </c>
      <c r="I293" s="26">
        <f t="shared" si="91"/>
        <v>0</v>
      </c>
      <c r="J293" s="26">
        <f t="shared" si="92"/>
        <v>43</v>
      </c>
      <c r="K293" s="26" t="str">
        <f t="shared" si="86"/>
        <v>43, Issue 10</v>
      </c>
      <c r="L293" s="26">
        <f t="shared" si="77"/>
        <v>53</v>
      </c>
      <c r="M293" s="27" t="str">
        <f t="shared" si="87"/>
        <v>1567</v>
      </c>
      <c r="N293" s="26">
        <f t="shared" si="78"/>
        <v>58</v>
      </c>
      <c r="O293" s="26" t="str">
        <f t="shared" si="88"/>
        <v>1588</v>
      </c>
      <c r="P293" s="26" t="str">
        <f t="shared" si="89"/>
        <v>2005</v>
      </c>
      <c r="Q293" t="str">
        <f>Papers!A330</f>
        <v>2005-TWS-PR</v>
      </c>
      <c r="R293" s="2">
        <f t="shared" si="79"/>
        <v>5</v>
      </c>
      <c r="S293" s="2">
        <f t="shared" si="80"/>
        <v>9</v>
      </c>
      <c r="T293" s="2" t="str">
        <f t="shared" si="81"/>
        <v>TWS</v>
      </c>
      <c r="U293" s="2" t="str">
        <f>VLOOKUP(T293,Revistes!B$3:C$220,2, FALSE)</f>
        <v>0263-8231</v>
      </c>
      <c r="V293" s="25" t="str">
        <f>VLOOKUP(U293,Revistes!C$3:D$220,2, FALSE)</f>
        <v>R</v>
      </c>
      <c r="W293" s="25" t="str">
        <f>VLOOKUP(V293,Revistes!D$3:E$220,2, FALSE)</f>
        <v>S</v>
      </c>
      <c r="AA293" s="2">
        <v>2015</v>
      </c>
      <c r="AB293" s="2">
        <v>0</v>
      </c>
    </row>
    <row r="294" spans="1:28" ht="64">
      <c r="A294" s="26" t="str">
        <f>TRIM(Papers!B331)</f>
        <v>Continuum mechanics modeling and simulation of carbon nanotubes</v>
      </c>
      <c r="B294" s="26" t="str">
        <f t="shared" si="82"/>
        <v>Continuum mechanics modeling and simulation of carbon nanotubes</v>
      </c>
      <c r="C294" s="26" t="str">
        <f>TRIM(Papers!C331)</f>
        <v>Marino Arroyo and Ted Belytschko</v>
      </c>
      <c r="D294" s="26" t="str">
        <f>TRIM(Papers!D331)</f>
        <v>Meccanica , Vol. 40, Issues 4-6, pp. 455-469, 2005</v>
      </c>
      <c r="E294" s="26">
        <f t="shared" si="83"/>
        <v>50</v>
      </c>
      <c r="F294">
        <f t="shared" si="84"/>
        <v>11</v>
      </c>
      <c r="G294" s="26" t="str">
        <f t="shared" si="85"/>
        <v xml:space="preserve">Meccanica </v>
      </c>
      <c r="H294" s="26">
        <f t="shared" si="90"/>
        <v>32</v>
      </c>
      <c r="I294" s="26">
        <f t="shared" si="91"/>
        <v>0</v>
      </c>
      <c r="J294" s="26">
        <f t="shared" si="92"/>
        <v>32</v>
      </c>
      <c r="K294" s="26" t="str">
        <f t="shared" si="86"/>
        <v>40, Issues 4-6</v>
      </c>
      <c r="L294" s="26">
        <f t="shared" si="77"/>
        <v>41</v>
      </c>
      <c r="M294" s="27" t="str">
        <f t="shared" si="87"/>
        <v>455</v>
      </c>
      <c r="N294" s="26">
        <f t="shared" si="78"/>
        <v>45</v>
      </c>
      <c r="O294" s="26" t="str">
        <f t="shared" si="88"/>
        <v>469</v>
      </c>
      <c r="P294" s="26" t="str">
        <f t="shared" si="89"/>
        <v>2005</v>
      </c>
      <c r="Q294" t="str">
        <f>Papers!A331</f>
        <v>2005-M-AB</v>
      </c>
      <c r="R294" s="2">
        <f t="shared" si="79"/>
        <v>5</v>
      </c>
      <c r="S294" s="2">
        <f t="shared" si="80"/>
        <v>7</v>
      </c>
      <c r="T294" s="2" t="str">
        <f t="shared" si="81"/>
        <v>M</v>
      </c>
      <c r="U294" s="2" t="str">
        <f>VLOOKUP(T294,Revistes!B$3:C$220,2, FALSE)</f>
        <v>0025-6455</v>
      </c>
      <c r="V294" s="25" t="str">
        <f>VLOOKUP(U294,Revistes!C$3:D$220,2, FALSE)</f>
        <v>R</v>
      </c>
      <c r="W294" s="25" t="str">
        <f>VLOOKUP(V294,Revistes!D$3:E$220,2, FALSE)</f>
        <v>S</v>
      </c>
      <c r="AA294" s="2">
        <v>2015</v>
      </c>
      <c r="AB294" s="2">
        <v>0</v>
      </c>
    </row>
    <row r="295" spans="1:28" ht="128">
      <c r="A295" s="26" t="str">
        <f>TRIM(Papers!B332)</f>
        <v>Development education and engineering: a framework for incorporating reality of developing countries into engineering studies</v>
      </c>
      <c r="B295" s="26" t="str">
        <f t="shared" si="82"/>
        <v>Development education and engineering: a framework for incorporating reality of developing countries into engineering studies</v>
      </c>
      <c r="C295" s="26" t="str">
        <f>TRIM(Papers!C332)</f>
        <v>A. Pérez-Foguet, S. Oliete-Josa, A. Saz-Carranza</v>
      </c>
      <c r="D295" s="26" t="str">
        <f>TRIM(Papers!D332)</f>
        <v>International Journal of Sustainability in Higher Education , Vol. Vol. 6, Issue 3, pp. 278-303, 2005</v>
      </c>
      <c r="E295" s="26">
        <f t="shared" si="83"/>
        <v>101</v>
      </c>
      <c r="F295">
        <f t="shared" si="84"/>
        <v>61</v>
      </c>
      <c r="G295" s="26" t="str">
        <f t="shared" si="85"/>
        <v xml:space="preserve">International Journal of Sustainability in Higher Education </v>
      </c>
      <c r="H295" s="26">
        <f t="shared" si="90"/>
        <v>83</v>
      </c>
      <c r="I295" s="26">
        <f t="shared" si="91"/>
        <v>0</v>
      </c>
      <c r="J295" s="26">
        <f t="shared" si="92"/>
        <v>83</v>
      </c>
      <c r="K295" s="26" t="str">
        <f t="shared" si="86"/>
        <v>Vol. 6, Issue 3</v>
      </c>
      <c r="L295" s="26">
        <f t="shared" si="77"/>
        <v>92</v>
      </c>
      <c r="M295" s="27" t="str">
        <f t="shared" si="87"/>
        <v>278</v>
      </c>
      <c r="N295" s="26">
        <f t="shared" si="78"/>
        <v>96</v>
      </c>
      <c r="O295" s="26" t="str">
        <f t="shared" si="88"/>
        <v>303</v>
      </c>
      <c r="P295" s="26" t="str">
        <f t="shared" si="89"/>
        <v>2005</v>
      </c>
      <c r="Q295" t="str">
        <f>Papers!A332</f>
        <v>2005-IJSHE-POS</v>
      </c>
      <c r="R295" s="2">
        <f t="shared" si="79"/>
        <v>5</v>
      </c>
      <c r="S295" s="2">
        <f t="shared" si="80"/>
        <v>11</v>
      </c>
      <c r="T295" s="2" t="str">
        <f t="shared" si="81"/>
        <v>IJSHE</v>
      </c>
      <c r="U295" s="2" t="str">
        <f>VLOOKUP(T295,Revistes!B$3:C$220,2, FALSE)</f>
        <v>1467-6370</v>
      </c>
      <c r="V295" s="25" t="str">
        <f>VLOOKUP(U295,Revistes!C$3:D$220,2, FALSE)</f>
        <v>R</v>
      </c>
      <c r="W295" s="25" t="str">
        <f>VLOOKUP(V295,Revistes!D$3:E$220,2, FALSE)</f>
        <v>S</v>
      </c>
      <c r="AA295" s="2">
        <v>2015</v>
      </c>
      <c r="AB295" s="2">
        <v>0</v>
      </c>
    </row>
    <row r="296" spans="1:28" ht="64">
      <c r="A296" s="26" t="str">
        <f>TRIM(Papers!B333)</f>
        <v>A new damage model based on non-local displacements</v>
      </c>
      <c r="B296" s="26" t="str">
        <f t="shared" si="82"/>
        <v>A new damage model based on non-local displacements</v>
      </c>
      <c r="C296" s="26" t="str">
        <f>TRIM(Papers!C333)</f>
        <v>Rodríguez-Ferran, A., Morata, I. and Huerta, A.</v>
      </c>
      <c r="D296" s="26" t="str">
        <f>TRIM(Papers!D333)</f>
        <v>International Journal for Numerical and Analytical Methods in Geomechanics , Vol. Vol 29, Issue 5, pp. 473-493, 2005</v>
      </c>
      <c r="E296" s="26">
        <f t="shared" si="83"/>
        <v>116</v>
      </c>
      <c r="F296">
        <f t="shared" si="84"/>
        <v>76</v>
      </c>
      <c r="G296" s="26" t="str">
        <f t="shared" si="85"/>
        <v xml:space="preserve">International Journal for Numerical and Analytical Methods in Geomechanics </v>
      </c>
      <c r="H296" s="26">
        <f t="shared" si="90"/>
        <v>98</v>
      </c>
      <c r="I296" s="26">
        <f t="shared" si="91"/>
        <v>0</v>
      </c>
      <c r="J296" s="26">
        <f t="shared" si="92"/>
        <v>98</v>
      </c>
      <c r="K296" s="26" t="str">
        <f t="shared" si="86"/>
        <v>Vol 29, Issue 5</v>
      </c>
      <c r="L296" s="26">
        <f t="shared" si="77"/>
        <v>107</v>
      </c>
      <c r="M296" s="27" t="str">
        <f t="shared" si="87"/>
        <v>473</v>
      </c>
      <c r="N296" s="26">
        <f t="shared" si="78"/>
        <v>111</v>
      </c>
      <c r="O296" s="26" t="str">
        <f t="shared" si="88"/>
        <v>493</v>
      </c>
      <c r="P296" s="26" t="str">
        <f t="shared" si="89"/>
        <v>2005</v>
      </c>
      <c r="Q296" t="str">
        <f>Papers!A333</f>
        <v>2005-IJNAMG-RMH</v>
      </c>
      <c r="R296" s="2">
        <f t="shared" si="79"/>
        <v>5</v>
      </c>
      <c r="S296" s="2">
        <f t="shared" si="80"/>
        <v>12</v>
      </c>
      <c r="T296" s="2" t="str">
        <f t="shared" si="81"/>
        <v>IJNAMG</v>
      </c>
      <c r="U296" s="2" t="str">
        <f>VLOOKUP(T296,Revistes!B$3:C$220,2, FALSE)</f>
        <v>1096-9853</v>
      </c>
      <c r="V296" s="25" t="str">
        <f>VLOOKUP(U296,Revistes!C$3:D$220,2, FALSE)</f>
        <v>R</v>
      </c>
      <c r="W296" s="25" t="str">
        <f>VLOOKUP(V296,Revistes!D$3:E$220,2, FALSE)</f>
        <v>S</v>
      </c>
      <c r="AA296" s="2">
        <v>2015</v>
      </c>
      <c r="AB296" s="2">
        <v>0</v>
      </c>
    </row>
    <row r="297" spans="1:28" ht="48">
      <c r="A297" s="26" t="str">
        <f>TRIM(Papers!B334)</f>
        <v>Continuous blending of SPH with finite elements</v>
      </c>
      <c r="B297" s="26" t="str">
        <f t="shared" si="82"/>
        <v>Continuous blending of SPH with finite elements</v>
      </c>
      <c r="C297" s="26" t="str">
        <f>TRIM(Papers!C334)</f>
        <v>Sonia Fernández-Méndez, Javier Bonet and Antonio Huerta</v>
      </c>
      <c r="D297" s="26" t="str">
        <f>TRIM(Papers!D334)</f>
        <v>Computers and Structures , Vol. 83, Issues 17-18, pp. 1448-1458, 2005</v>
      </c>
      <c r="E297" s="26">
        <f t="shared" si="83"/>
        <v>69</v>
      </c>
      <c r="F297">
        <f t="shared" si="84"/>
        <v>26</v>
      </c>
      <c r="G297" s="26" t="str">
        <f t="shared" si="85"/>
        <v xml:space="preserve">Computers and Structures </v>
      </c>
      <c r="H297" s="26">
        <f t="shared" si="90"/>
        <v>49</v>
      </c>
      <c r="I297" s="26">
        <f t="shared" si="91"/>
        <v>0</v>
      </c>
      <c r="J297" s="26">
        <f t="shared" si="92"/>
        <v>49</v>
      </c>
      <c r="K297" s="26" t="str">
        <f t="shared" si="86"/>
        <v>83, Issues 17-18</v>
      </c>
      <c r="L297" s="26">
        <f t="shared" si="77"/>
        <v>59</v>
      </c>
      <c r="M297" s="27" t="str">
        <f t="shared" si="87"/>
        <v>1448</v>
      </c>
      <c r="N297" s="26">
        <f t="shared" si="78"/>
        <v>64</v>
      </c>
      <c r="O297" s="26" t="str">
        <f t="shared" si="88"/>
        <v>1458</v>
      </c>
      <c r="P297" s="26" t="str">
        <f t="shared" si="89"/>
        <v>2005</v>
      </c>
      <c r="Q297" t="str">
        <f>Papers!A334</f>
        <v>2005-CandS-FBH</v>
      </c>
      <c r="R297" s="2">
        <f t="shared" si="79"/>
        <v>5</v>
      </c>
      <c r="S297" s="2">
        <f t="shared" si="80"/>
        <v>11</v>
      </c>
      <c r="T297" s="2" t="str">
        <f t="shared" si="81"/>
        <v>CandS</v>
      </c>
      <c r="U297" s="2" t="str">
        <f>VLOOKUP(T297,Revistes!B$3:C$220,2, FALSE)</f>
        <v>0045-7949</v>
      </c>
      <c r="V297" s="25" t="str">
        <f>VLOOKUP(U297,Revistes!C$3:D$220,2, FALSE)</f>
        <v>R</v>
      </c>
      <c r="W297" s="25" t="str">
        <f>VLOOKUP(V297,Revistes!D$3:E$220,2, FALSE)</f>
        <v>S</v>
      </c>
      <c r="AA297" s="2">
        <v>2015</v>
      </c>
      <c r="AB297" s="2">
        <v>0</v>
      </c>
    </row>
    <row r="298" spans="1:28" ht="128">
      <c r="A298" s="26" t="str">
        <f>TRIM(Papers!B335)</f>
        <v>Use of reciprocity considerations for the two-dimensional BEM analysis of wave propagation in an elastic half-space with applications to acoustic emission</v>
      </c>
      <c r="B298" s="26" t="str">
        <f t="shared" si="82"/>
        <v>Use of reciprocity considerations for the two-dimensional BEM analysis of wave propagation in an elastic half-space with applications to acoustic emission</v>
      </c>
      <c r="C298" s="26" t="str">
        <f>TRIM(Papers!C335)</f>
        <v>Arias, I., Achenbach, J.D.</v>
      </c>
      <c r="D298" s="26" t="str">
        <f>TRIM(Papers!D335)</f>
        <v>Wave Motion , Vol. 39, Issue 4, pp. 281-294, 2004</v>
      </c>
      <c r="E298" s="26">
        <f t="shared" si="83"/>
        <v>49</v>
      </c>
      <c r="F298">
        <f t="shared" si="84"/>
        <v>13</v>
      </c>
      <c r="G298" s="26" t="str">
        <f t="shared" si="85"/>
        <v xml:space="preserve">Wave Motion </v>
      </c>
      <c r="H298" s="26">
        <f t="shared" si="90"/>
        <v>31</v>
      </c>
      <c r="I298" s="26">
        <f t="shared" si="91"/>
        <v>0</v>
      </c>
      <c r="J298" s="26">
        <f t="shared" si="92"/>
        <v>31</v>
      </c>
      <c r="K298" s="26" t="str">
        <f t="shared" si="86"/>
        <v>39, Issue 4</v>
      </c>
      <c r="L298" s="26">
        <f t="shared" si="77"/>
        <v>40</v>
      </c>
      <c r="M298" s="27" t="str">
        <f t="shared" si="87"/>
        <v>281</v>
      </c>
      <c r="N298" s="26">
        <f t="shared" si="78"/>
        <v>44</v>
      </c>
      <c r="O298" s="26" t="str">
        <f t="shared" si="88"/>
        <v>294</v>
      </c>
      <c r="P298" s="26" t="str">
        <f t="shared" si="89"/>
        <v>2004</v>
      </c>
      <c r="Q298" t="str">
        <f>Papers!A335</f>
        <v>2004-WM-AA2</v>
      </c>
      <c r="R298" s="2">
        <f t="shared" si="79"/>
        <v>5</v>
      </c>
      <c r="S298" s="2">
        <f t="shared" si="80"/>
        <v>8</v>
      </c>
      <c r="T298" s="2" t="str">
        <f t="shared" si="81"/>
        <v>WM</v>
      </c>
      <c r="U298" s="2" t="str">
        <f>VLOOKUP(T298,Revistes!B$3:C$220,2, FALSE)</f>
        <v>0165-2125</v>
      </c>
      <c r="V298" s="25" t="str">
        <f>VLOOKUP(U298,Revistes!C$3:D$220,2, FALSE)</f>
        <v>R</v>
      </c>
      <c r="W298" s="25" t="str">
        <f>VLOOKUP(V298,Revistes!D$3:E$220,2, FALSE)</f>
        <v>S</v>
      </c>
      <c r="AA298" s="2">
        <v>2015</v>
      </c>
      <c r="AB298" s="2">
        <v>0</v>
      </c>
    </row>
    <row r="299" spans="1:28" ht="96">
      <c r="A299" s="26" t="str">
        <f>TRIM(Papers!B336)</f>
        <v>A model for the ultrasonic detection of surface-breaking cracks by the Scanning Laser Source technique</v>
      </c>
      <c r="B299" s="26" t="str">
        <f t="shared" si="82"/>
        <v>A model for the ultrasonic detection of surface-breaking cracks by the Scanning Laser Source technique</v>
      </c>
      <c r="C299" s="26" t="str">
        <f>TRIM(Papers!C336)</f>
        <v>Arias, I., Achenbach, J. D.</v>
      </c>
      <c r="D299" s="26" t="str">
        <f>TRIM(Papers!D336)</f>
        <v>Wave Motion , Vol. 40, Issue 1, pp. 61-75, 2004</v>
      </c>
      <c r="E299" s="26">
        <f t="shared" si="83"/>
        <v>47</v>
      </c>
      <c r="F299">
        <f t="shared" si="84"/>
        <v>13</v>
      </c>
      <c r="G299" s="26" t="str">
        <f t="shared" si="85"/>
        <v xml:space="preserve">Wave Motion </v>
      </c>
      <c r="H299" s="26">
        <f t="shared" si="90"/>
        <v>31</v>
      </c>
      <c r="I299" s="26">
        <f t="shared" si="91"/>
        <v>0</v>
      </c>
      <c r="J299" s="26">
        <f t="shared" si="92"/>
        <v>31</v>
      </c>
      <c r="K299" s="26" t="str">
        <f t="shared" si="86"/>
        <v>40, Issue 1</v>
      </c>
      <c r="L299" s="26">
        <f t="shared" si="77"/>
        <v>39</v>
      </c>
      <c r="M299" s="27" t="str">
        <f t="shared" si="87"/>
        <v>61</v>
      </c>
      <c r="N299" s="26">
        <f t="shared" si="78"/>
        <v>42</v>
      </c>
      <c r="O299" s="26" t="str">
        <f t="shared" si="88"/>
        <v>75</v>
      </c>
      <c r="P299" s="26" t="str">
        <f t="shared" si="89"/>
        <v>2004</v>
      </c>
      <c r="Q299" t="str">
        <f>Papers!A336</f>
        <v>2004-WM-AA</v>
      </c>
      <c r="R299" s="2">
        <f t="shared" si="79"/>
        <v>5</v>
      </c>
      <c r="S299" s="2">
        <f t="shared" si="80"/>
        <v>8</v>
      </c>
      <c r="T299" s="2" t="str">
        <f t="shared" si="81"/>
        <v>WM</v>
      </c>
      <c r="U299" s="2" t="str">
        <f>VLOOKUP(T299,Revistes!B$3:C$220,2, FALSE)</f>
        <v>0165-2125</v>
      </c>
      <c r="V299" s="25" t="str">
        <f>VLOOKUP(U299,Revistes!C$3:D$220,2, FALSE)</f>
        <v>R</v>
      </c>
      <c r="W299" s="25" t="str">
        <f>VLOOKUP(V299,Revistes!D$3:E$220,2, FALSE)</f>
        <v>S</v>
      </c>
      <c r="AA299" s="2">
        <v>2015</v>
      </c>
      <c r="AB299" s="2">
        <v>0</v>
      </c>
    </row>
    <row r="300" spans="1:28" ht="48">
      <c r="A300" s="26" t="str">
        <f>TRIM(Papers!B337)</f>
        <v>Meshfree Methods</v>
      </c>
      <c r="B300" s="26" t="str">
        <f t="shared" si="82"/>
        <v>Meshfree Methods</v>
      </c>
      <c r="C300" s="26" t="str">
        <f>TRIM(Papers!C337)</f>
        <v>Huerta, A., Belytschko, T. Fernández-Méndez, S. and Rabczuk, T.</v>
      </c>
      <c r="D300" s="26" t="str">
        <f>TRIM(Papers!D337)</f>
        <v>Encyclopedia of Computational Mechanics , Vol. 1, Chapter 10, pp. 279-309, 2004</v>
      </c>
      <c r="E300" s="26">
        <f t="shared" si="83"/>
        <v>79</v>
      </c>
      <c r="F300">
        <f t="shared" si="84"/>
        <v>41</v>
      </c>
      <c r="G300" s="26" t="str">
        <f t="shared" si="85"/>
        <v xml:space="preserve">Encyclopedia of Computational Mechanics </v>
      </c>
      <c r="H300" s="26">
        <f t="shared" si="90"/>
        <v>61</v>
      </c>
      <c r="I300" s="26">
        <f t="shared" si="91"/>
        <v>0</v>
      </c>
      <c r="J300" s="26">
        <f t="shared" si="92"/>
        <v>61</v>
      </c>
      <c r="K300" s="26" t="str">
        <f t="shared" si="86"/>
        <v>1, Chapter 10</v>
      </c>
      <c r="L300" s="26">
        <f t="shared" si="77"/>
        <v>70</v>
      </c>
      <c r="M300" s="27" t="str">
        <f t="shared" si="87"/>
        <v>279</v>
      </c>
      <c r="N300" s="26">
        <f t="shared" si="78"/>
        <v>74</v>
      </c>
      <c r="O300" s="26" t="str">
        <f t="shared" si="88"/>
        <v>309</v>
      </c>
      <c r="P300" s="26" t="str">
        <f t="shared" si="89"/>
        <v>2004</v>
      </c>
      <c r="Q300" t="str">
        <f>Papers!A337</f>
        <v>2004-TECM-HBFR</v>
      </c>
      <c r="R300" s="2">
        <f t="shared" si="79"/>
        <v>5</v>
      </c>
      <c r="S300" s="2">
        <f t="shared" si="80"/>
        <v>10</v>
      </c>
      <c r="T300" s="2" t="str">
        <f t="shared" si="81"/>
        <v>TECM</v>
      </c>
      <c r="U300" s="2" t="str">
        <f>VLOOKUP(T300,Revistes!B$3:C$220,2, FALSE)</f>
        <v>9780470091357</v>
      </c>
      <c r="V300" s="25" t="str">
        <f>VLOOKUP(U300,Revistes!C$3:D$220,2, FALSE)</f>
        <v>L</v>
      </c>
      <c r="W300" s="25" t="str">
        <f>VLOOKUP(V300,Revistes!D$3:E$220,2, FALSE)</f>
        <v>N</v>
      </c>
      <c r="AA300" s="2">
        <v>2015</v>
      </c>
      <c r="AB300" s="2">
        <v>0</v>
      </c>
    </row>
    <row r="301" spans="1:28" ht="48">
      <c r="A301" s="26" t="str">
        <f>TRIM(Papers!B338)</f>
        <v>Arbitrary Lagrangian-Eulerian methods</v>
      </c>
      <c r="B301" s="26" t="str">
        <f t="shared" si="82"/>
        <v>Arbitrary Lagrangian-Eulerian methods</v>
      </c>
      <c r="C301" s="26" t="str">
        <f>TRIM(Papers!C338)</f>
        <v>Donea, J., Huerta, A., Ponthot, J.-Ph. and Rodríguez-Ferran, A.</v>
      </c>
      <c r="D301" s="26" t="str">
        <f>TRIM(Papers!D338)</f>
        <v>Encyclopedia of Computational Mechanics , Vol. 1, Chapter 14, pp. 413-437, 2004</v>
      </c>
      <c r="E301" s="26">
        <f t="shared" si="83"/>
        <v>79</v>
      </c>
      <c r="F301">
        <f t="shared" si="84"/>
        <v>41</v>
      </c>
      <c r="G301" s="26" t="str">
        <f t="shared" si="85"/>
        <v xml:space="preserve">Encyclopedia of Computational Mechanics </v>
      </c>
      <c r="H301" s="26">
        <f t="shared" si="90"/>
        <v>61</v>
      </c>
      <c r="I301" s="26">
        <f t="shared" si="91"/>
        <v>0</v>
      </c>
      <c r="J301" s="26">
        <f t="shared" si="92"/>
        <v>61</v>
      </c>
      <c r="K301" s="26" t="str">
        <f t="shared" si="86"/>
        <v>1, Chapter 14</v>
      </c>
      <c r="L301" s="26">
        <f t="shared" si="77"/>
        <v>70</v>
      </c>
      <c r="M301" s="27" t="str">
        <f t="shared" si="87"/>
        <v>413</v>
      </c>
      <c r="N301" s="26">
        <f t="shared" si="78"/>
        <v>74</v>
      </c>
      <c r="O301" s="26" t="str">
        <f t="shared" si="88"/>
        <v>437</v>
      </c>
      <c r="P301" s="26" t="str">
        <f t="shared" si="89"/>
        <v>2004</v>
      </c>
      <c r="Q301" t="str">
        <f>Papers!A338</f>
        <v>2004-TECM-DHPR</v>
      </c>
      <c r="R301" s="2">
        <f t="shared" si="79"/>
        <v>5</v>
      </c>
      <c r="S301" s="2">
        <f t="shared" si="80"/>
        <v>10</v>
      </c>
      <c r="T301" s="2" t="str">
        <f t="shared" si="81"/>
        <v>TECM</v>
      </c>
      <c r="U301" s="2" t="str">
        <f>VLOOKUP(T301,Revistes!B$3:C$220,2, FALSE)</f>
        <v>9780470091357</v>
      </c>
      <c r="V301" s="25" t="str">
        <f>VLOOKUP(U301,Revistes!C$3:D$220,2, FALSE)</f>
        <v>L</v>
      </c>
      <c r="W301" s="25" t="str">
        <f>VLOOKUP(V301,Revistes!D$3:E$220,2, FALSE)</f>
        <v>N</v>
      </c>
      <c r="AA301" s="2">
        <v>2015</v>
      </c>
      <c r="AB301" s="2">
        <v>0</v>
      </c>
    </row>
    <row r="302" spans="1:28" ht="48">
      <c r="A302" s="26" t="str">
        <f>TRIM(Papers!B339)</f>
        <v>Benchmarks for the validation of a non local damage model</v>
      </c>
      <c r="B302" s="26" t="str">
        <f t="shared" si="82"/>
        <v>Benchmarks for the validation of a non local damage model</v>
      </c>
      <c r="C302" s="26" t="str">
        <f>TRIM(Papers!C339)</f>
        <v>Ludovic Jason, Shahrokh Ghavamian, Gilles Pijaudier-Cabot, Antonio Huerta</v>
      </c>
      <c r="D302" s="26" t="str">
        <f>TRIM(Papers!D339)</f>
        <v>Revue française de Génie civil , Vol. 8, Issue 2 -3, pp. 303-328, 2004</v>
      </c>
      <c r="E302" s="26">
        <f t="shared" si="83"/>
        <v>70</v>
      </c>
      <c r="F302">
        <f t="shared" si="84"/>
        <v>32</v>
      </c>
      <c r="G302" s="26" t="str">
        <f t="shared" si="85"/>
        <v xml:space="preserve">Revue française de Génie civil </v>
      </c>
      <c r="H302" s="26">
        <f t="shared" si="90"/>
        <v>52</v>
      </c>
      <c r="I302" s="26">
        <f t="shared" si="91"/>
        <v>0</v>
      </c>
      <c r="J302" s="26">
        <f t="shared" si="92"/>
        <v>52</v>
      </c>
      <c r="K302" s="26" t="str">
        <f t="shared" si="86"/>
        <v>8, Issue 2 -3</v>
      </c>
      <c r="L302" s="26">
        <f t="shared" si="77"/>
        <v>61</v>
      </c>
      <c r="M302" s="27" t="str">
        <f t="shared" si="87"/>
        <v>303</v>
      </c>
      <c r="N302" s="26">
        <f t="shared" si="78"/>
        <v>65</v>
      </c>
      <c r="O302" s="26" t="str">
        <f t="shared" si="88"/>
        <v>328</v>
      </c>
      <c r="P302" s="26" t="str">
        <f t="shared" si="89"/>
        <v>2004</v>
      </c>
      <c r="Q302" t="str">
        <f>Papers!A339</f>
        <v>2004-RFGC-JGPH</v>
      </c>
      <c r="R302" s="2">
        <f t="shared" si="79"/>
        <v>5</v>
      </c>
      <c r="S302" s="2">
        <f t="shared" si="80"/>
        <v>10</v>
      </c>
      <c r="T302" s="2" t="str">
        <f t="shared" si="81"/>
        <v>RFGC</v>
      </c>
      <c r="U302" s="2" t="str">
        <f>VLOOKUP(T302,Revistes!B$3:C$220,2, FALSE)</f>
        <v>1279-5119</v>
      </c>
      <c r="V302" s="25" t="str">
        <f>VLOOKUP(U302,Revistes!C$3:D$220,2, FALSE)</f>
        <v>R</v>
      </c>
      <c r="W302" s="25" t="str">
        <f>VLOOKUP(V302,Revistes!D$3:E$220,2, FALSE)</f>
        <v>S</v>
      </c>
      <c r="AA302" s="2">
        <v>2015</v>
      </c>
      <c r="AB302" s="2">
        <v>0</v>
      </c>
    </row>
    <row r="303" spans="1:28" ht="64">
      <c r="A303" s="26" t="str">
        <f>TRIM(Papers!B340)</f>
        <v>Accurate upper and lower error bounds by solving flux-free local problems in "stars"</v>
      </c>
      <c r="B303" s="26" t="str">
        <f t="shared" si="82"/>
        <v>Accurate upper and lower error bounds by solving flux-free local problems in "stars"</v>
      </c>
      <c r="C303" s="26" t="str">
        <f>TRIM(Papers!C340)</f>
        <v>Díez, P., Parés, N. y Huerta, A.</v>
      </c>
      <c r="D303" s="26" t="str">
        <f>TRIM(Papers!D340)</f>
        <v>European Journal of Finite Elements (Revue Européenne des éléments finis) , Vol. 13, Issue 5-6-7/2004, pp. 497-507, 2004</v>
      </c>
      <c r="E303" s="26">
        <f t="shared" si="83"/>
        <v>120</v>
      </c>
      <c r="F303">
        <f t="shared" si="84"/>
        <v>75</v>
      </c>
      <c r="G303" s="26" t="str">
        <f t="shared" si="85"/>
        <v xml:space="preserve">European Journal of Finite Elements (Revue Européenne des éléments finis) </v>
      </c>
      <c r="H303" s="26">
        <f t="shared" si="90"/>
        <v>102</v>
      </c>
      <c r="I303" s="26">
        <f t="shared" si="91"/>
        <v>0</v>
      </c>
      <c r="J303" s="26">
        <f t="shared" si="92"/>
        <v>102</v>
      </c>
      <c r="K303" s="26" t="str">
        <f t="shared" si="86"/>
        <v>13, Issue 5-6-7/2004</v>
      </c>
      <c r="L303" s="26">
        <f t="shared" si="77"/>
        <v>111</v>
      </c>
      <c r="M303" s="27" t="str">
        <f t="shared" si="87"/>
        <v>497</v>
      </c>
      <c r="N303" s="26">
        <f t="shared" si="78"/>
        <v>115</v>
      </c>
      <c r="O303" s="26" t="str">
        <f t="shared" si="88"/>
        <v>507</v>
      </c>
      <c r="P303" s="26" t="str">
        <f t="shared" si="89"/>
        <v>2004</v>
      </c>
      <c r="Q303" t="str">
        <f>Papers!A340</f>
        <v>2004-REEF-DPH</v>
      </c>
      <c r="R303" s="2">
        <f t="shared" si="79"/>
        <v>5</v>
      </c>
      <c r="S303" s="2">
        <f t="shared" si="80"/>
        <v>10</v>
      </c>
      <c r="T303" s="2" t="str">
        <f t="shared" si="81"/>
        <v>REEF</v>
      </c>
      <c r="U303" s="2" t="str">
        <f>VLOOKUP(T303,Revistes!B$3:C$220,2, FALSE)</f>
        <v>1779-7179</v>
      </c>
      <c r="V303" s="25" t="str">
        <f>VLOOKUP(U303,Revistes!C$3:D$220,2, FALSE)</f>
        <v>R</v>
      </c>
      <c r="W303" s="25" t="str">
        <f>VLOOKUP(V303,Revistes!D$3:E$220,2, FALSE)</f>
        <v>S</v>
      </c>
      <c r="AA303" s="2">
        <v>2015</v>
      </c>
      <c r="AB303" s="2">
        <v>0</v>
      </c>
    </row>
    <row r="304" spans="1:28" ht="80">
      <c r="A304" s="26" t="str">
        <f>TRIM(Papers!B341)</f>
        <v>Finite crystal elasticity of carbon nanotubes based on the exponential Cauchy-Born rule</v>
      </c>
      <c r="B304" s="26" t="str">
        <f t="shared" si="82"/>
        <v>Finite crystal elasticity of carbon nanotubes based on the exponential Cauchy-Born rule</v>
      </c>
      <c r="C304" s="26" t="str">
        <f>TRIM(Papers!C341)</f>
        <v>Arroyo, M., Belytschko, T.</v>
      </c>
      <c r="D304" s="29" t="str">
        <f>TRIM(Papers!D341)</f>
        <v>Physical Review B , Vol. 69, Article number: 115415, 2004</v>
      </c>
      <c r="E304" s="26">
        <f t="shared" si="83"/>
        <v>57</v>
      </c>
      <c r="F304">
        <f t="shared" si="84"/>
        <v>19</v>
      </c>
      <c r="G304" s="26" t="str">
        <f t="shared" si="85"/>
        <v xml:space="preserve">Physical Review B </v>
      </c>
      <c r="H304" s="26">
        <f t="shared" si="90"/>
        <v>0</v>
      </c>
      <c r="I304" s="26">
        <f t="shared" si="91"/>
        <v>28</v>
      </c>
      <c r="J304" s="26">
        <f t="shared" si="92"/>
        <v>28</v>
      </c>
      <c r="K304" s="26" t="str">
        <f t="shared" si="86"/>
        <v>69</v>
      </c>
      <c r="L304" s="26">
        <f t="shared" si="77"/>
        <v>0</v>
      </c>
      <c r="M304" s="27" t="str">
        <f t="shared" si="87"/>
        <v>Article number: 115415</v>
      </c>
      <c r="N304" s="26">
        <f t="shared" si="78"/>
        <v>0</v>
      </c>
      <c r="O304" s="26" t="str">
        <f t="shared" si="88"/>
        <v xml:space="preserve"> </v>
      </c>
      <c r="P304" s="26" t="str">
        <f t="shared" si="89"/>
        <v>2004</v>
      </c>
      <c r="Q304" t="str">
        <f>Papers!A341</f>
        <v>2004-PRB-AB</v>
      </c>
      <c r="R304" s="2">
        <f t="shared" si="79"/>
        <v>5</v>
      </c>
      <c r="S304" s="2">
        <f t="shared" si="80"/>
        <v>9</v>
      </c>
      <c r="T304" s="2" t="str">
        <f t="shared" si="81"/>
        <v>PRB</v>
      </c>
      <c r="U304" s="2" t="str">
        <f>VLOOKUP(T304,Revistes!B$3:C$220,2, FALSE)</f>
        <v>1098-0121</v>
      </c>
      <c r="V304" s="25" t="str">
        <f>VLOOKUP(U304,Revistes!C$3:D$220,2, FALSE)</f>
        <v>R</v>
      </c>
      <c r="W304" s="25" t="str">
        <f>VLOOKUP(V304,Revistes!D$3:E$220,2, FALSE)</f>
        <v>S</v>
      </c>
      <c r="AA304" s="2">
        <v>2015</v>
      </c>
      <c r="AB304" s="2">
        <v>0</v>
      </c>
    </row>
    <row r="305" spans="1:28" ht="112">
      <c r="A305" s="26" t="str">
        <f>TRIM(Papers!B342)</f>
        <v>Sliding contact conditions using the master-slave approach with application on geometrically non-linear beams</v>
      </c>
      <c r="B305" s="26" t="str">
        <f t="shared" si="82"/>
        <v>Sliding contact conditions using the master-slave approach with application on geometrically non-linear beams</v>
      </c>
      <c r="C305" s="26" t="str">
        <f>TRIM(Papers!C342)</f>
        <v>Muñoz, J and Jelenic, G</v>
      </c>
      <c r="D305" s="26" t="str">
        <f>TRIM(Papers!D342)</f>
        <v>International Journal of Solids and Structures , Vol. 41, Issues 24–25, pp. 6963-6992, 2004</v>
      </c>
      <c r="E305" s="26">
        <f t="shared" si="83"/>
        <v>91</v>
      </c>
      <c r="F305">
        <f t="shared" si="84"/>
        <v>48</v>
      </c>
      <c r="G305" s="26" t="str">
        <f t="shared" si="85"/>
        <v xml:space="preserve">International Journal of Solids and Structures </v>
      </c>
      <c r="H305" s="26">
        <f t="shared" si="90"/>
        <v>71</v>
      </c>
      <c r="I305" s="26">
        <f t="shared" si="91"/>
        <v>0</v>
      </c>
      <c r="J305" s="26">
        <f t="shared" si="92"/>
        <v>71</v>
      </c>
      <c r="K305" s="26" t="str">
        <f t="shared" si="86"/>
        <v>41, Issues 24–25</v>
      </c>
      <c r="L305" s="26">
        <f t="shared" si="77"/>
        <v>81</v>
      </c>
      <c r="M305" s="27" t="str">
        <f t="shared" si="87"/>
        <v>6963</v>
      </c>
      <c r="N305" s="26">
        <f t="shared" si="78"/>
        <v>86</v>
      </c>
      <c r="O305" s="26" t="str">
        <f t="shared" si="88"/>
        <v>6992</v>
      </c>
      <c r="P305" s="26" t="str">
        <f t="shared" si="89"/>
        <v>2004</v>
      </c>
      <c r="Q305" t="str">
        <f>Papers!A342</f>
        <v>2004-IJSS-MJ</v>
      </c>
      <c r="R305" s="2">
        <f t="shared" si="79"/>
        <v>5</v>
      </c>
      <c r="S305" s="2">
        <f t="shared" si="80"/>
        <v>10</v>
      </c>
      <c r="T305" s="2" t="str">
        <f t="shared" si="81"/>
        <v>IJSS</v>
      </c>
      <c r="U305" s="2" t="str">
        <f>VLOOKUP(T305,Revistes!B$3:C$220,2, FALSE)</f>
        <v>0020-7683</v>
      </c>
      <c r="V305" s="25" t="str">
        <f>VLOOKUP(U305,Revistes!C$3:D$220,2, FALSE)</f>
        <v>R</v>
      </c>
      <c r="W305" s="25" t="str">
        <f>VLOOKUP(V305,Revistes!D$3:E$220,2, FALSE)</f>
        <v>S</v>
      </c>
      <c r="AA305" s="2">
        <v>2015</v>
      </c>
      <c r="AB305" s="2">
        <v>0</v>
      </c>
    </row>
    <row r="306" spans="1:28" ht="48">
      <c r="A306" s="26" t="str">
        <f>TRIM(Papers!B343)</f>
        <v>Numerical modelling of void inclusions in porous media</v>
      </c>
      <c r="B306" s="26" t="str">
        <f t="shared" si="82"/>
        <v>Numerical modelling of void inclusions in porous media</v>
      </c>
      <c r="C306" s="26" t="str">
        <f>TRIM(Papers!C343)</f>
        <v>Rodríguez-Ferran, A., Sarrate, J. and Huerta, A.</v>
      </c>
      <c r="D306" s="26" t="str">
        <f>TRIM(Papers!D343)</f>
        <v>International Journal for Numerical Methods in Engineering , Vol. 59, Issue 4, pp. 577-596, 2004</v>
      </c>
      <c r="E306" s="26">
        <f t="shared" si="83"/>
        <v>96</v>
      </c>
      <c r="F306">
        <f t="shared" si="84"/>
        <v>60</v>
      </c>
      <c r="G306" s="26" t="str">
        <f t="shared" si="85"/>
        <v xml:space="preserve">International Journal for Numerical Methods in Engineering </v>
      </c>
      <c r="H306" s="26">
        <f t="shared" si="90"/>
        <v>78</v>
      </c>
      <c r="I306" s="26">
        <f t="shared" si="91"/>
        <v>0</v>
      </c>
      <c r="J306" s="26">
        <f t="shared" si="92"/>
        <v>78</v>
      </c>
      <c r="K306" s="26" t="str">
        <f t="shared" si="86"/>
        <v>59, Issue 4</v>
      </c>
      <c r="L306" s="26">
        <f t="shared" si="77"/>
        <v>87</v>
      </c>
      <c r="M306" s="27" t="str">
        <f t="shared" si="87"/>
        <v>577</v>
      </c>
      <c r="N306" s="26">
        <f t="shared" si="78"/>
        <v>91</v>
      </c>
      <c r="O306" s="26" t="str">
        <f t="shared" si="88"/>
        <v>596</v>
      </c>
      <c r="P306" s="26" t="str">
        <f t="shared" si="89"/>
        <v>2004</v>
      </c>
      <c r="Q306" t="str">
        <f>Papers!A343</f>
        <v>2004-IJNME-RSH</v>
      </c>
      <c r="R306" s="2">
        <f t="shared" si="79"/>
        <v>5</v>
      </c>
      <c r="S306" s="2">
        <f t="shared" si="80"/>
        <v>11</v>
      </c>
      <c r="T306" s="2" t="str">
        <f t="shared" si="81"/>
        <v>IJNME</v>
      </c>
      <c r="U306" s="2" t="str">
        <f>VLOOKUP(T306,Revistes!B$3:C$220,2, FALSE)</f>
        <v>1097-0207</v>
      </c>
      <c r="V306" s="25" t="str">
        <f>VLOOKUP(U306,Revistes!C$3:D$220,2, FALSE)</f>
        <v>R</v>
      </c>
      <c r="W306" s="25" t="str">
        <f>VLOOKUP(V306,Revistes!D$3:E$220,2, FALSE)</f>
        <v>S</v>
      </c>
      <c r="AA306" s="2">
        <v>2015</v>
      </c>
      <c r="AB306" s="2">
        <v>0</v>
      </c>
    </row>
    <row r="307" spans="1:28" ht="80">
      <c r="A307" s="26" t="str">
        <f>TRIM(Papers!B344)</f>
        <v>Finite element methods for the non-linear mechanics of crystalline sheets and nanotubes</v>
      </c>
      <c r="B307" s="26" t="str">
        <f t="shared" si="82"/>
        <v>Finite element methods for the non-linear mechanics of crystalline sheets and nanotubes</v>
      </c>
      <c r="C307" s="26" t="str">
        <f>TRIM(Papers!C344)</f>
        <v>Arroyo, M., Belytschko, T.</v>
      </c>
      <c r="D307" s="26" t="str">
        <f>TRIM(Papers!D344)</f>
        <v>International Journal for Numerical Methods in Engineering , Vol. 59, Issue 3, pp. 419-456, 2004</v>
      </c>
      <c r="E307" s="26">
        <f t="shared" si="83"/>
        <v>96</v>
      </c>
      <c r="F307">
        <f t="shared" si="84"/>
        <v>60</v>
      </c>
      <c r="G307" s="26" t="str">
        <f t="shared" si="85"/>
        <v xml:space="preserve">International Journal for Numerical Methods in Engineering </v>
      </c>
      <c r="H307" s="26">
        <f t="shared" si="90"/>
        <v>78</v>
      </c>
      <c r="I307" s="26">
        <f t="shared" si="91"/>
        <v>0</v>
      </c>
      <c r="J307" s="26">
        <f t="shared" si="92"/>
        <v>78</v>
      </c>
      <c r="K307" s="26" t="str">
        <f t="shared" si="86"/>
        <v>59, Issue 3</v>
      </c>
      <c r="L307" s="26">
        <f t="shared" si="77"/>
        <v>87</v>
      </c>
      <c r="M307" s="27" t="str">
        <f t="shared" si="87"/>
        <v>419</v>
      </c>
      <c r="N307" s="26">
        <f t="shared" si="78"/>
        <v>91</v>
      </c>
      <c r="O307" s="26" t="str">
        <f t="shared" si="88"/>
        <v>456</v>
      </c>
      <c r="P307" s="26" t="str">
        <f t="shared" si="89"/>
        <v>2004</v>
      </c>
      <c r="Q307" t="str">
        <f>Papers!A344</f>
        <v>2004-IJNME-AB</v>
      </c>
      <c r="R307" s="2">
        <f t="shared" si="79"/>
        <v>5</v>
      </c>
      <c r="S307" s="2">
        <f t="shared" si="80"/>
        <v>11</v>
      </c>
      <c r="T307" s="2" t="str">
        <f t="shared" si="81"/>
        <v>IJNME</v>
      </c>
      <c r="U307" s="2" t="str">
        <f>VLOOKUP(T307,Revistes!B$3:C$220,2, FALSE)</f>
        <v>1097-0207</v>
      </c>
      <c r="V307" s="25" t="str">
        <f>VLOOKUP(U307,Revistes!C$3:D$220,2, FALSE)</f>
        <v>R</v>
      </c>
      <c r="W307" s="25" t="str">
        <f>VLOOKUP(V307,Revistes!D$3:E$220,2, FALSE)</f>
        <v>S</v>
      </c>
      <c r="AA307" s="2">
        <v>2015</v>
      </c>
      <c r="AB307" s="2">
        <v>0</v>
      </c>
    </row>
    <row r="308" spans="1:28" ht="112">
      <c r="A308" s="26" t="str">
        <f>TRIM(Papers!B345)</f>
        <v>Rayleigh wave correction for the BEM analysis of two-dimensional elastodynamic problems in a half-space</v>
      </c>
      <c r="B308" s="26" t="str">
        <f t="shared" si="82"/>
        <v>Rayleigh wave correction for the BEM analysis of two-dimensional elastodynamic problems in a half-space</v>
      </c>
      <c r="C308" s="26" t="str">
        <f>TRIM(Papers!C345)</f>
        <v>Arias, I., Achenbach, J.D.</v>
      </c>
      <c r="D308" s="26" t="str">
        <f>TRIM(Papers!D345)</f>
        <v>International Journal for Numerical Methods in Engineering , Vol. 60, Issue 13, pp. 2131-2146, 2004</v>
      </c>
      <c r="E308" s="26">
        <f t="shared" si="83"/>
        <v>99</v>
      </c>
      <c r="F308">
        <f t="shared" si="84"/>
        <v>60</v>
      </c>
      <c r="G308" s="26" t="str">
        <f t="shared" si="85"/>
        <v xml:space="preserve">International Journal for Numerical Methods in Engineering </v>
      </c>
      <c r="H308" s="26">
        <f t="shared" si="90"/>
        <v>79</v>
      </c>
      <c r="I308" s="26">
        <f t="shared" si="91"/>
        <v>0</v>
      </c>
      <c r="J308" s="26">
        <f t="shared" si="92"/>
        <v>79</v>
      </c>
      <c r="K308" s="26" t="str">
        <f t="shared" si="86"/>
        <v>60, Issue 13</v>
      </c>
      <c r="L308" s="26">
        <f t="shared" si="77"/>
        <v>89</v>
      </c>
      <c r="M308" s="27" t="str">
        <f t="shared" si="87"/>
        <v>2131</v>
      </c>
      <c r="N308" s="26">
        <f t="shared" si="78"/>
        <v>94</v>
      </c>
      <c r="O308" s="26" t="str">
        <f t="shared" si="88"/>
        <v>2146</v>
      </c>
      <c r="P308" s="26" t="str">
        <f t="shared" si="89"/>
        <v>2004</v>
      </c>
      <c r="Q308" t="str">
        <f>Papers!A345</f>
        <v>2004-IJNME-AA</v>
      </c>
      <c r="R308" s="2">
        <f t="shared" si="79"/>
        <v>5</v>
      </c>
      <c r="S308" s="2">
        <f t="shared" si="80"/>
        <v>11</v>
      </c>
      <c r="T308" s="2" t="str">
        <f t="shared" si="81"/>
        <v>IJNME</v>
      </c>
      <c r="U308" s="2" t="str">
        <f>VLOOKUP(T308,Revistes!B$3:C$220,2, FALSE)</f>
        <v>1097-0207</v>
      </c>
      <c r="V308" s="25" t="str">
        <f>VLOOKUP(U308,Revistes!C$3:D$220,2, FALSE)</f>
        <v>R</v>
      </c>
      <c r="W308" s="25" t="str">
        <f>VLOOKUP(V308,Revistes!D$3:E$220,2, FALSE)</f>
        <v>S</v>
      </c>
      <c r="AA308" s="2">
        <v>2015</v>
      </c>
      <c r="AB308" s="2">
        <v>0</v>
      </c>
    </row>
    <row r="309" spans="1:28" ht="48">
      <c r="A309" s="26" t="str">
        <f>TRIM(Papers!B346)</f>
        <v>Efficient and Reliable Nonlocal Damage Models</v>
      </c>
      <c r="B309" s="26" t="str">
        <f t="shared" si="82"/>
        <v>Efficient and Reliable Nonlocal Damage Models</v>
      </c>
      <c r="C309" s="26" t="str">
        <f>TRIM(Papers!C346)</f>
        <v>Rodríguez-Ferran, A., Morata, I. and Huerta, A.</v>
      </c>
      <c r="D309" s="26" t="str">
        <f>TRIM(Papers!D346)</f>
        <v>Computer Methods in Applied Mechanics and Engineering , Vol. 193, Issues 30, 32, pp. 3431-3455, 2004</v>
      </c>
      <c r="E309" s="26">
        <f t="shared" si="83"/>
        <v>100</v>
      </c>
      <c r="F309">
        <f t="shared" si="84"/>
        <v>55</v>
      </c>
      <c r="G309" s="26" t="str">
        <f t="shared" si="85"/>
        <v xml:space="preserve">Computer Methods in Applied Mechanics and Engineering </v>
      </c>
      <c r="H309" s="26">
        <f t="shared" si="90"/>
        <v>80</v>
      </c>
      <c r="I309" s="26">
        <f t="shared" si="91"/>
        <v>0</v>
      </c>
      <c r="J309" s="26">
        <f t="shared" si="92"/>
        <v>80</v>
      </c>
      <c r="K309" s="26" t="str">
        <f t="shared" si="86"/>
        <v>193, Issues 30, 32</v>
      </c>
      <c r="L309" s="26">
        <f t="shared" si="77"/>
        <v>90</v>
      </c>
      <c r="M309" s="27" t="str">
        <f t="shared" si="87"/>
        <v>3431</v>
      </c>
      <c r="N309" s="26">
        <f t="shared" si="78"/>
        <v>95</v>
      </c>
      <c r="O309" s="26" t="str">
        <f t="shared" si="88"/>
        <v>3455</v>
      </c>
      <c r="P309" s="26" t="str">
        <f t="shared" si="89"/>
        <v>2004</v>
      </c>
      <c r="Q309" t="str">
        <f>Papers!A346</f>
        <v>2004-CMAME-RMH</v>
      </c>
      <c r="R309" s="2">
        <f t="shared" si="79"/>
        <v>5</v>
      </c>
      <c r="S309" s="2">
        <f t="shared" si="80"/>
        <v>11</v>
      </c>
      <c r="T309" s="2" t="str">
        <f t="shared" si="81"/>
        <v>CMAME</v>
      </c>
      <c r="U309" s="2" t="str">
        <f>VLOOKUP(T309,Revistes!B$3:C$220,2, FALSE)</f>
        <v>0045-7825</v>
      </c>
      <c r="V309" s="25" t="str">
        <f>VLOOKUP(U309,Revistes!C$3:D$220,2, FALSE)</f>
        <v>R</v>
      </c>
      <c r="W309" s="25" t="str">
        <f>VLOOKUP(V309,Revistes!D$3:E$220,2, FALSE)</f>
        <v>S</v>
      </c>
      <c r="AA309" s="2">
        <v>2015</v>
      </c>
      <c r="AB309" s="2">
        <v>0</v>
      </c>
    </row>
    <row r="310" spans="1:28" ht="80">
      <c r="A310" s="26" t="str">
        <f>TRIM(Papers!B347)</f>
        <v>Pseudo-divergence-free element free Galerkin method for incompressible fluid flow</v>
      </c>
      <c r="B310" s="26" t="str">
        <f t="shared" si="82"/>
        <v>Pseudo-divergence-free element free Galerkin method for incompressible fluid flow</v>
      </c>
      <c r="C310" s="26" t="str">
        <f>TRIM(Papers!C347)</f>
        <v>Huerta, A., Vidal, Y. and Villon, P.</v>
      </c>
      <c r="D310" s="26" t="str">
        <f>TRIM(Papers!D347)</f>
        <v>Computer Methods in Applied Mechanics and Engineering , Vol. 193, Issue 12 - 14, pp. 1119-1136, 2004</v>
      </c>
      <c r="E310" s="26">
        <f t="shared" si="83"/>
        <v>100</v>
      </c>
      <c r="F310">
        <f t="shared" si="84"/>
        <v>55</v>
      </c>
      <c r="G310" s="26" t="str">
        <f t="shared" si="85"/>
        <v xml:space="preserve">Computer Methods in Applied Mechanics and Engineering </v>
      </c>
      <c r="H310" s="26">
        <f t="shared" si="90"/>
        <v>80</v>
      </c>
      <c r="I310" s="26">
        <f t="shared" si="91"/>
        <v>0</v>
      </c>
      <c r="J310" s="26">
        <f t="shared" si="92"/>
        <v>80</v>
      </c>
      <c r="K310" s="26" t="str">
        <f t="shared" si="86"/>
        <v>193, Issue 12 - 14</v>
      </c>
      <c r="L310" s="26">
        <f t="shared" si="77"/>
        <v>90</v>
      </c>
      <c r="M310" s="27" t="str">
        <f t="shared" si="87"/>
        <v>1119</v>
      </c>
      <c r="N310" s="26">
        <f t="shared" si="78"/>
        <v>95</v>
      </c>
      <c r="O310" s="26" t="str">
        <f t="shared" si="88"/>
        <v>1136</v>
      </c>
      <c r="P310" s="26" t="str">
        <f t="shared" si="89"/>
        <v>2004</v>
      </c>
      <c r="Q310" t="str">
        <f>Papers!A347</f>
        <v>2004-CMAME-HVV</v>
      </c>
      <c r="R310" s="2">
        <f t="shared" si="79"/>
        <v>5</v>
      </c>
      <c r="S310" s="2">
        <f t="shared" si="80"/>
        <v>11</v>
      </c>
      <c r="T310" s="2" t="str">
        <f t="shared" si="81"/>
        <v>CMAME</v>
      </c>
      <c r="U310" s="2" t="str">
        <f>VLOOKUP(T310,Revistes!B$3:C$220,2, FALSE)</f>
        <v>0045-7825</v>
      </c>
      <c r="V310" s="25" t="str">
        <f>VLOOKUP(U310,Revistes!C$3:D$220,2, FALSE)</f>
        <v>R</v>
      </c>
      <c r="W310" s="25" t="str">
        <f>VLOOKUP(V310,Revistes!D$3:E$220,2, FALSE)</f>
        <v>S</v>
      </c>
      <c r="AA310" s="2">
        <v>2015</v>
      </c>
      <c r="AB310" s="2">
        <v>0</v>
      </c>
    </row>
    <row r="311" spans="1:28" ht="48">
      <c r="A311" s="26" t="str">
        <f>TRIM(Papers!B348)</f>
        <v>Preface</v>
      </c>
      <c r="B311" s="26" t="str">
        <f t="shared" si="82"/>
        <v>Preface</v>
      </c>
      <c r="C311" s="26" t="str">
        <f>TRIM(Papers!C348)</f>
        <v>N.-E. Wiberg and P. Díez</v>
      </c>
      <c r="D311" s="26" t="str">
        <f>TRIM(Papers!D348)</f>
        <v>Computer Methods in Applied Mechanics and Engineering , Vol. 195, Issues 4-6, pp. 205-206, 2006</v>
      </c>
      <c r="E311" s="26">
        <f t="shared" si="83"/>
        <v>95</v>
      </c>
      <c r="F311">
        <f t="shared" si="84"/>
        <v>55</v>
      </c>
      <c r="G311" s="26" t="str">
        <f t="shared" si="85"/>
        <v xml:space="preserve">Computer Methods in Applied Mechanics and Engineering </v>
      </c>
      <c r="H311" s="26">
        <f t="shared" si="90"/>
        <v>77</v>
      </c>
      <c r="I311" s="26">
        <f t="shared" si="91"/>
        <v>0</v>
      </c>
      <c r="J311" s="26">
        <f t="shared" si="92"/>
        <v>77</v>
      </c>
      <c r="K311" s="26" t="str">
        <f t="shared" si="86"/>
        <v>195, Issues 4-6</v>
      </c>
      <c r="L311" s="26">
        <f t="shared" si="77"/>
        <v>86</v>
      </c>
      <c r="M311" s="27" t="str">
        <f t="shared" si="87"/>
        <v>205</v>
      </c>
      <c r="N311" s="26">
        <f t="shared" si="78"/>
        <v>90</v>
      </c>
      <c r="O311" s="26" t="str">
        <f t="shared" si="88"/>
        <v>206</v>
      </c>
      <c r="P311" s="26" t="str">
        <f t="shared" si="89"/>
        <v>2006</v>
      </c>
      <c r="Q311" t="str">
        <f>Papers!A348</f>
        <v>2004-CMAME-HR</v>
      </c>
      <c r="R311" s="2">
        <f t="shared" si="79"/>
        <v>5</v>
      </c>
      <c r="S311" s="2">
        <f t="shared" si="80"/>
        <v>11</v>
      </c>
      <c r="T311" s="2" t="str">
        <f t="shared" si="81"/>
        <v>CMAME</v>
      </c>
      <c r="U311" s="2" t="str">
        <f>VLOOKUP(T311,Revistes!B$3:C$220,2, FALSE)</f>
        <v>0045-7825</v>
      </c>
      <c r="V311" s="25" t="str">
        <f>VLOOKUP(U311,Revistes!C$3:D$220,2, FALSE)</f>
        <v>R</v>
      </c>
      <c r="W311" s="25" t="str">
        <f>VLOOKUP(V311,Revistes!D$3:E$220,2, FALSE)</f>
        <v>S</v>
      </c>
      <c r="AA311" s="2">
        <v>2015</v>
      </c>
      <c r="AB311" s="2">
        <v>0</v>
      </c>
    </row>
    <row r="312" spans="1:28" ht="64">
      <c r="A312" s="26" t="str">
        <f>TRIM(Papers!B349)</f>
        <v>A comparison of two formulations to blend finite elements and mesh-free methods</v>
      </c>
      <c r="B312" s="26" t="str">
        <f t="shared" si="82"/>
        <v>A comparison of two formulations to blend finite elements and mesh-free methods</v>
      </c>
      <c r="C312" s="26" t="str">
        <f>TRIM(Papers!C349)</f>
        <v>Huerta, A., Fernández-Méndez. S. and Liu, W.K.</v>
      </c>
      <c r="D312" s="26" t="str">
        <f>TRIM(Papers!D349)</f>
        <v>Computer Methods in Applied Mechanics and Engineering , Vol. 193, Issue 12-14, pp. 1105-1117, 2004</v>
      </c>
      <c r="E312" s="26">
        <f t="shared" si="83"/>
        <v>98</v>
      </c>
      <c r="F312">
        <f t="shared" si="84"/>
        <v>55</v>
      </c>
      <c r="G312" s="26" t="str">
        <f t="shared" si="85"/>
        <v xml:space="preserve">Computer Methods in Applied Mechanics and Engineering </v>
      </c>
      <c r="H312" s="26">
        <f t="shared" si="90"/>
        <v>78</v>
      </c>
      <c r="I312" s="26">
        <f t="shared" si="91"/>
        <v>0</v>
      </c>
      <c r="J312" s="26">
        <f t="shared" si="92"/>
        <v>78</v>
      </c>
      <c r="K312" s="26" t="str">
        <f t="shared" si="86"/>
        <v>193, Issue 12-14</v>
      </c>
      <c r="L312" s="26">
        <f t="shared" si="77"/>
        <v>88</v>
      </c>
      <c r="M312" s="27" t="str">
        <f t="shared" si="87"/>
        <v>1105</v>
      </c>
      <c r="N312" s="26">
        <f t="shared" si="78"/>
        <v>93</v>
      </c>
      <c r="O312" s="26" t="str">
        <f t="shared" si="88"/>
        <v>1117</v>
      </c>
      <c r="P312" s="26" t="str">
        <f t="shared" si="89"/>
        <v>2004</v>
      </c>
      <c r="Q312" t="str">
        <f>Papers!A349</f>
        <v>2004-CMAME-HFL</v>
      </c>
      <c r="R312" s="2">
        <f t="shared" si="79"/>
        <v>5</v>
      </c>
      <c r="S312" s="2">
        <f t="shared" si="80"/>
        <v>11</v>
      </c>
      <c r="T312" s="2" t="str">
        <f t="shared" si="81"/>
        <v>CMAME</v>
      </c>
      <c r="U312" s="2" t="str">
        <f>VLOOKUP(T312,Revistes!B$3:C$220,2, FALSE)</f>
        <v>0045-7825</v>
      </c>
      <c r="V312" s="25" t="str">
        <f>VLOOKUP(U312,Revistes!C$3:D$220,2, FALSE)</f>
        <v>R</v>
      </c>
      <c r="W312" s="25" t="str">
        <f>VLOOKUP(V312,Revistes!D$3:E$220,2, FALSE)</f>
        <v>S</v>
      </c>
      <c r="AA312" s="2">
        <v>2015</v>
      </c>
      <c r="AB312" s="2">
        <v>0</v>
      </c>
    </row>
    <row r="313" spans="1:28" ht="48">
      <c r="A313" s="26" t="str">
        <f>TRIM(Papers!B350)</f>
        <v>Imposing essential boundary conditions in mesh-free methods</v>
      </c>
      <c r="B313" s="26" t="str">
        <f t="shared" si="82"/>
        <v>Imposing essential boundary conditions in mesh-free methods</v>
      </c>
      <c r="C313" s="26" t="str">
        <f>TRIM(Papers!C350)</f>
        <v>Fernández-Méndez, S. and Huerta, A.</v>
      </c>
      <c r="D313" s="26" t="str">
        <f>TRIM(Papers!D350)</f>
        <v>Computer Methods in Applied Mechanics and Engineering , Vol. 193, Issues 12 -14, pp. 1257-1275, 2004</v>
      </c>
      <c r="E313" s="26">
        <f t="shared" si="83"/>
        <v>100</v>
      </c>
      <c r="F313">
        <f t="shared" si="84"/>
        <v>55</v>
      </c>
      <c r="G313" s="26" t="str">
        <f t="shared" si="85"/>
        <v xml:space="preserve">Computer Methods in Applied Mechanics and Engineering </v>
      </c>
      <c r="H313" s="26">
        <f t="shared" si="90"/>
        <v>80</v>
      </c>
      <c r="I313" s="26">
        <f t="shared" si="91"/>
        <v>0</v>
      </c>
      <c r="J313" s="26">
        <f t="shared" si="92"/>
        <v>80</v>
      </c>
      <c r="K313" s="26" t="str">
        <f t="shared" si="86"/>
        <v>193, Issues 12 -14</v>
      </c>
      <c r="L313" s="26">
        <f t="shared" si="77"/>
        <v>90</v>
      </c>
      <c r="M313" s="27" t="str">
        <f t="shared" si="87"/>
        <v>1257</v>
      </c>
      <c r="N313" s="26">
        <f t="shared" si="78"/>
        <v>95</v>
      </c>
      <c r="O313" s="26" t="str">
        <f t="shared" si="88"/>
        <v>1275</v>
      </c>
      <c r="P313" s="26" t="str">
        <f t="shared" si="89"/>
        <v>2004</v>
      </c>
      <c r="Q313" t="str">
        <f>Papers!A350</f>
        <v>2004-CMAME-FH</v>
      </c>
      <c r="R313" s="2">
        <f t="shared" si="79"/>
        <v>5</v>
      </c>
      <c r="S313" s="2">
        <f t="shared" si="80"/>
        <v>11</v>
      </c>
      <c r="T313" s="2" t="str">
        <f t="shared" si="81"/>
        <v>CMAME</v>
      </c>
      <c r="U313" s="2" t="str">
        <f>VLOOKUP(T313,Revistes!B$3:C$220,2, FALSE)</f>
        <v>0045-7825</v>
      </c>
      <c r="V313" s="25" t="str">
        <f>VLOOKUP(U313,Revistes!C$3:D$220,2, FALSE)</f>
        <v>R</v>
      </c>
      <c r="W313" s="25" t="str">
        <f>VLOOKUP(V313,Revistes!D$3:E$220,2, FALSE)</f>
        <v>S</v>
      </c>
      <c r="AA313" s="2">
        <v>2015</v>
      </c>
      <c r="AB313" s="2">
        <v>0</v>
      </c>
    </row>
    <row r="314" spans="1:28" ht="64">
      <c r="A314" s="26" t="str">
        <f>TRIM(Papers!B351)</f>
        <v>Computing bounds for linear functionals of exact weak solutions to Poisson's equation</v>
      </c>
      <c r="B314" s="26" t="str">
        <f t="shared" si="82"/>
        <v>Computing bounds for linear functionals of exact weak solutions to Poisson's equation</v>
      </c>
      <c r="C314" s="26" t="str">
        <f>TRIM(Papers!C351)</f>
        <v>A. M. Sauer-Budge, J. Bonet, A. Huerta, and J. Peraire</v>
      </c>
      <c r="D314" s="26" t="str">
        <f>TRIM(Papers!D351)</f>
        <v>Journal on Numerical Analysis (SIAM) , Vol. 42, Issue 4, pp. 1610-1630, 2004</v>
      </c>
      <c r="E314" s="26">
        <f t="shared" si="83"/>
        <v>76</v>
      </c>
      <c r="F314">
        <f t="shared" si="84"/>
        <v>38</v>
      </c>
      <c r="G314" s="26" t="str">
        <f t="shared" si="85"/>
        <v xml:space="preserve">Journal on Numerical Analysis (SIAM) </v>
      </c>
      <c r="H314" s="26">
        <f t="shared" si="90"/>
        <v>56</v>
      </c>
      <c r="I314" s="26">
        <f t="shared" si="91"/>
        <v>0</v>
      </c>
      <c r="J314" s="26">
        <f t="shared" si="92"/>
        <v>56</v>
      </c>
      <c r="K314" s="26" t="str">
        <f t="shared" si="86"/>
        <v>42, Issue 4</v>
      </c>
      <c r="L314" s="26">
        <f t="shared" si="77"/>
        <v>66</v>
      </c>
      <c r="M314" s="27" t="str">
        <f t="shared" si="87"/>
        <v>1610</v>
      </c>
      <c r="N314" s="26">
        <f t="shared" si="78"/>
        <v>71</v>
      </c>
      <c r="O314" s="26" t="str">
        <f t="shared" si="88"/>
        <v>1630</v>
      </c>
      <c r="P314" s="26" t="str">
        <f t="shared" si="89"/>
        <v>2004</v>
      </c>
      <c r="Q314" t="str">
        <f>Papers!A351</f>
        <v>2004-(SIAM)JNA-SBHP</v>
      </c>
      <c r="R314" s="2">
        <f t="shared" si="79"/>
        <v>5</v>
      </c>
      <c r="S314" s="2">
        <f t="shared" si="80"/>
        <v>15</v>
      </c>
      <c r="T314" s="2" t="str">
        <f t="shared" si="81"/>
        <v>(SIAM)JNA</v>
      </c>
      <c r="U314" s="2" t="str">
        <f>VLOOKUP(T314,Revistes!B$3:C$220,2, FALSE)</f>
        <v>0036-1429</v>
      </c>
      <c r="V314" s="25" t="str">
        <f>VLOOKUP(U314,Revistes!C$3:D$220,2, FALSE)</f>
        <v>R</v>
      </c>
      <c r="W314" s="25" t="str">
        <f>VLOOKUP(V314,Revistes!D$3:E$220,2, FALSE)</f>
        <v>S</v>
      </c>
      <c r="AA314" s="2">
        <v>2015</v>
      </c>
      <c r="AB314" s="2">
        <v>0</v>
      </c>
    </row>
    <row r="315" spans="1:28" ht="80">
      <c r="A315" s="26" t="str">
        <f>TRIM(Papers!B352)</f>
        <v>Estudio numérico del control exacto desde el contorno de la ecuación Korteweg-de Vries lineal</v>
      </c>
      <c r="B315" s="26" t="str">
        <f t="shared" si="82"/>
        <v>Estudio numérico del control exacto desde el contorno de la ecuación Korteweg-de Vries lineal</v>
      </c>
      <c r="C315" s="26" t="str">
        <f>TRIM(Papers!C352)</f>
        <v>Capella-Kort, A. and Sarrate, J.</v>
      </c>
      <c r="D315" s="26" t="str">
        <f>TRIM(Papers!D352)</f>
        <v>Revista Internacional de Métodos Numéricos para Cálculo y Diseño en Ingeniería , Vol. 19, Issue 2, pp. 145-148, 2003</v>
      </c>
      <c r="E315" s="26">
        <f t="shared" si="83"/>
        <v>116</v>
      </c>
      <c r="F315">
        <f t="shared" si="84"/>
        <v>80</v>
      </c>
      <c r="G315" s="26" t="str">
        <f t="shared" si="85"/>
        <v xml:space="preserve">Revista Internacional de Métodos Numéricos para Cálculo y Diseño en Ingeniería </v>
      </c>
      <c r="H315" s="26">
        <f t="shared" si="90"/>
        <v>98</v>
      </c>
      <c r="I315" s="26">
        <f t="shared" si="91"/>
        <v>0</v>
      </c>
      <c r="J315" s="26">
        <f t="shared" si="92"/>
        <v>98</v>
      </c>
      <c r="K315" s="26" t="str">
        <f t="shared" si="86"/>
        <v>19, Issue 2</v>
      </c>
      <c r="L315" s="26">
        <f t="shared" si="77"/>
        <v>107</v>
      </c>
      <c r="M315" s="27" t="str">
        <f t="shared" si="87"/>
        <v>145</v>
      </c>
      <c r="N315" s="26">
        <f t="shared" si="78"/>
        <v>111</v>
      </c>
      <c r="O315" s="26" t="str">
        <f t="shared" si="88"/>
        <v>148</v>
      </c>
      <c r="P315" s="26" t="str">
        <f t="shared" si="89"/>
        <v>2003</v>
      </c>
      <c r="Q315" t="str">
        <f>Papers!A352</f>
        <v>2003-RIMNCDI-CS</v>
      </c>
      <c r="R315" s="2">
        <f t="shared" si="79"/>
        <v>5</v>
      </c>
      <c r="S315" s="2">
        <f t="shared" si="80"/>
        <v>13</v>
      </c>
      <c r="T315" s="2" t="str">
        <f t="shared" si="81"/>
        <v>RIMNCDI</v>
      </c>
      <c r="U315" s="2" t="str">
        <f>VLOOKUP(T315,Revistes!B$3:C$220,2, FALSE)</f>
        <v>0213-1315</v>
      </c>
      <c r="V315" s="25" t="str">
        <f>VLOOKUP(U315,Revistes!C$3:D$220,2, FALSE)</f>
        <v>R</v>
      </c>
      <c r="W315" s="25" t="str">
        <f>VLOOKUP(V315,Revistes!D$3:E$220,2, FALSE)</f>
        <v>S</v>
      </c>
      <c r="AA315" s="2">
        <v>2015</v>
      </c>
      <c r="AB315" s="2">
        <v>0</v>
      </c>
    </row>
    <row r="316" spans="1:28" ht="80">
      <c r="A316" s="26" t="str">
        <f>TRIM(Papers!B353)</f>
        <v>Goal-oriented adaptivity for shell structures: Error assessment and remeshig criteria</v>
      </c>
      <c r="B316" s="26" t="str">
        <f t="shared" si="82"/>
        <v>Goal-oriented adaptivity for shell structures: Error assessment and remeshig criteria</v>
      </c>
      <c r="C316" s="26" t="str">
        <f>TRIM(Papers!C353)</f>
        <v>Díez, P., Morata, I. and Huerta A.</v>
      </c>
      <c r="D316" s="26" t="str">
        <f>TRIM(Papers!D353)</f>
        <v>European Journal of Finite Elements (Revue Européenne des éléments finis) , Vol. 12, Issue 6, pp. 691-715, 2003</v>
      </c>
      <c r="E316" s="26">
        <f t="shared" si="83"/>
        <v>111</v>
      </c>
      <c r="F316">
        <f t="shared" si="84"/>
        <v>75</v>
      </c>
      <c r="G316" s="26" t="str">
        <f t="shared" si="85"/>
        <v xml:space="preserve">European Journal of Finite Elements (Revue Européenne des éléments finis) </v>
      </c>
      <c r="H316" s="26">
        <f t="shared" si="90"/>
        <v>93</v>
      </c>
      <c r="I316" s="26">
        <f t="shared" si="91"/>
        <v>0</v>
      </c>
      <c r="J316" s="26">
        <f t="shared" si="92"/>
        <v>93</v>
      </c>
      <c r="K316" s="26" t="str">
        <f t="shared" si="86"/>
        <v>12, Issue 6</v>
      </c>
      <c r="L316" s="26">
        <f t="shared" si="77"/>
        <v>102</v>
      </c>
      <c r="M316" s="27" t="str">
        <f t="shared" si="87"/>
        <v>691</v>
      </c>
      <c r="N316" s="26">
        <f t="shared" si="78"/>
        <v>106</v>
      </c>
      <c r="O316" s="26" t="str">
        <f t="shared" si="88"/>
        <v>715</v>
      </c>
      <c r="P316" s="26" t="str">
        <f t="shared" si="89"/>
        <v>2003</v>
      </c>
      <c r="Q316" t="str">
        <f>Papers!A353</f>
        <v>2003-REEF-DMH</v>
      </c>
      <c r="R316" s="2">
        <f t="shared" si="79"/>
        <v>5</v>
      </c>
      <c r="S316" s="2">
        <f t="shared" si="80"/>
        <v>10</v>
      </c>
      <c r="T316" s="2" t="str">
        <f t="shared" si="81"/>
        <v>REEF</v>
      </c>
      <c r="U316" s="2" t="str">
        <f>VLOOKUP(T316,Revistes!B$3:C$220,2, FALSE)</f>
        <v>1779-7179</v>
      </c>
      <c r="V316" s="25" t="str">
        <f>VLOOKUP(U316,Revistes!C$3:D$220,2, FALSE)</f>
        <v>R</v>
      </c>
      <c r="W316" s="25" t="str">
        <f>VLOOKUP(V316,Revistes!D$3:E$220,2, FALSE)</f>
        <v>S</v>
      </c>
      <c r="AA316" s="2">
        <v>2015</v>
      </c>
      <c r="AB316" s="2">
        <v>0</v>
      </c>
    </row>
    <row r="317" spans="1:28" ht="64">
      <c r="A317" s="26" t="str">
        <f>TRIM(Papers!B354)</f>
        <v>Nonlinear mechanical response and rippling of thick multiwalled carbon nanotubes</v>
      </c>
      <c r="B317" s="26" t="str">
        <f t="shared" si="82"/>
        <v>Nonlinear mechanical response and rippling of thick multiwalled carbon nanotubes</v>
      </c>
      <c r="C317" s="26" t="str">
        <f>TRIM(Papers!C354)</f>
        <v>Arroyo, M., Belytschko,T.</v>
      </c>
      <c r="D317" s="28" t="str">
        <f>TRIM(Papers!D354)</f>
        <v>Physical Review Letters , Vol. 91, Issue 21, Article number: , 2003</v>
      </c>
      <c r="E317" s="26">
        <f t="shared" si="83"/>
        <v>67</v>
      </c>
      <c r="F317">
        <f t="shared" si="84"/>
        <v>25</v>
      </c>
      <c r="G317" s="26" t="str">
        <f t="shared" si="85"/>
        <v xml:space="preserve">Physical Review Letters </v>
      </c>
      <c r="H317" s="26">
        <f t="shared" si="90"/>
        <v>0</v>
      </c>
      <c r="I317" s="26">
        <f t="shared" si="91"/>
        <v>44</v>
      </c>
      <c r="J317" s="26">
        <f t="shared" si="92"/>
        <v>44</v>
      </c>
      <c r="K317" s="26" t="str">
        <f t="shared" si="86"/>
        <v>91, Issue 21</v>
      </c>
      <c r="L317" s="26">
        <f t="shared" si="77"/>
        <v>0</v>
      </c>
      <c r="M317" s="27" t="str">
        <f t="shared" si="87"/>
        <v xml:space="preserve">Article number: </v>
      </c>
      <c r="N317" s="26">
        <f t="shared" si="78"/>
        <v>0</v>
      </c>
      <c r="O317" s="26" t="str">
        <f t="shared" si="88"/>
        <v xml:space="preserve"> </v>
      </c>
      <c r="P317" s="26" t="str">
        <f t="shared" si="89"/>
        <v>2003</v>
      </c>
      <c r="Q317" t="str">
        <f>Papers!A354</f>
        <v>2003-PRL-AB</v>
      </c>
      <c r="R317" s="2">
        <f t="shared" si="79"/>
        <v>5</v>
      </c>
      <c r="S317" s="2">
        <f t="shared" si="80"/>
        <v>9</v>
      </c>
      <c r="T317" s="2" t="str">
        <f t="shared" si="81"/>
        <v>PRL</v>
      </c>
      <c r="U317" s="2" t="str">
        <f>VLOOKUP(T317,Revistes!B$3:C$220,2, FALSE)</f>
        <v>1079-7114</v>
      </c>
      <c r="V317" s="25" t="str">
        <f>VLOOKUP(U317,Revistes!C$3:D$220,2, FALSE)</f>
        <v>R</v>
      </c>
      <c r="W317" s="25" t="str">
        <f>VLOOKUP(V317,Revistes!D$3:E$220,2, FALSE)</f>
        <v>S</v>
      </c>
      <c r="AA317" s="2">
        <v>2015</v>
      </c>
      <c r="AB317" s="2">
        <v>0</v>
      </c>
    </row>
    <row r="318" spans="1:28" ht="64">
      <c r="A318" s="26" t="str">
        <f>TRIM(Papers!B355)</f>
        <v>Convergence of finite elements enriched with meshless methods</v>
      </c>
      <c r="B318" s="26" t="str">
        <f t="shared" si="82"/>
        <v>Convergence of finite elements enriched with meshless methods</v>
      </c>
      <c r="C318" s="26" t="str">
        <f>TRIM(Papers!C355)</f>
        <v>Fernández-Méndez, S., Díez, P. and Huerta, A.</v>
      </c>
      <c r="D318" s="26" t="str">
        <f>TRIM(Papers!D355)</f>
        <v>Numerische Mathematik , Vol. 96, Issue 1, pp. 43-59, 2003</v>
      </c>
      <c r="E318" s="26">
        <f t="shared" si="83"/>
        <v>57</v>
      </c>
      <c r="F318">
        <f t="shared" si="84"/>
        <v>23</v>
      </c>
      <c r="G318" s="26" t="str">
        <f t="shared" si="85"/>
        <v xml:space="preserve">Numerische Mathematik </v>
      </c>
      <c r="H318" s="26">
        <f t="shared" si="90"/>
        <v>41</v>
      </c>
      <c r="I318" s="26">
        <f t="shared" si="91"/>
        <v>0</v>
      </c>
      <c r="J318" s="26">
        <f t="shared" si="92"/>
        <v>41</v>
      </c>
      <c r="K318" s="26" t="str">
        <f t="shared" si="86"/>
        <v>96, Issue 1</v>
      </c>
      <c r="L318" s="26">
        <f t="shared" si="77"/>
        <v>49</v>
      </c>
      <c r="M318" s="27" t="str">
        <f t="shared" si="87"/>
        <v>43</v>
      </c>
      <c r="N318" s="26">
        <f t="shared" si="78"/>
        <v>52</v>
      </c>
      <c r="O318" s="26" t="str">
        <f t="shared" si="88"/>
        <v>59</v>
      </c>
      <c r="P318" s="26" t="str">
        <f t="shared" si="89"/>
        <v>2003</v>
      </c>
      <c r="Q318" t="str">
        <f>Papers!A355</f>
        <v>2003-NM-FDH</v>
      </c>
      <c r="R318" s="2">
        <f t="shared" si="79"/>
        <v>5</v>
      </c>
      <c r="S318" s="2">
        <f t="shared" si="80"/>
        <v>8</v>
      </c>
      <c r="T318" s="2" t="str">
        <f t="shared" si="81"/>
        <v>NM</v>
      </c>
      <c r="U318" s="2" t="str">
        <f>VLOOKUP(T318,Revistes!B$3:C$220,2, FALSE)</f>
        <v>0029-599X</v>
      </c>
      <c r="V318" s="25" t="str">
        <f>VLOOKUP(U318,Revistes!C$3:D$220,2, FALSE)</f>
        <v>R</v>
      </c>
      <c r="W318" s="25" t="str">
        <f>VLOOKUP(V318,Revistes!D$3:E$220,2, FALSE)</f>
        <v>S</v>
      </c>
      <c r="AA318" s="2">
        <v>2015</v>
      </c>
      <c r="AB318" s="2">
        <v>0</v>
      </c>
    </row>
    <row r="319" spans="1:28" ht="96">
      <c r="A319" s="26" t="str">
        <f>TRIM(Papers!B356)</f>
        <v>A finite deformation membrane based on inter-atomic potentials for the transverse mechanics of nanotubes</v>
      </c>
      <c r="B319" s="26" t="str">
        <f t="shared" si="82"/>
        <v>A finite deformation membrane based on inter-atomic potentials for the transverse mechanics of nanotubes</v>
      </c>
      <c r="C319" s="26" t="str">
        <f>TRIM(Papers!C356)</f>
        <v>Arroyo, M., Belytschko, T.</v>
      </c>
      <c r="D319" s="26" t="str">
        <f>TRIM(Papers!D356)</f>
        <v>Mechanics of Materials , Vol. 35, Issues 3-6, pp. 193-215, 2003</v>
      </c>
      <c r="E319" s="26">
        <f t="shared" si="83"/>
        <v>63</v>
      </c>
      <c r="F319">
        <f t="shared" si="84"/>
        <v>24</v>
      </c>
      <c r="G319" s="26" t="str">
        <f t="shared" si="85"/>
        <v xml:space="preserve">Mechanics of Materials </v>
      </c>
      <c r="H319" s="26">
        <f t="shared" si="90"/>
        <v>45</v>
      </c>
      <c r="I319" s="26">
        <f t="shared" si="91"/>
        <v>0</v>
      </c>
      <c r="J319" s="26">
        <f t="shared" si="92"/>
        <v>45</v>
      </c>
      <c r="K319" s="26" t="str">
        <f t="shared" si="86"/>
        <v>35, Issues 3-6</v>
      </c>
      <c r="L319" s="26">
        <f t="shared" si="77"/>
        <v>54</v>
      </c>
      <c r="M319" s="27" t="str">
        <f t="shared" si="87"/>
        <v>193</v>
      </c>
      <c r="N319" s="26">
        <f t="shared" si="78"/>
        <v>58</v>
      </c>
      <c r="O319" s="26" t="str">
        <f t="shared" si="88"/>
        <v>215</v>
      </c>
      <c r="P319" s="26" t="str">
        <f t="shared" si="89"/>
        <v>2003</v>
      </c>
      <c r="Q319" t="str">
        <f>Papers!A356</f>
        <v>2003-MM-AB</v>
      </c>
      <c r="R319" s="2">
        <f t="shared" si="79"/>
        <v>5</v>
      </c>
      <c r="S319" s="2">
        <f t="shared" si="80"/>
        <v>8</v>
      </c>
      <c r="T319" s="2" t="str">
        <f t="shared" si="81"/>
        <v>MM</v>
      </c>
      <c r="U319" s="2" t="str">
        <f>VLOOKUP(T319,Revistes!B$3:C$220,2, FALSE)</f>
        <v>0167-6636</v>
      </c>
      <c r="V319" s="25" t="str">
        <f>VLOOKUP(U319,Revistes!C$3:D$220,2, FALSE)</f>
        <v>R</v>
      </c>
      <c r="W319" s="25" t="str">
        <f>VLOOKUP(V319,Revistes!D$3:E$220,2, FALSE)</f>
        <v>S</v>
      </c>
      <c r="AA319" s="2">
        <v>2015</v>
      </c>
      <c r="AB319" s="2">
        <v>0</v>
      </c>
    </row>
    <row r="320" spans="1:28" ht="33" customHeight="1">
      <c r="A320" s="26" t="str">
        <f>TRIM(Papers!B357)</f>
        <v>Thermoelastic generation of ultrasound by line-focused laser irradiation</v>
      </c>
      <c r="B320" s="26" t="str">
        <f t="shared" si="82"/>
        <v>Thermoelastic generation of ultrasound by line-focused laser irradiation</v>
      </c>
      <c r="C320" s="26" t="str">
        <f>TRIM(Papers!C357)</f>
        <v>Arias, I., Achenbach, J. D.</v>
      </c>
      <c r="D320" s="26" t="str">
        <f>TRIM(Papers!D357)</f>
        <v>International Journal of Solids and Structures , Vol. 40, Issue 25, pp. 6917-6935, 2003</v>
      </c>
      <c r="E320" s="26">
        <f t="shared" si="83"/>
        <v>87</v>
      </c>
      <c r="F320">
        <f t="shared" si="84"/>
        <v>48</v>
      </c>
      <c r="G320" s="26" t="str">
        <f t="shared" si="85"/>
        <v xml:space="preserve">International Journal of Solids and Structures </v>
      </c>
      <c r="H320" s="26">
        <f t="shared" si="90"/>
        <v>67</v>
      </c>
      <c r="I320" s="26">
        <f t="shared" si="91"/>
        <v>0</v>
      </c>
      <c r="J320" s="26">
        <f t="shared" si="92"/>
        <v>67</v>
      </c>
      <c r="K320" s="26" t="str">
        <f t="shared" si="86"/>
        <v>40, Issue 25</v>
      </c>
      <c r="L320" s="26">
        <f t="shared" si="77"/>
        <v>77</v>
      </c>
      <c r="M320" s="27" t="str">
        <f t="shared" si="87"/>
        <v>6917</v>
      </c>
      <c r="N320" s="26">
        <f t="shared" si="78"/>
        <v>82</v>
      </c>
      <c r="O320" s="26" t="str">
        <f t="shared" si="88"/>
        <v>6935</v>
      </c>
      <c r="P320" s="26" t="str">
        <f t="shared" si="89"/>
        <v>2003</v>
      </c>
      <c r="Q320" t="str">
        <f>Papers!A357</f>
        <v>2003-IJSS-AA</v>
      </c>
      <c r="R320" s="2">
        <f t="shared" si="79"/>
        <v>5</v>
      </c>
      <c r="S320" s="2">
        <f t="shared" si="80"/>
        <v>10</v>
      </c>
      <c r="T320" s="2" t="str">
        <f t="shared" si="81"/>
        <v>IJSS</v>
      </c>
      <c r="U320" s="2" t="str">
        <f>VLOOKUP(T320,Revistes!B$3:C$220,2, FALSE)</f>
        <v>0020-7683</v>
      </c>
      <c r="V320" s="25" t="str">
        <f>VLOOKUP(U320,Revistes!C$3:D$220,2, FALSE)</f>
        <v>R</v>
      </c>
      <c r="W320" s="25" t="str">
        <f>VLOOKUP(V320,Revistes!D$3:E$220,2, FALSE)</f>
        <v>S</v>
      </c>
      <c r="AA320" s="2">
        <v>2015</v>
      </c>
      <c r="AB320" s="2">
        <v>0</v>
      </c>
    </row>
    <row r="321" spans="1:28" ht="80">
      <c r="A321" s="26" t="str">
        <f>TRIM(Papers!B358)</f>
        <v>Time accurate consistently stabilized mesh-free methods for convection dominated problems</v>
      </c>
      <c r="B321" s="26" t="str">
        <f t="shared" si="82"/>
        <v>Time accurate consistently stabilized mesh-free methods for convection dominated problems</v>
      </c>
      <c r="C321" s="26" t="str">
        <f>TRIM(Papers!C358)</f>
        <v>Huerta, A. and Fernández-Méndez, S.</v>
      </c>
      <c r="D321" s="26" t="str">
        <f>TRIM(Papers!D358)</f>
        <v>International Journal for Numerical Methods in Engineering , Vol. 56, Issue 9, pp. 1225-1242, 2003</v>
      </c>
      <c r="E321" s="26">
        <f t="shared" si="83"/>
        <v>98</v>
      </c>
      <c r="F321">
        <f t="shared" si="84"/>
        <v>60</v>
      </c>
      <c r="G321" s="26" t="str">
        <f t="shared" si="85"/>
        <v xml:space="preserve">International Journal for Numerical Methods in Engineering </v>
      </c>
      <c r="H321" s="26">
        <f t="shared" si="90"/>
        <v>78</v>
      </c>
      <c r="I321" s="26">
        <f t="shared" si="91"/>
        <v>0</v>
      </c>
      <c r="J321" s="26">
        <f t="shared" si="92"/>
        <v>78</v>
      </c>
      <c r="K321" s="26" t="str">
        <f t="shared" si="86"/>
        <v>56, Issue 9</v>
      </c>
      <c r="L321" s="26">
        <f t="shared" si="77"/>
        <v>88</v>
      </c>
      <c r="M321" s="27" t="str">
        <f t="shared" si="87"/>
        <v>1225</v>
      </c>
      <c r="N321" s="26">
        <f t="shared" si="78"/>
        <v>93</v>
      </c>
      <c r="O321" s="26" t="str">
        <f t="shared" si="88"/>
        <v>1242</v>
      </c>
      <c r="P321" s="26" t="str">
        <f t="shared" si="89"/>
        <v>2003</v>
      </c>
      <c r="Q321" t="str">
        <f>Papers!A358</f>
        <v>2003-IJNME-HF</v>
      </c>
      <c r="R321" s="2">
        <f t="shared" si="79"/>
        <v>5</v>
      </c>
      <c r="S321" s="2">
        <f t="shared" si="80"/>
        <v>11</v>
      </c>
      <c r="T321" s="2" t="str">
        <f t="shared" si="81"/>
        <v>IJNME</v>
      </c>
      <c r="U321" s="2" t="str">
        <f>VLOOKUP(T321,Revistes!B$3:C$220,2, FALSE)</f>
        <v>1097-0207</v>
      </c>
      <c r="V321" s="25" t="str">
        <f>VLOOKUP(U321,Revistes!C$3:D$220,2, FALSE)</f>
        <v>R</v>
      </c>
      <c r="W321" s="25" t="str">
        <f>VLOOKUP(V321,Revistes!D$3:E$220,2, FALSE)</f>
        <v>S</v>
      </c>
      <c r="AA321" s="2">
        <v>2015</v>
      </c>
      <c r="AB321" s="2">
        <v>0</v>
      </c>
    </row>
    <row r="322" spans="1:28" ht="96">
      <c r="A322" s="26" t="str">
        <f>TRIM(Papers!B359)</f>
        <v>Recovering lower bounds of the error by postprocessing implicit residual a posteriori error estimates</v>
      </c>
      <c r="B322" s="26" t="str">
        <f t="shared" si="82"/>
        <v>Recovering lower bounds of the error by postprocessing implicit residual a posteriori error estimates</v>
      </c>
      <c r="C322" s="26" t="str">
        <f>TRIM(Papers!C359)</f>
        <v>Díez, P., Parés; N. And Huerta,A.</v>
      </c>
      <c r="D322" s="26" t="str">
        <f>TRIM(Papers!D359)</f>
        <v>International Journal for Numerical Methods in Engineering , Vol. 56, Issue 10, pp. 1465-1488, 2003</v>
      </c>
      <c r="E322" s="26">
        <f t="shared" si="83"/>
        <v>99</v>
      </c>
      <c r="F322">
        <f t="shared" si="84"/>
        <v>60</v>
      </c>
      <c r="G322" s="26" t="str">
        <f t="shared" si="85"/>
        <v xml:space="preserve">International Journal for Numerical Methods in Engineering </v>
      </c>
      <c r="H322" s="26">
        <f t="shared" si="90"/>
        <v>79</v>
      </c>
      <c r="I322" s="26">
        <f t="shared" si="91"/>
        <v>0</v>
      </c>
      <c r="J322" s="26">
        <f t="shared" si="92"/>
        <v>79</v>
      </c>
      <c r="K322" s="26" t="str">
        <f t="shared" si="86"/>
        <v>56, Issue 10</v>
      </c>
      <c r="L322" s="26">
        <f t="shared" si="77"/>
        <v>89</v>
      </c>
      <c r="M322" s="27" t="str">
        <f t="shared" si="87"/>
        <v>1465</v>
      </c>
      <c r="N322" s="26">
        <f t="shared" si="78"/>
        <v>94</v>
      </c>
      <c r="O322" s="26" t="str">
        <f t="shared" si="88"/>
        <v>1488</v>
      </c>
      <c r="P322" s="26" t="str">
        <f t="shared" si="89"/>
        <v>2003</v>
      </c>
      <c r="Q322" t="str">
        <f>Papers!A359</f>
        <v>2003-IJNME-DPH</v>
      </c>
      <c r="R322" s="2">
        <f t="shared" si="79"/>
        <v>5</v>
      </c>
      <c r="S322" s="2">
        <f t="shared" si="80"/>
        <v>11</v>
      </c>
      <c r="T322" s="2" t="str">
        <f t="shared" si="81"/>
        <v>IJNME</v>
      </c>
      <c r="U322" s="2" t="str">
        <f>VLOOKUP(T322,Revistes!B$3:C$220,2, FALSE)</f>
        <v>1097-0207</v>
      </c>
      <c r="V322" s="25" t="str">
        <f>VLOOKUP(U322,Revistes!C$3:D$220,2, FALSE)</f>
        <v>R</v>
      </c>
      <c r="W322" s="25" t="str">
        <f>VLOOKUP(V322,Revistes!D$3:E$220,2, FALSE)</f>
        <v>S</v>
      </c>
      <c r="AA322" s="2">
        <v>2015</v>
      </c>
      <c r="AB322" s="2">
        <v>0</v>
      </c>
    </row>
    <row r="323" spans="1:28" ht="80">
      <c r="A323" s="26" t="str">
        <f>TRIM(Papers!B360)</f>
        <v>Locking in the incompressible limit: pseudo-divergence-free element free Galerkin</v>
      </c>
      <c r="B323" s="26" t="str">
        <f t="shared" si="82"/>
        <v>Locking in the incompressible limit: pseudo-divergence-free element free Galerkin</v>
      </c>
      <c r="C323" s="26" t="str">
        <f>TRIM(Papers!C360)</f>
        <v>Yolanda Vidal, Pierre Villon and Antonio Huerta</v>
      </c>
      <c r="D323" s="26" t="str">
        <f>TRIM(Papers!D360)</f>
        <v>Communications in Numerical Methods in Engineering , Vol. 19, Issue 9, pp. 725-735, 2003</v>
      </c>
      <c r="E323" s="26">
        <f t="shared" si="83"/>
        <v>88</v>
      </c>
      <c r="F323">
        <f t="shared" si="84"/>
        <v>52</v>
      </c>
      <c r="G323" s="26" t="str">
        <f t="shared" si="85"/>
        <v xml:space="preserve">Communications in Numerical Methods in Engineering </v>
      </c>
      <c r="H323" s="26">
        <f t="shared" si="90"/>
        <v>70</v>
      </c>
      <c r="I323" s="26">
        <f t="shared" si="91"/>
        <v>0</v>
      </c>
      <c r="J323" s="26">
        <f t="shared" si="92"/>
        <v>70</v>
      </c>
      <c r="K323" s="26" t="str">
        <f t="shared" si="86"/>
        <v>19, Issue 9</v>
      </c>
      <c r="L323" s="26">
        <f t="shared" ref="L323:L386" si="93">IF(H323&gt;1,FIND("-",D323,J323),0)</f>
        <v>79</v>
      </c>
      <c r="M323" s="27" t="str">
        <f t="shared" si="87"/>
        <v>725</v>
      </c>
      <c r="N323" s="26">
        <f t="shared" ref="N323:N386" si="94">IF(L323&gt;1,FIND(", ",D323,L323),0)</f>
        <v>83</v>
      </c>
      <c r="O323" s="26" t="str">
        <f t="shared" si="88"/>
        <v>735</v>
      </c>
      <c r="P323" s="26" t="str">
        <f t="shared" si="89"/>
        <v>2003</v>
      </c>
      <c r="Q323" t="str">
        <f>Papers!A360</f>
        <v>2003-CNME-VVH</v>
      </c>
      <c r="R323" s="2">
        <f t="shared" ref="R323:R386" si="95" xml:space="preserve"> FIND("-",Q323)</f>
        <v>5</v>
      </c>
      <c r="S323" s="2">
        <f t="shared" ref="S323:S386" si="96" xml:space="preserve"> FIND("-",Q323,R323+1)</f>
        <v>10</v>
      </c>
      <c r="T323" s="2" t="str">
        <f t="shared" ref="T323:T351" si="97">MID(Q323,R323+1,S323-R323-1)</f>
        <v>CNME</v>
      </c>
      <c r="U323" s="2" t="str">
        <f>VLOOKUP(T323,Revistes!B$3:C$220,2, FALSE)</f>
        <v>2040-7947</v>
      </c>
      <c r="V323" s="25" t="str">
        <f>VLOOKUP(U323,Revistes!C$3:D$220,2, FALSE)</f>
        <v>R</v>
      </c>
      <c r="W323" s="25" t="str">
        <f>VLOOKUP(V323,Revistes!D$3:E$220,2, FALSE)</f>
        <v>S</v>
      </c>
      <c r="AA323" s="2">
        <v>2015</v>
      </c>
      <c r="AB323" s="2">
        <v>0</v>
      </c>
    </row>
    <row r="324" spans="1:28" ht="80">
      <c r="A324" s="26" t="str">
        <f>TRIM(Papers!B361)</f>
        <v>Numerical representation of the quality measures of triangles and triangular meshes</v>
      </c>
      <c r="B324" s="26" t="str">
        <f t="shared" ref="B324:B387" si="98">IF(F324=1,CONCATENATE(A324, " (in press)"),A324)</f>
        <v>Numerical representation of the quality measures of triangles and triangular meshes</v>
      </c>
      <c r="C324" s="26" t="str">
        <f>TRIM(Papers!C361)</f>
        <v>Sarrate, J., Palau, J., and Huerta, A.</v>
      </c>
      <c r="D324" s="26" t="str">
        <f>TRIM(Papers!D361)</f>
        <v>Communications in Numerical Methods in Engineering , Vol. 19, Issue 7, pp. 551-561, 2003</v>
      </c>
      <c r="E324" s="26">
        <f t="shared" ref="E324:E387" si="99">LEN(D324)</f>
        <v>88</v>
      </c>
      <c r="F324">
        <f t="shared" ref="F324:F387" si="100">IFERROR(FIND("To appear",D324), FIND(", V",D324))</f>
        <v>52</v>
      </c>
      <c r="G324" s="26" t="str">
        <f t="shared" ref="G324:G387" si="101">IF(F324=1,(MID(D324,14,E324-12)),MID(D324,1,F324-1))</f>
        <v xml:space="preserve">Communications in Numerical Methods in Engineering </v>
      </c>
      <c r="H324" s="26">
        <f t="shared" si="90"/>
        <v>70</v>
      </c>
      <c r="I324" s="26">
        <f t="shared" si="91"/>
        <v>0</v>
      </c>
      <c r="J324" s="26">
        <f t="shared" si="92"/>
        <v>70</v>
      </c>
      <c r="K324" s="26" t="str">
        <f t="shared" ref="K324:K387" si="102">IF(J324&gt;1,(MID(D324,F324+7,J324-F324-7)),"")</f>
        <v>19, Issue 7</v>
      </c>
      <c r="L324" s="26">
        <f t="shared" si="93"/>
        <v>79</v>
      </c>
      <c r="M324" s="27" t="str">
        <f t="shared" ref="M324:M387" si="103">IF(H324&gt;1,MID(D324,H324+6,L324-(H324+6)), IF(I324&gt;1,MID(D324,I324+2,E324-(I324+7))," "))</f>
        <v>551</v>
      </c>
      <c r="N324" s="26">
        <f t="shared" si="94"/>
        <v>83</v>
      </c>
      <c r="O324" s="26" t="str">
        <f t="shared" ref="O324:O387" si="104">IF(H324&gt;1,MID(D324,L324+1,N324-(L324+1))," ")</f>
        <v>561</v>
      </c>
      <c r="P324" s="26" t="str">
        <f t="shared" ref="P324:P387" si="105">IF(F324&gt;1,RIGHT(D324,4),"")</f>
        <v>2003</v>
      </c>
      <c r="Q324" t="str">
        <f>Papers!A361</f>
        <v>2003-CNME-SPH</v>
      </c>
      <c r="R324" s="2">
        <f t="shared" si="95"/>
        <v>5</v>
      </c>
      <c r="S324" s="2">
        <f t="shared" si="96"/>
        <v>10</v>
      </c>
      <c r="T324" s="2" t="str">
        <f t="shared" si="97"/>
        <v>CNME</v>
      </c>
      <c r="U324" s="2" t="str">
        <f>VLOOKUP(T324,Revistes!B$3:C$220,2, FALSE)</f>
        <v>2040-7947</v>
      </c>
      <c r="V324" s="25" t="str">
        <f>VLOOKUP(U324,Revistes!C$3:D$220,2, FALSE)</f>
        <v>R</v>
      </c>
      <c r="W324" s="25" t="str">
        <f>VLOOKUP(V324,Revistes!D$3:E$220,2, FALSE)</f>
        <v>S</v>
      </c>
      <c r="AA324" s="2">
        <v>2015</v>
      </c>
      <c r="AB324" s="2">
        <v>0</v>
      </c>
    </row>
    <row r="325" spans="1:28" ht="96">
      <c r="A325" s="26" t="str">
        <f>TRIM(Papers!B362)</f>
        <v>Master-slave approach for the modelling of joints with dependent degrees of freedom in flexible mechanisms</v>
      </c>
      <c r="B325" s="26" t="str">
        <f t="shared" si="98"/>
        <v>Master-slave approach for the modelling of joints with dependent degrees of freedom in flexible mechanisms</v>
      </c>
      <c r="C325" s="26" t="str">
        <f>TRIM(Papers!C362)</f>
        <v>Muñoz, J; Jelenic, G and Crisfield, MA</v>
      </c>
      <c r="D325" s="26" t="str">
        <f>TRIM(Papers!D362)</f>
        <v>Communications in Numerical Methods in Engineering , Vol. 19, Issue 9, pp. 689-702, 2003</v>
      </c>
      <c r="E325" s="26">
        <f t="shared" si="99"/>
        <v>88</v>
      </c>
      <c r="F325">
        <f t="shared" si="100"/>
        <v>52</v>
      </c>
      <c r="G325" s="26" t="str">
        <f t="shared" si="101"/>
        <v xml:space="preserve">Communications in Numerical Methods in Engineering </v>
      </c>
      <c r="H325" s="26">
        <f t="shared" si="90"/>
        <v>70</v>
      </c>
      <c r="I325" s="26">
        <f t="shared" si="91"/>
        <v>0</v>
      </c>
      <c r="J325" s="26">
        <f t="shared" si="92"/>
        <v>70</v>
      </c>
      <c r="K325" s="26" t="str">
        <f t="shared" si="102"/>
        <v>19, Issue 9</v>
      </c>
      <c r="L325" s="26">
        <f t="shared" si="93"/>
        <v>79</v>
      </c>
      <c r="M325" s="27" t="str">
        <f t="shared" si="103"/>
        <v>689</v>
      </c>
      <c r="N325" s="26">
        <f t="shared" si="94"/>
        <v>83</v>
      </c>
      <c r="O325" s="26" t="str">
        <f t="shared" si="104"/>
        <v>702</v>
      </c>
      <c r="P325" s="26" t="str">
        <f t="shared" si="105"/>
        <v>2003</v>
      </c>
      <c r="Q325" t="str">
        <f>Papers!A362</f>
        <v>2003-CNME-MJC</v>
      </c>
      <c r="R325" s="2">
        <f t="shared" si="95"/>
        <v>5</v>
      </c>
      <c r="S325" s="2">
        <f t="shared" si="96"/>
        <v>10</v>
      </c>
      <c r="T325" s="2" t="str">
        <f t="shared" si="97"/>
        <v>CNME</v>
      </c>
      <c r="U325" s="2" t="str">
        <f>VLOOKUP(T325,Revistes!B$3:C$220,2, FALSE)</f>
        <v>2040-7947</v>
      </c>
      <c r="V325" s="25" t="str">
        <f>VLOOKUP(U325,Revistes!C$3:D$220,2, FALSE)</f>
        <v>R</v>
      </c>
      <c r="W325" s="25" t="str">
        <f>VLOOKUP(V325,Revistes!D$3:E$220,2, FALSE)</f>
        <v>S</v>
      </c>
      <c r="AA325" s="2">
        <v>2015</v>
      </c>
      <c r="AB325" s="2">
        <v>0</v>
      </c>
    </row>
    <row r="326" spans="1:28" ht="48">
      <c r="A326" s="26" t="str">
        <f>TRIM(Papers!B363)</f>
        <v>Efficient and accurate approach for powder compaction problems</v>
      </c>
      <c r="B326" s="26" t="str">
        <f t="shared" si="98"/>
        <v>Efficient and accurate approach for powder compaction problems</v>
      </c>
      <c r="C326" s="26" t="str">
        <f>TRIM(Papers!C363)</f>
        <v>Pérez - Foguet, A., Rodríguez-Ferran, A. and Huerta, A.</v>
      </c>
      <c r="D326" s="26" t="str">
        <f>TRIM(Papers!D363)</f>
        <v>Computational Mechanics , Vol. 30, Issue 3, pp. 220-234, 2003</v>
      </c>
      <c r="E326" s="26">
        <f t="shared" si="99"/>
        <v>61</v>
      </c>
      <c r="F326">
        <f t="shared" si="100"/>
        <v>25</v>
      </c>
      <c r="G326" s="26" t="str">
        <f t="shared" si="101"/>
        <v xml:space="preserve">Computational Mechanics </v>
      </c>
      <c r="H326" s="26">
        <f t="shared" si="90"/>
        <v>43</v>
      </c>
      <c r="I326" s="26">
        <f t="shared" si="91"/>
        <v>0</v>
      </c>
      <c r="J326" s="26">
        <f t="shared" si="92"/>
        <v>43</v>
      </c>
      <c r="K326" s="26" t="str">
        <f t="shared" si="102"/>
        <v>30, Issue 3</v>
      </c>
      <c r="L326" s="26">
        <f t="shared" si="93"/>
        <v>52</v>
      </c>
      <c r="M326" s="27" t="str">
        <f t="shared" si="103"/>
        <v>220</v>
      </c>
      <c r="N326" s="26">
        <f t="shared" si="94"/>
        <v>56</v>
      </c>
      <c r="O326" s="26" t="str">
        <f t="shared" si="104"/>
        <v>234</v>
      </c>
      <c r="P326" s="26" t="str">
        <f t="shared" si="105"/>
        <v>2003</v>
      </c>
      <c r="Q326" t="str">
        <f>Papers!A363</f>
        <v>2003-CM-PRH</v>
      </c>
      <c r="R326" s="2">
        <f t="shared" si="95"/>
        <v>5</v>
      </c>
      <c r="S326" s="2">
        <f t="shared" si="96"/>
        <v>8</v>
      </c>
      <c r="T326" s="2" t="str">
        <f t="shared" si="97"/>
        <v>CM</v>
      </c>
      <c r="U326" s="2" t="str">
        <f>VLOOKUP(T326,Revistes!B$3:C$220,2, FALSE)</f>
        <v>0178-7675</v>
      </c>
      <c r="V326" s="25" t="str">
        <f>VLOOKUP(U326,Revistes!C$3:D$220,2, FALSE)</f>
        <v>R</v>
      </c>
      <c r="W326" s="25" t="str">
        <f>VLOOKUP(V326,Revistes!D$3:E$220,2, FALSE)</f>
        <v>S</v>
      </c>
      <c r="AA326" s="2">
        <v>2015</v>
      </c>
      <c r="AB326" s="2">
        <v>0</v>
      </c>
    </row>
    <row r="327" spans="1:28" ht="80">
      <c r="A327" s="26" t="str">
        <f>TRIM(Papers!B364)</f>
        <v>A note on the convergence of the secant method for simple and multiple roots</v>
      </c>
      <c r="B327" s="26" t="str">
        <f t="shared" si="98"/>
        <v>A note on the convergence of the secant method for simple and multiple roots</v>
      </c>
      <c r="C327" s="26" t="str">
        <f>TRIM(Papers!C364)</f>
        <v>Pedro Díez</v>
      </c>
      <c r="D327" s="26" t="str">
        <f>TRIM(Papers!D364)</f>
        <v>Applied Mathematics Letters , Vol. 16, Issue 8, pp. 1211-1215, 2003</v>
      </c>
      <c r="E327" s="26">
        <f t="shared" si="99"/>
        <v>67</v>
      </c>
      <c r="F327">
        <f t="shared" si="100"/>
        <v>29</v>
      </c>
      <c r="G327" s="26" t="str">
        <f t="shared" si="101"/>
        <v xml:space="preserve">Applied Mathematics Letters </v>
      </c>
      <c r="H327" s="26">
        <f t="shared" si="90"/>
        <v>47</v>
      </c>
      <c r="I327" s="26">
        <f t="shared" si="91"/>
        <v>0</v>
      </c>
      <c r="J327" s="26">
        <f t="shared" si="92"/>
        <v>47</v>
      </c>
      <c r="K327" s="26" t="str">
        <f t="shared" si="102"/>
        <v>16, Issue 8</v>
      </c>
      <c r="L327" s="26">
        <f t="shared" si="93"/>
        <v>57</v>
      </c>
      <c r="M327" s="27" t="str">
        <f t="shared" si="103"/>
        <v>1211</v>
      </c>
      <c r="N327" s="26">
        <f t="shared" si="94"/>
        <v>62</v>
      </c>
      <c r="O327" s="26" t="str">
        <f t="shared" si="104"/>
        <v>1215</v>
      </c>
      <c r="P327" s="26" t="str">
        <f t="shared" si="105"/>
        <v>2003</v>
      </c>
      <c r="Q327" t="str">
        <f>Papers!A364</f>
        <v>2003-AML-D</v>
      </c>
      <c r="R327" s="2">
        <f t="shared" si="95"/>
        <v>5</v>
      </c>
      <c r="S327" s="2">
        <f t="shared" si="96"/>
        <v>9</v>
      </c>
      <c r="T327" s="2" t="str">
        <f t="shared" si="97"/>
        <v>AML</v>
      </c>
      <c r="U327" s="2" t="str">
        <f>VLOOKUP(T327,Revistes!B$3:C$220,2, FALSE)</f>
        <v>0893-9659</v>
      </c>
      <c r="V327" s="25" t="str">
        <f>VLOOKUP(U327,Revistes!C$3:D$220,2, FALSE)</f>
        <v>R</v>
      </c>
      <c r="W327" s="25" t="str">
        <f>VLOOKUP(V327,Revistes!D$3:E$220,2, FALSE)</f>
        <v>S</v>
      </c>
      <c r="AA327" s="2">
        <v>2015</v>
      </c>
      <c r="AB327" s="2">
        <v>0</v>
      </c>
    </row>
    <row r="328" spans="1:28" ht="144">
      <c r="A328" s="26" t="str">
        <f>TRIM(Papers!B365)</f>
        <v>Generación automática de malllas no estructuradas y formadas exclusivamente por cuadriláteros sobre superficies curvas en R3</v>
      </c>
      <c r="B328" s="26" t="str">
        <f t="shared" si="98"/>
        <v>Generación automática de malllas no estructuradas y formadas exclusivamente por cuadriláteros sobre superficies curvas en R3</v>
      </c>
      <c r="C328" s="26" t="str">
        <f>TRIM(Papers!C365)</f>
        <v>Sarrate, J. and Huerta, A.</v>
      </c>
      <c r="D328" s="26" t="str">
        <f>TRIM(Papers!D365)</f>
        <v>Revista Internacional de Métodos Numéricos para Cálculo y Diseño en Ingeniería , Vol. 18, Issue 1, pp. 79-93, 2002</v>
      </c>
      <c r="E328" s="26">
        <f t="shared" si="99"/>
        <v>114</v>
      </c>
      <c r="F328">
        <f t="shared" si="100"/>
        <v>80</v>
      </c>
      <c r="G328" s="26" t="str">
        <f t="shared" si="101"/>
        <v xml:space="preserve">Revista Internacional de Métodos Numéricos para Cálculo y Diseño en Ingeniería </v>
      </c>
      <c r="H328" s="26">
        <f t="shared" si="90"/>
        <v>98</v>
      </c>
      <c r="I328" s="26">
        <f t="shared" si="91"/>
        <v>0</v>
      </c>
      <c r="J328" s="26">
        <f t="shared" si="92"/>
        <v>98</v>
      </c>
      <c r="K328" s="26" t="str">
        <f t="shared" si="102"/>
        <v>18, Issue 1</v>
      </c>
      <c r="L328" s="26">
        <f t="shared" si="93"/>
        <v>106</v>
      </c>
      <c r="M328" s="27" t="str">
        <f t="shared" si="103"/>
        <v>79</v>
      </c>
      <c r="N328" s="26">
        <f t="shared" si="94"/>
        <v>109</v>
      </c>
      <c r="O328" s="26" t="str">
        <f t="shared" si="104"/>
        <v>93</v>
      </c>
      <c r="P328" s="26" t="str">
        <f t="shared" si="105"/>
        <v>2002</v>
      </c>
      <c r="Q328" t="str">
        <f>Papers!A365</f>
        <v>2002-RIMNCDI-SH</v>
      </c>
      <c r="R328" s="2">
        <f t="shared" si="95"/>
        <v>5</v>
      </c>
      <c r="S328" s="2">
        <f t="shared" si="96"/>
        <v>13</v>
      </c>
      <c r="T328" s="2" t="str">
        <f t="shared" si="97"/>
        <v>RIMNCDI</v>
      </c>
      <c r="U328" s="2" t="str">
        <f>VLOOKUP(T328,Revistes!B$3:C$220,2, FALSE)</f>
        <v>0213-1315</v>
      </c>
      <c r="V328" s="25" t="str">
        <f>VLOOKUP(U328,Revistes!C$3:D$220,2, FALSE)</f>
        <v>R</v>
      </c>
      <c r="W328" s="25" t="str">
        <f>VLOOKUP(V328,Revistes!D$3:E$220,2, FALSE)</f>
        <v>S</v>
      </c>
      <c r="AA328" s="2">
        <v>2015</v>
      </c>
      <c r="AB328" s="2">
        <v>0</v>
      </c>
    </row>
    <row r="329" spans="1:28" ht="80">
      <c r="A329" s="26" t="str">
        <f>TRIM(Papers!B366)</f>
        <v>Locking in the incompressible limit: pseudo-divergence-free element free Galerkin</v>
      </c>
      <c r="B329" s="26" t="str">
        <f t="shared" si="98"/>
        <v>Locking in the incompressible limit: pseudo-divergence-free element free Galerkin</v>
      </c>
      <c r="C329" s="26" t="str">
        <f>TRIM(Papers!C366)</f>
        <v>Yolanda Vidal, Pierre Villon and Antonio Huerta</v>
      </c>
      <c r="D329" s="26" t="str">
        <f>TRIM(Papers!D366)</f>
        <v>Communications in Numerical Methods in Engineering , Vol. 19, Issue 9, pp. 725-735, 2003</v>
      </c>
      <c r="E329" s="26">
        <f t="shared" si="99"/>
        <v>88</v>
      </c>
      <c r="F329">
        <f t="shared" si="100"/>
        <v>52</v>
      </c>
      <c r="G329" s="26" t="str">
        <f t="shared" si="101"/>
        <v xml:space="preserve">Communications in Numerical Methods in Engineering </v>
      </c>
      <c r="H329" s="26">
        <f t="shared" si="90"/>
        <v>70</v>
      </c>
      <c r="I329" s="26">
        <f t="shared" si="91"/>
        <v>0</v>
      </c>
      <c r="J329" s="26">
        <f t="shared" si="92"/>
        <v>70</v>
      </c>
      <c r="K329" s="26" t="str">
        <f t="shared" si="102"/>
        <v>19, Issue 9</v>
      </c>
      <c r="L329" s="26">
        <f t="shared" si="93"/>
        <v>79</v>
      </c>
      <c r="M329" s="27" t="str">
        <f t="shared" si="103"/>
        <v>725</v>
      </c>
      <c r="N329" s="26">
        <f t="shared" si="94"/>
        <v>83</v>
      </c>
      <c r="O329" s="26" t="str">
        <f t="shared" si="104"/>
        <v>735</v>
      </c>
      <c r="P329" s="26" t="str">
        <f t="shared" si="105"/>
        <v>2003</v>
      </c>
      <c r="Q329" t="str">
        <f>Papers!A366</f>
        <v>2002-REEF-VVH</v>
      </c>
      <c r="R329" s="2">
        <f t="shared" si="95"/>
        <v>5</v>
      </c>
      <c r="S329" s="2">
        <f t="shared" si="96"/>
        <v>10</v>
      </c>
      <c r="T329" s="2" t="str">
        <f t="shared" si="97"/>
        <v>REEF</v>
      </c>
      <c r="U329" s="2" t="str">
        <f>VLOOKUP(T329,Revistes!B$3:C$220,2, FALSE)</f>
        <v>1779-7179</v>
      </c>
      <c r="V329" s="25" t="str">
        <f>VLOOKUP(U329,Revistes!C$3:D$220,2, FALSE)</f>
        <v>R</v>
      </c>
      <c r="W329" s="25" t="str">
        <f>VLOOKUP(V329,Revistes!D$3:E$220,2, FALSE)</f>
        <v>S</v>
      </c>
      <c r="AA329" s="2">
        <v>2015</v>
      </c>
      <c r="AB329" s="2">
        <v>0</v>
      </c>
    </row>
    <row r="330" spans="1:28" ht="96">
      <c r="A330" s="26" t="str">
        <f>TRIM(Papers!B367)</f>
        <v>Enrichissement des interpolations d'éléments finis en utilisant des méthodes de particules</v>
      </c>
      <c r="B330" s="26" t="str">
        <f t="shared" si="98"/>
        <v>Enrichissement des interpolations d'éléments finis en utilisant des méthodes de particules</v>
      </c>
      <c r="C330" s="26" t="str">
        <f>TRIM(Papers!C367)</f>
        <v>Huerta, A., Fernández-Méndez, S. and Díez, P.</v>
      </c>
      <c r="D330" s="26" t="str">
        <f>TRIM(Papers!D367)</f>
        <v>Mathematical Modelling and Numerical Analysis , Vol. 36, Issue 6, pp. 1027-1042, 2002</v>
      </c>
      <c r="E330" s="26">
        <f t="shared" si="99"/>
        <v>85</v>
      </c>
      <c r="F330">
        <f t="shared" si="100"/>
        <v>47</v>
      </c>
      <c r="G330" s="26" t="str">
        <f t="shared" si="101"/>
        <v xml:space="preserve">Mathematical Modelling and Numerical Analysis </v>
      </c>
      <c r="H330" s="26">
        <f t="shared" si="90"/>
        <v>65</v>
      </c>
      <c r="I330" s="26">
        <f t="shared" si="91"/>
        <v>0</v>
      </c>
      <c r="J330" s="26">
        <f t="shared" si="92"/>
        <v>65</v>
      </c>
      <c r="K330" s="26" t="str">
        <f t="shared" si="102"/>
        <v>36, Issue 6</v>
      </c>
      <c r="L330" s="26">
        <f t="shared" si="93"/>
        <v>75</v>
      </c>
      <c r="M330" s="27" t="str">
        <f t="shared" si="103"/>
        <v>1027</v>
      </c>
      <c r="N330" s="26">
        <f t="shared" si="94"/>
        <v>80</v>
      </c>
      <c r="O330" s="26" t="str">
        <f t="shared" si="104"/>
        <v>1042</v>
      </c>
      <c r="P330" s="26" t="str">
        <f t="shared" si="105"/>
        <v>2002</v>
      </c>
      <c r="Q330" t="str">
        <f>Papers!A367</f>
        <v>2002-MMNA-HFD</v>
      </c>
      <c r="R330" s="2">
        <f t="shared" si="95"/>
        <v>5</v>
      </c>
      <c r="S330" s="2">
        <f t="shared" si="96"/>
        <v>10</v>
      </c>
      <c r="T330" s="2" t="str">
        <f t="shared" si="97"/>
        <v>MMNA</v>
      </c>
      <c r="U330" s="2" t="str">
        <f>VLOOKUP(T330,Revistes!B$3:C$220,2, FALSE)</f>
        <v>0764-583X</v>
      </c>
      <c r="V330" s="25" t="str">
        <f>VLOOKUP(U330,Revistes!C$3:D$220,2, FALSE)</f>
        <v>R</v>
      </c>
      <c r="W330" s="25" t="str">
        <f>VLOOKUP(V330,Revistes!D$3:E$220,2, FALSE)</f>
        <v>S</v>
      </c>
      <c r="AA330" s="2">
        <v>2015</v>
      </c>
      <c r="AB330" s="2">
        <v>0</v>
      </c>
    </row>
    <row r="331" spans="1:28" ht="112">
      <c r="A331" s="26" t="str">
        <f>TRIM(Papers!B368)</f>
        <v>Coupling finite elements and particles for adaptivity: an application to consistently stabilized convection-diffusion</v>
      </c>
      <c r="B331" s="26" t="str">
        <f t="shared" si="98"/>
        <v>Coupling finite elements and particles for adaptivity: an application to consistently stabilized convection-diffusion</v>
      </c>
      <c r="C331" s="26" t="str">
        <f>TRIM(Papers!C368)</f>
        <v>Fernández-Méndez, S. and Huerta, A.</v>
      </c>
      <c r="D331" s="26" t="str">
        <f>TRIM(Papers!D368)</f>
        <v>Lecture Notes on computational science and engineering , Vol. 26, pp. 117-130, 2002</v>
      </c>
      <c r="E331" s="26">
        <f t="shared" si="99"/>
        <v>83</v>
      </c>
      <c r="F331">
        <f t="shared" si="100"/>
        <v>56</v>
      </c>
      <c r="G331" s="26" t="str">
        <f t="shared" si="101"/>
        <v xml:space="preserve">Lecture Notes on computational science and engineering </v>
      </c>
      <c r="H331" s="26">
        <f t="shared" si="90"/>
        <v>65</v>
      </c>
      <c r="I331" s="26">
        <f t="shared" si="91"/>
        <v>0</v>
      </c>
      <c r="J331" s="26">
        <f t="shared" si="92"/>
        <v>65</v>
      </c>
      <c r="K331" s="26" t="str">
        <f t="shared" si="102"/>
        <v>26</v>
      </c>
      <c r="L331" s="26">
        <f t="shared" si="93"/>
        <v>74</v>
      </c>
      <c r="M331" s="27" t="str">
        <f t="shared" si="103"/>
        <v>117</v>
      </c>
      <c r="N331" s="26">
        <f t="shared" si="94"/>
        <v>78</v>
      </c>
      <c r="O331" s="26" t="str">
        <f t="shared" si="104"/>
        <v>130</v>
      </c>
      <c r="P331" s="26" t="str">
        <f t="shared" si="105"/>
        <v>2002</v>
      </c>
      <c r="Q331" t="str">
        <f>Papers!A368</f>
        <v>2002-LNCSE-HFD</v>
      </c>
      <c r="R331" s="2">
        <f t="shared" si="95"/>
        <v>5</v>
      </c>
      <c r="S331" s="2">
        <f t="shared" si="96"/>
        <v>11</v>
      </c>
      <c r="T331" s="2" t="str">
        <f t="shared" si="97"/>
        <v>LNCSE</v>
      </c>
      <c r="U331" s="2" t="str">
        <f>VLOOKUP(T331,Revistes!B$3:C$220,2, FALSE)</f>
        <v>1439-7358</v>
      </c>
      <c r="V331" s="25" t="str">
        <f>VLOOKUP(U331,Revistes!C$3:D$220,2, FALSE)</f>
        <v>R</v>
      </c>
      <c r="W331" s="25" t="str">
        <f>VLOOKUP(V331,Revistes!D$3:E$220,2, FALSE)</f>
        <v>S</v>
      </c>
      <c r="AA331" s="2">
        <v>2015</v>
      </c>
      <c r="AB331" s="2">
        <v>0</v>
      </c>
    </row>
    <row r="332" spans="1:28" ht="64">
      <c r="A332" s="26" t="str">
        <f>TRIM(Papers!B369)</f>
        <v>An atomistic-based finite deformation membrane for single layer crystalline films</v>
      </c>
      <c r="B332" s="26" t="str">
        <f t="shared" si="98"/>
        <v>An atomistic-based finite deformation membrane for single layer crystalline films</v>
      </c>
      <c r="C332" s="26" t="str">
        <f>TRIM(Papers!C369)</f>
        <v>Arroyo, M., Belytschko, T.</v>
      </c>
      <c r="D332" s="26" t="str">
        <f>TRIM(Papers!D369)</f>
        <v>Journal of the Mechanics and Physics of Solids , Vol. 50, Issue 9, pp. 1941-1977, 2002</v>
      </c>
      <c r="E332" s="26">
        <f t="shared" si="99"/>
        <v>86</v>
      </c>
      <c r="F332">
        <f t="shared" si="100"/>
        <v>48</v>
      </c>
      <c r="G332" s="26" t="str">
        <f t="shared" si="101"/>
        <v xml:space="preserve">Journal of the Mechanics and Physics of Solids </v>
      </c>
      <c r="H332" s="26">
        <f t="shared" ref="H332:H388" si="106">IFERROR(FIND(", pp.",D332),0)</f>
        <v>66</v>
      </c>
      <c r="I332" s="26">
        <f t="shared" ref="I332:I388" si="107">IFERROR(FIND(", Article",D332),0)</f>
        <v>0</v>
      </c>
      <c r="J332" s="26">
        <f t="shared" ref="J332:J388" si="108">H332+I332</f>
        <v>66</v>
      </c>
      <c r="K332" s="26" t="str">
        <f t="shared" si="102"/>
        <v>50, Issue 9</v>
      </c>
      <c r="L332" s="26">
        <f t="shared" si="93"/>
        <v>76</v>
      </c>
      <c r="M332" s="27" t="str">
        <f t="shared" si="103"/>
        <v>1941</v>
      </c>
      <c r="N332" s="26">
        <f t="shared" si="94"/>
        <v>81</v>
      </c>
      <c r="O332" s="26" t="str">
        <f t="shared" si="104"/>
        <v>1977</v>
      </c>
      <c r="P332" s="26" t="str">
        <f t="shared" si="105"/>
        <v>2002</v>
      </c>
      <c r="Q332" t="str">
        <f>Papers!A369</f>
        <v>2002-JMPS-AB</v>
      </c>
      <c r="R332" s="2">
        <f t="shared" si="95"/>
        <v>5</v>
      </c>
      <c r="S332" s="2">
        <f t="shared" si="96"/>
        <v>10</v>
      </c>
      <c r="T332" s="2" t="str">
        <f t="shared" si="97"/>
        <v>JMPS</v>
      </c>
      <c r="U332" s="2" t="str">
        <f>VLOOKUP(T332,Revistes!B$3:C$220,2, FALSE)</f>
        <v>0022-5096</v>
      </c>
      <c r="V332" s="25" t="str">
        <f>VLOOKUP(U332,Revistes!C$3:D$220,2, FALSE)</f>
        <v>R</v>
      </c>
      <c r="W332" s="25" t="str">
        <f>VLOOKUP(V332,Revistes!D$3:E$220,2, FALSE)</f>
        <v>S</v>
      </c>
      <c r="AA332" s="2">
        <v>2015</v>
      </c>
      <c r="AB332" s="2">
        <v>0</v>
      </c>
    </row>
    <row r="333" spans="1:28" ht="64">
      <c r="A333" s="26" t="str">
        <f>TRIM(Papers!B370)</f>
        <v>Arbitrary Lagrangian-Eulerian (ALE) formulation for hyperelastoplasticity</v>
      </c>
      <c r="B333" s="26" t="str">
        <f t="shared" si="98"/>
        <v>Arbitrary Lagrangian-Eulerian (ALE) formulation for hyperelastoplasticity</v>
      </c>
      <c r="C333" s="26" t="str">
        <f>TRIM(Papers!C370)</f>
        <v>Rodríguez-Ferran, A., Pérez-Foguet, A. and Huerta, A.</v>
      </c>
      <c r="D333" s="26" t="str">
        <f>TRIM(Papers!D370)</f>
        <v>International Journal for Numerical Methods in Engineering , Vol. 53, Issue 8, pp. 1831-1851, 2002</v>
      </c>
      <c r="E333" s="26">
        <f t="shared" si="99"/>
        <v>98</v>
      </c>
      <c r="F333">
        <f t="shared" si="100"/>
        <v>60</v>
      </c>
      <c r="G333" s="26" t="str">
        <f t="shared" si="101"/>
        <v xml:space="preserve">International Journal for Numerical Methods in Engineering </v>
      </c>
      <c r="H333" s="26">
        <f t="shared" si="106"/>
        <v>78</v>
      </c>
      <c r="I333" s="26">
        <f t="shared" si="107"/>
        <v>0</v>
      </c>
      <c r="J333" s="26">
        <f t="shared" si="108"/>
        <v>78</v>
      </c>
      <c r="K333" s="26" t="str">
        <f t="shared" si="102"/>
        <v>53, Issue 8</v>
      </c>
      <c r="L333" s="26">
        <f t="shared" si="93"/>
        <v>88</v>
      </c>
      <c r="M333" s="27" t="str">
        <f t="shared" si="103"/>
        <v>1831</v>
      </c>
      <c r="N333" s="26">
        <f t="shared" si="94"/>
        <v>93</v>
      </c>
      <c r="O333" s="26" t="str">
        <f t="shared" si="104"/>
        <v>1851</v>
      </c>
      <c r="P333" s="26" t="str">
        <f t="shared" si="105"/>
        <v>2002</v>
      </c>
      <c r="Q333" t="str">
        <f>Papers!A370</f>
        <v>2002-IJNME-RPH</v>
      </c>
      <c r="R333" s="2">
        <f t="shared" si="95"/>
        <v>5</v>
      </c>
      <c r="S333" s="2">
        <f t="shared" si="96"/>
        <v>11</v>
      </c>
      <c r="T333" s="2" t="str">
        <f t="shared" si="97"/>
        <v>IJNME</v>
      </c>
      <c r="U333" s="2" t="str">
        <f>VLOOKUP(T333,Revistes!B$3:C$220,2, FALSE)</f>
        <v>1097-0207</v>
      </c>
      <c r="V333" s="25" t="str">
        <f>VLOOKUP(U333,Revistes!C$3:D$220,2, FALSE)</f>
        <v>R</v>
      </c>
      <c r="W333" s="25" t="str">
        <f>VLOOKUP(V333,Revistes!D$3:E$220,2, FALSE)</f>
        <v>S</v>
      </c>
      <c r="AA333" s="2">
        <v>2015</v>
      </c>
      <c r="AB333" s="2">
        <v>0</v>
      </c>
    </row>
    <row r="334" spans="1:28" ht="160">
      <c r="A334" s="26" t="str">
        <f>TRIM(Papers!B371)</f>
        <v>On the Formulation of Closest-Point Projection Algorithms in Elastoplasticity. Part II: Globally Convergent Schemes. With applications to deviatoric and pressure-dependent plastic models.</v>
      </c>
      <c r="B334" s="26" t="str">
        <f t="shared" si="98"/>
        <v>On the Formulation of Closest-Point Projection Algorithms in Elastoplasticity. Part II: Globally Convergent Schemes. With applications to deviatoric and pressure-dependent plastic models.</v>
      </c>
      <c r="C334" s="26" t="str">
        <f>TRIM(Papers!C371)</f>
        <v>Pérez-Foguet, A. and Armero, F.</v>
      </c>
      <c r="D334" s="26" t="str">
        <f>TRIM(Papers!D371)</f>
        <v>International Journal for Numerical Methods in Engineering , Vol. 53, Issue 2, pp. 331-374, 2002</v>
      </c>
      <c r="E334" s="26">
        <f t="shared" si="99"/>
        <v>96</v>
      </c>
      <c r="F334">
        <f t="shared" si="100"/>
        <v>60</v>
      </c>
      <c r="G334" s="26" t="str">
        <f t="shared" si="101"/>
        <v xml:space="preserve">International Journal for Numerical Methods in Engineering </v>
      </c>
      <c r="H334" s="26">
        <f t="shared" si="106"/>
        <v>78</v>
      </c>
      <c r="I334" s="26">
        <f t="shared" si="107"/>
        <v>0</v>
      </c>
      <c r="J334" s="26">
        <f t="shared" si="108"/>
        <v>78</v>
      </c>
      <c r="K334" s="26" t="str">
        <f t="shared" si="102"/>
        <v>53, Issue 2</v>
      </c>
      <c r="L334" s="26">
        <f t="shared" si="93"/>
        <v>87</v>
      </c>
      <c r="M334" s="27" t="str">
        <f t="shared" si="103"/>
        <v>331</v>
      </c>
      <c r="N334" s="26">
        <f t="shared" si="94"/>
        <v>91</v>
      </c>
      <c r="O334" s="26" t="str">
        <f t="shared" si="104"/>
        <v>374</v>
      </c>
      <c r="P334" s="26" t="str">
        <f t="shared" si="105"/>
        <v>2002</v>
      </c>
      <c r="Q334" t="str">
        <f>Papers!A371</f>
        <v>2002-IJNME-PA</v>
      </c>
      <c r="R334" s="2">
        <f t="shared" si="95"/>
        <v>5</v>
      </c>
      <c r="S334" s="2">
        <f t="shared" si="96"/>
        <v>11</v>
      </c>
      <c r="T334" s="2" t="str">
        <f t="shared" si="97"/>
        <v>IJNME</v>
      </c>
      <c r="U334" s="2" t="str">
        <f>VLOOKUP(T334,Revistes!B$3:C$220,2, FALSE)</f>
        <v>1097-0207</v>
      </c>
      <c r="V334" s="25" t="str">
        <f>VLOOKUP(U334,Revistes!C$3:D$220,2, FALSE)</f>
        <v>R</v>
      </c>
      <c r="W334" s="25" t="str">
        <f>VLOOKUP(V334,Revistes!D$3:E$220,2, FALSE)</f>
        <v>S</v>
      </c>
      <c r="AA334" s="2">
        <v>2015</v>
      </c>
      <c r="AB334" s="2">
        <v>0</v>
      </c>
    </row>
    <row r="335" spans="1:28" ht="96">
      <c r="A335" s="26" t="str">
        <f>TRIM(Papers!B372)</f>
        <v>On the formulation of closest-point projection algorithms in elastoplasticity. Part I: The variational structure</v>
      </c>
      <c r="B335" s="26" t="str">
        <f t="shared" si="98"/>
        <v>On the formulation of closest-point projection algorithms in elastoplasticity. Part I: The variational structure</v>
      </c>
      <c r="C335" s="26" t="str">
        <f>TRIM(Papers!C372)</f>
        <v>Armero, F. and Pérez-Foguet, A.</v>
      </c>
      <c r="D335" s="26" t="str">
        <f>TRIM(Papers!D372)</f>
        <v>International Journal for Numerical Methods in Engineering , Vol. 53, Issue 2, pp. 297-329, 2002</v>
      </c>
      <c r="E335" s="26">
        <f t="shared" si="99"/>
        <v>96</v>
      </c>
      <c r="F335">
        <f t="shared" si="100"/>
        <v>60</v>
      </c>
      <c r="G335" s="26" t="str">
        <f t="shared" si="101"/>
        <v xml:space="preserve">International Journal for Numerical Methods in Engineering </v>
      </c>
      <c r="H335" s="26">
        <f t="shared" si="106"/>
        <v>78</v>
      </c>
      <c r="I335" s="26">
        <f t="shared" si="107"/>
        <v>0</v>
      </c>
      <c r="J335" s="26">
        <f t="shared" si="108"/>
        <v>78</v>
      </c>
      <c r="K335" s="26" t="str">
        <f t="shared" si="102"/>
        <v>53, Issue 2</v>
      </c>
      <c r="L335" s="26">
        <f t="shared" si="93"/>
        <v>87</v>
      </c>
      <c r="M335" s="27" t="str">
        <f t="shared" si="103"/>
        <v>297</v>
      </c>
      <c r="N335" s="26">
        <f t="shared" si="94"/>
        <v>91</v>
      </c>
      <c r="O335" s="26" t="str">
        <f t="shared" si="104"/>
        <v>329</v>
      </c>
      <c r="P335" s="26" t="str">
        <f t="shared" si="105"/>
        <v>2002</v>
      </c>
      <c r="Q335" t="str">
        <f>Papers!A372</f>
        <v>2002-IJNME-AP</v>
      </c>
      <c r="R335" s="2">
        <f t="shared" si="95"/>
        <v>5</v>
      </c>
      <c r="S335" s="2">
        <f t="shared" si="96"/>
        <v>11</v>
      </c>
      <c r="T335" s="2" t="str">
        <f t="shared" si="97"/>
        <v>IJNME</v>
      </c>
      <c r="U335" s="2" t="str">
        <f>VLOOKUP(T335,Revistes!B$3:C$220,2, FALSE)</f>
        <v>1097-0207</v>
      </c>
      <c r="V335" s="25" t="str">
        <f>VLOOKUP(U335,Revistes!C$3:D$220,2, FALSE)</f>
        <v>R</v>
      </c>
      <c r="W335" s="25" t="str">
        <f>VLOOKUP(V335,Revistes!D$3:E$220,2, FALSE)</f>
        <v>S</v>
      </c>
      <c r="AA335" s="2">
        <v>2015</v>
      </c>
      <c r="AB335" s="2">
        <v>0</v>
      </c>
    </row>
    <row r="336" spans="1:28" ht="48">
      <c r="A336" s="26" t="str">
        <f>TRIM(Papers!B373)</f>
        <v>Error estimation and adaptivity for nonlinear FE analysis</v>
      </c>
      <c r="B336" s="26" t="str">
        <f t="shared" si="98"/>
        <v>Error estimation and adaptivity for nonlinear FE analysis</v>
      </c>
      <c r="C336" s="26" t="str">
        <f>TRIM(Papers!C373)</f>
        <v>Antonio Huerta, Antonio Rodríguez-Ferran and Pedro Díez</v>
      </c>
      <c r="D336" s="26" t="str">
        <f>TRIM(Papers!D373)</f>
        <v>International Journal of Applied Mathematics and Computer Sciences , Vol. 12, Issue 1, pp. 59-70, 2002</v>
      </c>
      <c r="E336" s="26">
        <f t="shared" si="99"/>
        <v>102</v>
      </c>
      <c r="F336">
        <f t="shared" si="100"/>
        <v>68</v>
      </c>
      <c r="G336" s="26" t="str">
        <f t="shared" si="101"/>
        <v xml:space="preserve">International Journal of Applied Mathematics and Computer Sciences </v>
      </c>
      <c r="H336" s="26">
        <f t="shared" si="106"/>
        <v>86</v>
      </c>
      <c r="I336" s="26">
        <f t="shared" si="107"/>
        <v>0</v>
      </c>
      <c r="J336" s="26">
        <f t="shared" si="108"/>
        <v>86</v>
      </c>
      <c r="K336" s="26" t="str">
        <f t="shared" si="102"/>
        <v>12, Issue 1</v>
      </c>
      <c r="L336" s="26">
        <f t="shared" si="93"/>
        <v>94</v>
      </c>
      <c r="M336" s="27" t="str">
        <f t="shared" si="103"/>
        <v>59</v>
      </c>
      <c r="N336" s="26">
        <f t="shared" si="94"/>
        <v>97</v>
      </c>
      <c r="O336" s="26" t="str">
        <f t="shared" si="104"/>
        <v>70</v>
      </c>
      <c r="P336" s="26" t="str">
        <f t="shared" si="105"/>
        <v>2002</v>
      </c>
      <c r="Q336" t="str">
        <f>Papers!A373</f>
        <v>2002-IJAMCS-HRD</v>
      </c>
      <c r="R336" s="2">
        <f t="shared" si="95"/>
        <v>5</v>
      </c>
      <c r="S336" s="2">
        <f t="shared" si="96"/>
        <v>12</v>
      </c>
      <c r="T336" s="2" t="str">
        <f t="shared" si="97"/>
        <v>IJAMCS</v>
      </c>
      <c r="U336" s="2" t="str">
        <f>VLOOKUP(T336,Revistes!B$3:C$220,2, FALSE)</f>
        <v>1641-876X</v>
      </c>
      <c r="V336" s="25" t="str">
        <f>VLOOKUP(U336,Revistes!C$3:D$220,2, FALSE)</f>
        <v>R</v>
      </c>
      <c r="W336" s="25" t="str">
        <f>VLOOKUP(V336,Revistes!D$3:E$220,2, FALSE)</f>
        <v>S</v>
      </c>
      <c r="AA336" s="2">
        <v>2015</v>
      </c>
      <c r="AB336" s="2">
        <v>0</v>
      </c>
    </row>
    <row r="337" spans="1:28" ht="96">
      <c r="A337" s="26" t="str">
        <f>TRIM(Papers!B374)</f>
        <v>Time-accurate solution of stabilized convection-diffusion-reaction equations: II. Accuracy analysis and examples</v>
      </c>
      <c r="B337" s="26" t="str">
        <f t="shared" si="98"/>
        <v>Time-accurate solution of stabilized convection-diffusion-reaction equations: II. Accuracy analysis and examples</v>
      </c>
      <c r="C337" s="26" t="str">
        <f>TRIM(Papers!C374)</f>
        <v>Antonio Huerta, Bernardino Roig and Jean Donea</v>
      </c>
      <c r="D337" s="26" t="str">
        <f>TRIM(Papers!D374)</f>
        <v>Communications in Numerical Methods in Engineering , Vol. 18, Issue 8, pp. 575-584, 2002</v>
      </c>
      <c r="E337" s="26">
        <f t="shared" si="99"/>
        <v>88</v>
      </c>
      <c r="F337">
        <f t="shared" si="100"/>
        <v>52</v>
      </c>
      <c r="G337" s="26" t="str">
        <f t="shared" si="101"/>
        <v xml:space="preserve">Communications in Numerical Methods in Engineering </v>
      </c>
      <c r="H337" s="26">
        <f t="shared" si="106"/>
        <v>70</v>
      </c>
      <c r="I337" s="26">
        <f t="shared" si="107"/>
        <v>0</v>
      </c>
      <c r="J337" s="26">
        <f t="shared" si="108"/>
        <v>70</v>
      </c>
      <c r="K337" s="26" t="str">
        <f t="shared" si="102"/>
        <v>18, Issue 8</v>
      </c>
      <c r="L337" s="26">
        <f t="shared" si="93"/>
        <v>79</v>
      </c>
      <c r="M337" s="27" t="str">
        <f t="shared" si="103"/>
        <v>575</v>
      </c>
      <c r="N337" s="26">
        <f t="shared" si="94"/>
        <v>83</v>
      </c>
      <c r="O337" s="26" t="str">
        <f t="shared" si="104"/>
        <v>584</v>
      </c>
      <c r="P337" s="26" t="str">
        <f t="shared" si="105"/>
        <v>2002</v>
      </c>
      <c r="Q337" t="str">
        <f>Papers!A374</f>
        <v>2002-CNME-HRD</v>
      </c>
      <c r="R337" s="2">
        <f t="shared" si="95"/>
        <v>5</v>
      </c>
      <c r="S337" s="2">
        <f t="shared" si="96"/>
        <v>10</v>
      </c>
      <c r="T337" s="2" t="str">
        <f t="shared" si="97"/>
        <v>CNME</v>
      </c>
      <c r="U337" s="2" t="str">
        <f>VLOOKUP(T337,Revistes!B$3:C$220,2, FALSE)</f>
        <v>2040-7947</v>
      </c>
      <c r="V337" s="25" t="str">
        <f>VLOOKUP(U337,Revistes!C$3:D$220,2, FALSE)</f>
        <v>R</v>
      </c>
      <c r="W337" s="25" t="str">
        <f>VLOOKUP(V337,Revistes!D$3:E$220,2, FALSE)</f>
        <v>S</v>
      </c>
      <c r="AA337" s="2">
        <v>2015</v>
      </c>
      <c r="AB337" s="2">
        <v>0</v>
      </c>
    </row>
    <row r="338" spans="1:28" ht="96">
      <c r="A338" s="26" t="str">
        <f>TRIM(Papers!B375)</f>
        <v>Time-accurate solution of stabilized convection-diffusion-reaction equations: I. Time and space discretization</v>
      </c>
      <c r="B338" s="26" t="str">
        <f t="shared" si="98"/>
        <v>Time-accurate solution of stabilized convection-diffusion-reaction equations: I. Time and space discretization</v>
      </c>
      <c r="C338" s="26" t="str">
        <f>TRIM(Papers!C375)</f>
        <v>Antonio Huerta and Jean Donea</v>
      </c>
      <c r="D338" s="26" t="str">
        <f>TRIM(Papers!D375)</f>
        <v>Communications in Numerical Methods in Engineering , Vol. 18, Issue 8, pp. 565-573, 2002</v>
      </c>
      <c r="E338" s="26">
        <f t="shared" si="99"/>
        <v>88</v>
      </c>
      <c r="F338">
        <f t="shared" si="100"/>
        <v>52</v>
      </c>
      <c r="G338" s="26" t="str">
        <f t="shared" si="101"/>
        <v xml:space="preserve">Communications in Numerical Methods in Engineering </v>
      </c>
      <c r="H338" s="26">
        <f t="shared" si="106"/>
        <v>70</v>
      </c>
      <c r="I338" s="26">
        <f t="shared" si="107"/>
        <v>0</v>
      </c>
      <c r="J338" s="26">
        <f t="shared" si="108"/>
        <v>70</v>
      </c>
      <c r="K338" s="26" t="str">
        <f t="shared" si="102"/>
        <v>18, Issue 8</v>
      </c>
      <c r="L338" s="26">
        <f t="shared" si="93"/>
        <v>79</v>
      </c>
      <c r="M338" s="27" t="str">
        <f t="shared" si="103"/>
        <v>565</v>
      </c>
      <c r="N338" s="26">
        <f t="shared" si="94"/>
        <v>83</v>
      </c>
      <c r="O338" s="26" t="str">
        <f t="shared" si="104"/>
        <v>573</v>
      </c>
      <c r="P338" s="26" t="str">
        <f t="shared" si="105"/>
        <v>2002</v>
      </c>
      <c r="Q338" t="str">
        <f>Papers!A375</f>
        <v>2002-CNME-HD</v>
      </c>
      <c r="R338" s="2">
        <f t="shared" si="95"/>
        <v>5</v>
      </c>
      <c r="S338" s="2">
        <f t="shared" si="96"/>
        <v>10</v>
      </c>
      <c r="T338" s="2" t="str">
        <f t="shared" si="97"/>
        <v>CNME</v>
      </c>
      <c r="U338" s="2" t="str">
        <f>VLOOKUP(T338,Revistes!B$3:C$220,2, FALSE)</f>
        <v>2040-7947</v>
      </c>
      <c r="V338" s="25" t="str">
        <f>VLOOKUP(U338,Revistes!C$3:D$220,2, FALSE)</f>
        <v>R</v>
      </c>
      <c r="W338" s="25" t="str">
        <f>VLOOKUP(V338,Revistes!D$3:E$220,2, FALSE)</f>
        <v>S</v>
      </c>
      <c r="AA338" s="2">
        <v>2015</v>
      </c>
      <c r="AB338" s="2">
        <v>0</v>
      </c>
    </row>
    <row r="339" spans="1:28" ht="96">
      <c r="A339" s="26" t="str">
        <f>TRIM(Papers!B376)</f>
        <v>The efficient computation of bounds for functionals of finite element solutions in large strain elasticity</v>
      </c>
      <c r="B339" s="26" t="str">
        <f t="shared" si="98"/>
        <v>The efficient computation of bounds for functionals of finite element solutions in large strain elasticity</v>
      </c>
      <c r="C339" s="26" t="str">
        <f>TRIM(Papers!C376)</f>
        <v>J. Bonet, A. Huerta and J. Peraire</v>
      </c>
      <c r="D339" s="26" t="str">
        <f>TRIM(Papers!D376)</f>
        <v>Computer Methods in Applied Mechanics and Engineering , Vol. 191, Issue 43, pp. 4807-4826, 2002</v>
      </c>
      <c r="E339" s="26">
        <f t="shared" si="99"/>
        <v>95</v>
      </c>
      <c r="F339">
        <f t="shared" si="100"/>
        <v>55</v>
      </c>
      <c r="G339" s="26" t="str">
        <f t="shared" si="101"/>
        <v xml:space="preserve">Computer Methods in Applied Mechanics and Engineering </v>
      </c>
      <c r="H339" s="26">
        <f t="shared" si="106"/>
        <v>75</v>
      </c>
      <c r="I339" s="26">
        <f t="shared" si="107"/>
        <v>0</v>
      </c>
      <c r="J339" s="26">
        <f t="shared" si="108"/>
        <v>75</v>
      </c>
      <c r="K339" s="26" t="str">
        <f t="shared" si="102"/>
        <v>191, Issue 43</v>
      </c>
      <c r="L339" s="26">
        <f t="shared" si="93"/>
        <v>85</v>
      </c>
      <c r="M339" s="27" t="str">
        <f t="shared" si="103"/>
        <v>4807</v>
      </c>
      <c r="N339" s="26">
        <f t="shared" si="94"/>
        <v>90</v>
      </c>
      <c r="O339" s="26" t="str">
        <f t="shared" si="104"/>
        <v>4826</v>
      </c>
      <c r="P339" s="26" t="str">
        <f t="shared" si="105"/>
        <v>2002</v>
      </c>
      <c r="Q339" t="str">
        <f>Papers!A376</f>
        <v>2002-CMAME-BHP</v>
      </c>
      <c r="R339" s="2">
        <f t="shared" si="95"/>
        <v>5</v>
      </c>
      <c r="S339" s="2">
        <f t="shared" si="96"/>
        <v>11</v>
      </c>
      <c r="T339" s="2" t="str">
        <f t="shared" si="97"/>
        <v>CMAME</v>
      </c>
      <c r="U339" s="2" t="str">
        <f>VLOOKUP(T339,Revistes!B$3:C$220,2, FALSE)</f>
        <v>0045-7825</v>
      </c>
      <c r="V339" s="25" t="str">
        <f>VLOOKUP(U339,Revistes!C$3:D$220,2, FALSE)</f>
        <v>R</v>
      </c>
      <c r="W339" s="25" t="str">
        <f>VLOOKUP(V339,Revistes!D$3:E$220,2, FALSE)</f>
        <v>S</v>
      </c>
      <c r="AA339" s="2">
        <v>2015</v>
      </c>
      <c r="AB339" s="2">
        <v>0</v>
      </c>
    </row>
    <row r="340" spans="1:28" ht="96">
      <c r="A340" s="26" t="str">
        <f>TRIM(Papers!B377)</f>
        <v>El Método de los Elementos Finitos en problemas electromagnéticos: planteamiento y aplicaciones</v>
      </c>
      <c r="B340" s="26" t="str">
        <f t="shared" si="98"/>
        <v>El Método de los Elementos Finitos en problemas electromagnéticos: planteamiento y aplicaciones</v>
      </c>
      <c r="C340" s="26" t="str">
        <f>TRIM(Papers!C377)</f>
        <v>Josep Sarrate y Ramon Clarisó</v>
      </c>
      <c r="D340" s="26" t="str">
        <f>TRIM(Papers!D377)</f>
        <v>Revista Internacional de Métodos Numéricos para Cálculo y Diseño en Ingeniería , Vol. 17, Issue 2, pp. 219-248, 2001</v>
      </c>
      <c r="E340" s="26">
        <f t="shared" si="99"/>
        <v>116</v>
      </c>
      <c r="F340">
        <f t="shared" si="100"/>
        <v>80</v>
      </c>
      <c r="G340" s="26" t="str">
        <f t="shared" si="101"/>
        <v xml:space="preserve">Revista Internacional de Métodos Numéricos para Cálculo y Diseño en Ingeniería </v>
      </c>
      <c r="H340" s="26">
        <f t="shared" si="106"/>
        <v>98</v>
      </c>
      <c r="I340" s="26">
        <f t="shared" si="107"/>
        <v>0</v>
      </c>
      <c r="J340" s="26">
        <f t="shared" si="108"/>
        <v>98</v>
      </c>
      <c r="K340" s="26" t="str">
        <f t="shared" si="102"/>
        <v>17, Issue 2</v>
      </c>
      <c r="L340" s="26">
        <f t="shared" si="93"/>
        <v>107</v>
      </c>
      <c r="M340" s="27" t="str">
        <f t="shared" si="103"/>
        <v>219</v>
      </c>
      <c r="N340" s="26">
        <f t="shared" si="94"/>
        <v>111</v>
      </c>
      <c r="O340" s="26" t="str">
        <f t="shared" si="104"/>
        <v>248</v>
      </c>
      <c r="P340" s="26" t="str">
        <f t="shared" si="105"/>
        <v>2001</v>
      </c>
      <c r="Q340" t="str">
        <f>Papers!A377</f>
        <v>2001-RIMNCDI-SC</v>
      </c>
      <c r="R340" s="2">
        <f t="shared" si="95"/>
        <v>5</v>
      </c>
      <c r="S340" s="2">
        <f t="shared" si="96"/>
        <v>13</v>
      </c>
      <c r="T340" s="2" t="str">
        <f t="shared" si="97"/>
        <v>RIMNCDI</v>
      </c>
      <c r="U340" s="2" t="str">
        <f>VLOOKUP(T340,Revistes!B$3:C$220,2, FALSE)</f>
        <v>0213-1315</v>
      </c>
      <c r="V340" s="25" t="str">
        <f>VLOOKUP(U340,Revistes!C$3:D$220,2, FALSE)</f>
        <v>R</v>
      </c>
      <c r="W340" s="25" t="str">
        <f>VLOOKUP(V340,Revistes!D$3:E$220,2, FALSE)</f>
        <v>S</v>
      </c>
      <c r="AA340" s="2">
        <v>2015</v>
      </c>
      <c r="AB340" s="2">
        <v>0</v>
      </c>
    </row>
    <row r="341" spans="1:28" ht="80">
      <c r="A341" s="26" t="str">
        <f>TRIM(Papers!B378)</f>
        <v>Adaptive analysis based on error estimation for nonlocal damage models</v>
      </c>
      <c r="B341" s="26" t="str">
        <f t="shared" si="98"/>
        <v>Adaptive analysis based on error estimation for nonlocal damage models</v>
      </c>
      <c r="C341" s="26" t="str">
        <f>TRIM(Papers!C378)</f>
        <v>Rodríguez-Ferran, A., Arbós, I, and Huerta, A.</v>
      </c>
      <c r="D341" s="26" t="str">
        <f>TRIM(Papers!D378)</f>
        <v>European Journal of Finite Elements (Revue Européenne des éléments finis) , Vol. 10 Issues 2, 3 &amp; 4, pp. 193-207, 2001</v>
      </c>
      <c r="E341" s="26">
        <f t="shared" si="99"/>
        <v>118</v>
      </c>
      <c r="F341">
        <f t="shared" si="100"/>
        <v>75</v>
      </c>
      <c r="G341" s="26" t="str">
        <f t="shared" si="101"/>
        <v xml:space="preserve">European Journal of Finite Elements (Revue Européenne des éléments finis) </v>
      </c>
      <c r="H341" s="26">
        <f t="shared" si="106"/>
        <v>100</v>
      </c>
      <c r="I341" s="26">
        <f t="shared" si="107"/>
        <v>0</v>
      </c>
      <c r="J341" s="26">
        <f t="shared" si="108"/>
        <v>100</v>
      </c>
      <c r="K341" s="26" t="str">
        <f t="shared" si="102"/>
        <v>10 Issues 2, 3 &amp; 4</v>
      </c>
      <c r="L341" s="26">
        <f t="shared" si="93"/>
        <v>109</v>
      </c>
      <c r="M341" s="27" t="str">
        <f t="shared" si="103"/>
        <v>193</v>
      </c>
      <c r="N341" s="26">
        <f t="shared" si="94"/>
        <v>113</v>
      </c>
      <c r="O341" s="26" t="str">
        <f t="shared" si="104"/>
        <v>207</v>
      </c>
      <c r="P341" s="26" t="str">
        <f t="shared" si="105"/>
        <v>2001</v>
      </c>
      <c r="Q341" t="str">
        <f>Papers!A378</f>
        <v>2001-REEF-RAH</v>
      </c>
      <c r="R341" s="2">
        <f t="shared" si="95"/>
        <v>5</v>
      </c>
      <c r="S341" s="2">
        <f t="shared" si="96"/>
        <v>10</v>
      </c>
      <c r="T341" s="2" t="str">
        <f t="shared" si="97"/>
        <v>REEF</v>
      </c>
      <c r="U341" s="2" t="str">
        <f>VLOOKUP(T341,Revistes!B$3:C$220,2, FALSE)</f>
        <v>1779-7179</v>
      </c>
      <c r="V341" s="25" t="str">
        <f>VLOOKUP(U341,Revistes!C$3:D$220,2, FALSE)</f>
        <v>R</v>
      </c>
      <c r="W341" s="25" t="str">
        <f>VLOOKUP(V341,Revistes!D$3:E$220,2, FALSE)</f>
        <v>S</v>
      </c>
      <c r="AA341" s="2">
        <v>2015</v>
      </c>
      <c r="AB341" s="2">
        <v>0</v>
      </c>
    </row>
    <row r="342" spans="1:28" ht="64">
      <c r="A342" s="26" t="str">
        <f>TRIM(Papers!B379)</f>
        <v>Probabilistic Analysis of an A Posteriori Error Estimator for Finite Elements</v>
      </c>
      <c r="B342" s="26" t="str">
        <f t="shared" si="98"/>
        <v>Probabilistic Analysis of an A Posteriori Error Estimator for Finite Elements</v>
      </c>
      <c r="C342" s="26" t="str">
        <f>TRIM(Papers!C379)</f>
        <v>Díez, P. and Egozcue, J.J.</v>
      </c>
      <c r="D342" s="26" t="str">
        <f>TRIM(Papers!D379)</f>
        <v>Mathematical Models and Methods in Applied Sciences , Vol. 11, Issue 5, pp. 841-854, 2001</v>
      </c>
      <c r="E342" s="26">
        <f t="shared" si="99"/>
        <v>89</v>
      </c>
      <c r="F342">
        <f t="shared" si="100"/>
        <v>53</v>
      </c>
      <c r="G342" s="26" t="str">
        <f t="shared" si="101"/>
        <v xml:space="preserve">Mathematical Models and Methods in Applied Sciences </v>
      </c>
      <c r="H342" s="26">
        <f t="shared" si="106"/>
        <v>71</v>
      </c>
      <c r="I342" s="26">
        <f t="shared" si="107"/>
        <v>0</v>
      </c>
      <c r="J342" s="26">
        <f t="shared" si="108"/>
        <v>71</v>
      </c>
      <c r="K342" s="26" t="str">
        <f t="shared" si="102"/>
        <v>11, Issue 5</v>
      </c>
      <c r="L342" s="26">
        <f t="shared" si="93"/>
        <v>80</v>
      </c>
      <c r="M342" s="27" t="str">
        <f t="shared" si="103"/>
        <v>841</v>
      </c>
      <c r="N342" s="26">
        <f t="shared" si="94"/>
        <v>84</v>
      </c>
      <c r="O342" s="26" t="str">
        <f t="shared" si="104"/>
        <v>854</v>
      </c>
      <c r="P342" s="26" t="str">
        <f t="shared" si="105"/>
        <v>2001</v>
      </c>
      <c r="Q342" t="str">
        <f>Papers!A379</f>
        <v>2001-MMMAS-DE</v>
      </c>
      <c r="R342" s="2">
        <f t="shared" si="95"/>
        <v>5</v>
      </c>
      <c r="S342" s="2">
        <f t="shared" si="96"/>
        <v>11</v>
      </c>
      <c r="T342" s="2" t="str">
        <f t="shared" si="97"/>
        <v>MMMAS</v>
      </c>
      <c r="U342" s="2" t="str">
        <f>VLOOKUP(T342,Revistes!B$3:C$220,2, FALSE)</f>
        <v>0218-2025</v>
      </c>
      <c r="V342" s="25" t="str">
        <f>VLOOKUP(U342,Revistes!C$3:D$220,2, FALSE)</f>
        <v>R</v>
      </c>
      <c r="W342" s="25" t="str">
        <f>VLOOKUP(V342,Revistes!D$3:E$220,2, FALSE)</f>
        <v>S</v>
      </c>
      <c r="AA342" s="2">
        <v>2015</v>
      </c>
      <c r="AB342" s="2">
        <v>0</v>
      </c>
    </row>
    <row r="343" spans="1:28" ht="128">
      <c r="A343" s="26" t="str">
        <f>TRIM(Papers!B380)</f>
        <v>Implementation of a stabilized finite element formulation for the incompressible Navier-Stokes equations based on a pressure gradient projection</v>
      </c>
      <c r="B343" s="26" t="str">
        <f t="shared" si="98"/>
        <v>Implementation of a stabilized finite element formulation for the incompressible Navier-Stokes equations based on a pressure gradient projection</v>
      </c>
      <c r="C343" s="26" t="str">
        <f>TRIM(Papers!C380)</f>
        <v>Ramon Codina, Jordi Blasco, Gustavo C. Buscaglia and Antonio Huerta</v>
      </c>
      <c r="D343" s="26" t="str">
        <f>TRIM(Papers!D380)</f>
        <v>International Journal for Numerical Methods in Fluids , Vol. 37, Issue 4, pp. 419-444, 2001</v>
      </c>
      <c r="E343" s="26">
        <f t="shared" si="99"/>
        <v>91</v>
      </c>
      <c r="F343">
        <f t="shared" si="100"/>
        <v>55</v>
      </c>
      <c r="G343" s="26" t="str">
        <f t="shared" si="101"/>
        <v xml:space="preserve">International Journal for Numerical Methods in Fluids </v>
      </c>
      <c r="H343" s="26">
        <f t="shared" si="106"/>
        <v>73</v>
      </c>
      <c r="I343" s="26">
        <f t="shared" si="107"/>
        <v>0</v>
      </c>
      <c r="J343" s="26">
        <f t="shared" si="108"/>
        <v>73</v>
      </c>
      <c r="K343" s="26" t="str">
        <f t="shared" si="102"/>
        <v>37, Issue 4</v>
      </c>
      <c r="L343" s="26">
        <f t="shared" si="93"/>
        <v>82</v>
      </c>
      <c r="M343" s="27" t="str">
        <f t="shared" si="103"/>
        <v>419</v>
      </c>
      <c r="N343" s="26">
        <f t="shared" si="94"/>
        <v>86</v>
      </c>
      <c r="O343" s="26" t="str">
        <f t="shared" si="104"/>
        <v>444</v>
      </c>
      <c r="P343" s="26" t="str">
        <f t="shared" si="105"/>
        <v>2001</v>
      </c>
      <c r="Q343" t="str">
        <f>Papers!A380</f>
        <v>2001-IJNMF-CBBH</v>
      </c>
      <c r="R343" s="2">
        <f t="shared" si="95"/>
        <v>5</v>
      </c>
      <c r="S343" s="2">
        <f t="shared" si="96"/>
        <v>11</v>
      </c>
      <c r="T343" s="2" t="str">
        <f t="shared" si="97"/>
        <v>IJNMF</v>
      </c>
      <c r="U343" s="2" t="str">
        <f>VLOOKUP(T343,Revistes!B$3:C$220,2, FALSE)</f>
        <v>1097-0363</v>
      </c>
      <c r="V343" s="25" t="str">
        <f>VLOOKUP(U343,Revistes!C$3:D$220,2, FALSE)</f>
        <v>R</v>
      </c>
      <c r="W343" s="25" t="str">
        <f>VLOOKUP(V343,Revistes!D$3:E$220,2, FALSE)</f>
        <v>S</v>
      </c>
      <c r="AA343" s="2">
        <v>2015</v>
      </c>
      <c r="AB343" s="2">
        <v>0</v>
      </c>
    </row>
    <row r="344" spans="1:28" ht="64">
      <c r="A344" s="26" t="str">
        <f>TRIM(Papers!B381)</f>
        <v>Locking in the incompressible limit for the element-free Galerkin method</v>
      </c>
      <c r="B344" s="26" t="str">
        <f t="shared" si="98"/>
        <v>Locking in the incompressible limit for the element-free Galerkin method</v>
      </c>
      <c r="C344" s="26" t="str">
        <f>TRIM(Papers!C381)</f>
        <v>Huerta, A. and Fernández-Méndez, S.</v>
      </c>
      <c r="D344" s="26" t="str">
        <f>TRIM(Papers!D381)</f>
        <v>International Journal for Numerical Methods in Engineering , Vol. 51, Issue 11, pp. 1361-1383, 2001</v>
      </c>
      <c r="E344" s="26">
        <f t="shared" si="99"/>
        <v>99</v>
      </c>
      <c r="F344">
        <f t="shared" si="100"/>
        <v>60</v>
      </c>
      <c r="G344" s="26" t="str">
        <f t="shared" si="101"/>
        <v xml:space="preserve">International Journal for Numerical Methods in Engineering </v>
      </c>
      <c r="H344" s="26">
        <f t="shared" si="106"/>
        <v>79</v>
      </c>
      <c r="I344" s="26">
        <f t="shared" si="107"/>
        <v>0</v>
      </c>
      <c r="J344" s="26">
        <f t="shared" si="108"/>
        <v>79</v>
      </c>
      <c r="K344" s="26" t="str">
        <f t="shared" si="102"/>
        <v>51, Issue 11</v>
      </c>
      <c r="L344" s="26">
        <f t="shared" si="93"/>
        <v>89</v>
      </c>
      <c r="M344" s="27" t="str">
        <f t="shared" si="103"/>
        <v>1361</v>
      </c>
      <c r="N344" s="26">
        <f t="shared" si="94"/>
        <v>94</v>
      </c>
      <c r="O344" s="26" t="str">
        <f t="shared" si="104"/>
        <v>1383</v>
      </c>
      <c r="P344" s="26" t="str">
        <f t="shared" si="105"/>
        <v>2001</v>
      </c>
      <c r="Q344" t="str">
        <f>Papers!A381</f>
        <v>2001-IJNME-HF</v>
      </c>
      <c r="R344" s="2">
        <f t="shared" si="95"/>
        <v>5</v>
      </c>
      <c r="S344" s="2">
        <f t="shared" si="96"/>
        <v>11</v>
      </c>
      <c r="T344" s="2" t="str">
        <f t="shared" si="97"/>
        <v>IJNME</v>
      </c>
      <c r="U344" s="2" t="str">
        <f>VLOOKUP(T344,Revistes!B$3:C$220,2, FALSE)</f>
        <v>1097-0207</v>
      </c>
      <c r="V344" s="25" t="str">
        <f>VLOOKUP(U344,Revistes!C$3:D$220,2, FALSE)</f>
        <v>R</v>
      </c>
      <c r="W344" s="25" t="str">
        <f>VLOOKUP(V344,Revistes!D$3:E$220,2, FALSE)</f>
        <v>S</v>
      </c>
      <c r="AA344" s="2">
        <v>2015</v>
      </c>
      <c r="AB344" s="2">
        <v>0</v>
      </c>
    </row>
    <row r="345" spans="1:28" ht="96">
      <c r="A345" s="26" t="str">
        <f>TRIM(Papers!B382)</f>
        <v>A combined rh-adaptive scheme based on domain subdivision. Formulation and linear examples</v>
      </c>
      <c r="B345" s="26" t="str">
        <f t="shared" si="98"/>
        <v>A combined rh-adaptive scheme based on domain subdivision. Formulation and linear examples</v>
      </c>
      <c r="C345" s="26" t="str">
        <f>TRIM(Papers!C382)</f>
        <v>Askes, H and Rodríguez-Ferran, A.</v>
      </c>
      <c r="D345" s="26" t="str">
        <f>TRIM(Papers!D382)</f>
        <v>International Journal for Numerical Methods in Engineering , Vol. 51, Issue 3, pp. 253-273, 2001</v>
      </c>
      <c r="E345" s="26">
        <f t="shared" si="99"/>
        <v>96</v>
      </c>
      <c r="F345">
        <f t="shared" si="100"/>
        <v>60</v>
      </c>
      <c r="G345" s="26" t="str">
        <f t="shared" si="101"/>
        <v xml:space="preserve">International Journal for Numerical Methods in Engineering </v>
      </c>
      <c r="H345" s="26">
        <f t="shared" si="106"/>
        <v>78</v>
      </c>
      <c r="I345" s="26">
        <f t="shared" si="107"/>
        <v>0</v>
      </c>
      <c r="J345" s="26">
        <f t="shared" si="108"/>
        <v>78</v>
      </c>
      <c r="K345" s="26" t="str">
        <f t="shared" si="102"/>
        <v>51, Issue 3</v>
      </c>
      <c r="L345" s="26">
        <f t="shared" si="93"/>
        <v>87</v>
      </c>
      <c r="M345" s="27" t="str">
        <f t="shared" si="103"/>
        <v>253</v>
      </c>
      <c r="N345" s="26">
        <f t="shared" si="94"/>
        <v>91</v>
      </c>
      <c r="O345" s="26" t="str">
        <f t="shared" si="104"/>
        <v>273</v>
      </c>
      <c r="P345" s="26" t="str">
        <f t="shared" si="105"/>
        <v>2001</v>
      </c>
      <c r="Q345" t="str">
        <f>Papers!A382</f>
        <v>2001-IJNME-AR</v>
      </c>
      <c r="R345" s="2">
        <f t="shared" si="95"/>
        <v>5</v>
      </c>
      <c r="S345" s="2">
        <f t="shared" si="96"/>
        <v>11</v>
      </c>
      <c r="T345" s="2" t="str">
        <f t="shared" si="97"/>
        <v>IJNME</v>
      </c>
      <c r="U345" s="2" t="str">
        <f>VLOOKUP(T345,Revistes!B$3:C$220,2, FALSE)</f>
        <v>1097-0207</v>
      </c>
      <c r="V345" s="25" t="str">
        <f>VLOOKUP(U345,Revistes!C$3:D$220,2, FALSE)</f>
        <v>R</v>
      </c>
      <c r="W345" s="25" t="str">
        <f>VLOOKUP(V345,Revistes!D$3:E$220,2, FALSE)</f>
        <v>S</v>
      </c>
      <c r="AA345" s="2">
        <v>2015</v>
      </c>
      <c r="AB345" s="2">
        <v>0</v>
      </c>
    </row>
    <row r="346" spans="1:28" ht="64">
      <c r="A346" s="26" t="str">
        <f>TRIM(Papers!B383)</f>
        <v>Consistent tangent matrices for density-dependent finite plasticity models</v>
      </c>
      <c r="B346" s="26" t="str">
        <f t="shared" si="98"/>
        <v>Consistent tangent matrices for density-dependent finite plasticity models</v>
      </c>
      <c r="C346" s="26" t="str">
        <f>TRIM(Papers!C383)</f>
        <v>Pérez-Foguet, A., Rodríguez-Ferran, A. and Huerta, A.</v>
      </c>
      <c r="D346" s="26" t="str">
        <f>TRIM(Papers!D383)</f>
        <v>International Journal for Numerical and Analytical Methods in Geomechanics , Vol. 25, Issue 11, pp. 1045-1075, 2001</v>
      </c>
      <c r="E346" s="26">
        <f t="shared" si="99"/>
        <v>115</v>
      </c>
      <c r="F346">
        <f t="shared" si="100"/>
        <v>76</v>
      </c>
      <c r="G346" s="26" t="str">
        <f t="shared" si="101"/>
        <v xml:space="preserve">International Journal for Numerical and Analytical Methods in Geomechanics </v>
      </c>
      <c r="H346" s="26">
        <f t="shared" si="106"/>
        <v>95</v>
      </c>
      <c r="I346" s="26">
        <f t="shared" si="107"/>
        <v>0</v>
      </c>
      <c r="J346" s="26">
        <f t="shared" si="108"/>
        <v>95</v>
      </c>
      <c r="K346" s="26" t="str">
        <f t="shared" si="102"/>
        <v>25, Issue 11</v>
      </c>
      <c r="L346" s="26">
        <f t="shared" si="93"/>
        <v>105</v>
      </c>
      <c r="M346" s="27" t="str">
        <f t="shared" si="103"/>
        <v>1045</v>
      </c>
      <c r="N346" s="26">
        <f t="shared" si="94"/>
        <v>110</v>
      </c>
      <c r="O346" s="26" t="str">
        <f t="shared" si="104"/>
        <v>1075</v>
      </c>
      <c r="P346" s="26" t="str">
        <f t="shared" si="105"/>
        <v>2001</v>
      </c>
      <c r="Q346" t="str">
        <f>Papers!A383</f>
        <v>2001-IJNAMG-PRH</v>
      </c>
      <c r="R346" s="2">
        <f t="shared" si="95"/>
        <v>5</v>
      </c>
      <c r="S346" s="2">
        <f t="shared" si="96"/>
        <v>12</v>
      </c>
      <c r="T346" s="2" t="str">
        <f t="shared" si="97"/>
        <v>IJNAMG</v>
      </c>
      <c r="U346" s="2" t="str">
        <f>VLOOKUP(T346,Revistes!B$3:C$220,2, FALSE)</f>
        <v>1096-9853</v>
      </c>
      <c r="V346" s="25" t="str">
        <f>VLOOKUP(U346,Revistes!C$3:D$220,2, FALSE)</f>
        <v>R</v>
      </c>
      <c r="W346" s="25" t="str">
        <f>VLOOKUP(V346,Revistes!D$3:E$220,2, FALSE)</f>
        <v>S</v>
      </c>
      <c r="AA346" s="2">
        <v>2015</v>
      </c>
      <c r="AB346" s="2">
        <v>0</v>
      </c>
    </row>
    <row r="347" spans="1:28" ht="64">
      <c r="A347" s="26" t="str">
        <f>TRIM(Papers!B384)</f>
        <v>Arbitrary Lagrangian-Eulerian Simulation of Powder Compaction Processes</v>
      </c>
      <c r="B347" s="26" t="str">
        <f t="shared" si="98"/>
        <v>Arbitrary Lagrangian-Eulerian Simulation of Powder Compaction Processes</v>
      </c>
      <c r="C347" s="26" t="str">
        <f>TRIM(Papers!C384)</f>
        <v>Pérez-Foguet, A., Rodríguez-Ferran, A. and Huerta, A.</v>
      </c>
      <c r="D347" s="26" t="str">
        <f>TRIM(Papers!D384)</f>
        <v>International Journal of Forming Processes , Vol. 4 Issues 3, 4, pp. 535-549, 2001</v>
      </c>
      <c r="E347" s="26">
        <f t="shared" si="99"/>
        <v>82</v>
      </c>
      <c r="F347">
        <f t="shared" si="100"/>
        <v>44</v>
      </c>
      <c r="G347" s="26" t="str">
        <f t="shared" si="101"/>
        <v xml:space="preserve">International Journal of Forming Processes </v>
      </c>
      <c r="H347" s="26">
        <f t="shared" si="106"/>
        <v>64</v>
      </c>
      <c r="I347" s="26">
        <f t="shared" si="107"/>
        <v>0</v>
      </c>
      <c r="J347" s="26">
        <f t="shared" si="108"/>
        <v>64</v>
      </c>
      <c r="K347" s="26" t="str">
        <f t="shared" si="102"/>
        <v>4 Issues 3, 4</v>
      </c>
      <c r="L347" s="26">
        <f t="shared" si="93"/>
        <v>73</v>
      </c>
      <c r="M347" s="27" t="str">
        <f t="shared" si="103"/>
        <v>535</v>
      </c>
      <c r="N347" s="26">
        <f t="shared" si="94"/>
        <v>77</v>
      </c>
      <c r="O347" s="26" t="str">
        <f t="shared" si="104"/>
        <v>549</v>
      </c>
      <c r="P347" s="26" t="str">
        <f t="shared" si="105"/>
        <v>2001</v>
      </c>
      <c r="Q347" t="str">
        <f>Papers!A384</f>
        <v>2001-IJFP-PRH</v>
      </c>
      <c r="R347" s="2">
        <f t="shared" si="95"/>
        <v>5</v>
      </c>
      <c r="S347" s="2">
        <f t="shared" si="96"/>
        <v>10</v>
      </c>
      <c r="T347" s="2" t="str">
        <f t="shared" si="97"/>
        <v>IJFP</v>
      </c>
      <c r="U347" s="2" t="str">
        <f>VLOOKUP(T347,Revistes!B$3:C$220,2, FALSE)</f>
        <v>1292-7775</v>
      </c>
      <c r="V347" s="25" t="str">
        <f>VLOOKUP(U347,Revistes!C$3:D$220,2, FALSE)</f>
        <v>R</v>
      </c>
      <c r="W347" s="25" t="str">
        <f>VLOOKUP(V347,Revistes!D$3:E$220,2, FALSE)</f>
        <v>S</v>
      </c>
      <c r="AA347" s="2">
        <v>2015</v>
      </c>
      <c r="AB347" s="2">
        <v>0</v>
      </c>
    </row>
    <row r="348" spans="1:28" ht="96">
      <c r="A348" s="26" t="str">
        <f>TRIM(Papers!B385)</f>
        <v>An improved Algorithm to Smooth Graded Quadrilateral Meshes Preserving the Prescribed Element Size</v>
      </c>
      <c r="B348" s="26" t="str">
        <f t="shared" si="98"/>
        <v>An improved Algorithm to Smooth Graded Quadrilateral Meshes Preserving the Prescribed Element Size</v>
      </c>
      <c r="C348" s="26" t="str">
        <f>TRIM(Papers!C385)</f>
        <v>Sarrate, J. and Huerta, A.</v>
      </c>
      <c r="D348" s="26" t="str">
        <f>TRIM(Papers!D385)</f>
        <v>Communications in Numerical Methods in Engineering , Vol. 17, Issue 2, pp. 89-99, 2001</v>
      </c>
      <c r="E348" s="26">
        <f t="shared" si="99"/>
        <v>86</v>
      </c>
      <c r="F348">
        <f t="shared" si="100"/>
        <v>52</v>
      </c>
      <c r="G348" s="26" t="str">
        <f t="shared" si="101"/>
        <v xml:space="preserve">Communications in Numerical Methods in Engineering </v>
      </c>
      <c r="H348" s="26">
        <f t="shared" si="106"/>
        <v>70</v>
      </c>
      <c r="I348" s="26">
        <f t="shared" si="107"/>
        <v>0</v>
      </c>
      <c r="J348" s="26">
        <f t="shared" si="108"/>
        <v>70</v>
      </c>
      <c r="K348" s="26" t="str">
        <f t="shared" si="102"/>
        <v>17, Issue 2</v>
      </c>
      <c r="L348" s="26">
        <f t="shared" si="93"/>
        <v>78</v>
      </c>
      <c r="M348" s="27" t="str">
        <f t="shared" si="103"/>
        <v>89</v>
      </c>
      <c r="N348" s="26">
        <f t="shared" si="94"/>
        <v>81</v>
      </c>
      <c r="O348" s="26" t="str">
        <f t="shared" si="104"/>
        <v>99</v>
      </c>
      <c r="P348" s="26" t="str">
        <f t="shared" si="105"/>
        <v>2001</v>
      </c>
      <c r="Q348" t="str">
        <f>Papers!A385</f>
        <v>2001-CNME-SH</v>
      </c>
      <c r="R348" s="2">
        <f t="shared" si="95"/>
        <v>5</v>
      </c>
      <c r="S348" s="2">
        <f t="shared" si="96"/>
        <v>10</v>
      </c>
      <c r="T348" s="2" t="str">
        <f t="shared" si="97"/>
        <v>CNME</v>
      </c>
      <c r="U348" s="2" t="str">
        <f>VLOOKUP(T348,Revistes!B$3:C$220,2, FALSE)</f>
        <v>2040-7947</v>
      </c>
      <c r="V348" s="25" t="str">
        <f>VLOOKUP(U348,Revistes!C$3:D$220,2, FALSE)</f>
        <v>R</v>
      </c>
      <c r="W348" s="25" t="str">
        <f>VLOOKUP(V348,Revistes!D$3:E$220,2, FALSE)</f>
        <v>S</v>
      </c>
      <c r="AA348" s="2">
        <v>2015</v>
      </c>
      <c r="AB348" s="2">
        <v>0</v>
      </c>
    </row>
    <row r="349" spans="1:28" ht="64">
      <c r="A349" s="26" t="str">
        <f>TRIM(Papers!B386)</f>
        <v>Arbitrary Lagrangian-Eulerian formulation for fluid-rigid body interaction</v>
      </c>
      <c r="B349" s="26" t="str">
        <f t="shared" si="98"/>
        <v>Arbitrary Lagrangian-Eulerian formulation for fluid-rigid body interaction</v>
      </c>
      <c r="C349" s="26" t="str">
        <f>TRIM(Papers!C386)</f>
        <v>Sarrate, J., Huerta, A. and Donéa, J.</v>
      </c>
      <c r="D349" s="26" t="str">
        <f>TRIM(Papers!D386)</f>
        <v>Computer Methods in Applied Mechanics and Engineering , Vol. 190, Issues 24, 25, pp. 3171-3188, 2001</v>
      </c>
      <c r="E349" s="26">
        <f t="shared" si="99"/>
        <v>100</v>
      </c>
      <c r="F349">
        <f t="shared" si="100"/>
        <v>55</v>
      </c>
      <c r="G349" s="26" t="str">
        <f t="shared" si="101"/>
        <v xml:space="preserve">Computer Methods in Applied Mechanics and Engineering </v>
      </c>
      <c r="H349" s="26">
        <f t="shared" si="106"/>
        <v>80</v>
      </c>
      <c r="I349" s="26">
        <f t="shared" si="107"/>
        <v>0</v>
      </c>
      <c r="J349" s="26">
        <f t="shared" si="108"/>
        <v>80</v>
      </c>
      <c r="K349" s="26" t="str">
        <f t="shared" si="102"/>
        <v>190, Issues 24, 25</v>
      </c>
      <c r="L349" s="26">
        <f t="shared" si="93"/>
        <v>90</v>
      </c>
      <c r="M349" s="27" t="str">
        <f t="shared" si="103"/>
        <v>3171</v>
      </c>
      <c r="N349" s="26">
        <f t="shared" si="94"/>
        <v>95</v>
      </c>
      <c r="O349" s="26" t="str">
        <f t="shared" si="104"/>
        <v>3188</v>
      </c>
      <c r="P349" s="26" t="str">
        <f t="shared" si="105"/>
        <v>2001</v>
      </c>
      <c r="Q349" t="str">
        <f>Papers!A386</f>
        <v>2001-CMAME-SHD</v>
      </c>
      <c r="R349" s="2">
        <f t="shared" si="95"/>
        <v>5</v>
      </c>
      <c r="S349" s="2">
        <f t="shared" si="96"/>
        <v>11</v>
      </c>
      <c r="T349" s="2" t="str">
        <f t="shared" si="97"/>
        <v>CMAME</v>
      </c>
      <c r="U349" s="2" t="str">
        <f>VLOOKUP(T349,Revistes!B$3:C$220,2, FALSE)</f>
        <v>0045-7825</v>
      </c>
      <c r="V349" s="25" t="str">
        <f>VLOOKUP(U349,Revistes!C$3:D$220,2, FALSE)</f>
        <v>R</v>
      </c>
      <c r="W349" s="25" t="str">
        <f>VLOOKUP(V349,Revistes!D$3:E$220,2, FALSE)</f>
        <v>S</v>
      </c>
      <c r="AA349" s="2">
        <v>2015</v>
      </c>
      <c r="AB349" s="2">
        <v>0</v>
      </c>
    </row>
    <row r="350" spans="1:28" ht="48">
      <c r="A350" s="26" t="str">
        <f>TRIM(Papers!B387)</f>
        <v>Consistent Tangent Matrices for Substepping Schemes</v>
      </c>
      <c r="B350" s="26" t="str">
        <f t="shared" si="98"/>
        <v>Consistent Tangent Matrices for Substepping Schemes</v>
      </c>
      <c r="C350" s="26" t="str">
        <f>TRIM(Papers!C387)</f>
        <v>Pérez-Foguet, A., Rodríguez-Ferran, A. and Huerta, A.</v>
      </c>
      <c r="D350" s="26" t="str">
        <f>TRIM(Papers!D387)</f>
        <v>Computer Methods in Applied Mechanics and Engineering , Vol. 190, Issues 35, 36, pp. 4627-4647, 2001</v>
      </c>
      <c r="E350" s="26">
        <f t="shared" si="99"/>
        <v>100</v>
      </c>
      <c r="F350">
        <f t="shared" si="100"/>
        <v>55</v>
      </c>
      <c r="G350" s="26" t="str">
        <f t="shared" si="101"/>
        <v xml:space="preserve">Computer Methods in Applied Mechanics and Engineering </v>
      </c>
      <c r="H350" s="26">
        <f t="shared" si="106"/>
        <v>80</v>
      </c>
      <c r="I350" s="26">
        <f t="shared" si="107"/>
        <v>0</v>
      </c>
      <c r="J350" s="26">
        <f t="shared" si="108"/>
        <v>80</v>
      </c>
      <c r="K350" s="26" t="str">
        <f t="shared" si="102"/>
        <v>190, Issues 35, 36</v>
      </c>
      <c r="L350" s="26">
        <f t="shared" si="93"/>
        <v>90</v>
      </c>
      <c r="M350" s="27" t="str">
        <f t="shared" si="103"/>
        <v>4627</v>
      </c>
      <c r="N350" s="26">
        <f t="shared" si="94"/>
        <v>95</v>
      </c>
      <c r="O350" s="26" t="str">
        <f t="shared" si="104"/>
        <v>4647</v>
      </c>
      <c r="P350" s="26" t="str">
        <f t="shared" si="105"/>
        <v>2001</v>
      </c>
      <c r="Q350" t="str">
        <f>Papers!A387</f>
        <v>2001-CMAME-PRH</v>
      </c>
      <c r="R350" s="2">
        <f t="shared" si="95"/>
        <v>5</v>
      </c>
      <c r="S350" s="2">
        <f t="shared" si="96"/>
        <v>11</v>
      </c>
      <c r="T350" s="2" t="str">
        <f t="shared" si="97"/>
        <v>CMAME</v>
      </c>
      <c r="U350" s="2" t="str">
        <f>VLOOKUP(T350,Revistes!B$3:C$220,2, FALSE)</f>
        <v>0045-7825</v>
      </c>
      <c r="V350" s="25" t="str">
        <f>VLOOKUP(U350,Revistes!C$3:D$220,2, FALSE)</f>
        <v>R</v>
      </c>
      <c r="W350" s="25" t="str">
        <f>VLOOKUP(V350,Revistes!D$3:E$220,2, FALSE)</f>
        <v>S</v>
      </c>
      <c r="AA350" s="2">
        <v>2015</v>
      </c>
      <c r="AB350" s="2">
        <v>0</v>
      </c>
    </row>
    <row r="351" spans="1:28" ht="64">
      <c r="A351" s="26" t="str">
        <f>TRIM(Papers!B388)</f>
        <v>Error estimation for adaptive computations of shell structures</v>
      </c>
      <c r="B351" s="26" t="str">
        <f t="shared" si="98"/>
        <v>Error estimation for adaptive computations of shell structures</v>
      </c>
      <c r="C351" s="26" t="str">
        <f>TRIM(Papers!C388)</f>
        <v>Díez, P., and Huerta, A.</v>
      </c>
      <c r="D351" s="26" t="str">
        <f>TRIM(Papers!D388)</f>
        <v>European Journal of Finite Elements (Revue Européenne des éléments finis) , Vol. 9, Issue 1, 2 i 3,/2000, pp. 49-66, 2000</v>
      </c>
      <c r="E351" s="26">
        <f t="shared" si="99"/>
        <v>121</v>
      </c>
      <c r="F351">
        <f t="shared" si="100"/>
        <v>75</v>
      </c>
      <c r="G351" s="26" t="str">
        <f t="shared" si="101"/>
        <v xml:space="preserve">European Journal of Finite Elements (Revue Européenne des éléments finis) </v>
      </c>
      <c r="H351" s="26">
        <f t="shared" si="106"/>
        <v>105</v>
      </c>
      <c r="I351" s="26">
        <f t="shared" si="107"/>
        <v>0</v>
      </c>
      <c r="J351" s="26">
        <f t="shared" si="108"/>
        <v>105</v>
      </c>
      <c r="K351" s="26" t="str">
        <f t="shared" si="102"/>
        <v>9, Issue 1, 2 i 3,/2000</v>
      </c>
      <c r="L351" s="26">
        <f t="shared" si="93"/>
        <v>113</v>
      </c>
      <c r="M351" s="27" t="str">
        <f t="shared" si="103"/>
        <v>49</v>
      </c>
      <c r="N351" s="26">
        <f t="shared" si="94"/>
        <v>116</v>
      </c>
      <c r="O351" s="26" t="str">
        <f t="shared" si="104"/>
        <v>66</v>
      </c>
      <c r="P351" s="26" t="str">
        <f t="shared" si="105"/>
        <v>2000</v>
      </c>
      <c r="Q351" t="str">
        <f>Papers!A388</f>
        <v>2000-REEF-HD</v>
      </c>
      <c r="R351" s="2">
        <f t="shared" si="95"/>
        <v>5</v>
      </c>
      <c r="S351" s="2">
        <f t="shared" si="96"/>
        <v>10</v>
      </c>
      <c r="T351" s="2" t="str">
        <f t="shared" si="97"/>
        <v>REEF</v>
      </c>
      <c r="U351" s="2" t="str">
        <f>VLOOKUP(T351,Revistes!B$3:C$220,2, FALSE)</f>
        <v>1779-7179</v>
      </c>
      <c r="V351" s="25" t="str">
        <f>VLOOKUP(U351,Revistes!C$3:D$220,2, FALSE)</f>
        <v>R</v>
      </c>
      <c r="W351" s="25" t="str">
        <f>VLOOKUP(V351,Revistes!D$3:E$220,2, FALSE)</f>
        <v>S</v>
      </c>
      <c r="AA351" s="2">
        <v>2015</v>
      </c>
      <c r="AB351" s="2">
        <v>0</v>
      </c>
    </row>
    <row r="352" spans="1:28" ht="64">
      <c r="A352" s="26" t="str">
        <f>TRIM(Papers!B389)</f>
        <v>Adaptivity based on error estimation for viscoplastic softening materials</v>
      </c>
      <c r="B352" s="26" t="str">
        <f t="shared" si="98"/>
        <v>Adaptivity based on error estimation for viscoplastic softening materials</v>
      </c>
      <c r="C352" s="26" t="str">
        <f>TRIM(Papers!C389)</f>
        <v>Díez, P., Arroyo, M. and Huerta, A.</v>
      </c>
      <c r="D352" s="26" t="str">
        <f>TRIM(Papers!D389)</f>
        <v>Mechanics of Cohesive-Frictional Materials , Vol. 5, Issue 2, pp. 87-112, 2000</v>
      </c>
      <c r="E352" s="26">
        <f t="shared" si="99"/>
        <v>78</v>
      </c>
      <c r="F352">
        <f t="shared" si="100"/>
        <v>44</v>
      </c>
      <c r="G352" s="26" t="str">
        <f t="shared" si="101"/>
        <v xml:space="preserve">Mechanics of Cohesive-Frictional Materials </v>
      </c>
      <c r="H352" s="26">
        <f t="shared" si="106"/>
        <v>61</v>
      </c>
      <c r="I352" s="26">
        <f t="shared" si="107"/>
        <v>0</v>
      </c>
      <c r="J352" s="26">
        <f t="shared" si="108"/>
        <v>61</v>
      </c>
      <c r="K352" s="26" t="str">
        <f t="shared" si="102"/>
        <v>5, Issue 2</v>
      </c>
      <c r="L352" s="26">
        <f t="shared" si="93"/>
        <v>69</v>
      </c>
      <c r="M352" s="27" t="str">
        <f t="shared" si="103"/>
        <v>87</v>
      </c>
      <c r="N352" s="26">
        <f t="shared" si="94"/>
        <v>73</v>
      </c>
      <c r="O352" s="26" t="str">
        <f t="shared" si="104"/>
        <v>112</v>
      </c>
      <c r="P352" s="26" t="str">
        <f t="shared" si="105"/>
        <v>2000</v>
      </c>
      <c r="Q352" t="str">
        <f>Papers!A389</f>
        <v>2000-MC-FM-DAH</v>
      </c>
      <c r="R352" s="2">
        <f t="shared" si="95"/>
        <v>5</v>
      </c>
      <c r="S352" s="2">
        <f t="shared" si="96"/>
        <v>8</v>
      </c>
      <c r="T352" s="2" t="str">
        <f>"MC-FM"</f>
        <v>MC-FM</v>
      </c>
      <c r="U352" s="2" t="str">
        <f>VLOOKUP(T352,Revistes!B$3:C$220,2, FALSE)</f>
        <v>1099-1484</v>
      </c>
      <c r="V352" s="25" t="str">
        <f>VLOOKUP(U352,Revistes!C$3:D$220,2, FALSE)</f>
        <v>R</v>
      </c>
      <c r="W352" s="25" t="str">
        <f>VLOOKUP(V352,Revistes!D$3:E$220,2, FALSE)</f>
        <v>S</v>
      </c>
      <c r="AA352" s="2">
        <v>2015</v>
      </c>
      <c r="AB352" s="2">
        <v>0</v>
      </c>
    </row>
    <row r="353" spans="1:28" ht="48">
      <c r="A353" s="26" t="str">
        <f>TRIM(Papers!B390)</f>
        <v>Error estimation and adaptivity for nonlocal damage models</v>
      </c>
      <c r="B353" s="26" t="str">
        <f t="shared" si="98"/>
        <v>Error estimation and adaptivity for nonlocal damage models</v>
      </c>
      <c r="C353" s="26" t="str">
        <f>TRIM(Papers!C390)</f>
        <v>Rodríguez-Ferran, A. and Huerta, A.</v>
      </c>
      <c r="D353" s="26" t="str">
        <f>TRIM(Papers!D390)</f>
        <v>International Journal of Solids and Structures , Vol. 37, Issue 48-50, pp. 7501-7528, 2000</v>
      </c>
      <c r="E353" s="26">
        <f t="shared" si="99"/>
        <v>90</v>
      </c>
      <c r="F353">
        <f t="shared" si="100"/>
        <v>48</v>
      </c>
      <c r="G353" s="26" t="str">
        <f t="shared" si="101"/>
        <v xml:space="preserve">International Journal of Solids and Structures </v>
      </c>
      <c r="H353" s="26">
        <f t="shared" si="106"/>
        <v>70</v>
      </c>
      <c r="I353" s="26">
        <f t="shared" si="107"/>
        <v>0</v>
      </c>
      <c r="J353" s="26">
        <f t="shared" si="108"/>
        <v>70</v>
      </c>
      <c r="K353" s="26" t="str">
        <f t="shared" si="102"/>
        <v>37, Issue 48-50</v>
      </c>
      <c r="L353" s="26">
        <f t="shared" si="93"/>
        <v>80</v>
      </c>
      <c r="M353" s="27" t="str">
        <f t="shared" si="103"/>
        <v>7501</v>
      </c>
      <c r="N353" s="26">
        <f t="shared" si="94"/>
        <v>85</v>
      </c>
      <c r="O353" s="26" t="str">
        <f t="shared" si="104"/>
        <v>7528</v>
      </c>
      <c r="P353" s="26" t="str">
        <f t="shared" si="105"/>
        <v>2000</v>
      </c>
      <c r="Q353" t="str">
        <f>Papers!A390</f>
        <v>2000-IJSS-RH</v>
      </c>
      <c r="R353" s="2">
        <f t="shared" si="95"/>
        <v>5</v>
      </c>
      <c r="S353" s="2">
        <f t="shared" si="96"/>
        <v>10</v>
      </c>
      <c r="T353" s="2" t="str">
        <f t="shared" ref="T353:T359" si="109">MID(Q353,R353+1,S353-R353-1)</f>
        <v>IJSS</v>
      </c>
      <c r="U353" s="2" t="str">
        <f>VLOOKUP(T353,Revistes!B$3:C$220,2, FALSE)</f>
        <v>0020-7683</v>
      </c>
      <c r="V353" s="25" t="str">
        <f>VLOOKUP(U353,Revistes!C$3:D$220,2, FALSE)</f>
        <v>R</v>
      </c>
      <c r="W353" s="25" t="str">
        <f>VLOOKUP(V353,Revistes!D$3:E$220,2, FALSE)</f>
        <v>S</v>
      </c>
      <c r="AA353" s="2">
        <v>2015</v>
      </c>
      <c r="AB353" s="2">
        <v>0</v>
      </c>
    </row>
    <row r="354" spans="1:28" ht="48">
      <c r="A354" s="26" t="str">
        <f>TRIM(Papers!B391)</f>
        <v>Efficient unstructured quadrilateral mesh generation</v>
      </c>
      <c r="B354" s="26" t="str">
        <f t="shared" si="98"/>
        <v>Efficient unstructured quadrilateral mesh generation</v>
      </c>
      <c r="C354" s="26" t="str">
        <f>TRIM(Papers!C391)</f>
        <v>Sarrate, J. and Huerta, A.</v>
      </c>
      <c r="D354" s="26" t="str">
        <f>TRIM(Papers!D391)</f>
        <v>International Journal for Numerical Methods in Engineering , Vol. 49, Issue 10, pp. 1327-1350, 2000</v>
      </c>
      <c r="E354" s="26">
        <f t="shared" si="99"/>
        <v>99</v>
      </c>
      <c r="F354">
        <f t="shared" si="100"/>
        <v>60</v>
      </c>
      <c r="G354" s="26" t="str">
        <f t="shared" si="101"/>
        <v xml:space="preserve">International Journal for Numerical Methods in Engineering </v>
      </c>
      <c r="H354" s="26">
        <f t="shared" si="106"/>
        <v>79</v>
      </c>
      <c r="I354" s="26">
        <f t="shared" si="107"/>
        <v>0</v>
      </c>
      <c r="J354" s="26">
        <f t="shared" si="108"/>
        <v>79</v>
      </c>
      <c r="K354" s="26" t="str">
        <f t="shared" si="102"/>
        <v>49, Issue 10</v>
      </c>
      <c r="L354" s="26">
        <f t="shared" si="93"/>
        <v>89</v>
      </c>
      <c r="M354" s="27" t="str">
        <f t="shared" si="103"/>
        <v>1327</v>
      </c>
      <c r="N354" s="26">
        <f t="shared" si="94"/>
        <v>94</v>
      </c>
      <c r="O354" s="26" t="str">
        <f t="shared" si="104"/>
        <v>1350</v>
      </c>
      <c r="P354" s="26" t="str">
        <f t="shared" si="105"/>
        <v>2000</v>
      </c>
      <c r="Q354" t="str">
        <f>Papers!A391</f>
        <v>2000-IJNME-SH</v>
      </c>
      <c r="R354" s="2">
        <f t="shared" si="95"/>
        <v>5</v>
      </c>
      <c r="S354" s="2">
        <f t="shared" si="96"/>
        <v>11</v>
      </c>
      <c r="T354" s="2" t="str">
        <f t="shared" si="109"/>
        <v>IJNME</v>
      </c>
      <c r="U354" s="2" t="str">
        <f>VLOOKUP(T354,Revistes!B$3:C$220,2, FALSE)</f>
        <v>1097-0207</v>
      </c>
      <c r="V354" s="25" t="str">
        <f>VLOOKUP(U354,Revistes!C$3:D$220,2, FALSE)</f>
        <v>R</v>
      </c>
      <c r="W354" s="25" t="str">
        <f>VLOOKUP(V354,Revistes!D$3:E$220,2, FALSE)</f>
        <v>S</v>
      </c>
      <c r="AA354" s="2">
        <v>2015</v>
      </c>
      <c r="AB354" s="2">
        <v>0</v>
      </c>
    </row>
    <row r="355" spans="1:28" ht="96">
      <c r="A355" s="26" t="str">
        <f>TRIM(Papers!B392)</f>
        <v>Numerical differentiation for non-trivial consistent tangent matrices: an application to the MRS-Lade model</v>
      </c>
      <c r="B355" s="26" t="str">
        <f t="shared" si="98"/>
        <v>Numerical differentiation for non-trivial consistent tangent matrices: an application to the MRS-Lade model</v>
      </c>
      <c r="C355" s="26" t="str">
        <f>TRIM(Papers!C392)</f>
        <v>Pérez-Foguet, A., Rodríguez-Ferran, A. and Huerta, A.</v>
      </c>
      <c r="D355" s="26" t="str">
        <f>TRIM(Papers!D392)</f>
        <v>International Journal for Numerical Methods in Engineering , Vol. 48, Issue 2, pp. 159-184, 2000</v>
      </c>
      <c r="E355" s="26">
        <f t="shared" si="99"/>
        <v>96</v>
      </c>
      <c r="F355">
        <f t="shared" si="100"/>
        <v>60</v>
      </c>
      <c r="G355" s="26" t="str">
        <f t="shared" si="101"/>
        <v xml:space="preserve">International Journal for Numerical Methods in Engineering </v>
      </c>
      <c r="H355" s="26">
        <f t="shared" si="106"/>
        <v>78</v>
      </c>
      <c r="I355" s="26">
        <f t="shared" si="107"/>
        <v>0</v>
      </c>
      <c r="J355" s="26">
        <f t="shared" si="108"/>
        <v>78</v>
      </c>
      <c r="K355" s="26" t="str">
        <f t="shared" si="102"/>
        <v>48, Issue 2</v>
      </c>
      <c r="L355" s="26">
        <f t="shared" si="93"/>
        <v>87</v>
      </c>
      <c r="M355" s="27" t="str">
        <f t="shared" si="103"/>
        <v>159</v>
      </c>
      <c r="N355" s="26">
        <f t="shared" si="94"/>
        <v>91</v>
      </c>
      <c r="O355" s="26" t="str">
        <f t="shared" si="104"/>
        <v>184</v>
      </c>
      <c r="P355" s="26" t="str">
        <f t="shared" si="105"/>
        <v>2000</v>
      </c>
      <c r="Q355" t="str">
        <f>Papers!A392</f>
        <v>2000-IJNME-PRH</v>
      </c>
      <c r="R355" s="2">
        <f t="shared" si="95"/>
        <v>5</v>
      </c>
      <c r="S355" s="2">
        <f t="shared" si="96"/>
        <v>11</v>
      </c>
      <c r="T355" s="2" t="str">
        <f t="shared" si="109"/>
        <v>IJNME</v>
      </c>
      <c r="U355" s="2" t="str">
        <f>VLOOKUP(T355,Revistes!B$3:C$220,2, FALSE)</f>
        <v>1097-0207</v>
      </c>
      <c r="V355" s="25" t="str">
        <f>VLOOKUP(U355,Revistes!C$3:D$220,2, FALSE)</f>
        <v>R</v>
      </c>
      <c r="W355" s="25" t="str">
        <f>VLOOKUP(V355,Revistes!D$3:E$220,2, FALSE)</f>
        <v>S</v>
      </c>
      <c r="AA355" s="2">
        <v>2015</v>
      </c>
      <c r="AB355" s="2">
        <v>0</v>
      </c>
    </row>
    <row r="356" spans="1:28" ht="64">
      <c r="A356" s="26" t="str">
        <f>TRIM(Papers!B393)</f>
        <v>Enrichment and Coupling of the Finite Element and Meshless Methods</v>
      </c>
      <c r="B356" s="26" t="str">
        <f t="shared" si="98"/>
        <v>Enrichment and Coupling of the Finite Element and Meshless Methods</v>
      </c>
      <c r="C356" s="26" t="str">
        <f>TRIM(Papers!C393)</f>
        <v>Huerta, A. and Fernández-Méndez, S.</v>
      </c>
      <c r="D356" s="26" t="str">
        <f>TRIM(Papers!D393)</f>
        <v>International Journal for Numerical Methods in Engineering , Vol. 48, Issue 11, pp. 1615-1636, 2000</v>
      </c>
      <c r="E356" s="26">
        <f t="shared" si="99"/>
        <v>99</v>
      </c>
      <c r="F356">
        <f t="shared" si="100"/>
        <v>60</v>
      </c>
      <c r="G356" s="26" t="str">
        <f t="shared" si="101"/>
        <v xml:space="preserve">International Journal for Numerical Methods in Engineering </v>
      </c>
      <c r="H356" s="26">
        <f t="shared" si="106"/>
        <v>79</v>
      </c>
      <c r="I356" s="26">
        <f t="shared" si="107"/>
        <v>0</v>
      </c>
      <c r="J356" s="26">
        <f t="shared" si="108"/>
        <v>79</v>
      </c>
      <c r="K356" s="26" t="str">
        <f t="shared" si="102"/>
        <v>48, Issue 11</v>
      </c>
      <c r="L356" s="26">
        <f t="shared" si="93"/>
        <v>89</v>
      </c>
      <c r="M356" s="27" t="str">
        <f t="shared" si="103"/>
        <v>1615</v>
      </c>
      <c r="N356" s="26">
        <f t="shared" si="94"/>
        <v>94</v>
      </c>
      <c r="O356" s="26" t="str">
        <f t="shared" si="104"/>
        <v>1636</v>
      </c>
      <c r="P356" s="26" t="str">
        <f t="shared" si="105"/>
        <v>2000</v>
      </c>
      <c r="Q356" t="str">
        <f>Papers!A393</f>
        <v>2000-IJNME-HF</v>
      </c>
      <c r="R356" s="2">
        <f t="shared" si="95"/>
        <v>5</v>
      </c>
      <c r="S356" s="2">
        <f t="shared" si="96"/>
        <v>11</v>
      </c>
      <c r="T356" s="2" t="str">
        <f t="shared" si="109"/>
        <v>IJNME</v>
      </c>
      <c r="U356" s="2" t="str">
        <f>VLOOKUP(T356,Revistes!B$3:C$220,2, FALSE)</f>
        <v>1097-0207</v>
      </c>
      <c r="V356" s="25" t="str">
        <f>VLOOKUP(U356,Revistes!C$3:D$220,2, FALSE)</f>
        <v>R</v>
      </c>
      <c r="W356" s="25" t="str">
        <f>VLOOKUP(V356,Revistes!D$3:E$220,2, FALSE)</f>
        <v>S</v>
      </c>
      <c r="AA356" s="2">
        <v>2015</v>
      </c>
      <c r="AB356" s="2">
        <v>0</v>
      </c>
    </row>
    <row r="357" spans="1:28" ht="96">
      <c r="A357" s="26" t="str">
        <f>TRIM(Papers!B394)</f>
        <v>Numerical differentiation for local and global tangent operators in computational plasticity</v>
      </c>
      <c r="B357" s="26" t="str">
        <f t="shared" si="98"/>
        <v>Numerical differentiation for local and global tangent operators in computational plasticity</v>
      </c>
      <c r="C357" s="26" t="str">
        <f>TRIM(Papers!C394)</f>
        <v>Pérez-Foguet, A., Rodríguez-Ferran, A. and Huerta, A.</v>
      </c>
      <c r="D357" s="26" t="str">
        <f>TRIM(Papers!D394)</f>
        <v>Computer Methods in Applied Mechanics and Engineering , Vol. 189, Issue 1, pp. 277-296, 2000</v>
      </c>
      <c r="E357" s="26">
        <f t="shared" si="99"/>
        <v>92</v>
      </c>
      <c r="F357">
        <f t="shared" si="100"/>
        <v>55</v>
      </c>
      <c r="G357" s="26" t="str">
        <f t="shared" si="101"/>
        <v xml:space="preserve">Computer Methods in Applied Mechanics and Engineering </v>
      </c>
      <c r="H357" s="26">
        <f t="shared" si="106"/>
        <v>74</v>
      </c>
      <c r="I357" s="26">
        <f t="shared" si="107"/>
        <v>0</v>
      </c>
      <c r="J357" s="26">
        <f t="shared" si="108"/>
        <v>74</v>
      </c>
      <c r="K357" s="26" t="str">
        <f t="shared" si="102"/>
        <v>189, Issue 1</v>
      </c>
      <c r="L357" s="26">
        <f t="shared" si="93"/>
        <v>83</v>
      </c>
      <c r="M357" s="27" t="str">
        <f t="shared" si="103"/>
        <v>277</v>
      </c>
      <c r="N357" s="26">
        <f t="shared" si="94"/>
        <v>87</v>
      </c>
      <c r="O357" s="26" t="str">
        <f t="shared" si="104"/>
        <v>296</v>
      </c>
      <c r="P357" s="26" t="str">
        <f t="shared" si="105"/>
        <v>2000</v>
      </c>
      <c r="Q357" t="str">
        <f>Papers!A394</f>
        <v>2000-CMAME-PRH</v>
      </c>
      <c r="R357" s="2">
        <f t="shared" si="95"/>
        <v>5</v>
      </c>
      <c r="S357" s="2">
        <f t="shared" si="96"/>
        <v>11</v>
      </c>
      <c r="T357" s="2" t="str">
        <f t="shared" si="109"/>
        <v>CMAME</v>
      </c>
      <c r="U357" s="2" t="str">
        <f>VLOOKUP(T357,Revistes!B$3:C$220,2, FALSE)</f>
        <v>0045-7825</v>
      </c>
      <c r="V357" s="25" t="str">
        <f>VLOOKUP(U357,Revistes!C$3:D$220,2, FALSE)</f>
        <v>R</v>
      </c>
      <c r="W357" s="25" t="str">
        <f>VLOOKUP(V357,Revistes!D$3:E$220,2, FALSE)</f>
        <v>S</v>
      </c>
      <c r="AA357" s="2">
        <v>2015</v>
      </c>
      <c r="AB357" s="2">
        <v>0</v>
      </c>
    </row>
    <row r="358" spans="1:28" ht="80">
      <c r="A358" s="26" t="str">
        <f>TRIM(Papers!B395)</f>
        <v>Error Estimation Including Pollution Assessment for Nonlinear Finite Element Analysis</v>
      </c>
      <c r="B358" s="26" t="str">
        <f t="shared" si="98"/>
        <v>Error Estimation Including Pollution Assessment for Nonlinear Finite Element Analysis</v>
      </c>
      <c r="C358" s="26" t="str">
        <f>TRIM(Papers!C395)</f>
        <v>Huerta, A. and Díez, P.</v>
      </c>
      <c r="D358" s="26" t="str">
        <f>TRIM(Papers!D395)</f>
        <v>Computer Methods in Applied Mechanics and Engineering , Vol. 181, Issues 1,3, pp. 21-41, 2000</v>
      </c>
      <c r="E358" s="26">
        <f t="shared" si="99"/>
        <v>93</v>
      </c>
      <c r="F358">
        <f t="shared" si="100"/>
        <v>55</v>
      </c>
      <c r="G358" s="26" t="str">
        <f t="shared" si="101"/>
        <v xml:space="preserve">Computer Methods in Applied Mechanics and Engineering </v>
      </c>
      <c r="H358" s="26">
        <f t="shared" si="106"/>
        <v>77</v>
      </c>
      <c r="I358" s="26">
        <f t="shared" si="107"/>
        <v>0</v>
      </c>
      <c r="J358" s="26">
        <f t="shared" si="108"/>
        <v>77</v>
      </c>
      <c r="K358" s="26" t="str">
        <f t="shared" si="102"/>
        <v>181, Issues 1,3</v>
      </c>
      <c r="L358" s="26">
        <f t="shared" si="93"/>
        <v>85</v>
      </c>
      <c r="M358" s="27" t="str">
        <f t="shared" si="103"/>
        <v>21</v>
      </c>
      <c r="N358" s="26">
        <f t="shared" si="94"/>
        <v>88</v>
      </c>
      <c r="O358" s="26" t="str">
        <f t="shared" si="104"/>
        <v>41</v>
      </c>
      <c r="P358" s="26" t="str">
        <f t="shared" si="105"/>
        <v>2000</v>
      </c>
      <c r="Q358" t="str">
        <f>Papers!A395</f>
        <v>2000-CMAME-HD</v>
      </c>
      <c r="R358" s="2">
        <f t="shared" si="95"/>
        <v>5</v>
      </c>
      <c r="S358" s="2">
        <f t="shared" si="96"/>
        <v>11</v>
      </c>
      <c r="T358" s="2" t="str">
        <f t="shared" si="109"/>
        <v>CMAME</v>
      </c>
      <c r="U358" s="2" t="str">
        <f>VLOOKUP(T358,Revistes!B$3:C$220,2, FALSE)</f>
        <v>0045-7825</v>
      </c>
      <c r="V358" s="25" t="str">
        <f>VLOOKUP(U358,Revistes!C$3:D$220,2, FALSE)</f>
        <v>R</v>
      </c>
      <c r="W358" s="25" t="str">
        <f>VLOOKUP(V358,Revistes!D$3:E$220,2, FALSE)</f>
        <v>S</v>
      </c>
      <c r="AA358" s="2">
        <v>2015</v>
      </c>
      <c r="AB358" s="2">
        <v>0</v>
      </c>
    </row>
    <row r="359" spans="1:28" ht="80">
      <c r="A359" s="26" t="str">
        <f>TRIM(Papers!B396)</f>
        <v>High-order accurate time-stepping schemes for convection-diffusion problems</v>
      </c>
      <c r="B359" s="26" t="str">
        <f t="shared" si="98"/>
        <v>High-order accurate time-stepping schemes for convection-diffusion problems</v>
      </c>
      <c r="C359" s="26" t="str">
        <f>TRIM(Papers!C396)</f>
        <v>Donéa, J., Roig, B. and Huerta, A.</v>
      </c>
      <c r="D359" s="26" t="str">
        <f>TRIM(Papers!D396)</f>
        <v>Computer Methods in Applied Mechanics and Engineering , Vol. 182, Issues 3, 4, pp. 249-275, 2000</v>
      </c>
      <c r="E359" s="26">
        <f t="shared" si="99"/>
        <v>96</v>
      </c>
      <c r="F359">
        <f t="shared" si="100"/>
        <v>55</v>
      </c>
      <c r="G359" s="26" t="str">
        <f t="shared" si="101"/>
        <v xml:space="preserve">Computer Methods in Applied Mechanics and Engineering </v>
      </c>
      <c r="H359" s="26">
        <f t="shared" si="106"/>
        <v>78</v>
      </c>
      <c r="I359" s="26">
        <f t="shared" si="107"/>
        <v>0</v>
      </c>
      <c r="J359" s="26">
        <f t="shared" si="108"/>
        <v>78</v>
      </c>
      <c r="K359" s="26" t="str">
        <f t="shared" si="102"/>
        <v>182, Issues 3, 4</v>
      </c>
      <c r="L359" s="26">
        <f t="shared" si="93"/>
        <v>87</v>
      </c>
      <c r="M359" s="27" t="str">
        <f t="shared" si="103"/>
        <v>249</v>
      </c>
      <c r="N359" s="26">
        <f t="shared" si="94"/>
        <v>91</v>
      </c>
      <c r="O359" s="26" t="str">
        <f t="shared" si="104"/>
        <v>275</v>
      </c>
      <c r="P359" s="26" t="str">
        <f t="shared" si="105"/>
        <v>2000</v>
      </c>
      <c r="Q359" t="str">
        <f>Papers!A396</f>
        <v>2000-CMAME-DRH</v>
      </c>
      <c r="R359" s="2">
        <f t="shared" si="95"/>
        <v>5</v>
      </c>
      <c r="S359" s="2">
        <f t="shared" si="96"/>
        <v>11</v>
      </c>
      <c r="T359" s="2" t="str">
        <f t="shared" si="109"/>
        <v>CMAME</v>
      </c>
      <c r="U359" s="2" t="str">
        <f>VLOOKUP(T359,Revistes!B$3:C$220,2, FALSE)</f>
        <v>0045-7825</v>
      </c>
      <c r="V359" s="25" t="str">
        <f>VLOOKUP(U359,Revistes!C$3:D$220,2, FALSE)</f>
        <v>R</v>
      </c>
      <c r="W359" s="25" t="str">
        <f>VLOOKUP(V359,Revistes!D$3:E$220,2, FALSE)</f>
        <v>S</v>
      </c>
      <c r="AA359" s="2">
        <v>2015</v>
      </c>
      <c r="AB359" s="2">
        <v>0</v>
      </c>
    </row>
    <row r="360" spans="1:28" ht="80">
      <c r="A360" s="26" t="str">
        <f>TRIM(Papers!B397)</f>
        <v>Accuracy of two stress update algorithms for shear-free large deformation paths</v>
      </c>
      <c r="B360" s="26" t="str">
        <f t="shared" si="98"/>
        <v>Accuracy of two stress update algorithms for shear-free large deformation paths</v>
      </c>
      <c r="C360" s="26" t="str">
        <f>TRIM(Papers!C397)</f>
        <v>Rodríguez-Ferran, A. and Huerta, A.</v>
      </c>
      <c r="D360" s="26" t="str">
        <f>TRIM(Papers!D397)</f>
        <v>Journal of Engineering Mechanics (ASCE) , Vol. 125, Issue 6, pp. 715-717, 1999</v>
      </c>
      <c r="E360" s="26">
        <f t="shared" si="99"/>
        <v>78</v>
      </c>
      <c r="F360">
        <f t="shared" si="100"/>
        <v>41</v>
      </c>
      <c r="G360" s="26" t="str">
        <f t="shared" si="101"/>
        <v xml:space="preserve">Journal of Engineering Mechanics (ASCE) </v>
      </c>
      <c r="H360" s="26">
        <f t="shared" si="106"/>
        <v>60</v>
      </c>
      <c r="I360" s="26">
        <f t="shared" si="107"/>
        <v>0</v>
      </c>
      <c r="J360" s="26">
        <f t="shared" si="108"/>
        <v>60</v>
      </c>
      <c r="K360" s="26" t="str">
        <f t="shared" si="102"/>
        <v>125, Issue 6</v>
      </c>
      <c r="L360" s="26">
        <f t="shared" si="93"/>
        <v>69</v>
      </c>
      <c r="M360" s="27" t="str">
        <f t="shared" si="103"/>
        <v>715</v>
      </c>
      <c r="N360" s="26">
        <f t="shared" si="94"/>
        <v>73</v>
      </c>
      <c r="O360" s="26" t="str">
        <f t="shared" si="104"/>
        <v>717</v>
      </c>
      <c r="P360" s="26" t="str">
        <f t="shared" si="105"/>
        <v>1999</v>
      </c>
      <c r="Q360" t="str">
        <f>Papers!A397</f>
        <v>1999-JEM-ASCE-RH</v>
      </c>
      <c r="R360" s="2">
        <f t="shared" si="95"/>
        <v>5</v>
      </c>
      <c r="S360" s="2">
        <f t="shared" si="96"/>
        <v>9</v>
      </c>
      <c r="T360" s="2" t="str">
        <f>"JEM(ASCE)"</f>
        <v>JEM(ASCE)</v>
      </c>
      <c r="U360" s="2" t="str">
        <f>VLOOKUP(T360,Revistes!B$3:C$220,2, FALSE)</f>
        <v>0733-9399</v>
      </c>
      <c r="V360" s="25" t="str">
        <f>VLOOKUP(U360,Revistes!C$3:D$220,2, FALSE)</f>
        <v>R</v>
      </c>
      <c r="W360" s="25" t="str">
        <f>VLOOKUP(V360,Revistes!D$3:E$220,2, FALSE)</f>
        <v>S</v>
      </c>
      <c r="AA360" s="2">
        <v>2015</v>
      </c>
      <c r="AB360" s="2">
        <v>0</v>
      </c>
    </row>
    <row r="361" spans="1:28" ht="48">
      <c r="A361" s="26" t="str">
        <f>TRIM(Papers!B398)</f>
        <v>Plastic flow potential for cone region of MRS-Lade model</v>
      </c>
      <c r="B361" s="26" t="str">
        <f t="shared" si="98"/>
        <v>Plastic flow potential for cone region of MRS-Lade model</v>
      </c>
      <c r="C361" s="26" t="str">
        <f>TRIM(Papers!C398)</f>
        <v>Pérez-Foguet, A. and Huerta, A.</v>
      </c>
      <c r="D361" s="26" t="str">
        <f>TRIM(Papers!D398)</f>
        <v>Journal of Engineering Mechanics (ASCE) , Vol. 125, Issue 3, pp. 364-367, 1999</v>
      </c>
      <c r="E361" s="26">
        <f t="shared" si="99"/>
        <v>78</v>
      </c>
      <c r="F361">
        <f t="shared" si="100"/>
        <v>41</v>
      </c>
      <c r="G361" s="26" t="str">
        <f t="shared" si="101"/>
        <v xml:space="preserve">Journal of Engineering Mechanics (ASCE) </v>
      </c>
      <c r="H361" s="26">
        <f t="shared" si="106"/>
        <v>60</v>
      </c>
      <c r="I361" s="26">
        <f t="shared" si="107"/>
        <v>0</v>
      </c>
      <c r="J361" s="26">
        <f t="shared" si="108"/>
        <v>60</v>
      </c>
      <c r="K361" s="26" t="str">
        <f t="shared" si="102"/>
        <v>125, Issue 3</v>
      </c>
      <c r="L361" s="26">
        <f t="shared" si="93"/>
        <v>69</v>
      </c>
      <c r="M361" s="27" t="str">
        <f t="shared" si="103"/>
        <v>364</v>
      </c>
      <c r="N361" s="26">
        <f t="shared" si="94"/>
        <v>73</v>
      </c>
      <c r="O361" s="26" t="str">
        <f t="shared" si="104"/>
        <v>367</v>
      </c>
      <c r="P361" s="26" t="str">
        <f t="shared" si="105"/>
        <v>1999</v>
      </c>
      <c r="Q361" t="str">
        <f>Papers!A398</f>
        <v>1999-JEM-ASCE-PH</v>
      </c>
      <c r="R361" s="2">
        <f t="shared" si="95"/>
        <v>5</v>
      </c>
      <c r="S361" s="2">
        <f t="shared" si="96"/>
        <v>9</v>
      </c>
      <c r="T361" s="2" t="str">
        <f>"JEM(ASCE)"</f>
        <v>JEM(ASCE)</v>
      </c>
      <c r="U361" s="2" t="str">
        <f>VLOOKUP(T361,Revistes!B$3:C$220,2, FALSE)</f>
        <v>0733-9399</v>
      </c>
      <c r="V361" s="25" t="str">
        <f>VLOOKUP(U361,Revistes!C$3:D$220,2, FALSE)</f>
        <v>R</v>
      </c>
      <c r="W361" s="25" t="str">
        <f>VLOOKUP(V361,Revistes!D$3:E$220,2, FALSE)</f>
        <v>S</v>
      </c>
      <c r="AA361" s="2">
        <v>2015</v>
      </c>
      <c r="AB361" s="2">
        <v>0</v>
      </c>
    </row>
    <row r="362" spans="1:28" ht="80">
      <c r="A362" s="26" t="str">
        <f>TRIM(Papers!B399)</f>
        <v>A Posteriori Finite Element Error Bounds for Nonlinear Outputs of the Helmholtz Equation</v>
      </c>
      <c r="B362" s="26" t="str">
        <f t="shared" si="98"/>
        <v>A Posteriori Finite Element Error Bounds for Nonlinear Outputs of the Helmholtz Equation</v>
      </c>
      <c r="C362" s="26" t="str">
        <f>TRIM(Papers!C399)</f>
        <v>Sarrate, J., Peraire, J. and Patera</v>
      </c>
      <c r="D362" s="26" t="str">
        <f>TRIM(Papers!D399)</f>
        <v>International Journal for Numerical Methods in Fluids , Vol. 31, Issue 1, pp. 17-36, 1999</v>
      </c>
      <c r="E362" s="26">
        <f t="shared" si="99"/>
        <v>89</v>
      </c>
      <c r="F362">
        <f t="shared" si="100"/>
        <v>55</v>
      </c>
      <c r="G362" s="26" t="str">
        <f t="shared" si="101"/>
        <v xml:space="preserve">International Journal for Numerical Methods in Fluids </v>
      </c>
      <c r="H362" s="26">
        <f t="shared" si="106"/>
        <v>73</v>
      </c>
      <c r="I362" s="26">
        <f t="shared" si="107"/>
        <v>0</v>
      </c>
      <c r="J362" s="26">
        <f t="shared" si="108"/>
        <v>73</v>
      </c>
      <c r="K362" s="26" t="str">
        <f t="shared" si="102"/>
        <v>31, Issue 1</v>
      </c>
      <c r="L362" s="26">
        <f t="shared" si="93"/>
        <v>81</v>
      </c>
      <c r="M362" s="27" t="str">
        <f t="shared" si="103"/>
        <v>17</v>
      </c>
      <c r="N362" s="26">
        <f t="shared" si="94"/>
        <v>84</v>
      </c>
      <c r="O362" s="26" t="str">
        <f t="shared" si="104"/>
        <v>36</v>
      </c>
      <c r="P362" s="26" t="str">
        <f t="shared" si="105"/>
        <v>1999</v>
      </c>
      <c r="Q362" t="str">
        <f>Papers!A399</f>
        <v>1999-IJNMF-SPP</v>
      </c>
      <c r="R362" s="2">
        <f t="shared" si="95"/>
        <v>5</v>
      </c>
      <c r="S362" s="2">
        <f t="shared" si="96"/>
        <v>11</v>
      </c>
      <c r="T362" s="2" t="str">
        <f t="shared" ref="T362:T368" si="110">MID(Q362,R362+1,S362-R362-1)</f>
        <v>IJNMF</v>
      </c>
      <c r="U362" s="2" t="str">
        <f>VLOOKUP(T362,Revistes!B$3:C$220,2, FALSE)</f>
        <v>1097-0363</v>
      </c>
      <c r="V362" s="25" t="str">
        <f>VLOOKUP(U362,Revistes!C$3:D$220,2, FALSE)</f>
        <v>R</v>
      </c>
      <c r="W362" s="25" t="str">
        <f>VLOOKUP(V362,Revistes!D$3:E$220,2, FALSE)</f>
        <v>S</v>
      </c>
      <c r="AA362" s="2">
        <v>2015</v>
      </c>
      <c r="AB362" s="2">
        <v>0</v>
      </c>
    </row>
    <row r="363" spans="1:28" ht="80">
      <c r="A363" s="26" t="str">
        <f>TRIM(Papers!B400)</f>
        <v>Adapting Broyden Method to Handle Linear Constraints Imposed via Lagrange Multipliers</v>
      </c>
      <c r="B363" s="26" t="str">
        <f t="shared" si="98"/>
        <v>Adapting Broyden Method to Handle Linear Constraints Imposed via Lagrange Multipliers</v>
      </c>
      <c r="C363" s="26" t="str">
        <f>TRIM(Papers!C400)</f>
        <v>Rodríguez-Ferran, A. and Huerta, A.</v>
      </c>
      <c r="D363" s="26" t="str">
        <f>TRIM(Papers!D400)</f>
        <v>International Journal for Numerical Methods in Engineering , Vol. 46, Issue 12, pp. 2011-2026, 1999</v>
      </c>
      <c r="E363" s="26">
        <f t="shared" si="99"/>
        <v>99</v>
      </c>
      <c r="F363">
        <f t="shared" si="100"/>
        <v>60</v>
      </c>
      <c r="G363" s="26" t="str">
        <f t="shared" si="101"/>
        <v xml:space="preserve">International Journal for Numerical Methods in Engineering </v>
      </c>
      <c r="H363" s="26">
        <f t="shared" si="106"/>
        <v>79</v>
      </c>
      <c r="I363" s="26">
        <f t="shared" si="107"/>
        <v>0</v>
      </c>
      <c r="J363" s="26">
        <f t="shared" si="108"/>
        <v>79</v>
      </c>
      <c r="K363" s="26" t="str">
        <f t="shared" si="102"/>
        <v>46, Issue 12</v>
      </c>
      <c r="L363" s="26">
        <f t="shared" si="93"/>
        <v>89</v>
      </c>
      <c r="M363" s="27" t="str">
        <f t="shared" si="103"/>
        <v>2011</v>
      </c>
      <c r="N363" s="26">
        <f t="shared" si="94"/>
        <v>94</v>
      </c>
      <c r="O363" s="26" t="str">
        <f t="shared" si="104"/>
        <v>2026</v>
      </c>
      <c r="P363" s="26" t="str">
        <f t="shared" si="105"/>
        <v>1999</v>
      </c>
      <c r="Q363" t="str">
        <f>Papers!A400</f>
        <v>1999-IJNME-RH</v>
      </c>
      <c r="R363" s="2">
        <f t="shared" si="95"/>
        <v>5</v>
      </c>
      <c r="S363" s="2">
        <f t="shared" si="96"/>
        <v>11</v>
      </c>
      <c r="T363" s="2" t="str">
        <f t="shared" si="110"/>
        <v>IJNME</v>
      </c>
      <c r="U363" s="2" t="str">
        <f>VLOOKUP(T363,Revistes!B$3:C$220,2, FALSE)</f>
        <v>1097-0207</v>
      </c>
      <c r="V363" s="25" t="str">
        <f>VLOOKUP(U363,Revistes!C$3:D$220,2, FALSE)</f>
        <v>R</v>
      </c>
      <c r="W363" s="25" t="str">
        <f>VLOOKUP(V363,Revistes!D$3:E$220,2, FALSE)</f>
        <v>S</v>
      </c>
      <c r="AA363" s="2">
        <v>2015</v>
      </c>
      <c r="AB363" s="2">
        <v>0</v>
      </c>
    </row>
    <row r="364" spans="1:28" ht="64">
      <c r="A364" s="26" t="str">
        <f>TRIM(Papers!B401)</f>
        <v>Adaptive finite element strategies based on error assessment</v>
      </c>
      <c r="B364" s="26" t="str">
        <f t="shared" si="98"/>
        <v>Adaptive finite element strategies based on error assessment</v>
      </c>
      <c r="C364" s="26" t="str">
        <f>TRIM(Papers!C401)</f>
        <v>Huerta, A., Rodríguez-Ferran, A., Díez, P. and Sarrate, J.</v>
      </c>
      <c r="D364" s="26" t="str">
        <f>TRIM(Papers!D401)</f>
        <v>International Journal for Numerical Methods in Engineering , Vol. 46, Issue 10, pp. 1803-1818, 1999</v>
      </c>
      <c r="E364" s="26">
        <f t="shared" si="99"/>
        <v>99</v>
      </c>
      <c r="F364">
        <f t="shared" si="100"/>
        <v>60</v>
      </c>
      <c r="G364" s="26" t="str">
        <f t="shared" si="101"/>
        <v xml:space="preserve">International Journal for Numerical Methods in Engineering </v>
      </c>
      <c r="H364" s="26">
        <f t="shared" si="106"/>
        <v>79</v>
      </c>
      <c r="I364" s="26">
        <f t="shared" si="107"/>
        <v>0</v>
      </c>
      <c r="J364" s="26">
        <f t="shared" si="108"/>
        <v>79</v>
      </c>
      <c r="K364" s="26" t="str">
        <f t="shared" si="102"/>
        <v>46, Issue 10</v>
      </c>
      <c r="L364" s="26">
        <f t="shared" si="93"/>
        <v>89</v>
      </c>
      <c r="M364" s="27" t="str">
        <f t="shared" si="103"/>
        <v>1803</v>
      </c>
      <c r="N364" s="26">
        <f t="shared" si="94"/>
        <v>94</v>
      </c>
      <c r="O364" s="26" t="str">
        <f t="shared" si="104"/>
        <v>1818</v>
      </c>
      <c r="P364" s="26" t="str">
        <f t="shared" si="105"/>
        <v>1999</v>
      </c>
      <c r="Q364" t="str">
        <f>Papers!A401</f>
        <v>1999-IJNME-HRDS</v>
      </c>
      <c r="R364" s="2">
        <f t="shared" si="95"/>
        <v>5</v>
      </c>
      <c r="S364" s="2">
        <f t="shared" si="96"/>
        <v>11</v>
      </c>
      <c r="T364" s="2" t="str">
        <f t="shared" si="110"/>
        <v>IJNME</v>
      </c>
      <c r="U364" s="2" t="str">
        <f>VLOOKUP(T364,Revistes!B$3:C$220,2, FALSE)</f>
        <v>1097-0207</v>
      </c>
      <c r="V364" s="25" t="str">
        <f>VLOOKUP(U364,Revistes!C$3:D$220,2, FALSE)</f>
        <v>R</v>
      </c>
      <c r="W364" s="25" t="str">
        <f>VLOOKUP(V364,Revistes!D$3:E$220,2, FALSE)</f>
        <v>S</v>
      </c>
      <c r="AA364" s="2">
        <v>2015</v>
      </c>
      <c r="AB364" s="2">
        <v>0</v>
      </c>
    </row>
    <row r="365" spans="1:28" ht="50" customHeight="1">
      <c r="A365" s="26" t="str">
        <f>TRIM(Papers!B402)</f>
        <v>Analysis of the vane test considering size and time effects</v>
      </c>
      <c r="B365" s="26" t="str">
        <f t="shared" si="98"/>
        <v>Analysis of the vane test considering size and time effects</v>
      </c>
      <c r="C365" s="26" t="str">
        <f>TRIM(Papers!C402)</f>
        <v>Pérez-Foguet, A., Ledesma, A. and Huerta, A.</v>
      </c>
      <c r="D365" s="26" t="str">
        <f>TRIM(Papers!D402)</f>
        <v>International Journal for Numerical and Analytical Methods in Geomechanics , Vol. 23, Issue 5, pp. 383-412, 1999</v>
      </c>
      <c r="E365" s="26">
        <f t="shared" si="99"/>
        <v>112</v>
      </c>
      <c r="F365">
        <f t="shared" si="100"/>
        <v>76</v>
      </c>
      <c r="G365" s="26" t="str">
        <f t="shared" si="101"/>
        <v xml:space="preserve">International Journal for Numerical and Analytical Methods in Geomechanics </v>
      </c>
      <c r="H365" s="26">
        <f t="shared" si="106"/>
        <v>94</v>
      </c>
      <c r="I365" s="26">
        <f t="shared" si="107"/>
        <v>0</v>
      </c>
      <c r="J365" s="26">
        <f t="shared" si="108"/>
        <v>94</v>
      </c>
      <c r="K365" s="26" t="str">
        <f t="shared" si="102"/>
        <v>23, Issue 5</v>
      </c>
      <c r="L365" s="26">
        <f t="shared" si="93"/>
        <v>103</v>
      </c>
      <c r="M365" s="27" t="str">
        <f t="shared" si="103"/>
        <v>383</v>
      </c>
      <c r="N365" s="26">
        <f t="shared" si="94"/>
        <v>107</v>
      </c>
      <c r="O365" s="26" t="str">
        <f t="shared" si="104"/>
        <v>412</v>
      </c>
      <c r="P365" s="26" t="str">
        <f t="shared" si="105"/>
        <v>1999</v>
      </c>
      <c r="Q365" t="str">
        <f>Papers!A402</f>
        <v>1999-IJNAMG-PLH</v>
      </c>
      <c r="R365" s="2">
        <f t="shared" si="95"/>
        <v>5</v>
      </c>
      <c r="S365" s="2">
        <f t="shared" si="96"/>
        <v>12</v>
      </c>
      <c r="T365" s="2" t="str">
        <f t="shared" si="110"/>
        <v>IJNAMG</v>
      </c>
      <c r="U365" s="2" t="str">
        <f>VLOOKUP(T365,Revistes!B$3:C$220,2, FALSE)</f>
        <v>1096-9853</v>
      </c>
      <c r="V365" s="25" t="str">
        <f>VLOOKUP(U365,Revistes!C$3:D$220,2, FALSE)</f>
        <v>R</v>
      </c>
      <c r="W365" s="25" t="str">
        <f>VLOOKUP(V365,Revistes!D$3:E$220,2, FALSE)</f>
        <v>S</v>
      </c>
      <c r="AA365" s="2">
        <v>2015</v>
      </c>
      <c r="AB365" s="2">
        <v>0</v>
      </c>
    </row>
    <row r="366" spans="1:28" ht="64">
      <c r="A366" s="26" t="str">
        <f>TRIM(Papers!B403)</f>
        <v>A unified approach to remeshing strategies for finite element h-adaptivity</v>
      </c>
      <c r="B366" s="26" t="str">
        <f t="shared" si="98"/>
        <v>A unified approach to remeshing strategies for finite element h-adaptivity</v>
      </c>
      <c r="C366" s="26" t="str">
        <f>TRIM(Papers!C403)</f>
        <v>Díez, P. and Huerta, A.</v>
      </c>
      <c r="D366" s="26" t="str">
        <f>TRIM(Papers!D403)</f>
        <v>Computer Methods in Applied Mechanics and Engineering , Vol. 176, Issues 1, 4, pp. 215-229, 1999</v>
      </c>
      <c r="E366" s="26">
        <f t="shared" si="99"/>
        <v>96</v>
      </c>
      <c r="F366">
        <f t="shared" si="100"/>
        <v>55</v>
      </c>
      <c r="G366" s="26" t="str">
        <f t="shared" si="101"/>
        <v xml:space="preserve">Computer Methods in Applied Mechanics and Engineering </v>
      </c>
      <c r="H366" s="26">
        <f t="shared" si="106"/>
        <v>78</v>
      </c>
      <c r="I366" s="26">
        <f t="shared" si="107"/>
        <v>0</v>
      </c>
      <c r="J366" s="26">
        <f t="shared" si="108"/>
        <v>78</v>
      </c>
      <c r="K366" s="26" t="str">
        <f t="shared" si="102"/>
        <v>176, Issues 1, 4</v>
      </c>
      <c r="L366" s="26">
        <f t="shared" si="93"/>
        <v>87</v>
      </c>
      <c r="M366" s="27" t="str">
        <f t="shared" si="103"/>
        <v>215</v>
      </c>
      <c r="N366" s="26">
        <f t="shared" si="94"/>
        <v>91</v>
      </c>
      <c r="O366" s="26" t="str">
        <f t="shared" si="104"/>
        <v>229</v>
      </c>
      <c r="P366" s="26" t="str">
        <f t="shared" si="105"/>
        <v>1999</v>
      </c>
      <c r="Q366" t="str">
        <f>Papers!A403</f>
        <v>1999-CMAME-DH</v>
      </c>
      <c r="R366" s="2">
        <f t="shared" si="95"/>
        <v>5</v>
      </c>
      <c r="S366" s="2">
        <f t="shared" si="96"/>
        <v>11</v>
      </c>
      <c r="T366" s="2" t="str">
        <f t="shared" si="110"/>
        <v>CMAME</v>
      </c>
      <c r="U366" s="2" t="str">
        <f>VLOOKUP(T366,Revistes!B$3:C$220,2, FALSE)</f>
        <v>0045-7825</v>
      </c>
      <c r="V366" s="25" t="str">
        <f>VLOOKUP(U366,Revistes!C$3:D$220,2, FALSE)</f>
        <v>R</v>
      </c>
      <c r="W366" s="25" t="str">
        <f>VLOOKUP(V366,Revistes!D$3:E$220,2, FALSE)</f>
        <v>S</v>
      </c>
      <c r="AA366" s="2">
        <v>2015</v>
      </c>
      <c r="AB366" s="2">
        <v>0</v>
      </c>
    </row>
    <row r="367" spans="1:28" ht="80">
      <c r="A367" s="26" t="str">
        <f>TRIM(Papers!B404)</f>
        <v>Adaptive analysis of yield line patterns in plates with the Arbitrary Lagrangian-Eulerian method</v>
      </c>
      <c r="B367" s="26" t="str">
        <f t="shared" si="98"/>
        <v>Adaptive analysis of yield line patterns in plates with the Arbitrary Lagrangian-Eulerian method</v>
      </c>
      <c r="C367" s="26" t="str">
        <f>TRIM(Papers!C404)</f>
        <v>Askes, H., Rodríguez-Ferran, A. and Huerta, A.</v>
      </c>
      <c r="D367" s="26" t="str">
        <f>TRIM(Papers!D404)</f>
        <v>Computers and Structures , Vol. 70, Issue 3, pp. 257-271, 1999</v>
      </c>
      <c r="E367" s="26">
        <f t="shared" si="99"/>
        <v>62</v>
      </c>
      <c r="F367">
        <f t="shared" si="100"/>
        <v>26</v>
      </c>
      <c r="G367" s="26" t="str">
        <f t="shared" si="101"/>
        <v xml:space="preserve">Computers and Structures </v>
      </c>
      <c r="H367" s="26">
        <f t="shared" si="106"/>
        <v>44</v>
      </c>
      <c r="I367" s="26">
        <f t="shared" si="107"/>
        <v>0</v>
      </c>
      <c r="J367" s="26">
        <f t="shared" si="108"/>
        <v>44</v>
      </c>
      <c r="K367" s="26" t="str">
        <f t="shared" si="102"/>
        <v>70, Issue 3</v>
      </c>
      <c r="L367" s="26">
        <f t="shared" si="93"/>
        <v>53</v>
      </c>
      <c r="M367" s="27" t="str">
        <f t="shared" si="103"/>
        <v>257</v>
      </c>
      <c r="N367" s="26">
        <f t="shared" si="94"/>
        <v>57</v>
      </c>
      <c r="O367" s="26" t="str">
        <f t="shared" si="104"/>
        <v>271</v>
      </c>
      <c r="P367" s="26" t="str">
        <f t="shared" si="105"/>
        <v>1999</v>
      </c>
      <c r="Q367" t="str">
        <f>Papers!A404</f>
        <v>1999-CandS-ARH</v>
      </c>
      <c r="R367" s="2">
        <f t="shared" si="95"/>
        <v>5</v>
      </c>
      <c r="S367" s="2">
        <f t="shared" si="96"/>
        <v>11</v>
      </c>
      <c r="T367" s="2" t="str">
        <f t="shared" si="110"/>
        <v>CandS</v>
      </c>
      <c r="U367" s="2" t="str">
        <f>VLOOKUP(T367,Revistes!B$3:C$220,2, FALSE)</f>
        <v>0045-7949</v>
      </c>
      <c r="V367" s="25" t="str">
        <f>VLOOKUP(U367,Revistes!C$3:D$220,2, FALSE)</f>
        <v>R</v>
      </c>
      <c r="W367" s="25" t="str">
        <f>VLOOKUP(V367,Revistes!D$3:E$220,2, FALSE)</f>
        <v>S</v>
      </c>
      <c r="AA367" s="2">
        <v>2015</v>
      </c>
      <c r="AB367" s="2">
        <v>0</v>
      </c>
    </row>
    <row r="368" spans="1:28" ht="64">
      <c r="A368" s="26" t="str">
        <f>TRIM(Papers!B405)</f>
        <v>Un estimador de error residual para el método de los elementos finitos</v>
      </c>
      <c r="B368" s="26" t="str">
        <f t="shared" si="98"/>
        <v>Un estimador de error residual para el método de los elementos finitos</v>
      </c>
      <c r="C368" s="26" t="str">
        <f>TRIM(Papers!C405)</f>
        <v>Díez, P., Egozcue, J.J. and Huerta, A.</v>
      </c>
      <c r="D368" s="26" t="str">
        <f>TRIM(Papers!D405)</f>
        <v>Revista Internacional de Métodos Numéricos para Cálculo y Diseño en Ingeniería , Vol. 14, Issue 4, pp. 557-582, 1998</v>
      </c>
      <c r="E368" s="26">
        <f t="shared" si="99"/>
        <v>116</v>
      </c>
      <c r="F368">
        <f t="shared" si="100"/>
        <v>80</v>
      </c>
      <c r="G368" s="26" t="str">
        <f t="shared" si="101"/>
        <v xml:space="preserve">Revista Internacional de Métodos Numéricos para Cálculo y Diseño en Ingeniería </v>
      </c>
      <c r="H368" s="26">
        <f t="shared" si="106"/>
        <v>98</v>
      </c>
      <c r="I368" s="26">
        <f t="shared" si="107"/>
        <v>0</v>
      </c>
      <c r="J368" s="26">
        <f t="shared" si="108"/>
        <v>98</v>
      </c>
      <c r="K368" s="26" t="str">
        <f t="shared" si="102"/>
        <v>14, Issue 4</v>
      </c>
      <c r="L368" s="26">
        <f t="shared" si="93"/>
        <v>107</v>
      </c>
      <c r="M368" s="27" t="str">
        <f t="shared" si="103"/>
        <v>557</v>
      </c>
      <c r="N368" s="26">
        <f t="shared" si="94"/>
        <v>111</v>
      </c>
      <c r="O368" s="26" t="str">
        <f t="shared" si="104"/>
        <v>582</v>
      </c>
      <c r="P368" s="26" t="str">
        <f t="shared" si="105"/>
        <v>1998</v>
      </c>
      <c r="Q368" t="str">
        <f>Papers!A405</f>
        <v>1998-RIMNCDI-DEH</v>
      </c>
      <c r="R368" s="2">
        <f t="shared" si="95"/>
        <v>5</v>
      </c>
      <c r="S368" s="2">
        <f t="shared" si="96"/>
        <v>13</v>
      </c>
      <c r="T368" s="2" t="str">
        <f t="shared" si="110"/>
        <v>RIMNCDI</v>
      </c>
      <c r="U368" s="2" t="str">
        <f>VLOOKUP(T368,Revistes!B$3:C$220,2, FALSE)</f>
        <v>0213-1315</v>
      </c>
      <c r="V368" s="25" t="str">
        <f>VLOOKUP(U368,Revistes!C$3:D$220,2, FALSE)</f>
        <v>R</v>
      </c>
      <c r="W368" s="25" t="str">
        <f>VLOOKUP(V368,Revistes!D$3:E$220,2, FALSE)</f>
        <v>S</v>
      </c>
      <c r="AA368" s="2">
        <v>2015</v>
      </c>
      <c r="AB368" s="2">
        <v>0</v>
      </c>
    </row>
    <row r="369" spans="1:28" ht="80">
      <c r="A369" s="26" t="str">
        <f>TRIM(Papers!B406)</f>
        <v>Comparing Two Algorithms to Add Large Strains to Small Strain Finite Element Code</v>
      </c>
      <c r="B369" s="26" t="str">
        <f t="shared" si="98"/>
        <v>Comparing Two Algorithms to Add Large Strains to Small Strain Finite Element Code</v>
      </c>
      <c r="C369" s="26" t="str">
        <f>TRIM(Papers!C406)</f>
        <v>Rodríguez-Ferran, A. and Huerta, A.</v>
      </c>
      <c r="D369" s="26" t="str">
        <f>TRIM(Papers!D406)</f>
        <v>Journal of Engineering Mechanics (ASCE) , Vol. 124, Issue 9, pp. 939-948, 1998</v>
      </c>
      <c r="E369" s="26">
        <f t="shared" si="99"/>
        <v>78</v>
      </c>
      <c r="F369">
        <f t="shared" si="100"/>
        <v>41</v>
      </c>
      <c r="G369" s="26" t="str">
        <f t="shared" si="101"/>
        <v xml:space="preserve">Journal of Engineering Mechanics (ASCE) </v>
      </c>
      <c r="H369" s="26">
        <f t="shared" si="106"/>
        <v>60</v>
      </c>
      <c r="I369" s="26">
        <f t="shared" si="107"/>
        <v>0</v>
      </c>
      <c r="J369" s="26">
        <f t="shared" si="108"/>
        <v>60</v>
      </c>
      <c r="K369" s="26" t="str">
        <f t="shared" si="102"/>
        <v>124, Issue 9</v>
      </c>
      <c r="L369" s="26">
        <f t="shared" si="93"/>
        <v>69</v>
      </c>
      <c r="M369" s="27" t="str">
        <f t="shared" si="103"/>
        <v>939</v>
      </c>
      <c r="N369" s="26">
        <f t="shared" si="94"/>
        <v>73</v>
      </c>
      <c r="O369" s="26" t="str">
        <f t="shared" si="104"/>
        <v>948</v>
      </c>
      <c r="P369" s="26" t="str">
        <f t="shared" si="105"/>
        <v>1998</v>
      </c>
      <c r="Q369" t="str">
        <f>Papers!A406</f>
        <v>1998-JEM-ASCE-RH</v>
      </c>
      <c r="R369" s="2">
        <f t="shared" si="95"/>
        <v>5</v>
      </c>
      <c r="S369" s="2">
        <f t="shared" si="96"/>
        <v>9</v>
      </c>
      <c r="T369" s="2" t="str">
        <f>"JEM(ASCE)"</f>
        <v>JEM(ASCE)</v>
      </c>
      <c r="U369" s="2" t="str">
        <f>VLOOKUP(T369,Revistes!B$3:C$220,2, FALSE)</f>
        <v>0733-9399</v>
      </c>
      <c r="V369" s="25" t="str">
        <f>VLOOKUP(U369,Revistes!C$3:D$220,2, FALSE)</f>
        <v>R</v>
      </c>
      <c r="W369" s="25" t="str">
        <f>VLOOKUP(V369,Revistes!D$3:E$220,2, FALSE)</f>
        <v>S</v>
      </c>
      <c r="AA369" s="2">
        <v>2015</v>
      </c>
      <c r="AB369" s="2">
        <v>0</v>
      </c>
    </row>
    <row r="370" spans="1:28" ht="112">
      <c r="A370" s="26" t="str">
        <f>TRIM(Papers!B407)</f>
        <v>A fractional-step method for the incompressible Navier-Stokes equations related to a predictor-multicorrector algorithm</v>
      </c>
      <c r="B370" s="26" t="str">
        <f t="shared" si="98"/>
        <v>A fractional-step method for the incompressible Navier-Stokes equations related to a predictor-multicorrector algorithm</v>
      </c>
      <c r="C370" s="26" t="str">
        <f>TRIM(Papers!C407)</f>
        <v>Blasco, J., Codina, R. and Huerta, A.</v>
      </c>
      <c r="D370" s="26" t="str">
        <f>TRIM(Papers!D407)</f>
        <v>International Journal for Numerical Methods in Fluids , Vol. 28, Issue 10, pp. 1391-1419, 1998</v>
      </c>
      <c r="E370" s="26">
        <f t="shared" si="99"/>
        <v>94</v>
      </c>
      <c r="F370">
        <f t="shared" si="100"/>
        <v>55</v>
      </c>
      <c r="G370" s="26" t="str">
        <f t="shared" si="101"/>
        <v xml:space="preserve">International Journal for Numerical Methods in Fluids </v>
      </c>
      <c r="H370" s="26">
        <f t="shared" si="106"/>
        <v>74</v>
      </c>
      <c r="I370" s="26">
        <f t="shared" si="107"/>
        <v>0</v>
      </c>
      <c r="J370" s="26">
        <f t="shared" si="108"/>
        <v>74</v>
      </c>
      <c r="K370" s="26" t="str">
        <f t="shared" si="102"/>
        <v>28, Issue 10</v>
      </c>
      <c r="L370" s="26">
        <f t="shared" si="93"/>
        <v>84</v>
      </c>
      <c r="M370" s="27" t="str">
        <f t="shared" si="103"/>
        <v>1391</v>
      </c>
      <c r="N370" s="26">
        <f t="shared" si="94"/>
        <v>89</v>
      </c>
      <c r="O370" s="26" t="str">
        <f t="shared" si="104"/>
        <v>1419</v>
      </c>
      <c r="P370" s="26" t="str">
        <f t="shared" si="105"/>
        <v>1998</v>
      </c>
      <c r="Q370" t="str">
        <f>Papers!A407</f>
        <v>1998-IJNMF-BCH</v>
      </c>
      <c r="R370" s="2">
        <f t="shared" si="95"/>
        <v>5</v>
      </c>
      <c r="S370" s="2">
        <f t="shared" si="96"/>
        <v>11</v>
      </c>
      <c r="T370" s="2" t="str">
        <f t="shared" ref="T370:T384" si="111">MID(Q370,R370+1,S370-R370-1)</f>
        <v>IJNMF</v>
      </c>
      <c r="U370" s="2" t="str">
        <f>VLOOKUP(T370,Revistes!B$3:C$220,2, FALSE)</f>
        <v>1097-0363</v>
      </c>
      <c r="V370" s="25" t="str">
        <f>VLOOKUP(U370,Revistes!C$3:D$220,2, FALSE)</f>
        <v>R</v>
      </c>
      <c r="W370" s="25" t="str">
        <f>VLOOKUP(V370,Revistes!D$3:E$220,2, FALSE)</f>
        <v>S</v>
      </c>
      <c r="AA370" s="2">
        <v>2015</v>
      </c>
      <c r="AB370" s="2">
        <v>0</v>
      </c>
    </row>
    <row r="371" spans="1:28" ht="48">
      <c r="A371" s="26" t="str">
        <f>TRIM(Papers!B408)</f>
        <v>ALE Stress Update for Transient and Quasistatic Processes</v>
      </c>
      <c r="B371" s="26" t="str">
        <f t="shared" si="98"/>
        <v>ALE Stress Update for Transient and Quasistatic Processes</v>
      </c>
      <c r="C371" s="26" t="str">
        <f>TRIM(Papers!C408)</f>
        <v>Rodríguez-Ferran, A., Casadei, F. and Huerta, A.</v>
      </c>
      <c r="D371" s="26" t="str">
        <f>TRIM(Papers!D408)</f>
        <v>International Journal for Numerical Methods in Engineering , Vol. 43, Issue 2, pp. 241-262, 1998</v>
      </c>
      <c r="E371" s="26">
        <f t="shared" si="99"/>
        <v>96</v>
      </c>
      <c r="F371">
        <f t="shared" si="100"/>
        <v>60</v>
      </c>
      <c r="G371" s="26" t="str">
        <f t="shared" si="101"/>
        <v xml:space="preserve">International Journal for Numerical Methods in Engineering </v>
      </c>
      <c r="H371" s="26">
        <f t="shared" si="106"/>
        <v>78</v>
      </c>
      <c r="I371" s="26">
        <f t="shared" si="107"/>
        <v>0</v>
      </c>
      <c r="J371" s="26">
        <f t="shared" si="108"/>
        <v>78</v>
      </c>
      <c r="K371" s="26" t="str">
        <f t="shared" si="102"/>
        <v>43, Issue 2</v>
      </c>
      <c r="L371" s="26">
        <f t="shared" si="93"/>
        <v>87</v>
      </c>
      <c r="M371" s="27" t="str">
        <f t="shared" si="103"/>
        <v>241</v>
      </c>
      <c r="N371" s="26">
        <f t="shared" si="94"/>
        <v>91</v>
      </c>
      <c r="O371" s="26" t="str">
        <f t="shared" si="104"/>
        <v>262</v>
      </c>
      <c r="P371" s="26" t="str">
        <f t="shared" si="105"/>
        <v>1998</v>
      </c>
      <c r="Q371" t="str">
        <f>Papers!A408</f>
        <v>1998-IJNME-RCH</v>
      </c>
      <c r="R371" s="2">
        <f t="shared" si="95"/>
        <v>5</v>
      </c>
      <c r="S371" s="2">
        <f t="shared" si="96"/>
        <v>11</v>
      </c>
      <c r="T371" s="2" t="str">
        <f t="shared" si="111"/>
        <v>IJNME</v>
      </c>
      <c r="U371" s="2" t="str">
        <f>VLOOKUP(T371,Revistes!B$3:C$220,2, FALSE)</f>
        <v>1097-0207</v>
      </c>
      <c r="V371" s="25" t="str">
        <f>VLOOKUP(U371,Revistes!C$3:D$220,2, FALSE)</f>
        <v>R</v>
      </c>
      <c r="W371" s="25" t="str">
        <f>VLOOKUP(V371,Revistes!D$3:E$220,2, FALSE)</f>
        <v>S</v>
      </c>
      <c r="AA371" s="2">
        <v>2015</v>
      </c>
      <c r="AB371" s="2">
        <v>0</v>
      </c>
    </row>
    <row r="372" spans="1:28" ht="64">
      <c r="A372" s="26" t="str">
        <f>TRIM(Papers!B409)</f>
        <v>A posteriori error estimation for standard finite element analysis</v>
      </c>
      <c r="B372" s="26" t="str">
        <f t="shared" si="98"/>
        <v>A posteriori error estimation for standard finite element analysis</v>
      </c>
      <c r="C372" s="26" t="str">
        <f>TRIM(Papers!C409)</f>
        <v>Díez, P., Egozcue, J.J. and Huerta, A.</v>
      </c>
      <c r="D372" s="26" t="str">
        <f>TRIM(Papers!D409)</f>
        <v>Computer Methods in Applied Mechanics and Engineering , Vol. 163, Issues 1,4, pp. 141-157, 1998</v>
      </c>
      <c r="E372" s="26">
        <f t="shared" si="99"/>
        <v>95</v>
      </c>
      <c r="F372">
        <f t="shared" si="100"/>
        <v>55</v>
      </c>
      <c r="G372" s="26" t="str">
        <f t="shared" si="101"/>
        <v xml:space="preserve">Computer Methods in Applied Mechanics and Engineering </v>
      </c>
      <c r="H372" s="26">
        <f t="shared" si="106"/>
        <v>77</v>
      </c>
      <c r="I372" s="26">
        <f t="shared" si="107"/>
        <v>0</v>
      </c>
      <c r="J372" s="26">
        <f t="shared" si="108"/>
        <v>77</v>
      </c>
      <c r="K372" s="26" t="str">
        <f t="shared" si="102"/>
        <v>163, Issues 1,4</v>
      </c>
      <c r="L372" s="26">
        <f t="shared" si="93"/>
        <v>86</v>
      </c>
      <c r="M372" s="27" t="str">
        <f t="shared" si="103"/>
        <v>141</v>
      </c>
      <c r="N372" s="26">
        <f t="shared" si="94"/>
        <v>90</v>
      </c>
      <c r="O372" s="26" t="str">
        <f t="shared" si="104"/>
        <v>157</v>
      </c>
      <c r="P372" s="26" t="str">
        <f t="shared" si="105"/>
        <v>1998</v>
      </c>
      <c r="Q372" t="str">
        <f>Papers!A409</f>
        <v>1998-CMAME-DEH</v>
      </c>
      <c r="R372" s="2">
        <f t="shared" si="95"/>
        <v>5</v>
      </c>
      <c r="S372" s="2">
        <f t="shared" si="96"/>
        <v>11</v>
      </c>
      <c r="T372" s="2" t="str">
        <f t="shared" si="111"/>
        <v>CMAME</v>
      </c>
      <c r="U372" s="2" t="str">
        <f>VLOOKUP(T372,Revistes!B$3:C$220,2, FALSE)</f>
        <v>0045-7825</v>
      </c>
      <c r="V372" s="25" t="str">
        <f>VLOOKUP(U372,Revistes!C$3:D$220,2, FALSE)</f>
        <v>R</v>
      </c>
      <c r="W372" s="25" t="str">
        <f>VLOOKUP(V372,Revistes!D$3:E$220,2, FALSE)</f>
        <v>S</v>
      </c>
      <c r="AA372" s="2">
        <v>2015</v>
      </c>
      <c r="AB372" s="2">
        <v>0</v>
      </c>
    </row>
    <row r="373" spans="1:28" ht="48">
      <c r="A373" s="26" t="str">
        <f>TRIM(Papers!B410)</f>
        <v>Vulnerabilidad sísmica y toma de decisiones</v>
      </c>
      <c r="B373" s="26" t="str">
        <f t="shared" si="98"/>
        <v>Vulnerabilidad sísmica y toma de decisiones</v>
      </c>
      <c r="C373" s="26" t="str">
        <f>TRIM(Papers!C410)</f>
        <v>Egozcue, J.J., Simarro, G. and Díez, P.</v>
      </c>
      <c r="D373" s="26" t="str">
        <f>TRIM(Papers!D410)</f>
        <v>Revista Internacional de Cálculo de Estructuras , Vol. 174, pp. 35-58, 1997</v>
      </c>
      <c r="E373" s="26">
        <f t="shared" si="99"/>
        <v>75</v>
      </c>
      <c r="F373">
        <f t="shared" si="100"/>
        <v>49</v>
      </c>
      <c r="G373" s="26" t="str">
        <f t="shared" si="101"/>
        <v xml:space="preserve">Revista Internacional de Cálculo de Estructuras </v>
      </c>
      <c r="H373" s="26">
        <f t="shared" si="106"/>
        <v>59</v>
      </c>
      <c r="I373" s="26">
        <f t="shared" si="107"/>
        <v>0</v>
      </c>
      <c r="J373" s="26">
        <f t="shared" si="108"/>
        <v>59</v>
      </c>
      <c r="K373" s="26" t="str">
        <f t="shared" si="102"/>
        <v>174</v>
      </c>
      <c r="L373" s="26">
        <f t="shared" si="93"/>
        <v>67</v>
      </c>
      <c r="M373" s="27" t="str">
        <f t="shared" si="103"/>
        <v>35</v>
      </c>
      <c r="N373" s="26">
        <f t="shared" si="94"/>
        <v>70</v>
      </c>
      <c r="O373" s="26" t="str">
        <f t="shared" si="104"/>
        <v>58</v>
      </c>
      <c r="P373" s="26" t="str">
        <f t="shared" si="105"/>
        <v>1997</v>
      </c>
      <c r="Q373" t="str">
        <f>Papers!A410</f>
        <v>1997-RICE-ESD</v>
      </c>
      <c r="R373" s="2">
        <f t="shared" si="95"/>
        <v>5</v>
      </c>
      <c r="S373" s="2">
        <f t="shared" si="96"/>
        <v>10</v>
      </c>
      <c r="T373" s="2" t="str">
        <f t="shared" si="111"/>
        <v>RICE</v>
      </c>
      <c r="U373" s="2" t="str">
        <f>VLOOKUP(T373,Revistes!B$3:C$220,2, FALSE)</f>
        <v>No Existeix</v>
      </c>
      <c r="V373" s="25" t="str">
        <f>VLOOKUP(U373,Revistes!C$3:D$220,2, FALSE)</f>
        <v>R</v>
      </c>
      <c r="W373" s="25" t="str">
        <f>VLOOKUP(V373,Revistes!D$3:E$220,2, FALSE)</f>
        <v>S</v>
      </c>
      <c r="AA373" s="2">
        <v>2015</v>
      </c>
      <c r="AB373" s="2">
        <v>0</v>
      </c>
    </row>
    <row r="374" spans="1:28" ht="96">
      <c r="A374" s="26" t="str">
        <f>TRIM(Papers!B411)</f>
        <v>Two Stress Update Algorithms for Large Strains: Accuracy Analysis and Numerical Implementation</v>
      </c>
      <c r="B374" s="26" t="str">
        <f t="shared" si="98"/>
        <v>Two Stress Update Algorithms for Large Strains: Accuracy Analysis and Numerical Implementation</v>
      </c>
      <c r="C374" s="26" t="str">
        <f>TRIM(Papers!C411)</f>
        <v>Rodríguez-Ferran, A., Pegon, P. and Huerta, A.</v>
      </c>
      <c r="D374" s="26" t="str">
        <f>TRIM(Papers!D411)</f>
        <v>International Journal for Numerical Methods in Engineering , Vol. 40, Issue 23, pp. 4363-4404, 1997</v>
      </c>
      <c r="E374" s="26">
        <f t="shared" si="99"/>
        <v>99</v>
      </c>
      <c r="F374">
        <f t="shared" si="100"/>
        <v>60</v>
      </c>
      <c r="G374" s="26" t="str">
        <f t="shared" si="101"/>
        <v xml:space="preserve">International Journal for Numerical Methods in Engineering </v>
      </c>
      <c r="H374" s="26">
        <f t="shared" si="106"/>
        <v>79</v>
      </c>
      <c r="I374" s="26">
        <f t="shared" si="107"/>
        <v>0</v>
      </c>
      <c r="J374" s="26">
        <f t="shared" si="108"/>
        <v>79</v>
      </c>
      <c r="K374" s="26" t="str">
        <f t="shared" si="102"/>
        <v>40, Issue 23</v>
      </c>
      <c r="L374" s="26">
        <f t="shared" si="93"/>
        <v>89</v>
      </c>
      <c r="M374" s="27" t="str">
        <f t="shared" si="103"/>
        <v>4363</v>
      </c>
      <c r="N374" s="26">
        <f t="shared" si="94"/>
        <v>94</v>
      </c>
      <c r="O374" s="26" t="str">
        <f t="shared" si="104"/>
        <v>4404</v>
      </c>
      <c r="P374" s="26" t="str">
        <f t="shared" si="105"/>
        <v>1997</v>
      </c>
      <c r="Q374" t="str">
        <f>Papers!A411</f>
        <v>1997-IJNME-RPH</v>
      </c>
      <c r="R374" s="2">
        <f t="shared" si="95"/>
        <v>5</v>
      </c>
      <c r="S374" s="2">
        <f t="shared" si="96"/>
        <v>11</v>
      </c>
      <c r="T374" s="2" t="str">
        <f t="shared" si="111"/>
        <v>IJNME</v>
      </c>
      <c r="U374" s="2" t="str">
        <f>VLOOKUP(T374,Revistes!B$3:C$220,2, FALSE)</f>
        <v>1097-0207</v>
      </c>
      <c r="V374" s="25" t="str">
        <f>VLOOKUP(U374,Revistes!C$3:D$220,2, FALSE)</f>
        <v>R</v>
      </c>
      <c r="W374" s="25" t="str">
        <f>VLOOKUP(V374,Revistes!D$3:E$220,2, FALSE)</f>
        <v>S</v>
      </c>
      <c r="AA374" s="2">
        <v>2015</v>
      </c>
      <c r="AB374" s="2">
        <v>0</v>
      </c>
    </row>
    <row r="375" spans="1:28" ht="64">
      <c r="A375" s="26" t="str">
        <f>TRIM(Papers!B412)</f>
        <v>A note on a numerical benchmark test: An axisymmetric shell under ring loads</v>
      </c>
      <c r="B375" s="26" t="str">
        <f t="shared" si="98"/>
        <v>A note on a numerical benchmark test: An axisymmetric shell under ring loads</v>
      </c>
      <c r="C375" s="26" t="str">
        <f>TRIM(Papers!C412)</f>
        <v>Vila, A., Rodríguez-Ferran, A. and Huerta, A.</v>
      </c>
      <c r="D375" s="26" t="str">
        <f>TRIM(Papers!D412)</f>
        <v>Communications in Numerical Methods in Engineering , Vol. 13, Issue 3, pp. 181-192, 1997</v>
      </c>
      <c r="E375" s="26">
        <f t="shared" si="99"/>
        <v>88</v>
      </c>
      <c r="F375">
        <f t="shared" si="100"/>
        <v>52</v>
      </c>
      <c r="G375" s="26" t="str">
        <f t="shared" si="101"/>
        <v xml:space="preserve">Communications in Numerical Methods in Engineering </v>
      </c>
      <c r="H375" s="26">
        <f t="shared" si="106"/>
        <v>70</v>
      </c>
      <c r="I375" s="26">
        <f t="shared" si="107"/>
        <v>0</v>
      </c>
      <c r="J375" s="26">
        <f t="shared" si="108"/>
        <v>70</v>
      </c>
      <c r="K375" s="26" t="str">
        <f t="shared" si="102"/>
        <v>13, Issue 3</v>
      </c>
      <c r="L375" s="26">
        <f t="shared" si="93"/>
        <v>79</v>
      </c>
      <c r="M375" s="27" t="str">
        <f t="shared" si="103"/>
        <v>181</v>
      </c>
      <c r="N375" s="26">
        <f t="shared" si="94"/>
        <v>83</v>
      </c>
      <c r="O375" s="26" t="str">
        <f t="shared" si="104"/>
        <v>192</v>
      </c>
      <c r="P375" s="26" t="str">
        <f t="shared" si="105"/>
        <v>1997</v>
      </c>
      <c r="Q375" t="str">
        <f>Papers!A412</f>
        <v>1997-CNME-VRH</v>
      </c>
      <c r="R375" s="2">
        <f t="shared" si="95"/>
        <v>5</v>
      </c>
      <c r="S375" s="2">
        <f t="shared" si="96"/>
        <v>10</v>
      </c>
      <c r="T375" s="2" t="str">
        <f t="shared" si="111"/>
        <v>CNME</v>
      </c>
      <c r="U375" s="2" t="str">
        <f>VLOOKUP(T375,Revistes!B$3:C$220,2, FALSE)</f>
        <v>2040-7947</v>
      </c>
      <c r="V375" s="25" t="str">
        <f>VLOOKUP(U375,Revistes!C$3:D$220,2, FALSE)</f>
        <v>R</v>
      </c>
      <c r="W375" s="25" t="str">
        <f>VLOOKUP(V375,Revistes!D$3:E$220,2, FALSE)</f>
        <v>S</v>
      </c>
      <c r="AA375" s="2">
        <v>2015</v>
      </c>
      <c r="AB375" s="2">
        <v>0</v>
      </c>
    </row>
    <row r="376" spans="1:28" ht="80">
      <c r="A376" s="26" t="str">
        <f>TRIM(Papers!B413)</f>
        <v>La Programación orientada al objeto aplicada al cálculo por el método de los elementos finitos</v>
      </c>
      <c r="B376" s="26" t="str">
        <f t="shared" si="98"/>
        <v>La Programación orientada al objeto aplicada al cálculo por el método de los elementos finitos</v>
      </c>
      <c r="C376" s="26" t="str">
        <f>TRIM(Papers!C413)</f>
        <v>Bretones, M.A., Rodríguez-Ferran, A. and Huerta, A.</v>
      </c>
      <c r="D376" s="26" t="str">
        <f>TRIM(Papers!D413)</f>
        <v>Revista Internacional de Métodos Numéricos para Cálculo y Diseño en Ingeniería , Vol. 11, Issue 3, pp. 423-449, 1995</v>
      </c>
      <c r="E376" s="26">
        <f t="shared" si="99"/>
        <v>116</v>
      </c>
      <c r="F376">
        <f t="shared" si="100"/>
        <v>80</v>
      </c>
      <c r="G376" s="26" t="str">
        <f t="shared" si="101"/>
        <v xml:space="preserve">Revista Internacional de Métodos Numéricos para Cálculo y Diseño en Ingeniería </v>
      </c>
      <c r="H376" s="26">
        <f t="shared" si="106"/>
        <v>98</v>
      </c>
      <c r="I376" s="26">
        <f t="shared" si="107"/>
        <v>0</v>
      </c>
      <c r="J376" s="26">
        <f t="shared" si="108"/>
        <v>98</v>
      </c>
      <c r="K376" s="26" t="str">
        <f t="shared" si="102"/>
        <v>11, Issue 3</v>
      </c>
      <c r="L376" s="26">
        <f t="shared" si="93"/>
        <v>107</v>
      </c>
      <c r="M376" s="27" t="str">
        <f t="shared" si="103"/>
        <v>423</v>
      </c>
      <c r="N376" s="26">
        <f t="shared" si="94"/>
        <v>111</v>
      </c>
      <c r="O376" s="26" t="str">
        <f t="shared" si="104"/>
        <v>449</v>
      </c>
      <c r="P376" s="26" t="str">
        <f t="shared" si="105"/>
        <v>1995</v>
      </c>
      <c r="Q376" t="str">
        <f>Papers!A413</f>
        <v>1995-RIMNCDI-BRH</v>
      </c>
      <c r="R376" s="2">
        <f t="shared" si="95"/>
        <v>5</v>
      </c>
      <c r="S376" s="2">
        <f t="shared" si="96"/>
        <v>13</v>
      </c>
      <c r="T376" s="2" t="str">
        <f t="shared" si="111"/>
        <v>RIMNCDI</v>
      </c>
      <c r="U376" s="2" t="str">
        <f>VLOOKUP(T376,Revistes!B$3:C$220,2, FALSE)</f>
        <v>0213-1315</v>
      </c>
      <c r="V376" s="25" t="str">
        <f>VLOOKUP(U376,Revistes!C$3:D$220,2, FALSE)</f>
        <v>R</v>
      </c>
      <c r="W376" s="25" t="str">
        <f>VLOOKUP(V376,Revistes!D$3:E$220,2, FALSE)</f>
        <v>S</v>
      </c>
      <c r="AA376" s="2">
        <v>2015</v>
      </c>
      <c r="AB376" s="2">
        <v>0</v>
      </c>
    </row>
    <row r="377" spans="1:28" ht="96">
      <c r="A377" s="26" t="str">
        <f>TRIM(Papers!B414)</f>
        <v>Arbitrary Lagrangian–Eulerian finite element analysis of strain localization in transient problems</v>
      </c>
      <c r="B377" s="26" t="str">
        <f t="shared" si="98"/>
        <v>Arbitrary Lagrangian–Eulerian finite element analysis of strain localization in transient problems</v>
      </c>
      <c r="C377" s="26" t="str">
        <f>TRIM(Papers!C414)</f>
        <v>Pijaudier-Cabot, G., Bodé, L. and Huerta, A.</v>
      </c>
      <c r="D377" s="26" t="str">
        <f>TRIM(Papers!D414)</f>
        <v>International Journal for Numerical Methods in Engineering , Vol. 38, Issue 24, pp. 4171-4191, 1995</v>
      </c>
      <c r="E377" s="26">
        <f t="shared" si="99"/>
        <v>99</v>
      </c>
      <c r="F377">
        <f t="shared" si="100"/>
        <v>60</v>
      </c>
      <c r="G377" s="26" t="str">
        <f t="shared" si="101"/>
        <v xml:space="preserve">International Journal for Numerical Methods in Engineering </v>
      </c>
      <c r="H377" s="26">
        <f t="shared" si="106"/>
        <v>79</v>
      </c>
      <c r="I377" s="26">
        <f t="shared" si="107"/>
        <v>0</v>
      </c>
      <c r="J377" s="26">
        <f t="shared" si="108"/>
        <v>79</v>
      </c>
      <c r="K377" s="26" t="str">
        <f t="shared" si="102"/>
        <v>38, Issue 24</v>
      </c>
      <c r="L377" s="26">
        <f t="shared" si="93"/>
        <v>89</v>
      </c>
      <c r="M377" s="27" t="str">
        <f t="shared" si="103"/>
        <v>4171</v>
      </c>
      <c r="N377" s="26">
        <f t="shared" si="94"/>
        <v>94</v>
      </c>
      <c r="O377" s="26" t="str">
        <f t="shared" si="104"/>
        <v>4191</v>
      </c>
      <c r="P377" s="26" t="str">
        <f t="shared" si="105"/>
        <v>1995</v>
      </c>
      <c r="Q377" t="str">
        <f>Papers!A414</f>
        <v>1995-IJNME-PBH</v>
      </c>
      <c r="R377" s="2">
        <f t="shared" si="95"/>
        <v>5</v>
      </c>
      <c r="S377" s="2">
        <f t="shared" si="96"/>
        <v>11</v>
      </c>
      <c r="T377" s="2" t="str">
        <f t="shared" si="111"/>
        <v>IJNME</v>
      </c>
      <c r="U377" s="2" t="str">
        <f>VLOOKUP(T377,Revistes!B$3:C$220,2, FALSE)</f>
        <v>1097-0207</v>
      </c>
      <c r="V377" s="25" t="str">
        <f>VLOOKUP(U377,Revistes!C$3:D$220,2, FALSE)</f>
        <v>R</v>
      </c>
      <c r="W377" s="25" t="str">
        <f>VLOOKUP(V377,Revistes!D$3:E$220,2, FALSE)</f>
        <v>S</v>
      </c>
      <c r="AA377" s="2">
        <v>2015</v>
      </c>
      <c r="AB377" s="2">
        <v>0</v>
      </c>
    </row>
    <row r="378" spans="1:28" ht="64">
      <c r="A378" s="26" t="str">
        <f>TRIM(Papers!B415)</f>
        <v>Discretization influence on regularization by two localization limiters</v>
      </c>
      <c r="B378" s="26" t="str">
        <f t="shared" si="98"/>
        <v>Discretization influence on regularization by two localization limiters</v>
      </c>
      <c r="C378" s="26" t="str">
        <f>TRIM(Papers!C415)</f>
        <v>Huerta, A. and Pijaudier-Cabot, G.</v>
      </c>
      <c r="D378" s="26" t="str">
        <f>TRIM(Papers!D415)</f>
        <v>Journal of Engineering Mechanics (ASCE) , Vol. 120, Issue 6, pp. 1198-1218, 1994</v>
      </c>
      <c r="E378" s="26">
        <f t="shared" si="99"/>
        <v>80</v>
      </c>
      <c r="F378">
        <f t="shared" si="100"/>
        <v>41</v>
      </c>
      <c r="G378" s="26" t="str">
        <f t="shared" si="101"/>
        <v xml:space="preserve">Journal of Engineering Mechanics (ASCE) </v>
      </c>
      <c r="H378" s="26">
        <f t="shared" si="106"/>
        <v>60</v>
      </c>
      <c r="I378" s="26">
        <f t="shared" si="107"/>
        <v>0</v>
      </c>
      <c r="J378" s="26">
        <f t="shared" si="108"/>
        <v>60</v>
      </c>
      <c r="K378" s="26" t="str">
        <f t="shared" si="102"/>
        <v>120, Issue 6</v>
      </c>
      <c r="L378" s="26">
        <f t="shared" si="93"/>
        <v>70</v>
      </c>
      <c r="M378" s="27" t="str">
        <f t="shared" si="103"/>
        <v>1198</v>
      </c>
      <c r="N378" s="26">
        <f t="shared" si="94"/>
        <v>75</v>
      </c>
      <c r="O378" s="26" t="str">
        <f t="shared" si="104"/>
        <v>1218</v>
      </c>
      <c r="P378" s="26" t="str">
        <f t="shared" si="105"/>
        <v>1994</v>
      </c>
      <c r="Q378" t="str">
        <f>Papers!A415</f>
        <v>1994-JEM-ASCE-HP</v>
      </c>
      <c r="R378" s="2">
        <f t="shared" si="95"/>
        <v>5</v>
      </c>
      <c r="S378" s="2">
        <f t="shared" si="96"/>
        <v>9</v>
      </c>
      <c r="T378" s="2" t="str">
        <f t="shared" si="111"/>
        <v>JEM</v>
      </c>
      <c r="U378" s="2" t="e">
        <f>VLOOKUP(T378,Revistes!B$3:C$220,2, FALSE)</f>
        <v>#N/A</v>
      </c>
      <c r="V378" s="25" t="e">
        <f>VLOOKUP(U378,Revistes!C$3:D$220,2, FALSE)</f>
        <v>#N/A</v>
      </c>
      <c r="W378" s="25" t="e">
        <f>VLOOKUP(V378,Revistes!D$3:E$220,2, FALSE)</f>
        <v>#N/A</v>
      </c>
      <c r="AA378" s="2">
        <v>2015</v>
      </c>
      <c r="AB378" s="2">
        <v>0</v>
      </c>
    </row>
    <row r="379" spans="1:28" ht="64">
      <c r="A379" s="26" t="str">
        <f>TRIM(Papers!B416)</f>
        <v>New ALE Applications in Non-Linear Fast-Transient Solid Dynamics</v>
      </c>
      <c r="B379" s="26" t="str">
        <f t="shared" si="98"/>
        <v>New ALE Applications in Non-Linear Fast-Transient Solid Dynamics</v>
      </c>
      <c r="C379" s="26" t="str">
        <f>TRIM(Papers!C416)</f>
        <v>Huerta, A. and Casadei, F.</v>
      </c>
      <c r="D379" s="26" t="str">
        <f>TRIM(Papers!D416)</f>
        <v>Engineering Computations , Vol. 11 Issue 4, pp. 317-345, 1994</v>
      </c>
      <c r="E379" s="26">
        <f t="shared" si="99"/>
        <v>61</v>
      </c>
      <c r="F379">
        <f t="shared" si="100"/>
        <v>26</v>
      </c>
      <c r="G379" s="26" t="str">
        <f t="shared" si="101"/>
        <v xml:space="preserve">Engineering Computations </v>
      </c>
      <c r="H379" s="26">
        <f t="shared" si="106"/>
        <v>43</v>
      </c>
      <c r="I379" s="26">
        <f t="shared" si="107"/>
        <v>0</v>
      </c>
      <c r="J379" s="26">
        <f t="shared" si="108"/>
        <v>43</v>
      </c>
      <c r="K379" s="26" t="str">
        <f t="shared" si="102"/>
        <v>11 Issue 4</v>
      </c>
      <c r="L379" s="26">
        <f t="shared" si="93"/>
        <v>52</v>
      </c>
      <c r="M379" s="27" t="str">
        <f t="shared" si="103"/>
        <v>317</v>
      </c>
      <c r="N379" s="26">
        <f t="shared" si="94"/>
        <v>56</v>
      </c>
      <c r="O379" s="26" t="str">
        <f t="shared" si="104"/>
        <v>345</v>
      </c>
      <c r="P379" s="26" t="str">
        <f t="shared" si="105"/>
        <v>1994</v>
      </c>
      <c r="Q379" t="str">
        <f>Papers!A416</f>
        <v>1994-EC-HC</v>
      </c>
      <c r="R379" s="2">
        <f t="shared" si="95"/>
        <v>5</v>
      </c>
      <c r="S379" s="2">
        <f t="shared" si="96"/>
        <v>8</v>
      </c>
      <c r="T379" s="2" t="str">
        <f t="shared" si="111"/>
        <v>EC</v>
      </c>
      <c r="U379" s="2" t="str">
        <f>VLOOKUP(T379,Revistes!B$3:C$220,2, FALSE)</f>
        <v>0264-4401</v>
      </c>
      <c r="V379" s="25" t="str">
        <f>VLOOKUP(U379,Revistes!C$3:D$220,2, FALSE)</f>
        <v>R</v>
      </c>
      <c r="W379" s="25" t="str">
        <f>VLOOKUP(V379,Revistes!D$3:E$220,2, FALSE)</f>
        <v>S</v>
      </c>
      <c r="AA379" s="2">
        <v>2015</v>
      </c>
      <c r="AB379" s="2">
        <v>0</v>
      </c>
    </row>
    <row r="380" spans="1:28" ht="80">
      <c r="A380" s="26" t="str">
        <f>TRIM(Papers!B417)</f>
        <v>Shallow structure of part of northwstern Iberia from short-period Rayleigh-wave observations</v>
      </c>
      <c r="B380" s="26" t="str">
        <f t="shared" si="98"/>
        <v>Shallow structure of part of northwstern Iberia from short-period Rayleigh-wave observations</v>
      </c>
      <c r="C380" s="26" t="str">
        <f>TRIM(Papers!C417)</f>
        <v>Sarrate, J., Canas, J.A., Pujades, L., Badal, J., Corchete, V. and Payo, G.</v>
      </c>
      <c r="D380" s="26" t="str">
        <f>TRIM(Papers!D417)</f>
        <v>Tectonophysics , Vol. 221, Issue 1, pp. 95-105, 1993</v>
      </c>
      <c r="E380" s="26">
        <f t="shared" si="99"/>
        <v>52</v>
      </c>
      <c r="F380">
        <f t="shared" si="100"/>
        <v>16</v>
      </c>
      <c r="G380" s="26" t="str">
        <f t="shared" si="101"/>
        <v xml:space="preserve">Tectonophysics </v>
      </c>
      <c r="H380" s="26">
        <f t="shared" si="106"/>
        <v>35</v>
      </c>
      <c r="I380" s="26">
        <f t="shared" si="107"/>
        <v>0</v>
      </c>
      <c r="J380" s="26">
        <f t="shared" si="108"/>
        <v>35</v>
      </c>
      <c r="K380" s="26" t="str">
        <f t="shared" si="102"/>
        <v>221, Issue 1</v>
      </c>
      <c r="L380" s="26">
        <f t="shared" si="93"/>
        <v>43</v>
      </c>
      <c r="M380" s="27" t="str">
        <f t="shared" si="103"/>
        <v>95</v>
      </c>
      <c r="N380" s="26">
        <f t="shared" si="94"/>
        <v>47</v>
      </c>
      <c r="O380" s="26" t="str">
        <f t="shared" si="104"/>
        <v>105</v>
      </c>
      <c r="P380" s="26" t="str">
        <f t="shared" si="105"/>
        <v>1993</v>
      </c>
      <c r="Q380" t="str">
        <f>Papers!A417</f>
        <v>1993-T-SCPBCP</v>
      </c>
      <c r="R380" s="2">
        <f t="shared" si="95"/>
        <v>5</v>
      </c>
      <c r="S380" s="2">
        <f t="shared" si="96"/>
        <v>7</v>
      </c>
      <c r="T380" s="2" t="str">
        <f t="shared" si="111"/>
        <v>T</v>
      </c>
      <c r="U380" s="2" t="str">
        <f>VLOOKUP(T380,Revistes!B$3:C$220,2, FALSE)</f>
        <v>0040-1951</v>
      </c>
      <c r="V380" s="25" t="str">
        <f>VLOOKUP(U380,Revistes!C$3:D$220,2, FALSE)</f>
        <v>R</v>
      </c>
      <c r="W380" s="25" t="str">
        <f>VLOOKUP(V380,Revistes!D$3:E$220,2, FALSE)</f>
        <v>S</v>
      </c>
      <c r="AA380" s="2">
        <v>2015</v>
      </c>
      <c r="AB380" s="2">
        <v>0</v>
      </c>
    </row>
    <row r="381" spans="1:28" ht="64">
      <c r="A381" s="26" t="str">
        <f>TRIM(Papers!B418)</f>
        <v>Numerical analysis of non-linear large-strain consolidation and filling</v>
      </c>
      <c r="B381" s="26" t="str">
        <f t="shared" si="98"/>
        <v>Numerical analysis of non-linear large-strain consolidation and filling</v>
      </c>
      <c r="C381" s="26" t="str">
        <f>TRIM(Papers!C418)</f>
        <v>Huerta, A. and Rodríguez-Ferran, A.</v>
      </c>
      <c r="D381" s="26" t="str">
        <f>TRIM(Papers!D418)</f>
        <v>Computers and Structures , Vol. 44, Issue 1-2, pp. 357-365, 1992</v>
      </c>
      <c r="E381" s="26">
        <f t="shared" si="99"/>
        <v>64</v>
      </c>
      <c r="F381">
        <f t="shared" si="100"/>
        <v>26</v>
      </c>
      <c r="G381" s="26" t="str">
        <f t="shared" si="101"/>
        <v xml:space="preserve">Computers and Structures </v>
      </c>
      <c r="H381" s="26">
        <f t="shared" si="106"/>
        <v>46</v>
      </c>
      <c r="I381" s="26">
        <f t="shared" si="107"/>
        <v>0</v>
      </c>
      <c r="J381" s="26">
        <f t="shared" si="108"/>
        <v>46</v>
      </c>
      <c r="K381" s="26" t="str">
        <f t="shared" si="102"/>
        <v>44, Issue 1-2</v>
      </c>
      <c r="L381" s="26">
        <f t="shared" si="93"/>
        <v>55</v>
      </c>
      <c r="M381" s="27" t="str">
        <f t="shared" si="103"/>
        <v>357</v>
      </c>
      <c r="N381" s="26">
        <f t="shared" si="94"/>
        <v>59</v>
      </c>
      <c r="O381" s="26" t="str">
        <f t="shared" si="104"/>
        <v>365</v>
      </c>
      <c r="P381" s="26" t="str">
        <f t="shared" si="105"/>
        <v>1992</v>
      </c>
      <c r="Q381" t="str">
        <f>Papers!A418</f>
        <v>1992-CandS-HR</v>
      </c>
      <c r="R381" s="2">
        <f t="shared" si="95"/>
        <v>5</v>
      </c>
      <c r="S381" s="2">
        <f t="shared" si="96"/>
        <v>11</v>
      </c>
      <c r="T381" s="2" t="str">
        <f t="shared" si="111"/>
        <v>CandS</v>
      </c>
      <c r="U381" s="2" t="str">
        <f>VLOOKUP(T381,Revistes!B$3:C$220,2, FALSE)</f>
        <v>0045-7949</v>
      </c>
      <c r="V381" s="25" t="str">
        <f>VLOOKUP(U381,Revistes!C$3:D$220,2, FALSE)</f>
        <v>R</v>
      </c>
      <c r="W381" s="25" t="str">
        <f>VLOOKUP(V381,Revistes!D$3:E$220,2, FALSE)</f>
        <v>S</v>
      </c>
      <c r="AA381" s="2">
        <v>2015</v>
      </c>
      <c r="AB381" s="2">
        <v>0</v>
      </c>
    </row>
    <row r="382" spans="1:28" ht="96">
      <c r="A382" s="26" t="str">
        <f>TRIM(Papers!B419)</f>
        <v>Spectral analysis of the Beznar dam accelerogram. Comparison with results in the northeastern of Spain</v>
      </c>
      <c r="B382" s="26" t="str">
        <f t="shared" si="98"/>
        <v>Spectral analysis of the Beznar dam accelerogram. Comparison with results in the northeastern of Spain</v>
      </c>
      <c r="C382" s="26" t="str">
        <f>TRIM(Papers!C419)</f>
        <v>Canas, J.A., Barbat, H.A., Pujades, L., Egozcue, J.J., Sarrate, J.,</v>
      </c>
      <c r="D382" s="26" t="str">
        <f>TRIM(Papers!D419)</f>
        <v>Monografías - Instituto Geográfico Nacional , Vol. 8, pp. 363-376, 1991</v>
      </c>
      <c r="E382" s="26">
        <f t="shared" si="99"/>
        <v>71</v>
      </c>
      <c r="F382">
        <f t="shared" si="100"/>
        <v>45</v>
      </c>
      <c r="G382" s="26" t="str">
        <f t="shared" si="101"/>
        <v xml:space="preserve">Monografías - Instituto Geográfico Nacional </v>
      </c>
      <c r="H382" s="26">
        <f t="shared" si="106"/>
        <v>53</v>
      </c>
      <c r="I382" s="26">
        <f t="shared" si="107"/>
        <v>0</v>
      </c>
      <c r="J382" s="26">
        <f t="shared" si="108"/>
        <v>53</v>
      </c>
      <c r="K382" s="26" t="str">
        <f t="shared" si="102"/>
        <v>8</v>
      </c>
      <c r="L382" s="26">
        <f t="shared" si="93"/>
        <v>62</v>
      </c>
      <c r="M382" s="27" t="str">
        <f t="shared" si="103"/>
        <v>363</v>
      </c>
      <c r="N382" s="26">
        <f t="shared" si="94"/>
        <v>66</v>
      </c>
      <c r="O382" s="26" t="str">
        <f t="shared" si="104"/>
        <v>376</v>
      </c>
      <c r="P382" s="26" t="str">
        <f t="shared" si="105"/>
        <v>1991</v>
      </c>
      <c r="Q382" t="str">
        <f>Papers!A419</f>
        <v>1991-MIGN-CBPES</v>
      </c>
      <c r="R382" s="2">
        <f t="shared" si="95"/>
        <v>5</v>
      </c>
      <c r="S382" s="2">
        <f t="shared" si="96"/>
        <v>10</v>
      </c>
      <c r="T382" s="2" t="str">
        <f t="shared" si="111"/>
        <v>MIGN</v>
      </c>
      <c r="U382" s="2" t="str">
        <f>VLOOKUP(T382,Revistes!B$3:C$220,2, FALSE)</f>
        <v>0213-1749</v>
      </c>
      <c r="V382" s="25" t="str">
        <f>VLOOKUP(U382,Revistes!C$3:D$220,2, FALSE)</f>
        <v>R</v>
      </c>
      <c r="W382" s="25" t="str">
        <f>VLOOKUP(V382,Revistes!D$3:E$220,2, FALSE)</f>
        <v>S</v>
      </c>
      <c r="AA382" s="2">
        <v>2015</v>
      </c>
      <c r="AB382" s="2">
        <v>0</v>
      </c>
    </row>
    <row r="383" spans="1:28" ht="80">
      <c r="A383" s="26" t="str">
        <f>TRIM(Papers!B420)</f>
        <v>Finite Element Analysis of Bifurcation in Nonlocal Strain Softening Solids</v>
      </c>
      <c r="B383" s="26" t="str">
        <f t="shared" si="98"/>
        <v>Finite Element Analysis of Bifurcation in Nonlocal Strain Softening Solids</v>
      </c>
      <c r="C383" s="26" t="str">
        <f>TRIM(Papers!C420)</f>
        <v>Pijaudier-Cabot, G. and Huerta, A.</v>
      </c>
      <c r="D383" s="26" t="str">
        <f>TRIM(Papers!D420)</f>
        <v>Computer Methods in Applied Mechanics and Engineering , Vol. 90, Issues 1, 3, pp. 905-919, 1991</v>
      </c>
      <c r="E383" s="26">
        <f t="shared" si="99"/>
        <v>95</v>
      </c>
      <c r="F383">
        <f t="shared" si="100"/>
        <v>55</v>
      </c>
      <c r="G383" s="26" t="str">
        <f t="shared" si="101"/>
        <v xml:space="preserve">Computer Methods in Applied Mechanics and Engineering </v>
      </c>
      <c r="H383" s="26">
        <f t="shared" si="106"/>
        <v>77</v>
      </c>
      <c r="I383" s="26">
        <f t="shared" si="107"/>
        <v>0</v>
      </c>
      <c r="J383" s="26">
        <f t="shared" si="108"/>
        <v>77</v>
      </c>
      <c r="K383" s="26" t="str">
        <f t="shared" si="102"/>
        <v>90, Issues 1, 3</v>
      </c>
      <c r="L383" s="26">
        <f t="shared" si="93"/>
        <v>86</v>
      </c>
      <c r="M383" s="27" t="str">
        <f t="shared" si="103"/>
        <v>905</v>
      </c>
      <c r="N383" s="26">
        <f t="shared" si="94"/>
        <v>90</v>
      </c>
      <c r="O383" s="26" t="str">
        <f t="shared" si="104"/>
        <v>919</v>
      </c>
      <c r="P383" s="26" t="str">
        <f t="shared" si="105"/>
        <v>1991</v>
      </c>
      <c r="Q383" t="str">
        <f>Papers!A420</f>
        <v>1991-CMAME-PH</v>
      </c>
      <c r="R383" s="2">
        <f t="shared" si="95"/>
        <v>5</v>
      </c>
      <c r="S383" s="2">
        <f t="shared" si="96"/>
        <v>11</v>
      </c>
      <c r="T383" s="2" t="str">
        <f t="shared" si="111"/>
        <v>CMAME</v>
      </c>
      <c r="U383" s="2" t="str">
        <f>VLOOKUP(T383,Revistes!B$3:C$220,2, FALSE)</f>
        <v>0045-7825</v>
      </c>
      <c r="V383" s="25" t="str">
        <f>VLOOKUP(U383,Revistes!C$3:D$220,2, FALSE)</f>
        <v>R</v>
      </c>
      <c r="W383" s="25" t="str">
        <f>VLOOKUP(V383,Revistes!D$3:E$220,2, FALSE)</f>
        <v>S</v>
      </c>
      <c r="AA383" s="2">
        <v>2015</v>
      </c>
      <c r="AB383" s="2">
        <v>0</v>
      </c>
    </row>
    <row r="384" spans="1:28" ht="48">
      <c r="A384" s="26" t="str">
        <f>TRIM(Papers!B421)</f>
        <v>Particle injection in the LSI + 61°303 radio outbursts</v>
      </c>
      <c r="B384" s="26" t="str">
        <f t="shared" si="98"/>
        <v>Particle injection in the LSI + 61°303 radio outbursts</v>
      </c>
      <c r="C384" s="26" t="str">
        <f>TRIM(Papers!C421)</f>
        <v>Paredes, J.M., Martí,J., Estalella, R and Sarrate, J.</v>
      </c>
      <c r="D384" s="26" t="str">
        <f>TRIM(Papers!D421)</f>
        <v>Astronomy and Astrophisics , Vol. 248, Issue 1, pp. 124-128, 1991</v>
      </c>
      <c r="E384" s="26">
        <f t="shared" si="99"/>
        <v>65</v>
      </c>
      <c r="F384">
        <f t="shared" si="100"/>
        <v>28</v>
      </c>
      <c r="G384" s="26" t="str">
        <f t="shared" si="101"/>
        <v xml:space="preserve">Astronomy and Astrophisics </v>
      </c>
      <c r="H384" s="26">
        <f t="shared" si="106"/>
        <v>47</v>
      </c>
      <c r="I384" s="26">
        <f t="shared" si="107"/>
        <v>0</v>
      </c>
      <c r="J384" s="26">
        <f t="shared" si="108"/>
        <v>47</v>
      </c>
      <c r="K384" s="26" t="str">
        <f t="shared" si="102"/>
        <v>248, Issue 1</v>
      </c>
      <c r="L384" s="26">
        <f t="shared" si="93"/>
        <v>56</v>
      </c>
      <c r="M384" s="27" t="str">
        <f t="shared" si="103"/>
        <v>124</v>
      </c>
      <c r="N384" s="26">
        <f t="shared" si="94"/>
        <v>60</v>
      </c>
      <c r="O384" s="26" t="str">
        <f t="shared" si="104"/>
        <v>128</v>
      </c>
      <c r="P384" s="26" t="str">
        <f t="shared" si="105"/>
        <v>1991</v>
      </c>
      <c r="Q384" t="str">
        <f>Papers!A421</f>
        <v>1991-AandA-PMES</v>
      </c>
      <c r="R384" s="2">
        <f t="shared" si="95"/>
        <v>5</v>
      </c>
      <c r="S384" s="2">
        <f t="shared" si="96"/>
        <v>11</v>
      </c>
      <c r="T384" s="2" t="str">
        <f t="shared" si="111"/>
        <v>AandA</v>
      </c>
      <c r="U384" s="2" t="str">
        <f>VLOOKUP(T384,Revistes!B$3:C$220,2, FALSE)</f>
        <v>0004-6361</v>
      </c>
      <c r="V384" s="25" t="str">
        <f>VLOOKUP(U384,Revistes!C$3:D$220,2, FALSE)</f>
        <v>R</v>
      </c>
      <c r="W384" s="25" t="str">
        <f>VLOOKUP(V384,Revistes!D$3:E$220,2, FALSE)</f>
        <v>S</v>
      </c>
      <c r="AA384" s="2">
        <v>2015</v>
      </c>
      <c r="AB384" s="2">
        <v>0</v>
      </c>
    </row>
    <row r="385" spans="1:28" ht="41" customHeight="1">
      <c r="A385" s="26" t="str">
        <f>TRIM(Papers!B422)</f>
        <v>Large-Amplitude Sloshing With Submerged Blocks</v>
      </c>
      <c r="B385" s="26" t="str">
        <f t="shared" si="98"/>
        <v>Large-Amplitude Sloshing With Submerged Blocks</v>
      </c>
      <c r="C385" s="26" t="str">
        <f>TRIM(Papers!C422)</f>
        <v>Huerta, A. and Liu, W.K.</v>
      </c>
      <c r="D385" s="26" t="str">
        <f>TRIM(Papers!D422)</f>
        <v>Journal Pressure Vessel Technology , Vol. 112, Issue 1, pp. 104-108, 1990</v>
      </c>
      <c r="E385" s="26">
        <f t="shared" si="99"/>
        <v>73</v>
      </c>
      <c r="F385">
        <f t="shared" si="100"/>
        <v>36</v>
      </c>
      <c r="G385" s="26" t="str">
        <f t="shared" si="101"/>
        <v xml:space="preserve">Journal Pressure Vessel Technology </v>
      </c>
      <c r="H385" s="26">
        <f t="shared" si="106"/>
        <v>55</v>
      </c>
      <c r="I385" s="26">
        <f t="shared" si="107"/>
        <v>0</v>
      </c>
      <c r="J385" s="26">
        <f t="shared" si="108"/>
        <v>55</v>
      </c>
      <c r="K385" s="26" t="str">
        <f t="shared" si="102"/>
        <v>112, Issue 1</v>
      </c>
      <c r="L385" s="26">
        <f t="shared" si="93"/>
        <v>64</v>
      </c>
      <c r="M385" s="27" t="str">
        <f t="shared" si="103"/>
        <v>104</v>
      </c>
      <c r="N385" s="26">
        <f t="shared" si="94"/>
        <v>68</v>
      </c>
      <c r="O385" s="26" t="str">
        <f t="shared" si="104"/>
        <v>108</v>
      </c>
      <c r="P385" s="26" t="str">
        <f t="shared" si="105"/>
        <v>1990</v>
      </c>
      <c r="Q385" t="str">
        <f>Papers!A422</f>
        <v>1990-JPVT-HL</v>
      </c>
      <c r="R385" s="2">
        <f t="shared" si="95"/>
        <v>5</v>
      </c>
      <c r="S385" s="2">
        <f t="shared" si="96"/>
        <v>10</v>
      </c>
      <c r="T385" s="2" t="str">
        <f>"JGE-ASCE"</f>
        <v>JGE-ASCE</v>
      </c>
      <c r="U385" s="2" t="str">
        <f>VLOOKUP(T385,Revistes!B$3:C$220,2, FALSE)</f>
        <v>0733-9410</v>
      </c>
      <c r="V385" s="25" t="str">
        <f>VLOOKUP(U385,Revistes!C$3:D$220,2, FALSE)</f>
        <v>R</v>
      </c>
      <c r="W385" s="25" t="str">
        <f>VLOOKUP(V385,Revistes!D$3:E$220,2, FALSE)</f>
        <v>S</v>
      </c>
      <c r="AA385" s="2">
        <v>2015</v>
      </c>
      <c r="AB385" s="2">
        <v>0</v>
      </c>
    </row>
    <row r="386" spans="1:28" ht="32">
      <c r="A386" s="26" t="str">
        <f>TRIM(Papers!B423)</f>
        <v>Viscous Flow Structure Interaction</v>
      </c>
      <c r="B386" s="26" t="str">
        <f t="shared" si="98"/>
        <v>Viscous Flow Structure Interaction</v>
      </c>
      <c r="C386" s="26" t="str">
        <f>TRIM(Papers!C423)</f>
        <v>Huerta, A. and Liu, W.K.</v>
      </c>
      <c r="D386" s="26" t="str">
        <f>TRIM(Papers!D423)</f>
        <v>Journal Pressure Vessel Technology , Vol. 110, Issue 1, pp. 15-21, 1988</v>
      </c>
      <c r="E386" s="26">
        <f t="shared" si="99"/>
        <v>71</v>
      </c>
      <c r="F386">
        <f t="shared" si="100"/>
        <v>36</v>
      </c>
      <c r="G386" s="26" t="str">
        <f t="shared" si="101"/>
        <v xml:space="preserve">Journal Pressure Vessel Technology </v>
      </c>
      <c r="H386" s="26">
        <f t="shared" si="106"/>
        <v>55</v>
      </c>
      <c r="I386" s="26">
        <f t="shared" si="107"/>
        <v>0</v>
      </c>
      <c r="J386" s="26">
        <f t="shared" si="108"/>
        <v>55</v>
      </c>
      <c r="K386" s="26" t="str">
        <f t="shared" si="102"/>
        <v>110, Issue 1</v>
      </c>
      <c r="L386" s="26">
        <f t="shared" si="93"/>
        <v>63</v>
      </c>
      <c r="M386" s="27" t="str">
        <f t="shared" si="103"/>
        <v>15</v>
      </c>
      <c r="N386" s="26">
        <f t="shared" si="94"/>
        <v>66</v>
      </c>
      <c r="O386" s="26" t="str">
        <f t="shared" si="104"/>
        <v>21</v>
      </c>
      <c r="P386" s="26" t="str">
        <f t="shared" si="105"/>
        <v>1988</v>
      </c>
      <c r="Q386" t="str">
        <f>Papers!A423</f>
        <v>1988-JPVT-HL</v>
      </c>
      <c r="R386" s="2">
        <f t="shared" si="95"/>
        <v>5</v>
      </c>
      <c r="S386" s="2">
        <f t="shared" si="96"/>
        <v>10</v>
      </c>
      <c r="T386" s="2" t="str">
        <f>MID(Q386,R386+1,S386-R386-1)</f>
        <v>JPVT</v>
      </c>
      <c r="U386" s="2" t="str">
        <f>VLOOKUP(T386,Revistes!B$3:C$220,2, FALSE)</f>
        <v>0094-9930</v>
      </c>
      <c r="V386" s="25" t="str">
        <f>VLOOKUP(U386,Revistes!C$3:D$220,2, FALSE)</f>
        <v>R</v>
      </c>
      <c r="W386" s="25" t="str">
        <f>VLOOKUP(V386,Revistes!D$3:E$220,2, FALSE)</f>
        <v>S</v>
      </c>
      <c r="AA386" s="2">
        <v>2015</v>
      </c>
      <c r="AB386" s="2">
        <v>0</v>
      </c>
    </row>
    <row r="387" spans="1:28" ht="64">
      <c r="A387" s="26" t="str">
        <f>TRIM(Papers!B424)</f>
        <v>Permeability and Compressibility of Slurries from Seepage-Induced Consolidation</v>
      </c>
      <c r="B387" s="26" t="str">
        <f t="shared" si="98"/>
        <v>Permeability and Compressibility of Slurries from Seepage-Induced Consolidation</v>
      </c>
      <c r="C387" s="26" t="str">
        <f>TRIM(Papers!C424)</f>
        <v>Huerta, A., Kriegsmann, G.A. and Krizek, R.K.</v>
      </c>
      <c r="D387" s="26" t="str">
        <f>TRIM(Papers!D424)</f>
        <v>Journal of Geotechnical Engineering (ASCE) , Vol. 115, pp. 614-627, 1988</v>
      </c>
      <c r="E387" s="26">
        <f t="shared" si="99"/>
        <v>72</v>
      </c>
      <c r="F387">
        <f t="shared" si="100"/>
        <v>44</v>
      </c>
      <c r="G387" s="26" t="str">
        <f t="shared" si="101"/>
        <v xml:space="preserve">Journal of Geotechnical Engineering (ASCE) </v>
      </c>
      <c r="H387" s="26">
        <f t="shared" si="106"/>
        <v>54</v>
      </c>
      <c r="I387" s="26">
        <f t="shared" si="107"/>
        <v>0</v>
      </c>
      <c r="J387" s="26">
        <f t="shared" si="108"/>
        <v>54</v>
      </c>
      <c r="K387" s="26" t="str">
        <f t="shared" si="102"/>
        <v>115</v>
      </c>
      <c r="L387" s="26">
        <f t="shared" ref="L387:L388" si="112">IF(H387&gt;1,FIND("-",D387,J387),0)</f>
        <v>63</v>
      </c>
      <c r="M387" s="27" t="str">
        <f t="shared" si="103"/>
        <v>614</v>
      </c>
      <c r="N387" s="26">
        <f t="shared" ref="N387:N388" si="113">IF(L387&gt;1,FIND(", ",D387,L387),0)</f>
        <v>67</v>
      </c>
      <c r="O387" s="26" t="str">
        <f t="shared" si="104"/>
        <v>627</v>
      </c>
      <c r="P387" s="26" t="str">
        <f t="shared" si="105"/>
        <v>1988</v>
      </c>
      <c r="Q387" t="str">
        <f>Papers!A424</f>
        <v>1988-JGE-ASCE-HKK</v>
      </c>
      <c r="R387" s="2">
        <f t="shared" ref="R387:R388" si="114" xml:space="preserve"> FIND("-",Q387)</f>
        <v>5</v>
      </c>
      <c r="S387" s="2">
        <f t="shared" ref="S387:S388" si="115" xml:space="preserve"> FIND("-",Q387,R387+1)</f>
        <v>9</v>
      </c>
      <c r="T387" s="2" t="str">
        <f>"JEM(ASCE)"</f>
        <v>JEM(ASCE)</v>
      </c>
      <c r="U387" s="2" t="str">
        <f>VLOOKUP(T387,Revistes!B$3:C$220,2, FALSE)</f>
        <v>0733-9399</v>
      </c>
      <c r="V387" s="25" t="str">
        <f>VLOOKUP(U387,Revistes!C$3:D$220,2, FALSE)</f>
        <v>R</v>
      </c>
      <c r="W387" s="25" t="str">
        <f>VLOOKUP(V387,Revistes!D$3:E$220,2, FALSE)</f>
        <v>S</v>
      </c>
      <c r="AA387" s="2">
        <v>2015</v>
      </c>
      <c r="AB387" s="2">
        <v>0</v>
      </c>
    </row>
    <row r="388" spans="1:28" ht="48">
      <c r="A388" s="26" t="str">
        <f>TRIM(Papers!B425)</f>
        <v>Viscous flow with large free surface motion</v>
      </c>
      <c r="B388" s="26" t="str">
        <f t="shared" ref="B388" si="116">IF(F388=1,CONCATENATE(A388, " (in press)"),A388)</f>
        <v>Viscous flow with large free surface motion</v>
      </c>
      <c r="C388" s="26" t="str">
        <f>TRIM(Papers!C425)</f>
        <v>Antonio Huerta and Win Kam Liu</v>
      </c>
      <c r="D388" s="26" t="str">
        <f>TRIM(Papers!D425)</f>
        <v>Computer Methods in Applied Mechanics and Engineering , Vol. 69, Issue 3, pp. 277-324, 1988</v>
      </c>
      <c r="E388" s="26">
        <f t="shared" ref="E388" si="117">LEN(D388)</f>
        <v>91</v>
      </c>
      <c r="F388">
        <f t="shared" ref="F388" si="118">IFERROR(FIND("To appear",D388), FIND(", V",D388))</f>
        <v>55</v>
      </c>
      <c r="G388" s="26" t="str">
        <f t="shared" ref="G388" si="119">IF(F388=1,(MID(D388,14,E388-12)),MID(D388,1,F388-1))</f>
        <v xml:space="preserve">Computer Methods in Applied Mechanics and Engineering </v>
      </c>
      <c r="H388" s="26">
        <f t="shared" si="106"/>
        <v>73</v>
      </c>
      <c r="I388" s="26">
        <f t="shared" si="107"/>
        <v>0</v>
      </c>
      <c r="J388" s="26">
        <f t="shared" si="108"/>
        <v>73</v>
      </c>
      <c r="K388" s="26" t="str">
        <f t="shared" ref="K388" si="120">IF(J388&gt;1,(MID(D388,F388+7,J388-F388-7)),"")</f>
        <v>69, Issue 3</v>
      </c>
      <c r="L388" s="26">
        <f t="shared" si="112"/>
        <v>82</v>
      </c>
      <c r="M388" s="27" t="str">
        <f t="shared" ref="M388" si="121">IF(H388&gt;1,MID(D388,H388+6,L388-(H388+6)), IF(I388&gt;1,MID(D388,I388+2,E388-(I388+7))," "))</f>
        <v>277</v>
      </c>
      <c r="N388" s="26">
        <f t="shared" si="113"/>
        <v>86</v>
      </c>
      <c r="O388" s="26" t="str">
        <f t="shared" ref="O388" si="122">IF(H388&gt;1,MID(D388,L388+1,N388-(L388+1))," ")</f>
        <v>324</v>
      </c>
      <c r="P388" s="26" t="str">
        <f t="shared" ref="P388" si="123">IF(F388&gt;1,RIGHT(D388,4),"")</f>
        <v>1988</v>
      </c>
      <c r="Q388" t="str">
        <f>Papers!A425</f>
        <v>1988-CMAME-HL</v>
      </c>
      <c r="R388" s="2">
        <f t="shared" si="114"/>
        <v>5</v>
      </c>
      <c r="S388" s="2">
        <f t="shared" si="115"/>
        <v>11</v>
      </c>
      <c r="T388" s="2" t="str">
        <f>MID(Q388,R388+1,S388-R388-1)</f>
        <v>CMAME</v>
      </c>
      <c r="U388" s="2" t="str">
        <f>VLOOKUP(T388,Revistes!B$3:C$220,2, FALSE)</f>
        <v>0045-7825</v>
      </c>
      <c r="V388" s="25" t="str">
        <f>VLOOKUP(U388,Revistes!C$3:D$220,2, FALSE)</f>
        <v>R</v>
      </c>
      <c r="W388" s="25" t="str">
        <f>VLOOKUP(V388,Revistes!D$3:E$220,2, FALSE)</f>
        <v>S</v>
      </c>
      <c r="AA388" s="2">
        <v>2015</v>
      </c>
      <c r="AB388" s="2">
        <v>0</v>
      </c>
    </row>
    <row r="389" spans="1:28">
      <c r="A389" s="1"/>
      <c r="B389" s="32"/>
      <c r="AB389" s="30"/>
    </row>
    <row r="390" spans="1:28">
      <c r="A390" s="1"/>
      <c r="B390" s="32"/>
      <c r="AB390" s="30"/>
    </row>
    <row r="391" spans="1:28">
      <c r="A391" s="1"/>
      <c r="B391" s="32"/>
      <c r="AB391" s="30"/>
    </row>
    <row r="392" spans="1:28">
      <c r="A392" s="1"/>
      <c r="B392" s="32"/>
      <c r="AB392" s="30"/>
    </row>
    <row r="393" spans="1:28">
      <c r="A393" s="1"/>
      <c r="B393" s="32"/>
      <c r="AB393" s="30"/>
    </row>
    <row r="394" spans="1:28">
      <c r="A394" s="1"/>
      <c r="B394" s="32"/>
      <c r="AB394" s="30"/>
    </row>
    <row r="395" spans="1:28">
      <c r="A395" s="1"/>
      <c r="B395" s="32"/>
      <c r="AB395" s="30"/>
    </row>
    <row r="396" spans="1:28">
      <c r="A396" s="1"/>
      <c r="B396" s="32"/>
      <c r="AB396" s="30"/>
    </row>
    <row r="397" spans="1:28">
      <c r="A397" s="1"/>
      <c r="B397" s="32"/>
      <c r="AB397" s="30"/>
    </row>
    <row r="398" spans="1:28">
      <c r="A398" s="1"/>
      <c r="B398" s="32"/>
      <c r="AB398" s="30"/>
    </row>
    <row r="399" spans="1:28">
      <c r="A399" s="1"/>
      <c r="B399" s="32"/>
      <c r="AB399" s="30"/>
    </row>
    <row r="400" spans="1:28">
      <c r="A400" s="1"/>
      <c r="B400" s="32"/>
      <c r="AB400" s="30"/>
    </row>
    <row r="401" spans="1:28">
      <c r="A401" s="1"/>
      <c r="B401" s="32"/>
      <c r="AB401" s="30"/>
    </row>
    <row r="402" spans="1:28">
      <c r="A402" s="1"/>
      <c r="B402" s="32"/>
      <c r="AB402" s="30"/>
    </row>
    <row r="403" spans="1:28">
      <c r="A403" s="1"/>
      <c r="B403" s="32"/>
      <c r="AB403" s="30"/>
    </row>
    <row r="404" spans="1:28">
      <c r="A404" s="1"/>
      <c r="B404" s="32"/>
      <c r="AB404" s="30"/>
    </row>
    <row r="405" spans="1:28">
      <c r="A405" s="1"/>
      <c r="B405" s="32"/>
      <c r="AB405" s="30"/>
    </row>
    <row r="406" spans="1:28">
      <c r="A406" s="1"/>
      <c r="B406" s="32"/>
      <c r="AB406" s="30"/>
    </row>
    <row r="407" spans="1:28">
      <c r="A407" s="1"/>
      <c r="B407" s="32"/>
      <c r="AB407" s="30"/>
    </row>
    <row r="408" spans="1:28">
      <c r="A408" s="1"/>
      <c r="B408" s="32"/>
      <c r="AB408" s="30"/>
    </row>
    <row r="409" spans="1:28">
      <c r="A409" s="1"/>
      <c r="B409" s="32"/>
      <c r="AB409" s="30"/>
    </row>
    <row r="410" spans="1:28">
      <c r="A410" s="1"/>
      <c r="B410" s="32"/>
      <c r="AB410" s="30"/>
    </row>
    <row r="411" spans="1:28">
      <c r="A411" s="1"/>
      <c r="B411" s="32"/>
      <c r="AB411" s="30"/>
    </row>
    <row r="412" spans="1:28">
      <c r="A412" s="1"/>
      <c r="B412" s="32"/>
      <c r="AB412" s="30"/>
    </row>
    <row r="413" spans="1:28">
      <c r="A413" s="1"/>
      <c r="B413" s="32"/>
      <c r="AB413" s="30"/>
    </row>
    <row r="414" spans="1:28">
      <c r="A414" s="1"/>
      <c r="B414" s="32"/>
      <c r="AB414" s="30"/>
    </row>
    <row r="415" spans="1:28">
      <c r="A415" s="1"/>
      <c r="B415" s="32"/>
      <c r="AB415" s="30"/>
    </row>
    <row r="416" spans="1:28">
      <c r="A416" s="1"/>
      <c r="B416" s="32"/>
      <c r="AB416" s="30"/>
    </row>
    <row r="417" spans="1:28">
      <c r="A417" s="1"/>
      <c r="B417" s="32"/>
      <c r="AB417" s="30"/>
    </row>
    <row r="418" spans="1:28">
      <c r="A418" s="1"/>
      <c r="B418" s="32"/>
      <c r="AB418" s="30"/>
    </row>
    <row r="419" spans="1:28">
      <c r="A419" s="1"/>
      <c r="B419" s="32"/>
      <c r="AB419" s="30"/>
    </row>
    <row r="420" spans="1:28">
      <c r="A420" s="1"/>
      <c r="B420" s="32"/>
      <c r="AB420" s="30"/>
    </row>
    <row r="421" spans="1:28">
      <c r="A421" s="1"/>
      <c r="B421" s="32"/>
      <c r="AB421" s="30"/>
    </row>
    <row r="422" spans="1:28">
      <c r="A422" s="1"/>
      <c r="B422" s="32"/>
      <c r="AB422" s="30"/>
    </row>
    <row r="423" spans="1:28">
      <c r="A423" s="1"/>
      <c r="B423" s="32"/>
      <c r="AB423" s="30"/>
    </row>
    <row r="424" spans="1:28">
      <c r="A424" s="1"/>
      <c r="B424" s="32"/>
      <c r="AB424" s="30"/>
    </row>
    <row r="425" spans="1:28">
      <c r="A425" s="1"/>
      <c r="B425" s="32"/>
      <c r="AB425" s="30"/>
    </row>
    <row r="426" spans="1:28">
      <c r="A426" s="1"/>
      <c r="B426" s="32"/>
      <c r="AB426" s="30"/>
    </row>
    <row r="427" spans="1:28">
      <c r="A427" s="1"/>
      <c r="B427" s="32"/>
      <c r="AB427" s="30"/>
    </row>
    <row r="428" spans="1:28">
      <c r="A428" s="1"/>
      <c r="B428" s="32"/>
      <c r="AB428" s="30"/>
    </row>
    <row r="429" spans="1:28">
      <c r="A429" s="1"/>
      <c r="B429" s="32"/>
      <c r="AB429" s="30"/>
    </row>
    <row r="430" spans="1:28">
      <c r="AB430" s="30"/>
    </row>
    <row r="431" spans="1:28">
      <c r="AB431" s="30"/>
    </row>
    <row r="432" spans="1:28">
      <c r="AB432" s="30"/>
    </row>
    <row r="433" spans="28:28">
      <c r="AB433" s="30"/>
    </row>
    <row r="434" spans="28:28">
      <c r="AB434" s="30"/>
    </row>
    <row r="435" spans="28:28">
      <c r="AB435" s="30"/>
    </row>
    <row r="436" spans="28:28">
      <c r="AB436" s="30"/>
    </row>
    <row r="437" spans="28:28">
      <c r="AB437" s="30"/>
    </row>
    <row r="438" spans="28:28">
      <c r="AB438" s="30"/>
    </row>
    <row r="439" spans="28:28">
      <c r="AB439" s="30"/>
    </row>
    <row r="440" spans="28:28">
      <c r="AB440" s="30"/>
    </row>
    <row r="441" spans="28:28">
      <c r="AB441" s="30"/>
    </row>
    <row r="442" spans="28:28">
      <c r="AB442" s="30"/>
    </row>
    <row r="443" spans="28:28">
      <c r="AB443" s="30"/>
    </row>
    <row r="444" spans="28:28">
      <c r="AB444" s="30"/>
    </row>
    <row r="445" spans="28:28">
      <c r="AB445" s="30"/>
    </row>
    <row r="446" spans="28:28">
      <c r="AB446" s="30"/>
    </row>
    <row r="447" spans="28:28">
      <c r="AB447" s="30"/>
    </row>
    <row r="448" spans="28:28">
      <c r="AB448" s="30"/>
    </row>
    <row r="449" spans="28:28">
      <c r="AB449" s="30"/>
    </row>
    <row r="450" spans="28:28">
      <c r="AB450" s="30"/>
    </row>
    <row r="451" spans="28:28">
      <c r="AB451" s="30"/>
    </row>
    <row r="452" spans="28:28">
      <c r="AB452" s="30"/>
    </row>
    <row r="453" spans="28:28">
      <c r="AB453" s="30"/>
    </row>
    <row r="454" spans="28:28">
      <c r="AB454" s="30"/>
    </row>
    <row r="455" spans="28:28">
      <c r="AB455" s="30"/>
    </row>
    <row r="456" spans="28:28">
      <c r="AB456" s="30"/>
    </row>
    <row r="457" spans="28:28">
      <c r="AB457" s="30"/>
    </row>
    <row r="458" spans="28:28">
      <c r="AB458" s="30"/>
    </row>
    <row r="459" spans="28:28">
      <c r="AB459" s="30"/>
    </row>
    <row r="460" spans="28:28">
      <c r="AB460" s="30"/>
    </row>
    <row r="461" spans="28:28">
      <c r="AB461" s="30"/>
    </row>
    <row r="462" spans="28:28">
      <c r="AB462" s="30"/>
    </row>
    <row r="463" spans="28:28">
      <c r="AB463" s="30"/>
    </row>
    <row r="464" spans="28:28">
      <c r="AB464" s="30"/>
    </row>
    <row r="465" spans="28:28">
      <c r="AB465" s="30"/>
    </row>
    <row r="466" spans="28:28">
      <c r="AB466" s="30"/>
    </row>
    <row r="467" spans="28:28">
      <c r="AB467" s="30"/>
    </row>
    <row r="468" spans="28:28">
      <c r="AB468" s="30"/>
    </row>
    <row r="469" spans="28:28">
      <c r="AB469" s="30"/>
    </row>
    <row r="470" spans="28:28">
      <c r="AB470" s="30"/>
    </row>
    <row r="471" spans="28:28">
      <c r="AB471" s="30"/>
    </row>
    <row r="472" spans="28:28">
      <c r="AB472" s="30"/>
    </row>
    <row r="473" spans="28:28">
      <c r="AB473" s="30"/>
    </row>
    <row r="474" spans="28:28">
      <c r="AB474" s="30"/>
    </row>
    <row r="475" spans="28:28">
      <c r="AB475" s="30"/>
    </row>
    <row r="476" spans="28:28">
      <c r="AB476" s="30"/>
    </row>
    <row r="477" spans="28:28">
      <c r="AB477" s="30"/>
    </row>
    <row r="478" spans="28:28">
      <c r="AB478" s="30"/>
    </row>
    <row r="479" spans="28:28">
      <c r="AB479" s="30"/>
    </row>
    <row r="480" spans="28:28">
      <c r="AB480" s="30"/>
    </row>
    <row r="481" spans="28:28">
      <c r="AB481" s="30"/>
    </row>
    <row r="482" spans="28:28">
      <c r="AB482" s="30"/>
    </row>
    <row r="483" spans="28:28">
      <c r="AB483" s="30"/>
    </row>
    <row r="484" spans="28:28">
      <c r="AB484" s="30"/>
    </row>
    <row r="485" spans="28:28">
      <c r="AB485" s="30"/>
    </row>
    <row r="486" spans="28:28">
      <c r="AB486" s="30"/>
    </row>
    <row r="487" spans="28:28">
      <c r="AB487" s="30"/>
    </row>
    <row r="488" spans="28:28">
      <c r="AB488" s="30"/>
    </row>
    <row r="489" spans="28:28">
      <c r="AB489" s="30"/>
    </row>
    <row r="490" spans="28:28">
      <c r="AB490" s="30"/>
    </row>
    <row r="491" spans="28:28">
      <c r="AB491" s="30"/>
    </row>
    <row r="492" spans="28:28">
      <c r="AB492" s="30"/>
    </row>
    <row r="493" spans="28:28">
      <c r="AB493" s="30"/>
    </row>
    <row r="494" spans="28:28">
      <c r="AB494" s="30"/>
    </row>
    <row r="495" spans="28:28">
      <c r="AB495" s="30"/>
    </row>
    <row r="496" spans="28:28">
      <c r="AB496" s="30"/>
    </row>
    <row r="497" spans="28:28">
      <c r="AB497" s="30"/>
    </row>
    <row r="498" spans="28:28">
      <c r="AB498" s="30"/>
    </row>
    <row r="499" spans="28:28">
      <c r="AB499" s="30"/>
    </row>
    <row r="500" spans="28:28">
      <c r="AB500" s="30"/>
    </row>
    <row r="501" spans="28:28">
      <c r="AB501" s="30"/>
    </row>
    <row r="502" spans="28:28">
      <c r="AB502" s="30"/>
    </row>
    <row r="503" spans="28:28">
      <c r="AB503" s="30"/>
    </row>
    <row r="504" spans="28:28">
      <c r="AB504" s="30"/>
    </row>
    <row r="505" spans="28:28">
      <c r="AB505" s="30"/>
    </row>
    <row r="506" spans="28:28">
      <c r="AB506" s="30"/>
    </row>
    <row r="507" spans="28:28">
      <c r="AB507" s="30"/>
    </row>
    <row r="508" spans="28:28">
      <c r="AB508" s="30"/>
    </row>
    <row r="509" spans="28:28">
      <c r="AB509" s="30"/>
    </row>
    <row r="510" spans="28:28">
      <c r="AB510" s="30"/>
    </row>
    <row r="511" spans="28:28">
      <c r="AB511" s="30"/>
    </row>
    <row r="512" spans="28:28">
      <c r="AB512" s="30"/>
    </row>
    <row r="513" spans="28:28">
      <c r="AB513" s="30"/>
    </row>
    <row r="514" spans="28:28">
      <c r="AB514" s="30"/>
    </row>
    <row r="515" spans="28:28">
      <c r="AB515" s="30"/>
    </row>
    <row r="516" spans="28:28">
      <c r="AB516" s="30"/>
    </row>
    <row r="517" spans="28:28">
      <c r="AB517" s="30"/>
    </row>
    <row r="518" spans="28:28">
      <c r="AB518" s="30"/>
    </row>
    <row r="519" spans="28:28">
      <c r="AB519" s="30"/>
    </row>
    <row r="520" spans="28:28">
      <c r="AB520" s="30"/>
    </row>
    <row r="521" spans="28:28">
      <c r="AB521" s="30"/>
    </row>
    <row r="522" spans="28:28">
      <c r="AB522" s="30"/>
    </row>
    <row r="523" spans="28:28">
      <c r="AB523" s="30"/>
    </row>
    <row r="524" spans="28:28">
      <c r="AB524" s="30"/>
    </row>
    <row r="525" spans="28:28">
      <c r="AB525" s="30"/>
    </row>
    <row r="526" spans="28:28">
      <c r="AB526" s="30"/>
    </row>
    <row r="527" spans="28:28">
      <c r="AB527" s="30"/>
    </row>
    <row r="528" spans="28:28">
      <c r="AB528" s="30"/>
    </row>
    <row r="529" spans="28:28">
      <c r="AB529" s="30"/>
    </row>
    <row r="530" spans="28:28">
      <c r="AB530" s="30"/>
    </row>
    <row r="531" spans="28:28">
      <c r="AB531" s="30"/>
    </row>
    <row r="532" spans="28:28">
      <c r="AB532" s="30"/>
    </row>
    <row r="533" spans="28:28">
      <c r="AB533" s="30"/>
    </row>
    <row r="534" spans="28:28">
      <c r="AB534" s="30"/>
    </row>
    <row r="535" spans="28:28">
      <c r="AB535" s="30"/>
    </row>
    <row r="536" spans="28:28">
      <c r="AB536" s="30"/>
    </row>
    <row r="537" spans="28:28">
      <c r="AB537" s="30"/>
    </row>
    <row r="538" spans="28:28">
      <c r="AB538" s="30"/>
    </row>
    <row r="539" spans="28:28">
      <c r="AB539" s="30"/>
    </row>
    <row r="540" spans="28:28">
      <c r="AB540" s="30"/>
    </row>
    <row r="541" spans="28:28">
      <c r="AB541" s="30"/>
    </row>
    <row r="542" spans="28:28">
      <c r="AB542" s="30"/>
    </row>
    <row r="543" spans="28:28">
      <c r="AB543" s="30"/>
    </row>
    <row r="544" spans="28:28">
      <c r="AB544" s="30"/>
    </row>
    <row r="545" spans="28:28">
      <c r="AB545" s="30"/>
    </row>
    <row r="546" spans="28:28">
      <c r="AB546" s="30"/>
    </row>
    <row r="547" spans="28:28">
      <c r="AB547" s="30"/>
    </row>
    <row r="548" spans="28:28">
      <c r="AB548" s="30"/>
    </row>
    <row r="549" spans="28:28">
      <c r="AB549" s="30"/>
    </row>
    <row r="550" spans="28:28">
      <c r="AB550" s="30"/>
    </row>
    <row r="551" spans="28:28">
      <c r="AB551" s="30"/>
    </row>
    <row r="552" spans="28:28">
      <c r="AB552" s="30"/>
    </row>
    <row r="553" spans="28:28">
      <c r="AB553" s="30"/>
    </row>
    <row r="554" spans="28:28">
      <c r="AB554" s="30"/>
    </row>
    <row r="555" spans="28:28">
      <c r="AB555" s="30"/>
    </row>
    <row r="556" spans="28:28">
      <c r="AB556" s="30"/>
    </row>
    <row r="557" spans="28:28">
      <c r="AB557" s="30"/>
    </row>
    <row r="558" spans="28:28">
      <c r="AB558" s="30"/>
    </row>
    <row r="559" spans="28:28">
      <c r="AB559" s="30"/>
    </row>
    <row r="560" spans="28:28">
      <c r="AB560" s="30"/>
    </row>
    <row r="561" spans="28:28">
      <c r="AB561" s="30"/>
    </row>
    <row r="562" spans="28:28">
      <c r="AB562" s="30"/>
    </row>
    <row r="563" spans="28:28">
      <c r="AB563" s="30"/>
    </row>
    <row r="564" spans="28:28">
      <c r="AB564" s="30"/>
    </row>
    <row r="565" spans="28:28">
      <c r="AB565" s="30"/>
    </row>
    <row r="566" spans="28:28">
      <c r="AB566" s="30"/>
    </row>
    <row r="567" spans="28:28">
      <c r="AB567" s="30"/>
    </row>
    <row r="568" spans="28:28">
      <c r="AB568" s="30"/>
    </row>
    <row r="569" spans="28:28">
      <c r="AB569" s="30"/>
    </row>
    <row r="570" spans="28:28">
      <c r="AB570" s="30"/>
    </row>
    <row r="571" spans="28:28">
      <c r="AB571" s="30"/>
    </row>
    <row r="572" spans="28:28">
      <c r="AB572" s="30"/>
    </row>
    <row r="573" spans="28:28">
      <c r="AB573" s="30"/>
    </row>
    <row r="574" spans="28:28">
      <c r="AB574" s="30"/>
    </row>
    <row r="575" spans="28:28">
      <c r="AB575" s="30"/>
    </row>
    <row r="576" spans="28:28">
      <c r="AB576" s="30"/>
    </row>
    <row r="577" spans="28:28">
      <c r="AB577" s="30"/>
    </row>
    <row r="578" spans="28:28">
      <c r="AB578" s="30"/>
    </row>
    <row r="579" spans="28:28">
      <c r="AB579" s="30"/>
    </row>
    <row r="580" spans="28:28">
      <c r="AB580" s="30"/>
    </row>
    <row r="581" spans="28:28">
      <c r="AB581" s="30"/>
    </row>
    <row r="582" spans="28:28">
      <c r="AB582" s="30"/>
    </row>
    <row r="583" spans="28:28">
      <c r="AB583" s="30"/>
    </row>
    <row r="584" spans="28:28">
      <c r="AB584" s="30"/>
    </row>
    <row r="585" spans="28:28">
      <c r="AB585" s="30"/>
    </row>
    <row r="586" spans="28:28">
      <c r="AB586" s="30"/>
    </row>
    <row r="587" spans="28:28">
      <c r="AB587" s="30"/>
    </row>
    <row r="588" spans="28:28">
      <c r="AB588" s="30"/>
    </row>
    <row r="589" spans="28:28">
      <c r="AB589" s="30"/>
    </row>
    <row r="590" spans="28:28">
      <c r="AB590" s="30"/>
    </row>
    <row r="591" spans="28:28">
      <c r="AB591" s="30"/>
    </row>
    <row r="592" spans="28:28">
      <c r="AB592" s="30"/>
    </row>
    <row r="593" spans="28:28">
      <c r="AB593" s="30"/>
    </row>
    <row r="594" spans="28:28">
      <c r="AB594" s="30"/>
    </row>
    <row r="595" spans="28:28">
      <c r="AB595" s="30"/>
    </row>
    <row r="596" spans="28:28">
      <c r="AB596" s="30"/>
    </row>
    <row r="597" spans="28:28">
      <c r="AB597" s="30"/>
    </row>
    <row r="598" spans="28:28">
      <c r="AB598" s="30"/>
    </row>
    <row r="599" spans="28:28">
      <c r="AB599" s="30"/>
    </row>
    <row r="600" spans="28:28">
      <c r="AB600" s="30"/>
    </row>
    <row r="601" spans="28:28">
      <c r="AB601" s="30"/>
    </row>
    <row r="602" spans="28:28">
      <c r="AB602" s="30"/>
    </row>
    <row r="603" spans="28:28">
      <c r="AB603" s="30"/>
    </row>
    <row r="604" spans="28:28">
      <c r="AB604" s="30"/>
    </row>
    <row r="605" spans="28:28">
      <c r="AB605" s="30"/>
    </row>
    <row r="606" spans="28:28">
      <c r="AB606" s="30"/>
    </row>
    <row r="607" spans="28:28">
      <c r="AB607" s="30"/>
    </row>
    <row r="608" spans="28:28">
      <c r="AB608" s="30"/>
    </row>
    <row r="609" spans="28:28">
      <c r="AB609" s="30"/>
    </row>
    <row r="610" spans="28:28">
      <c r="AB610" s="30"/>
    </row>
    <row r="611" spans="28:28">
      <c r="AB611" s="30"/>
    </row>
    <row r="612" spans="28:28">
      <c r="AB612" s="30"/>
    </row>
    <row r="613" spans="28:28">
      <c r="AB613" s="30"/>
    </row>
    <row r="614" spans="28:28">
      <c r="AB614" s="30"/>
    </row>
    <row r="615" spans="28:28">
      <c r="AB615" s="30"/>
    </row>
    <row r="616" spans="28:28">
      <c r="AB616" s="30"/>
    </row>
    <row r="617" spans="28:28">
      <c r="AB617" s="30"/>
    </row>
    <row r="618" spans="28:28">
      <c r="AB618" s="30"/>
    </row>
    <row r="619" spans="28:28">
      <c r="AB619" s="30"/>
    </row>
    <row r="620" spans="28:28">
      <c r="AB620" s="30"/>
    </row>
    <row r="621" spans="28:28">
      <c r="AB621" s="30"/>
    </row>
    <row r="622" spans="28:28">
      <c r="AB622" s="30"/>
    </row>
    <row r="623" spans="28:28">
      <c r="AB623" s="30"/>
    </row>
    <row r="624" spans="28:28">
      <c r="AB624" s="30"/>
    </row>
    <row r="625" spans="28:28">
      <c r="AB625" s="30"/>
    </row>
    <row r="626" spans="28:28">
      <c r="AB626" s="30"/>
    </row>
    <row r="627" spans="28:28">
      <c r="AB627" s="30"/>
    </row>
    <row r="628" spans="28:28">
      <c r="AB628" s="30"/>
    </row>
    <row r="629" spans="28:28">
      <c r="AB629" s="30"/>
    </row>
    <row r="630" spans="28:28">
      <c r="AB630" s="30"/>
    </row>
    <row r="631" spans="28:28">
      <c r="AB631" s="30"/>
    </row>
    <row r="632" spans="28:28">
      <c r="AB632" s="30"/>
    </row>
    <row r="633" spans="28:28">
      <c r="AB633" s="30"/>
    </row>
    <row r="634" spans="28:28">
      <c r="AB634" s="30"/>
    </row>
    <row r="635" spans="28:28">
      <c r="AB635" s="30"/>
    </row>
    <row r="636" spans="28:28">
      <c r="AB636" s="30"/>
    </row>
    <row r="637" spans="28:28">
      <c r="AB637" s="30"/>
    </row>
    <row r="638" spans="28:28">
      <c r="AB638" s="30"/>
    </row>
    <row r="639" spans="28:28">
      <c r="AB639" s="30"/>
    </row>
    <row r="640" spans="28:28">
      <c r="AB640" s="30"/>
    </row>
    <row r="641" spans="28:28">
      <c r="AB641" s="30"/>
    </row>
    <row r="642" spans="28:28">
      <c r="AB642" s="30"/>
    </row>
    <row r="643" spans="28:28">
      <c r="AB643" s="30"/>
    </row>
    <row r="644" spans="28:28">
      <c r="AB644" s="30"/>
    </row>
    <row r="645" spans="28:28">
      <c r="AB645" s="30"/>
    </row>
    <row r="646" spans="28:28">
      <c r="AB646" s="30"/>
    </row>
    <row r="647" spans="28:28">
      <c r="AB647" s="30"/>
    </row>
    <row r="648" spans="28:28">
      <c r="AB648" s="30"/>
    </row>
    <row r="649" spans="28:28">
      <c r="AB649" s="30"/>
    </row>
    <row r="650" spans="28:28">
      <c r="AB650" s="30"/>
    </row>
    <row r="651" spans="28:28">
      <c r="AB651" s="30"/>
    </row>
    <row r="652" spans="28:28">
      <c r="AB652" s="30"/>
    </row>
    <row r="653" spans="28:28">
      <c r="AB653" s="30"/>
    </row>
    <row r="654" spans="28:28">
      <c r="AB654" s="30"/>
    </row>
    <row r="655" spans="28:28">
      <c r="AB655" s="30"/>
    </row>
    <row r="656" spans="28:28">
      <c r="AB656" s="30"/>
    </row>
    <row r="657" spans="28:28">
      <c r="AB657" s="30"/>
    </row>
    <row r="658" spans="28:28">
      <c r="AB658" s="30"/>
    </row>
    <row r="659" spans="28:28">
      <c r="AB659" s="30"/>
    </row>
    <row r="660" spans="28:28">
      <c r="AB660" s="30"/>
    </row>
    <row r="661" spans="28:28">
      <c r="AB661" s="30"/>
    </row>
    <row r="662" spans="28:28">
      <c r="AB662" s="30"/>
    </row>
    <row r="663" spans="28:28">
      <c r="AB663" s="30"/>
    </row>
    <row r="664" spans="28:28">
      <c r="AB664" s="30"/>
    </row>
    <row r="665" spans="28:28">
      <c r="AB665" s="30"/>
    </row>
    <row r="666" spans="28:28">
      <c r="AB666" s="30"/>
    </row>
    <row r="667" spans="28:28">
      <c r="AB667" s="30"/>
    </row>
    <row r="668" spans="28:28">
      <c r="AB668" s="30"/>
    </row>
    <row r="669" spans="28:28">
      <c r="AB669" s="30"/>
    </row>
    <row r="670" spans="28:28">
      <c r="AB670" s="30"/>
    </row>
    <row r="671" spans="28:28">
      <c r="AB671" s="30"/>
    </row>
    <row r="672" spans="28:28">
      <c r="AB672" s="30"/>
    </row>
    <row r="673" spans="28:28">
      <c r="AB673" s="30"/>
    </row>
    <row r="674" spans="28:28">
      <c r="AB674" s="30"/>
    </row>
    <row r="675" spans="28:28">
      <c r="AB675" s="30"/>
    </row>
    <row r="676" spans="28:28">
      <c r="AB676" s="30"/>
    </row>
    <row r="677" spans="28:28">
      <c r="AB677" s="30"/>
    </row>
    <row r="678" spans="28:28">
      <c r="AB678" s="30"/>
    </row>
    <row r="679" spans="28:28">
      <c r="AB679" s="30"/>
    </row>
    <row r="680" spans="28:28">
      <c r="AB680" s="30"/>
    </row>
    <row r="681" spans="28:28">
      <c r="AB681" s="30"/>
    </row>
    <row r="682" spans="28:28">
      <c r="AB682" s="30"/>
    </row>
    <row r="683" spans="28:28">
      <c r="AB683" s="30"/>
    </row>
    <row r="684" spans="28:28">
      <c r="AB684" s="30"/>
    </row>
    <row r="685" spans="28:28">
      <c r="AB685" s="30"/>
    </row>
    <row r="686" spans="28:28">
      <c r="AB686" s="30"/>
    </row>
    <row r="687" spans="28:28">
      <c r="AB687" s="30"/>
    </row>
    <row r="688" spans="28:28">
      <c r="AB688" s="30"/>
    </row>
    <row r="689" spans="28:28">
      <c r="AB689" s="30"/>
    </row>
    <row r="690" spans="28:28">
      <c r="AB690" s="30"/>
    </row>
    <row r="691" spans="28:28">
      <c r="AB691" s="30"/>
    </row>
    <row r="692" spans="28:28">
      <c r="AB692" s="30"/>
    </row>
    <row r="693" spans="28:28">
      <c r="AB693" s="30"/>
    </row>
    <row r="694" spans="28:28">
      <c r="AB694" s="30"/>
    </row>
    <row r="695" spans="28:28">
      <c r="AB695" s="30"/>
    </row>
    <row r="696" spans="28:28">
      <c r="AB696" s="30"/>
    </row>
    <row r="697" spans="28:28">
      <c r="AB697" s="30"/>
    </row>
    <row r="698" spans="28:28">
      <c r="AB698" s="30"/>
    </row>
    <row r="699" spans="28:28">
      <c r="AB699" s="30"/>
    </row>
    <row r="700" spans="28:28">
      <c r="AB700" s="30"/>
    </row>
    <row r="701" spans="28:28">
      <c r="AB701" s="30"/>
    </row>
    <row r="702" spans="28:28">
      <c r="AB702" s="30"/>
    </row>
    <row r="703" spans="28:28">
      <c r="AB703" s="30"/>
    </row>
    <row r="704" spans="28:28">
      <c r="AB704" s="30"/>
    </row>
    <row r="705" spans="28:28">
      <c r="AB705" s="30"/>
    </row>
    <row r="706" spans="28:28">
      <c r="AB706" s="30"/>
    </row>
    <row r="707" spans="28:28">
      <c r="AB707" s="30"/>
    </row>
    <row r="708" spans="28:28">
      <c r="AB708" s="30"/>
    </row>
    <row r="709" spans="28:28">
      <c r="AB709" s="30"/>
    </row>
    <row r="710" spans="28:28">
      <c r="AB710" s="30"/>
    </row>
    <row r="711" spans="28:28">
      <c r="AB711" s="30"/>
    </row>
    <row r="712" spans="28:28">
      <c r="AB712" s="30"/>
    </row>
    <row r="713" spans="28:28">
      <c r="AB713" s="30"/>
    </row>
    <row r="714" spans="28:28">
      <c r="AB714" s="30"/>
    </row>
    <row r="715" spans="28:28">
      <c r="AB715" s="30"/>
    </row>
    <row r="716" spans="28:28">
      <c r="AB716" s="30"/>
    </row>
    <row r="717" spans="28:28">
      <c r="AB717" s="30"/>
    </row>
    <row r="718" spans="28:28">
      <c r="AB718" s="30"/>
    </row>
    <row r="719" spans="28:28">
      <c r="AB719" s="30"/>
    </row>
    <row r="720" spans="28:28">
      <c r="AB720" s="30"/>
    </row>
    <row r="721" spans="28:28">
      <c r="AB721" s="30"/>
    </row>
    <row r="722" spans="28:28">
      <c r="AB722" s="30"/>
    </row>
    <row r="723" spans="28:28">
      <c r="AB723" s="30"/>
    </row>
    <row r="724" spans="28:28">
      <c r="AB724" s="30"/>
    </row>
    <row r="725" spans="28:28">
      <c r="AB725" s="30"/>
    </row>
    <row r="726" spans="28:28">
      <c r="AB726" s="30"/>
    </row>
    <row r="727" spans="28:28">
      <c r="AB727" s="30"/>
    </row>
    <row r="728" spans="28:28">
      <c r="AB728" s="30"/>
    </row>
    <row r="729" spans="28:28">
      <c r="AB729" s="30"/>
    </row>
    <row r="730" spans="28:28">
      <c r="AB730" s="30"/>
    </row>
    <row r="731" spans="28:28">
      <c r="AB731" s="30"/>
    </row>
    <row r="732" spans="28:28">
      <c r="AB732" s="30"/>
    </row>
    <row r="733" spans="28:28">
      <c r="AB733" s="30"/>
    </row>
    <row r="734" spans="28:28">
      <c r="AB734" s="30"/>
    </row>
    <row r="735" spans="28:28">
      <c r="AB735" s="30"/>
    </row>
    <row r="736" spans="28:28">
      <c r="AB736" s="30"/>
    </row>
    <row r="737" spans="28:28">
      <c r="AB737" s="30"/>
    </row>
    <row r="738" spans="28:28">
      <c r="AB738" s="30"/>
    </row>
    <row r="739" spans="28:28">
      <c r="AB739" s="30"/>
    </row>
    <row r="740" spans="28:28">
      <c r="AB740" s="30"/>
    </row>
    <row r="741" spans="28:28">
      <c r="AB741" s="30"/>
    </row>
    <row r="742" spans="28:28">
      <c r="AB742" s="30"/>
    </row>
    <row r="743" spans="28:28">
      <c r="AB743" s="30"/>
    </row>
    <row r="744" spans="28:28">
      <c r="AB744" s="30"/>
    </row>
    <row r="745" spans="28:28">
      <c r="AB745" s="30"/>
    </row>
    <row r="746" spans="28:28">
      <c r="AB746" s="30"/>
    </row>
    <row r="747" spans="28:28">
      <c r="AB747" s="30"/>
    </row>
    <row r="748" spans="28:28">
      <c r="AB748" s="30"/>
    </row>
    <row r="749" spans="28:28">
      <c r="AB749" s="30"/>
    </row>
    <row r="750" spans="28:28">
      <c r="AB750" s="30"/>
    </row>
    <row r="751" spans="28:28">
      <c r="AB751" s="30"/>
    </row>
    <row r="752" spans="28:28">
      <c r="AB752" s="30"/>
    </row>
    <row r="753" spans="28:28">
      <c r="AB753" s="30"/>
    </row>
    <row r="754" spans="28:28">
      <c r="AB754" s="30"/>
    </row>
    <row r="755" spans="28:28">
      <c r="AB755" s="30"/>
    </row>
    <row r="756" spans="28:28">
      <c r="AB756" s="30"/>
    </row>
    <row r="757" spans="28:28">
      <c r="AB757" s="30"/>
    </row>
    <row r="758" spans="28:28">
      <c r="AB758" s="30"/>
    </row>
    <row r="759" spans="28:28">
      <c r="AB759" s="30"/>
    </row>
    <row r="760" spans="28:28">
      <c r="AB760" s="30"/>
    </row>
    <row r="761" spans="28:28">
      <c r="AB761" s="30"/>
    </row>
    <row r="762" spans="28:28">
      <c r="AB762" s="30"/>
    </row>
    <row r="763" spans="28:28">
      <c r="AB763" s="30"/>
    </row>
    <row r="764" spans="28:28">
      <c r="AB764" s="30"/>
    </row>
    <row r="765" spans="28:28">
      <c r="AB765" s="30"/>
    </row>
    <row r="766" spans="28:28">
      <c r="AB766" s="30"/>
    </row>
    <row r="767" spans="28:28">
      <c r="AB767" s="30"/>
    </row>
    <row r="768" spans="28:28">
      <c r="AB768" s="30"/>
    </row>
    <row r="769" spans="28:28">
      <c r="AB769" s="30"/>
    </row>
    <row r="770" spans="28:28">
      <c r="AB770" s="30"/>
    </row>
    <row r="771" spans="28:28">
      <c r="AB771" s="30"/>
    </row>
    <row r="772" spans="28:28">
      <c r="AB772" s="30"/>
    </row>
    <row r="773" spans="28:28">
      <c r="AB773" s="30"/>
    </row>
    <row r="774" spans="28:28">
      <c r="AB774" s="30"/>
    </row>
  </sheetData>
  <autoFilter ref="A2:X429"/>
  <conditionalFormatting sqref="A389:B429">
    <cfRule type="expression" dxfId="2" priority="135">
      <formula>#REF!="Restringit"</formula>
    </cfRule>
    <cfRule type="expression" dxfId="1" priority="136">
      <formula>#REF!="Pendent Bib"</formula>
    </cfRule>
    <cfRule type="expression" dxfId="0" priority="137">
      <formula>#REF!="Pendent Publicar"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Papers</vt:lpstr>
      <vt:lpstr>Revistes</vt:lpstr>
      <vt:lpstr>Rev2</vt:lpstr>
      <vt:lpstr>Codi Colors</vt:lpstr>
      <vt:lpstr>Vita</vt:lpstr>
      <vt:lpstr>TotesDades</vt:lpstr>
    </vt:vector>
  </TitlesOfParts>
  <Company>Universitat Politecnica de Catalunya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 Rius</dc:creator>
  <cp:lastModifiedBy>Imma Rius</cp:lastModifiedBy>
  <dcterms:created xsi:type="dcterms:W3CDTF">2015-04-13T14:59:03Z</dcterms:created>
  <dcterms:modified xsi:type="dcterms:W3CDTF">2018-04-04T14:54:49Z</dcterms:modified>
</cp:coreProperties>
</file>