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בן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12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/>
    <font>
      <sz val="11.0"/>
      <color theme="1"/>
      <name val="Arial"/>
      <scheme val="minor"/>
    </font>
    <font>
      <b/>
      <sz val="24.0"/>
      <color theme="1"/>
      <name val="Arial"/>
      <scheme val="minor"/>
    </font>
    <font>
      <sz val="9.0"/>
      <color theme="1"/>
      <name val="Arial"/>
      <scheme val="minor"/>
    </font>
    <font>
      <b/>
      <sz val="18.0"/>
      <color theme="1"/>
      <name val="Arial"/>
      <scheme val="minor"/>
    </font>
    <font>
      <sz val="9.0"/>
      <color theme="1"/>
      <name val="Arial"/>
    </font>
    <font>
      <color theme="1"/>
      <name val="Arial"/>
    </font>
    <font>
      <b/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2" shrinkToFit="0" vertical="center" wrapText="0"/>
    </xf>
    <xf borderId="2" fillId="0" fontId="2" numFmtId="14" xfId="0" applyAlignment="1" applyBorder="1" applyFont="1" applyNumberFormat="1">
      <alignment horizontal="center" readingOrder="2" shrinkToFit="0" vertical="center" wrapText="0"/>
    </xf>
    <xf borderId="2" fillId="0" fontId="1" numFmtId="164" xfId="0" applyAlignment="1" applyBorder="1" applyFont="1" applyNumberFormat="1">
      <alignment horizontal="center" readingOrder="2" shrinkToFit="0" vertical="center" wrapText="0"/>
    </xf>
    <xf borderId="1" fillId="0" fontId="3" numFmtId="0" xfId="0" applyAlignment="1" applyBorder="1" applyFont="1">
      <alignment horizontal="center" readingOrder="2" shrinkToFit="0" vertical="center" wrapText="0"/>
    </xf>
    <xf borderId="3" fillId="0" fontId="3" numFmtId="0" xfId="0" applyAlignment="1" applyBorder="1" applyFont="1">
      <alignment horizontal="center" readingOrder="2" shrinkToFit="0" vertical="center" wrapText="0"/>
    </xf>
    <xf borderId="2" fillId="0" fontId="3" numFmtId="0" xfId="0" applyAlignment="1" applyBorder="1" applyFont="1">
      <alignment horizontal="center" readingOrder="2"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0" fontId="5" numFmtId="164" xfId="0" applyAlignment="1" applyBorder="1" applyFont="1" applyNumberFormat="1">
      <alignment horizontal="center" readingOrder="2" shrinkToFit="0" vertical="center" wrapText="0"/>
    </xf>
    <xf borderId="7" fillId="0" fontId="6" numFmtId="0" xfId="0" applyAlignment="1" applyBorder="1" applyFont="1">
      <alignment horizontal="center" readingOrder="2" shrinkToFit="0" vertical="center" wrapText="1"/>
    </xf>
    <xf borderId="8" fillId="0" fontId="4" numFmtId="0" xfId="0" applyBorder="1" applyFont="1"/>
    <xf borderId="9" fillId="0" fontId="7" numFmtId="0" xfId="0" applyAlignment="1" applyBorder="1" applyFont="1">
      <alignment horizontal="right" readingOrder="2" vertical="center"/>
    </xf>
    <xf borderId="7" fillId="0" fontId="4" numFmtId="0" xfId="0" applyBorder="1" applyFont="1"/>
    <xf borderId="10" fillId="0" fontId="7" numFmtId="0" xfId="0" applyAlignment="1" applyBorder="1" applyFont="1">
      <alignment horizontal="right" readingOrder="2" vertical="center"/>
    </xf>
    <xf borderId="11" fillId="0" fontId="7" numFmtId="0" xfId="0" applyAlignment="1" applyBorder="1" applyFont="1">
      <alignment horizontal="right" readingOrder="2" vertical="center"/>
    </xf>
    <xf borderId="12" fillId="0" fontId="7" numFmtId="0" xfId="0" applyAlignment="1" applyBorder="1" applyFont="1">
      <alignment horizontal="right" readingOrder="2" vertical="center"/>
    </xf>
    <xf borderId="1" fillId="0" fontId="8" numFmtId="0" xfId="0" applyAlignment="1" applyBorder="1" applyFont="1">
      <alignment horizontal="center" readingOrder="2" vertical="center"/>
    </xf>
    <xf borderId="13" fillId="0" fontId="4" numFmtId="0" xfId="0" applyBorder="1" applyFont="1"/>
    <xf borderId="1" fillId="0" fontId="6" numFmtId="0" xfId="0" applyAlignment="1" applyBorder="1" applyFont="1">
      <alignment horizontal="center" readingOrder="2" shrinkToFit="0" vertical="center" wrapText="1"/>
    </xf>
    <xf borderId="14" fillId="0" fontId="4" numFmtId="0" xfId="0" applyBorder="1" applyFont="1"/>
    <xf borderId="15" fillId="0" fontId="7" numFmtId="0" xfId="0" applyAlignment="1" applyBorder="1" applyFont="1">
      <alignment horizontal="right" readingOrder="2" vertical="center"/>
    </xf>
    <xf borderId="3" fillId="0" fontId="8" numFmtId="0" xfId="0" applyAlignment="1" applyBorder="1" applyFont="1">
      <alignment horizontal="center" readingOrder="2" vertical="center"/>
    </xf>
    <xf borderId="9" fillId="0" fontId="9" numFmtId="0" xfId="0" applyAlignment="1" applyBorder="1" applyFont="1">
      <alignment horizontal="right"/>
    </xf>
    <xf borderId="16" fillId="0" fontId="4" numFmtId="0" xfId="0" applyBorder="1" applyFont="1"/>
    <xf borderId="15" fillId="0" fontId="9" numFmtId="0" xfId="0" applyAlignment="1" applyBorder="1" applyFont="1">
      <alignment horizontal="right"/>
    </xf>
    <xf borderId="6" fillId="0" fontId="4" numFmtId="0" xfId="0" applyBorder="1" applyFont="1"/>
    <xf borderId="6" fillId="0" fontId="10" numFmtId="0" xfId="0" applyBorder="1" applyFont="1"/>
    <xf borderId="0" fillId="0" fontId="7" numFmtId="0" xfId="0" applyAlignment="1" applyFont="1">
      <alignment horizontal="right" readingOrder="2" shrinkToFit="0" vertical="center" wrapText="0"/>
    </xf>
    <xf borderId="0" fillId="0" fontId="7" numFmtId="0" xfId="0" applyAlignment="1" applyFont="1">
      <alignment horizontal="right" readingOrder="2" vertical="center"/>
    </xf>
    <xf borderId="1" fillId="0" fontId="11" numFmtId="0" xfId="0" applyAlignment="1" applyBorder="1" applyFont="1">
      <alignment horizontal="center" readingOrder="2" shrinkToFit="0" vertical="center" wrapText="1"/>
    </xf>
    <xf borderId="17" fillId="0" fontId="7" numFmtId="0" xfId="0" applyAlignment="1" applyBorder="1" applyFont="1">
      <alignment horizontal="right" readingOrder="2" vertical="center"/>
    </xf>
    <xf borderId="18" fillId="0" fontId="7" numFmtId="0" xfId="0" applyAlignment="1" applyBorder="1" applyFont="1">
      <alignment horizontal="right" readingOrder="2" vertical="center"/>
    </xf>
    <xf borderId="19" fillId="0" fontId="7" numFmtId="0" xfId="0" applyAlignment="1" applyBorder="1" applyFont="1">
      <alignment horizontal="right" readingOrder="2" vertical="center"/>
    </xf>
    <xf borderId="20" fillId="0" fontId="7" numFmtId="0" xfId="0" applyAlignment="1" applyBorder="1" applyFont="1">
      <alignment horizontal="right" readingOrder="2" vertical="center"/>
    </xf>
    <xf borderId="21" fillId="0" fontId="7" numFmtId="0" xfId="0" applyAlignment="1" applyBorder="1" applyFont="1">
      <alignment horizontal="right" readingOrder="2" vertical="center"/>
    </xf>
    <xf borderId="22" fillId="0" fontId="7" numFmtId="0" xfId="0" applyAlignment="1" applyBorder="1" applyFont="1">
      <alignment horizontal="right" readingOrder="2" vertical="center"/>
    </xf>
    <xf borderId="23" fillId="0" fontId="7" numFmtId="0" xfId="0" applyAlignment="1" applyBorder="1" applyFont="1">
      <alignment horizontal="right" readingOrder="2" vertical="center"/>
    </xf>
    <xf borderId="23" fillId="0" fontId="7" numFmtId="165" xfId="0" applyAlignment="1" applyBorder="1" applyFont="1" applyNumberFormat="1">
      <alignment horizontal="right" readingOrder="2" vertical="center"/>
    </xf>
    <xf borderId="24" fillId="0" fontId="7" numFmtId="0" xfId="0" applyAlignment="1" applyBorder="1" applyFont="1">
      <alignment horizontal="right" readingOrder="2" vertical="center"/>
    </xf>
    <xf borderId="25" fillId="0" fontId="7" numFmtId="0" xfId="0" applyAlignment="1" applyBorder="1" applyFont="1">
      <alignment horizontal="right" readingOrder="2" vertical="center"/>
    </xf>
    <xf borderId="26" fillId="0" fontId="7" numFmtId="0" xfId="0" applyAlignment="1" applyBorder="1" applyFont="1">
      <alignment horizontal="right" readingOrder="2" vertical="center"/>
    </xf>
    <xf borderId="27" fillId="0" fontId="7" numFmtId="0" xfId="0" applyAlignment="1" applyBorder="1" applyFont="1">
      <alignment horizontal="right" readingOrder="2" vertical="center"/>
    </xf>
    <xf borderId="28" fillId="0" fontId="7" numFmtId="0" xfId="0" applyAlignment="1" applyBorder="1" applyFont="1">
      <alignment horizontal="right" readingOrder="2" vertical="center"/>
    </xf>
    <xf borderId="28" fillId="0" fontId="7" numFmtId="165" xfId="0" applyAlignment="1" applyBorder="1" applyFont="1" applyNumberFormat="1">
      <alignment horizontal="right" readingOrder="2" vertical="center"/>
    </xf>
    <xf borderId="29" fillId="0" fontId="7" numFmtId="0" xfId="0" applyAlignment="1" applyBorder="1" applyFont="1">
      <alignment horizontal="right" readingOrder="2" vertical="center"/>
    </xf>
    <xf borderId="30" fillId="0" fontId="7" numFmtId="0" xfId="0" applyAlignment="1" applyBorder="1" applyFont="1">
      <alignment horizontal="right" readingOrder="2" vertical="center"/>
    </xf>
    <xf borderId="31" fillId="0" fontId="7" numFmtId="0" xfId="0" applyAlignment="1" applyBorder="1" applyFont="1">
      <alignment horizontal="right" readingOrder="2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75"/>
  <cols>
    <col customWidth="1" min="1" max="1" width="10.38"/>
    <col customWidth="1" min="2" max="2" width="6.88"/>
    <col customWidth="1" min="3" max="10" width="12.75"/>
  </cols>
  <sheetData>
    <row r="1" ht="12.75" customHeight="1">
      <c r="A1" s="1">
        <f>IFERROR(__xludf.DUMMYFUNCTION("IMPORTRANGE(""https://docs.google.com/spreadsheets/d/1As6iwW3gcNX18HyoGvasqIAkLZe0NyFAduIBwFZrYAo/edit#gid=988379864&amp;fvid=891580116"",""Main!A1:J37"")"),44612.0)</f>
        <v>44612</v>
      </c>
      <c r="B1" s="2" t="str">
        <f>IFERROR(__xludf.DUMMYFUNCTION("""COMPUTED_VALUE"""),"עד ה-")</f>
        <v>עד ה-</v>
      </c>
      <c r="C1" s="3">
        <f>IFERROR(__xludf.DUMMYFUNCTION("""COMPUTED_VALUE"""),44618.0)</f>
        <v>44618</v>
      </c>
      <c r="D1" s="4" t="str">
        <f>IFERROR(__xludf.DUMMYFUNCTION("""COMPUTED_VALUE"""),"יום ראשון")</f>
        <v>יום ראשון</v>
      </c>
      <c r="E1" s="5" t="str">
        <f>IFERROR(__xludf.DUMMYFUNCTION("""COMPUTED_VALUE"""),"יום שני")</f>
        <v>יום שני</v>
      </c>
      <c r="F1" s="5" t="str">
        <f>IFERROR(__xludf.DUMMYFUNCTION("""COMPUTED_VALUE"""),"יום שלישי")</f>
        <v>יום שלישי</v>
      </c>
      <c r="G1" s="6" t="str">
        <f>IFERROR(__xludf.DUMMYFUNCTION("""COMPUTED_VALUE"""),"יום רביעי")</f>
        <v>יום רביעי</v>
      </c>
      <c r="H1" s="5" t="str">
        <f>IFERROR(__xludf.DUMMYFUNCTION("""COMPUTED_VALUE"""),"יום חמישי")</f>
        <v>יום חמישי</v>
      </c>
      <c r="I1" s="5" t="str">
        <f>IFERROR(__xludf.DUMMYFUNCTION("""COMPUTED_VALUE"""),"יום שישי")</f>
        <v>יום שישי</v>
      </c>
      <c r="J1" s="5" t="str">
        <f>IFERROR(__xludf.DUMMYFUNCTION("""COMPUTED_VALUE"""),"יום שבת")</f>
        <v>יום שבת</v>
      </c>
    </row>
    <row r="2" ht="14.25" customHeight="1">
      <c r="A2" s="7"/>
      <c r="B2" s="8"/>
      <c r="C2" s="8"/>
      <c r="D2" s="9">
        <f>IFERROR(__xludf.DUMMYFUNCTION("""COMPUTED_VALUE"""),44612.0)</f>
        <v>44612</v>
      </c>
      <c r="E2" s="9">
        <f>IFERROR(__xludf.DUMMYFUNCTION("""COMPUTED_VALUE"""),44613.0)</f>
        <v>44613</v>
      </c>
      <c r="F2" s="9">
        <f>IFERROR(__xludf.DUMMYFUNCTION("""COMPUTED_VALUE"""),44614.0)</f>
        <v>44614</v>
      </c>
      <c r="G2" s="9">
        <f>IFERROR(__xludf.DUMMYFUNCTION("""COMPUTED_VALUE"""),44615.0)</f>
        <v>44615</v>
      </c>
      <c r="H2" s="9">
        <f>IFERROR(__xludf.DUMMYFUNCTION("""COMPUTED_VALUE"""),44616.0)</f>
        <v>44616</v>
      </c>
      <c r="I2" s="9">
        <f>IFERROR(__xludf.DUMMYFUNCTION("""COMPUTED_VALUE"""),44617.0)</f>
        <v>44617</v>
      </c>
      <c r="J2" s="9">
        <f>IFERROR(__xludf.DUMMYFUNCTION("""COMPUTED_VALUE"""),44618.0)</f>
        <v>44618</v>
      </c>
    </row>
    <row r="3" ht="12.75" customHeight="1">
      <c r="A3" s="10" t="str">
        <f>IFERROR(__xludf.DUMMYFUNCTION("""COMPUTED_VALUE"""),"משמרת בוקר")</f>
        <v>משמרת בוקר</v>
      </c>
      <c r="B3" s="11"/>
      <c r="C3" s="12">
        <f>IFERROR(__xludf.DUMMYFUNCTION("""COMPUTED_VALUE"""),1.0)</f>
        <v>1</v>
      </c>
      <c r="D3" s="12" t="str">
        <f>IFERROR(__xludf.DUMMYFUNCTION("""COMPUTED_VALUE"""),"איתן")</f>
        <v>איתן</v>
      </c>
      <c r="E3" s="12" t="str">
        <f>IFERROR(__xludf.DUMMYFUNCTION("""COMPUTED_VALUE"""),"אביאל")</f>
        <v>אביאל</v>
      </c>
      <c r="F3" s="12" t="str">
        <f>IFERROR(__xludf.DUMMYFUNCTION("""COMPUTED_VALUE"""),"מאור")</f>
        <v>מאור</v>
      </c>
      <c r="G3" s="12" t="str">
        <f>IFERROR(__xludf.DUMMYFUNCTION("""COMPUTED_VALUE"""),"אביאל")</f>
        <v>אביאל</v>
      </c>
      <c r="H3" s="12" t="str">
        <f>IFERROR(__xludf.DUMMYFUNCTION("""COMPUTED_VALUE"""),"אביאל")</f>
        <v>אביאל</v>
      </c>
      <c r="I3" s="12" t="str">
        <f>IFERROR(__xludf.DUMMYFUNCTION("""COMPUTED_VALUE"""),"אביאל")</f>
        <v>אביאל</v>
      </c>
      <c r="J3" s="12" t="str">
        <f>IFERROR(__xludf.DUMMYFUNCTION("""COMPUTED_VALUE"""),"דניס")</f>
        <v>דניס</v>
      </c>
    </row>
    <row r="4" ht="12.75" customHeight="1">
      <c r="A4" s="13"/>
      <c r="B4" s="11"/>
      <c r="C4" s="14">
        <f>IFERROR(__xludf.DUMMYFUNCTION("""COMPUTED_VALUE"""),2.0)</f>
        <v>2</v>
      </c>
      <c r="D4" s="14" t="str">
        <f>IFERROR(__xludf.DUMMYFUNCTION("""COMPUTED_VALUE"""),"אמיר")</f>
        <v>אמיר</v>
      </c>
      <c r="E4" s="14" t="str">
        <f>IFERROR(__xludf.DUMMYFUNCTION("""COMPUTED_VALUE"""),"ראובן")</f>
        <v>ראובן</v>
      </c>
      <c r="F4" s="14" t="str">
        <f>IFERROR(__xludf.DUMMYFUNCTION("""COMPUTED_VALUE"""),"אמיר")</f>
        <v>אמיר</v>
      </c>
      <c r="G4" s="14" t="str">
        <f>IFERROR(__xludf.DUMMYFUNCTION("""COMPUTED_VALUE"""),"ראובן")</f>
        <v>ראובן</v>
      </c>
      <c r="H4" s="14" t="str">
        <f>IFERROR(__xludf.DUMMYFUNCTION("""COMPUTED_VALUE"""),"אמיר")</f>
        <v>אמיר</v>
      </c>
      <c r="I4" s="14" t="str">
        <f>IFERROR(__xludf.DUMMYFUNCTION("""COMPUTED_VALUE"""),"אמיר")</f>
        <v>אמיר</v>
      </c>
      <c r="J4" s="14" t="str">
        <f>IFERROR(__xludf.DUMMYFUNCTION("""COMPUTED_VALUE"""),"אמיר")</f>
        <v>אמיר</v>
      </c>
    </row>
    <row r="5" ht="12.75" customHeight="1">
      <c r="A5" s="13"/>
      <c r="B5" s="11"/>
      <c r="C5" s="15">
        <f>IFERROR(__xludf.DUMMYFUNCTION("""COMPUTED_VALUE"""),3.0)</f>
        <v>3</v>
      </c>
      <c r="D5" s="16" t="str">
        <f>IFERROR(__xludf.DUMMYFUNCTION("""COMPUTED_VALUE"""),"יוסי")</f>
        <v>יוסי</v>
      </c>
      <c r="E5" s="16" t="str">
        <f>IFERROR(__xludf.DUMMYFUNCTION("""COMPUTED_VALUE"""),"אמיר")</f>
        <v>אמיר</v>
      </c>
      <c r="F5" s="16" t="str">
        <f>IFERROR(__xludf.DUMMYFUNCTION("""COMPUTED_VALUE"""),"רועי")</f>
        <v>רועי</v>
      </c>
      <c r="G5" s="16" t="str">
        <f>IFERROR(__xludf.DUMMYFUNCTION("""COMPUTED_VALUE"""),"נעם")</f>
        <v>נעם</v>
      </c>
      <c r="H5" s="16" t="str">
        <f>IFERROR(__xludf.DUMMYFUNCTION("""COMPUTED_VALUE"""),"טל")</f>
        <v>טל</v>
      </c>
      <c r="I5" s="16" t="str">
        <f>IFERROR(__xludf.DUMMYFUNCTION("""COMPUTED_VALUE"""),"יוסי קריחלי")</f>
        <v>יוסי קריחלי</v>
      </c>
      <c r="J5" s="16" t="str">
        <f>IFERROR(__xludf.DUMMYFUNCTION("""COMPUTED_VALUE"""),"עדן")</f>
        <v>עדן</v>
      </c>
    </row>
    <row r="6" ht="12.75" customHeight="1">
      <c r="A6" s="13"/>
      <c r="B6" s="11"/>
      <c r="C6" s="17"/>
      <c r="D6" s="12"/>
      <c r="E6" s="12"/>
      <c r="F6" s="12"/>
      <c r="G6" s="12"/>
      <c r="H6" s="12"/>
      <c r="I6" s="12"/>
      <c r="J6" s="12"/>
    </row>
    <row r="7" ht="12.75" customHeight="1">
      <c r="A7" s="13"/>
      <c r="B7" s="11"/>
      <c r="C7" s="13"/>
      <c r="D7" s="14"/>
      <c r="E7" s="14"/>
      <c r="F7" s="14"/>
      <c r="G7" s="14"/>
      <c r="H7" s="14"/>
      <c r="I7" s="14"/>
      <c r="J7" s="14"/>
    </row>
    <row r="8" ht="12.75" customHeight="1">
      <c r="A8" s="13"/>
      <c r="B8" s="11"/>
      <c r="C8" s="13"/>
      <c r="D8" s="14"/>
      <c r="E8" s="14"/>
      <c r="F8" s="14"/>
      <c r="G8" s="14"/>
      <c r="H8" s="14"/>
      <c r="I8" s="14"/>
      <c r="J8" s="14"/>
    </row>
    <row r="9" ht="12.75" customHeight="1">
      <c r="A9" s="13"/>
      <c r="B9" s="11"/>
      <c r="C9" s="13"/>
      <c r="D9" s="14"/>
      <c r="E9" s="14"/>
      <c r="F9" s="14" t="str">
        <f>IFERROR(__xludf.DUMMYFUNCTION("""COMPUTED_VALUE"""),"יהונתן ליווי")</f>
        <v>יהונתן ליווי</v>
      </c>
      <c r="G9" s="14"/>
      <c r="H9" s="14"/>
      <c r="I9" s="14" t="str">
        <f>IFERROR(__xludf.DUMMYFUNCTION("""COMPUTED_VALUE"""),"בן ליווי")</f>
        <v>בן ליווי</v>
      </c>
      <c r="J9" s="14"/>
    </row>
    <row r="10" ht="12.75" customHeight="1">
      <c r="A10" s="13"/>
      <c r="B10" s="11"/>
      <c r="C10" s="13"/>
      <c r="D10" s="14"/>
      <c r="E10" s="14"/>
      <c r="F10" s="14"/>
      <c r="G10" s="14"/>
      <c r="H10" s="14"/>
      <c r="I10" s="14"/>
      <c r="J10" s="14"/>
    </row>
    <row r="11" ht="12.75" customHeight="1">
      <c r="A11" s="7"/>
      <c r="B11" s="18"/>
      <c r="C11" s="7"/>
      <c r="D11" s="15"/>
      <c r="E11" s="15"/>
      <c r="F11" s="15"/>
      <c r="G11" s="15"/>
      <c r="H11" s="15"/>
      <c r="I11" s="15"/>
      <c r="J11" s="15"/>
    </row>
    <row r="12" ht="12.75" customHeight="1">
      <c r="A12" s="19" t="str">
        <f>IFERROR(__xludf.DUMMYFUNCTION("""COMPUTED_VALUE"""),"משמרת צהרים")</f>
        <v>משמרת צהרים</v>
      </c>
      <c r="B12" s="20"/>
      <c r="C12" s="12">
        <f>IFERROR(__xludf.DUMMYFUNCTION("""COMPUTED_VALUE"""),1.0)</f>
        <v>1</v>
      </c>
      <c r="D12" s="21" t="str">
        <f>IFERROR(__xludf.DUMMYFUNCTION("""COMPUTED_VALUE"""),"דניס")</f>
        <v>דניס</v>
      </c>
      <c r="E12" s="21" t="str">
        <f>IFERROR(__xludf.DUMMYFUNCTION("""COMPUTED_VALUE"""),"דניס")</f>
        <v>דניס</v>
      </c>
      <c r="F12" s="21" t="str">
        <f>IFERROR(__xludf.DUMMYFUNCTION("""COMPUTED_VALUE"""),"אביאל")</f>
        <v>אביאל</v>
      </c>
      <c r="G12" s="21" t="str">
        <f>IFERROR(__xludf.DUMMYFUNCTION("""COMPUTED_VALUE"""),"איתן")</f>
        <v>איתן</v>
      </c>
      <c r="H12" s="21" t="str">
        <f>IFERROR(__xludf.DUMMYFUNCTION("""COMPUTED_VALUE"""),"דניס")</f>
        <v>דניס</v>
      </c>
      <c r="I12" s="21" t="str">
        <f>IFERROR(__xludf.DUMMYFUNCTION("""COMPUTED_VALUE"""),"דניס")</f>
        <v>דניס</v>
      </c>
      <c r="J12" s="21" t="str">
        <f>IFERROR(__xludf.DUMMYFUNCTION("""COMPUTED_VALUE"""),"אביאל")</f>
        <v>אביאל</v>
      </c>
    </row>
    <row r="13" ht="12.75" customHeight="1">
      <c r="A13" s="13"/>
      <c r="B13" s="11"/>
      <c r="C13" s="14">
        <f>IFERROR(__xludf.DUMMYFUNCTION("""COMPUTED_VALUE"""),2.0)</f>
        <v>2</v>
      </c>
      <c r="D13" s="14" t="str">
        <f>IFERROR(__xludf.DUMMYFUNCTION("""COMPUTED_VALUE"""),"ראובן")</f>
        <v>ראובן</v>
      </c>
      <c r="E13" s="14" t="str">
        <f>IFERROR(__xludf.DUMMYFUNCTION("""COMPUTED_VALUE"""),"טל")</f>
        <v>טל</v>
      </c>
      <c r="F13" s="14" t="str">
        <f>IFERROR(__xludf.DUMMYFUNCTION("""COMPUTED_VALUE"""),"טל")</f>
        <v>טל</v>
      </c>
      <c r="G13" s="14" t="str">
        <f>IFERROR(__xludf.DUMMYFUNCTION("""COMPUTED_VALUE"""),"עדן")</f>
        <v>עדן</v>
      </c>
      <c r="H13" s="14" t="str">
        <f>IFERROR(__xludf.DUMMYFUNCTION("""COMPUTED_VALUE"""),"נעם")</f>
        <v>נעם</v>
      </c>
      <c r="I13" s="14" t="str">
        <f>IFERROR(__xludf.DUMMYFUNCTION("""COMPUTED_VALUE"""),"עדן")</f>
        <v>עדן</v>
      </c>
      <c r="J13" s="14" t="str">
        <f>IFERROR(__xludf.DUMMYFUNCTION("""COMPUTED_VALUE"""),"טל")</f>
        <v>טל</v>
      </c>
    </row>
    <row r="14" ht="12.75" customHeight="1">
      <c r="A14" s="13"/>
      <c r="B14" s="11"/>
      <c r="C14" s="15">
        <f>IFERROR(__xludf.DUMMYFUNCTION("""COMPUTED_VALUE"""),3.0)</f>
        <v>3</v>
      </c>
      <c r="D14" s="15" t="str">
        <f>IFERROR(__xludf.DUMMYFUNCTION("""COMPUTED_VALUE"""),"יהונתן")</f>
        <v>יהונתן</v>
      </c>
      <c r="E14" s="15" t="str">
        <f>IFERROR(__xludf.DUMMYFUNCTION("""COMPUTED_VALUE"""),"רועי")</f>
        <v>רועי</v>
      </c>
      <c r="F14" s="15" t="str">
        <f>IFERROR(__xludf.DUMMYFUNCTION("""COMPUTED_VALUE"""),"יוסי")</f>
        <v>יוסי</v>
      </c>
      <c r="G14" s="15" t="str">
        <f>IFERROR(__xludf.DUMMYFUNCTION("""COMPUTED_VALUE"""),"אנדריי")</f>
        <v>אנדריי</v>
      </c>
      <c r="H14" s="15" t="str">
        <f>IFERROR(__xludf.DUMMYFUNCTION("""COMPUTED_VALUE"""),"מאור")</f>
        <v>מאור</v>
      </c>
      <c r="I14" s="15" t="str">
        <f>IFERROR(__xludf.DUMMYFUNCTION("""COMPUTED_VALUE"""),"נעם")</f>
        <v>נעם</v>
      </c>
      <c r="J14" s="15" t="str">
        <f>IFERROR(__xludf.DUMMYFUNCTION("""COMPUTED_VALUE"""),"יהונתן")</f>
        <v>יהונתן</v>
      </c>
    </row>
    <row r="15" ht="12.75" customHeight="1">
      <c r="A15" s="13"/>
      <c r="B15" s="11"/>
      <c r="C15" s="22" t="str">
        <f>IFERROR(__xludf.DUMMYFUNCTION("""COMPUTED_VALUE"""),"הערות")</f>
        <v>הערות</v>
      </c>
      <c r="D15" s="23"/>
      <c r="E15" s="23" t="str">
        <f>IFERROR(__xludf.DUMMYFUNCTION("""COMPUTED_VALUE"""),"דניס 12:00")</f>
        <v>דניס 12:00</v>
      </c>
      <c r="F15" s="23" t="str">
        <f>IFERROR(__xludf.DUMMYFUNCTION("""COMPUTED_VALUE"""),"יוסי 15:15")</f>
        <v>יוסי 15:15</v>
      </c>
      <c r="G15" s="23" t="str">
        <f>IFERROR(__xludf.DUMMYFUNCTION("""COMPUTED_VALUE"""),"איתן 12:00")</f>
        <v>איתן 12:00</v>
      </c>
      <c r="H15" s="23" t="str">
        <f>IFERROR(__xludf.DUMMYFUNCTION("""COMPUTED_VALUE"""),"נעם 14:15")</f>
        <v>נעם 14:15</v>
      </c>
      <c r="I15" s="23"/>
      <c r="J15" s="23"/>
    </row>
    <row r="16" ht="12.75" customHeight="1">
      <c r="A16" s="13"/>
      <c r="B16" s="11"/>
      <c r="C16" s="24"/>
      <c r="D16" s="25"/>
      <c r="E16" s="25" t="str">
        <f>IFERROR(__xludf.DUMMYFUNCTION("""COMPUTED_VALUE"""),"רועי 14:45")</f>
        <v>רועי 14:45</v>
      </c>
      <c r="F16" s="25" t="str">
        <f>IFERROR(__xludf.DUMMYFUNCTION("""COMPUTED_VALUE"""),"טל 15:15")</f>
        <v>טל 15:15</v>
      </c>
      <c r="G16" s="25" t="str">
        <f>IFERROR(__xludf.DUMMYFUNCTION("""COMPUTED_VALUE"""),"עדן 14:45")</f>
        <v>עדן 14:45</v>
      </c>
      <c r="H16" s="25"/>
      <c r="I16" s="25"/>
      <c r="J16" s="25"/>
    </row>
    <row r="17" ht="12.75" customHeight="1">
      <c r="A17" s="13"/>
      <c r="B17" s="11"/>
      <c r="C17" s="24"/>
      <c r="D17" s="25"/>
      <c r="E17" s="25"/>
      <c r="F17" s="25" t="str">
        <f>IFERROR(__xludf.DUMMYFUNCTION("""COMPUTED_VALUE"""),"אביאל 14:45")</f>
        <v>אביאל 14:45</v>
      </c>
      <c r="G17" s="25" t="str">
        <f>IFERROR(__xludf.DUMMYFUNCTION("""COMPUTED_VALUE"""),"אנדריי 15:15")</f>
        <v>אנדריי 15:15</v>
      </c>
      <c r="H17" s="25"/>
      <c r="I17" s="25"/>
      <c r="J17" s="25"/>
    </row>
    <row r="18" ht="12.75" customHeight="1">
      <c r="A18" s="13"/>
      <c r="B18" s="11"/>
      <c r="C18" s="24"/>
      <c r="D18" s="25"/>
      <c r="E18" s="25"/>
      <c r="F18" s="25"/>
      <c r="G18" s="25"/>
      <c r="H18" s="25"/>
      <c r="I18" s="25"/>
      <c r="J18" s="25"/>
    </row>
    <row r="19" ht="12.75" customHeight="1">
      <c r="A19" s="13"/>
      <c r="B19" s="11"/>
      <c r="C19" s="24"/>
      <c r="D19" s="25"/>
      <c r="E19" s="25"/>
      <c r="F19" s="25"/>
      <c r="G19" s="25"/>
      <c r="H19" s="25"/>
      <c r="I19" s="25"/>
      <c r="J19" s="25"/>
    </row>
    <row r="20" ht="12.75" customHeight="1">
      <c r="A20" s="7"/>
      <c r="B20" s="18"/>
      <c r="C20" s="26"/>
      <c r="D20" s="27"/>
      <c r="E20" s="27"/>
      <c r="F20" s="27"/>
      <c r="G20" s="27"/>
      <c r="H20" s="27"/>
      <c r="I20" s="27"/>
      <c r="J20" s="27"/>
    </row>
    <row r="21" ht="12.75" customHeight="1">
      <c r="A21" s="19" t="str">
        <f>IFERROR(__xludf.DUMMYFUNCTION("""COMPUTED_VALUE"""),"משמרת לילה")</f>
        <v>משמרת לילה</v>
      </c>
      <c r="B21" s="20"/>
      <c r="C21" s="12">
        <f>IFERROR(__xludf.DUMMYFUNCTION("""COMPUTED_VALUE"""),1.0)</f>
        <v>1</v>
      </c>
      <c r="D21" s="12" t="str">
        <f>IFERROR(__xludf.DUMMYFUNCTION("""COMPUTED_VALUE"""),"בן")</f>
        <v>בן</v>
      </c>
      <c r="E21" s="12" t="str">
        <f>IFERROR(__xludf.DUMMYFUNCTION("""COMPUTED_VALUE"""),"בן")</f>
        <v>בן</v>
      </c>
      <c r="F21" s="12" t="str">
        <f>IFERROR(__xludf.DUMMYFUNCTION("""COMPUTED_VALUE"""),"בן")</f>
        <v>בן</v>
      </c>
      <c r="G21" s="12" t="str">
        <f>IFERROR(__xludf.DUMMYFUNCTION("""COMPUTED_VALUE"""),"בן")</f>
        <v>בן</v>
      </c>
      <c r="H21" s="12" t="str">
        <f>IFERROR(__xludf.DUMMYFUNCTION("""COMPUTED_VALUE"""),"איתן")</f>
        <v>איתן</v>
      </c>
      <c r="I21" s="12" t="str">
        <f>IFERROR(__xludf.DUMMYFUNCTION("""COMPUTED_VALUE"""),"איתן")</f>
        <v>איתן</v>
      </c>
      <c r="J21" s="12" t="str">
        <f>IFERROR(__xludf.DUMMYFUNCTION("""COMPUTED_VALUE"""),"איתן")</f>
        <v>איתן</v>
      </c>
    </row>
    <row r="22" ht="12.75" customHeight="1">
      <c r="A22" s="13"/>
      <c r="B22" s="11"/>
      <c r="C22" s="14">
        <f>IFERROR(__xludf.DUMMYFUNCTION("""COMPUTED_VALUE"""),2.0)</f>
        <v>2</v>
      </c>
      <c r="D22" s="14" t="str">
        <f>IFERROR(__xludf.DUMMYFUNCTION("""COMPUTED_VALUE"""),"אנדריי")</f>
        <v>אנדריי</v>
      </c>
      <c r="E22" s="14" t="str">
        <f>IFERROR(__xludf.DUMMYFUNCTION("""COMPUTED_VALUE"""),"יהונתן")</f>
        <v>יהונתן</v>
      </c>
      <c r="F22" s="14" t="str">
        <f>IFERROR(__xludf.DUMMYFUNCTION("""COMPUTED_VALUE"""),"אנדריי")</f>
        <v>אנדריי</v>
      </c>
      <c r="G22" s="14" t="str">
        <f>IFERROR(__xludf.DUMMYFUNCTION("""COMPUTED_VALUE"""),"דניס")</f>
        <v>דניס</v>
      </c>
      <c r="H22" s="14" t="str">
        <f>IFERROR(__xludf.DUMMYFUNCTION("""COMPUTED_VALUE"""),"טל ביו")</f>
        <v>טל ביו</v>
      </c>
      <c r="I22" s="14" t="str">
        <f>IFERROR(__xludf.DUMMYFUNCTION("""COMPUTED_VALUE"""),"אנדריי")</f>
        <v>אנדריי</v>
      </c>
      <c r="J22" s="14" t="str">
        <f>IFERROR(__xludf.DUMMYFUNCTION("""COMPUTED_VALUE"""),"נעם")</f>
        <v>נעם</v>
      </c>
    </row>
    <row r="23" ht="12.75" customHeight="1">
      <c r="A23" s="13"/>
      <c r="B23" s="11"/>
      <c r="C23" s="15">
        <f>IFERROR(__xludf.DUMMYFUNCTION("""COMPUTED_VALUE"""),3.0)</f>
        <v>3</v>
      </c>
      <c r="D23" s="15" t="str">
        <f>IFERROR(__xludf.DUMMYFUNCTION("""COMPUTED_VALUE"""),"טל")</f>
        <v>טל</v>
      </c>
      <c r="E23" s="15" t="str">
        <f>IFERROR(__xludf.DUMMYFUNCTION("""COMPUTED_VALUE"""),"יוסי")</f>
        <v>יוסי</v>
      </c>
      <c r="F23" s="15" t="str">
        <f>IFERROR(__xludf.DUMMYFUNCTION("""COMPUTED_VALUE"""),"עדן")</f>
        <v>עדן</v>
      </c>
      <c r="G23" s="15" t="str">
        <f>IFERROR(__xludf.DUMMYFUNCTION("""COMPUTED_VALUE"""),"מאור")</f>
        <v>מאור</v>
      </c>
      <c r="H23" s="15" t="str">
        <f>IFERROR(__xludf.DUMMYFUNCTION("""COMPUTED_VALUE"""),"רועי")</f>
        <v>רועי</v>
      </c>
      <c r="I23" s="15" t="str">
        <f>IFERROR(__xludf.DUMMYFUNCTION("""COMPUTED_VALUE"""),"מאור")</f>
        <v>מאור</v>
      </c>
      <c r="J23" s="15" t="str">
        <f>IFERROR(__xludf.DUMMYFUNCTION("""COMPUTED_VALUE"""),"מאור")</f>
        <v>מאור</v>
      </c>
    </row>
    <row r="24" ht="12.75" customHeight="1">
      <c r="A24" s="13"/>
      <c r="B24" s="11"/>
      <c r="C24" s="22" t="str">
        <f>IFERROR(__xludf.DUMMYFUNCTION("""COMPUTED_VALUE"""),"הערות")</f>
        <v>הערות</v>
      </c>
      <c r="D24" s="23"/>
      <c r="E24" s="23"/>
      <c r="F24" s="23"/>
      <c r="G24" s="23"/>
      <c r="H24" s="23"/>
      <c r="I24" s="23"/>
      <c r="J24" s="23"/>
    </row>
    <row r="25" ht="12.75" customHeight="1">
      <c r="A25" s="13"/>
      <c r="B25" s="11"/>
      <c r="C25" s="24"/>
      <c r="D25" s="25"/>
      <c r="E25" s="25"/>
      <c r="F25" s="25"/>
      <c r="G25" s="25"/>
      <c r="H25" s="25"/>
      <c r="I25" s="25"/>
      <c r="J25" s="25"/>
    </row>
    <row r="26" ht="12.75" customHeight="1">
      <c r="A26" s="13"/>
      <c r="B26" s="11"/>
      <c r="C26" s="24"/>
      <c r="D26" s="25"/>
      <c r="E26" s="25"/>
      <c r="F26" s="25"/>
      <c r="G26" s="25"/>
      <c r="H26" s="25"/>
      <c r="I26" s="25"/>
      <c r="J26" s="25"/>
    </row>
    <row r="27" ht="12.75" customHeight="1">
      <c r="A27" s="13"/>
      <c r="B27" s="11"/>
      <c r="C27" s="24"/>
      <c r="D27" s="25"/>
      <c r="E27" s="25"/>
      <c r="F27" s="25"/>
      <c r="G27" s="25"/>
      <c r="H27" s="25"/>
      <c r="I27" s="25"/>
      <c r="J27" s="25"/>
    </row>
    <row r="28" ht="12.75" customHeight="1">
      <c r="A28" s="13"/>
      <c r="B28" s="11"/>
      <c r="C28" s="24"/>
      <c r="D28" s="25"/>
      <c r="E28" s="25"/>
      <c r="F28" s="25"/>
      <c r="G28" s="25"/>
      <c r="H28" s="25"/>
      <c r="I28" s="25"/>
      <c r="J28" s="25"/>
    </row>
    <row r="29" ht="12.75" customHeight="1">
      <c r="A29" s="7"/>
      <c r="B29" s="18"/>
      <c r="C29" s="26"/>
      <c r="D29" s="27"/>
      <c r="E29" s="27"/>
      <c r="F29" s="27"/>
      <c r="G29" s="27"/>
      <c r="H29" s="27"/>
      <c r="I29" s="27"/>
      <c r="J29" s="27"/>
    </row>
    <row r="30" ht="12.75" customHeight="1">
      <c r="A30" s="28"/>
      <c r="B30" s="28"/>
      <c r="C30" s="29"/>
      <c r="D30" s="29"/>
      <c r="E30" s="29"/>
      <c r="F30" s="29"/>
      <c r="G30" s="29"/>
      <c r="H30" s="29"/>
      <c r="I30" s="29"/>
      <c r="J30" s="29"/>
    </row>
    <row r="31" ht="12.75" customHeight="1">
      <c r="A31" s="30" t="str">
        <f>IFERROR(__xludf.DUMMYFUNCTION("""COMPUTED_VALUE"""),"ליוויים\אימונים פירוט")</f>
        <v>ליוויים\אימונים פירוט</v>
      </c>
      <c r="B31" s="20"/>
      <c r="C31" s="31" t="str">
        <f>IFERROR(__xludf.DUMMYFUNCTION("""COMPUTED_VALUE"""),"שם")</f>
        <v>שם</v>
      </c>
      <c r="D31" s="32" t="str">
        <f>IFERROR(__xludf.DUMMYFUNCTION("""COMPUTED_VALUE"""),"יום")</f>
        <v>יום</v>
      </c>
      <c r="E31" s="32" t="str">
        <f>IFERROR(__xludf.DUMMYFUNCTION("""COMPUTED_VALUE"""),"שעה")</f>
        <v>שעה</v>
      </c>
      <c r="F31" s="33" t="str">
        <f>IFERROR(__xludf.DUMMYFUNCTION("""COMPUTED_VALUE"""),"מקום")</f>
        <v>מקום</v>
      </c>
      <c r="G31" s="34" t="str">
        <f>IFERROR(__xludf.DUMMYFUNCTION("""COMPUTED_VALUE"""),"שם")</f>
        <v>שם</v>
      </c>
      <c r="H31" s="32" t="str">
        <f>IFERROR(__xludf.DUMMYFUNCTION("""COMPUTED_VALUE"""),"יום")</f>
        <v>יום</v>
      </c>
      <c r="I31" s="32" t="str">
        <f>IFERROR(__xludf.DUMMYFUNCTION("""COMPUTED_VALUE"""),"שעה")</f>
        <v>שעה</v>
      </c>
      <c r="J31" s="35" t="str">
        <f>IFERROR(__xludf.DUMMYFUNCTION("""COMPUTED_VALUE"""),"מקום")</f>
        <v>מקום</v>
      </c>
    </row>
    <row r="32" ht="12.75" customHeight="1">
      <c r="A32" s="13"/>
      <c r="B32" s="11"/>
      <c r="C32" s="36" t="str">
        <f>IFERROR(__xludf.DUMMYFUNCTION("""COMPUTED_VALUE"""),"יהונתן")</f>
        <v>יהונתן</v>
      </c>
      <c r="D32" s="37" t="str">
        <f>IFERROR(__xludf.DUMMYFUNCTION("""COMPUTED_VALUE"""),"שלישי")</f>
        <v>שלישי</v>
      </c>
      <c r="E32" s="38">
        <f>IFERROR(__xludf.DUMMYFUNCTION("""COMPUTED_VALUE"""),0.3333333333333333)</f>
        <v>0.3333333333</v>
      </c>
      <c r="F32" s="39" t="str">
        <f>IFERROR(__xludf.DUMMYFUNCTION("""COMPUTED_VALUE"""),"צהל")</f>
        <v>צהל</v>
      </c>
      <c r="G32" s="40"/>
      <c r="H32" s="37"/>
      <c r="I32" s="38"/>
      <c r="J32" s="41"/>
    </row>
    <row r="33" ht="12.75" customHeight="1">
      <c r="A33" s="13"/>
      <c r="B33" s="11"/>
      <c r="C33" s="36" t="str">
        <f>IFERROR(__xludf.DUMMYFUNCTION("""COMPUTED_VALUE"""),"בן")</f>
        <v>בן</v>
      </c>
      <c r="D33" s="37" t="str">
        <f>IFERROR(__xludf.DUMMYFUNCTION("""COMPUTED_VALUE"""),"שישי")</f>
        <v>שישי</v>
      </c>
      <c r="E33" s="38">
        <f>IFERROR(__xludf.DUMMYFUNCTION("""COMPUTED_VALUE"""),0.3645833333333333)</f>
        <v>0.3645833333</v>
      </c>
      <c r="F33" s="39" t="str">
        <f>IFERROR(__xludf.DUMMYFUNCTION("""COMPUTED_VALUE"""),"נמל חיפה")</f>
        <v>נמל חיפה</v>
      </c>
      <c r="G33" s="40"/>
      <c r="H33" s="37"/>
      <c r="I33" s="38"/>
      <c r="J33" s="41"/>
    </row>
    <row r="34" ht="12.75" customHeight="1">
      <c r="A34" s="13"/>
      <c r="B34" s="11"/>
      <c r="C34" s="36"/>
      <c r="D34" s="37"/>
      <c r="E34" s="38"/>
      <c r="F34" s="39"/>
      <c r="G34" s="40"/>
      <c r="H34" s="37"/>
      <c r="I34" s="38"/>
      <c r="J34" s="41"/>
    </row>
    <row r="35" ht="12.75" customHeight="1">
      <c r="A35" s="13"/>
      <c r="B35" s="11"/>
      <c r="C35" s="36"/>
      <c r="D35" s="37"/>
      <c r="E35" s="38"/>
      <c r="F35" s="39"/>
      <c r="G35" s="40"/>
      <c r="H35" s="37"/>
      <c r="I35" s="38"/>
      <c r="J35" s="41"/>
    </row>
    <row r="36" ht="12.75" customHeight="1">
      <c r="A36" s="13"/>
      <c r="B36" s="11"/>
      <c r="C36" s="36"/>
      <c r="D36" s="37"/>
      <c r="E36" s="38"/>
      <c r="F36" s="39"/>
      <c r="G36" s="40"/>
      <c r="H36" s="37"/>
      <c r="I36" s="38"/>
      <c r="J36" s="41"/>
    </row>
    <row r="37" ht="12.75" customHeight="1">
      <c r="A37" s="7"/>
      <c r="B37" s="18"/>
      <c r="C37" s="42"/>
      <c r="D37" s="43"/>
      <c r="E37" s="44"/>
      <c r="F37" s="45"/>
      <c r="G37" s="46"/>
      <c r="H37" s="43"/>
      <c r="I37" s="44"/>
      <c r="J37" s="47"/>
    </row>
  </sheetData>
  <mergeCells count="10">
    <mergeCell ref="A21:B29"/>
    <mergeCell ref="C24:C29"/>
    <mergeCell ref="A31:B37"/>
    <mergeCell ref="A1:A2"/>
    <mergeCell ref="B1:B2"/>
    <mergeCell ref="C1:C2"/>
    <mergeCell ref="A3:B11"/>
    <mergeCell ref="C6:C11"/>
    <mergeCell ref="A12:B20"/>
    <mergeCell ref="C15:C20"/>
  </mergeCells>
  <printOptions/>
  <pageMargins bottom="0.75" footer="0.0" header="0.0" left="0.7" right="0.7" top="0.75"/>
  <pageSetup paperSize="9" orientation="landscape"/>
  <drawing r:id="rId1"/>
</worksheet>
</file>