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git\"/>
    </mc:Choice>
  </mc:AlternateContent>
  <xr:revisionPtr revIDLastSave="0" documentId="8_{03EB6E10-FE50-4263-BAB3-B2BD09BA81B5}" xr6:coauthVersionLast="36" xr6:coauthVersionMax="36" xr10:uidLastSave="{00000000-0000-0000-0000-000000000000}"/>
  <bookViews>
    <workbookView xWindow="0" yWindow="0" windowWidth="28800" windowHeight="11625" xr2:uid="{F9BB0FC0-4770-450C-923B-E56713622645}"/>
  </bookViews>
  <sheets>
    <sheet name="AutocompleteSource" sheetId="4" r:id="rId1"/>
    <sheet name="Objects" sheetId="1" r:id="rId2"/>
    <sheet name="Parameters" sheetId="2" r:id="rId3"/>
  </sheets>
  <definedNames>
    <definedName name="_xlnm._FilterDatabase" localSheetId="0" hidden="1">AutocompleteSource!$A$1:$C$88</definedName>
    <definedName name="_xlnm._FilterDatabase" localSheetId="1" hidden="1">Objects!$A$2:$C$300</definedName>
    <definedName name="_xlnm._FilterDatabase" localSheetId="2" hidden="1">Parameters!$A$1:$A$30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8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5" i="4"/>
  <c r="A86" i="4"/>
  <c r="A87" i="4"/>
  <c r="A88" i="4"/>
  <c r="A17" i="1"/>
  <c r="A81" i="1"/>
  <c r="A89" i="1"/>
  <c r="A147" i="1"/>
  <c r="A148" i="1"/>
  <c r="A177" i="1"/>
  <c r="A178" i="1"/>
  <c r="A63" i="1"/>
  <c r="A64" i="1"/>
  <c r="A99" i="1"/>
  <c r="A103" i="1"/>
  <c r="A90" i="1"/>
  <c r="A102" i="1"/>
  <c r="A172" i="1"/>
  <c r="A234" i="1"/>
  <c r="A126" i="1"/>
  <c r="A48" i="1"/>
  <c r="A50" i="1"/>
  <c r="A257" i="1"/>
  <c r="A85" i="1"/>
  <c r="A137" i="1"/>
  <c r="A189" i="1"/>
  <c r="A188" i="1"/>
  <c r="A274" i="1"/>
  <c r="A275" i="1"/>
  <c r="A294" i="1"/>
  <c r="A82" i="1"/>
  <c r="A83" i="1"/>
  <c r="A116" i="1"/>
  <c r="A117" i="1"/>
  <c r="A169" i="1"/>
  <c r="A73" i="1"/>
  <c r="A74" i="1"/>
  <c r="A209" i="1"/>
  <c r="A38" i="1"/>
  <c r="A149" i="1"/>
  <c r="A258" i="1"/>
  <c r="A168" i="1"/>
  <c r="A104" i="1"/>
  <c r="A130" i="1"/>
  <c r="A287" i="1"/>
  <c r="A16" i="1"/>
  <c r="A34" i="1"/>
  <c r="A93" i="1"/>
  <c r="A206" i="1"/>
  <c r="A229" i="1"/>
  <c r="A110" i="1"/>
  <c r="A220" i="1"/>
  <c r="A59" i="1"/>
  <c r="A165" i="1"/>
  <c r="A128" i="1"/>
  <c r="A125" i="1"/>
  <c r="A293" i="1"/>
  <c r="A79" i="1"/>
  <c r="A65" i="1"/>
  <c r="A66" i="1"/>
  <c r="A31" i="1"/>
  <c r="A60" i="1"/>
  <c r="A150" i="1"/>
  <c r="A218" i="1"/>
  <c r="A272" i="1"/>
  <c r="A180" i="1"/>
  <c r="A179" i="1"/>
  <c r="A173" i="1"/>
  <c r="A174" i="1"/>
  <c r="A175" i="1"/>
  <c r="A176" i="1"/>
  <c r="A161" i="1"/>
  <c r="A282" i="1"/>
  <c r="A186" i="1"/>
  <c r="A181" i="1"/>
  <c r="A143" i="1"/>
  <c r="A268" i="1"/>
  <c r="A187" i="1"/>
  <c r="A215" i="1"/>
  <c r="A7" i="1"/>
  <c r="A166" i="1"/>
  <c r="A156" i="1"/>
  <c r="A142" i="1"/>
  <c r="A167" i="1"/>
  <c r="A171" i="1"/>
  <c r="A170" i="1"/>
  <c r="A100" i="1"/>
  <c r="A96" i="1"/>
  <c r="A97" i="1"/>
  <c r="A223" i="1"/>
  <c r="A222" i="1"/>
  <c r="A221" i="1"/>
  <c r="A29" i="1"/>
  <c r="A14" i="1"/>
  <c r="A15" i="1"/>
  <c r="A202" i="1"/>
  <c r="A113" i="1"/>
  <c r="A114" i="1"/>
  <c r="A246" i="1"/>
  <c r="A247" i="1"/>
  <c r="A271" i="1"/>
  <c r="A203" i="1"/>
  <c r="A250" i="1"/>
  <c r="A280" i="1"/>
  <c r="A251" i="1"/>
  <c r="A151" i="1"/>
  <c r="A76" i="1"/>
  <c r="A8" i="1"/>
  <c r="A231" i="1"/>
  <c r="A232" i="1"/>
  <c r="A269" i="1"/>
  <c r="A207" i="1"/>
  <c r="A217" i="1"/>
  <c r="A46" i="1"/>
  <c r="A263" i="1"/>
  <c r="A47" i="1"/>
  <c r="A281" i="1"/>
  <c r="A6" i="1"/>
  <c r="A86" i="1"/>
  <c r="A286" i="1"/>
  <c r="A195" i="1"/>
  <c r="A283" i="1"/>
  <c r="A67" i="1"/>
  <c r="A49" i="1"/>
  <c r="A279" i="1"/>
  <c r="A211" i="1"/>
  <c r="A153" i="1"/>
  <c r="A129" i="1"/>
  <c r="A146" i="1"/>
  <c r="A233" i="1"/>
  <c r="A237" i="1"/>
  <c r="A11" i="1"/>
  <c r="A182" i="1"/>
  <c r="A300" i="1"/>
  <c r="A299" i="1"/>
  <c r="A295" i="1"/>
  <c r="A296" i="1"/>
  <c r="A118" i="1"/>
  <c r="A27" i="1"/>
  <c r="A28" i="1"/>
  <c r="A52" i="1"/>
  <c r="A75" i="1"/>
  <c r="A111" i="1"/>
  <c r="A208" i="1"/>
  <c r="A21" i="1"/>
  <c r="A101" i="1"/>
  <c r="A240" i="1"/>
  <c r="A256" i="1"/>
  <c r="A19" i="1"/>
  <c r="A43" i="1"/>
  <c r="A23" i="1"/>
  <c r="A276" i="1"/>
  <c r="A78" i="1"/>
  <c r="A39" i="1"/>
  <c r="A154" i="1"/>
  <c r="A191" i="1"/>
  <c r="A298" i="1"/>
  <c r="A35" i="1"/>
  <c r="A133" i="1"/>
  <c r="A134" i="1"/>
  <c r="A155" i="1"/>
  <c r="A288" i="1"/>
  <c r="A18" i="1"/>
  <c r="A244" i="1"/>
  <c r="A245" i="1"/>
  <c r="A24" i="1"/>
  <c r="A25" i="1"/>
  <c r="A26" i="1"/>
  <c r="A61" i="1"/>
  <c r="A62" i="1"/>
  <c r="A68" i="1"/>
  <c r="A84" i="1"/>
  <c r="A138" i="1"/>
  <c r="A267" i="1"/>
  <c r="A204" i="1"/>
  <c r="A205" i="1"/>
  <c r="A277" i="1"/>
  <c r="A278" i="1"/>
  <c r="A41" i="1"/>
  <c r="A270" i="1"/>
  <c r="A248" i="1"/>
  <c r="A249" i="1"/>
  <c r="A77" i="1"/>
  <c r="A241" i="1"/>
  <c r="A254" i="1"/>
  <c r="A255" i="1"/>
  <c r="A252" i="1"/>
  <c r="A253" i="1"/>
  <c r="A265" i="1"/>
  <c r="A132" i="1"/>
  <c r="A87" i="1"/>
  <c r="A273" i="1"/>
  <c r="A115" i="1"/>
  <c r="A198" i="1"/>
  <c r="A199" i="1"/>
  <c r="A200" i="1"/>
  <c r="A210" i="1"/>
  <c r="A22" i="1"/>
  <c r="A20" i="1"/>
  <c r="A3" i="1"/>
  <c r="A2" i="1"/>
  <c r="A32" i="1"/>
  <c r="A157" i="1"/>
  <c r="A158" i="1"/>
  <c r="A291" i="1"/>
  <c r="A192" i="1"/>
  <c r="A284" i="1"/>
  <c r="A224" i="1"/>
  <c r="A112" i="1"/>
  <c r="A70" i="1"/>
  <c r="A164" i="1"/>
  <c r="A30" i="1"/>
  <c r="A72" i="1"/>
  <c r="A159" i="1"/>
  <c r="A136" i="1"/>
  <c r="A216" i="1"/>
  <c r="A297" i="1"/>
  <c r="A139" i="1"/>
  <c r="A160" i="1"/>
  <c r="A13" i="1"/>
  <c r="A88" i="1"/>
  <c r="A214" i="1"/>
  <c r="A12" i="1"/>
  <c r="A140" i="1"/>
  <c r="A141" i="1"/>
  <c r="A289" i="1"/>
  <c r="A40" i="1"/>
  <c r="A124" i="1"/>
  <c r="A152" i="1"/>
  <c r="A230" i="1"/>
  <c r="A183" i="1"/>
  <c r="A184" i="1"/>
  <c r="A227" i="1"/>
  <c r="A228" i="1"/>
  <c r="A71" i="1"/>
  <c r="A94" i="1"/>
  <c r="A95" i="1"/>
  <c r="A285" i="1"/>
  <c r="A225" i="1"/>
  <c r="A226" i="1"/>
  <c r="A292" i="1"/>
  <c r="A45" i="1"/>
  <c r="A44" i="1"/>
  <c r="A91" i="1"/>
  <c r="A92" i="1"/>
  <c r="A259" i="1"/>
  <c r="A33" i="1"/>
  <c r="A238" i="1"/>
  <c r="A242" i="1"/>
  <c r="A56" i="1"/>
  <c r="A290" i="1"/>
  <c r="A4" i="1"/>
  <c r="A9" i="1"/>
  <c r="A10" i="1"/>
  <c r="A5" i="1"/>
  <c r="A121" i="1"/>
  <c r="A162" i="1"/>
  <c r="A235" i="1"/>
  <c r="A260" i="1"/>
  <c r="A54" i="1"/>
  <c r="A122" i="1"/>
  <c r="A163" i="1"/>
  <c r="A236" i="1"/>
  <c r="A55" i="1"/>
  <c r="A261" i="1"/>
  <c r="A123" i="1"/>
  <c r="A36" i="1"/>
  <c r="A264" i="1"/>
  <c r="A239" i="1"/>
  <c r="A243" i="1"/>
  <c r="A105" i="1"/>
  <c r="A42" i="1"/>
  <c r="A196" i="1"/>
  <c r="A119" i="1"/>
  <c r="A197" i="1"/>
</calcChain>
</file>

<file path=xl/sharedStrings.xml><?xml version="1.0" encoding="utf-8"?>
<sst xmlns="http://schemas.openxmlformats.org/spreadsheetml/2006/main" count="840" uniqueCount="749">
  <si>
    <t>BasicBuilder</t>
  </si>
  <si>
    <t>model BasicBuilder -ndm $ndm &lt;-ndf $ndf&gt;</t>
  </si>
  <si>
    <t>node</t>
  </si>
  <si>
    <t>node $nodeTag (ndm $coords) &lt;-mass (ndf $massValues)&gt;</t>
  </si>
  <si>
    <t>fix</t>
  </si>
  <si>
    <t>fix $nodeTag (ndf $constrValues)</t>
  </si>
  <si>
    <t>fixY</t>
  </si>
  <si>
    <t>fixY $yCoordinate (ndf $ConstrValues) &lt;-tol $tol&gt;</t>
  </si>
  <si>
    <t>fixZ</t>
  </si>
  <si>
    <t>fixZ $zCoordinate (ndf $ConstrValues) &lt;-tol $tol&gt;</t>
  </si>
  <si>
    <t>fixX</t>
  </si>
  <si>
    <t>fixX $xCoordinate (ndf $ConstrValues) &lt;-tol $tol&gt;</t>
  </si>
  <si>
    <t>equalDOF</t>
  </si>
  <si>
    <t>equalDOF $rNodeTag $cNodeTag $dof1 $dof2 ...</t>
  </si>
  <si>
    <t>rigidDiaphragm</t>
  </si>
  <si>
    <t>rigidDiaphragm $perpDirn $masterNodeTag $slaveNodeTag1 $slaveNodeTag2 ...</t>
  </si>
  <si>
    <t>rigidLink</t>
  </si>
  <si>
    <t>rigidLink $type $masterNodeTag $slaveNodeTag</t>
  </si>
  <si>
    <t>mass</t>
  </si>
  <si>
    <t>mass $nodeTag (ndf $massValues)</t>
  </si>
  <si>
    <t>Elastic</t>
  </si>
  <si>
    <t>uniaxialMaterial Elastic $matTag $E &lt;$eta&gt; &lt;$Eneg&gt;</t>
  </si>
  <si>
    <t>uniaxialMaterial</t>
  </si>
  <si>
    <t>uniaxialMaterial matType? matTag? arg1? ...</t>
  </si>
  <si>
    <t>ElasticPP</t>
  </si>
  <si>
    <t>uniaxialMaterial ElasticPP $matTag $E $epsyP &lt;$epsyN $eps0&gt;</t>
  </si>
  <si>
    <t>geomTransf</t>
  </si>
  <si>
    <t>geomTransf transfType? arg1? ...</t>
  </si>
  <si>
    <t>Linear</t>
  </si>
  <si>
    <t>geomTransf Linear $transfTag &lt;-jntOffset $dXi $dYi $dXj $dYj&gt;</t>
  </si>
  <si>
    <t>geomTransf Linear $transfTag $vecxzX $vecxzY $vecxzZ &lt;-jntOffset $dXi $dYi $dZi $dXj $dYj $dZj&gt;</t>
  </si>
  <si>
    <t>PDelta</t>
  </si>
  <si>
    <t>geomTransf PDelta $transfTag &lt;-jntOffset $dXi $dYi $dXj $dYj&gt;</t>
  </si>
  <si>
    <t>geomTransf PDelta $transfTag $vecxzX $vecxzY $vecxzZ &lt;-jntOffset $dXi $dYi $dZi $dXj $dYj $dZj&gt;</t>
  </si>
  <si>
    <t>Corotational</t>
  </si>
  <si>
    <t>geomTransf Corotational $transfTag &lt;-jntOffset $dXi $dYi $dXj $dYj&gt;</t>
  </si>
  <si>
    <t xml:space="preserve">geomTransf Corotational $transfTag $vecxzX $vecxzY $vecxzZ </t>
  </si>
  <si>
    <t>region</t>
  </si>
  <si>
    <t>rayleigh</t>
  </si>
  <si>
    <t>rayleigh $alphaM $betaK $betaKinit $betaKcomm</t>
  </si>
  <si>
    <t>wipe</t>
  </si>
  <si>
    <t>reset</t>
  </si>
  <si>
    <t>nodeVel</t>
  </si>
  <si>
    <t>nodeVel $nodeTag &lt;$dof&gt;</t>
  </si>
  <si>
    <t>nodeAccel</t>
  </si>
  <si>
    <t>nodeAccel $nodeTag &lt;$dof&gt;</t>
  </si>
  <si>
    <t>nodeDisp</t>
  </si>
  <si>
    <t>nodeDisp $nodeTag &lt;$dof&gt;</t>
  </si>
  <si>
    <t>getTime</t>
  </si>
  <si>
    <t>loadConst</t>
  </si>
  <si>
    <t>loadConst &lt;-time $pseudoTime&gt;</t>
  </si>
  <si>
    <t>eleResponse</t>
  </si>
  <si>
    <t>eleResponse $eleTag $arg1 $arg2</t>
  </si>
  <si>
    <t>print</t>
  </si>
  <si>
    <t>print &lt;-file $fileName&gt;</t>
  </si>
  <si>
    <t>print -JSON -file $fileName</t>
  </si>
  <si>
    <t>print &lt;-file $fileName&gt; -node &lt;-flag $flag&gt; &lt;$node1 $node2 ...&gt;</t>
  </si>
  <si>
    <t>print &lt;-file $fileName&gt; -ele &lt;-flag $flag&gt; &lt;$ele1 $ele2 ...&gt;</t>
  </si>
  <si>
    <t>recorder</t>
  </si>
  <si>
    <t>recorder recorderType? arg1? ...</t>
  </si>
  <si>
    <t>Element</t>
  </si>
  <si>
    <t>recorder Element &lt;-file $fileName&gt; &lt;-xml $fileName&gt; &lt;-binary $fileName&gt; &lt;-precision $nSD&gt; &lt;-time&gt; &lt;-closeOnWrite&gt; &lt;-dT $deltaT&gt; &lt;-ele ($ele1 $ele2 ...)&gt; &lt;-eleRange $startEle $endEle&gt; &lt;-region $regTag&gt;  $arg1 $arg2 ...</t>
  </si>
  <si>
    <t>EnvelopeElement</t>
  </si>
  <si>
    <t>recorder EnvelopeElement &lt;-file $fileName&gt; &lt;-xml $fileName&gt; &lt;-binary $fileName&gt; &lt;-precision $nSD&gt; &lt;-time&gt; &lt;-closeOnWrite&gt; &lt;-ele ($ele1 $ele2 ...)&gt; &lt;-eleRange $startEle $endEle&gt; &lt;-region $regTag&gt;  $arg1 $arg2 ...</t>
  </si>
  <si>
    <t>exit</t>
  </si>
  <si>
    <t>ElasticPPGap</t>
  </si>
  <si>
    <t>uniaxialMaterial ElasticPPGap $matTag $E $Fy $gap &lt;$eta&gt; &lt;damage&gt;</t>
  </si>
  <si>
    <t>ENT</t>
  </si>
  <si>
    <t>uniaxialMaterial ENT $matTag $E</t>
  </si>
  <si>
    <t>Parallel</t>
  </si>
  <si>
    <t>uniaxialMaterial Parallel $matTag $tag1 $tag2 ... &lt;-factors $fact1 $fact2 ...&gt;</t>
  </si>
  <si>
    <t>Series</t>
  </si>
  <si>
    <t>uniaxialMaterial Series $matTag $tag1 $tag2 ...</t>
  </si>
  <si>
    <t>Hardening</t>
  </si>
  <si>
    <t>uniaxialMaterial Hardening $matTag $E $sigmaY $H_iso $H_kin &lt;$eta&gt;</t>
  </si>
  <si>
    <t>Concrete01</t>
  </si>
  <si>
    <t>uniaxialMaterial Concrete01 $matTag $fpc $epsc0 $fpcu $epsU</t>
  </si>
  <si>
    <t>Concrete02</t>
  </si>
  <si>
    <t>uniaxialMaterial Concrete02 $matTag $fpc $epsc0 $fpcu $epsU $lambda $ft $Ets</t>
  </si>
  <si>
    <t>Steel01</t>
  </si>
  <si>
    <t>uniaxialMaterial Steel01 $matTag $Fy $E0 $b &lt;$a1 $a2 $a3 $a4&gt;</t>
  </si>
  <si>
    <t>element</t>
  </si>
  <si>
    <t>element eleType? arg1? ...</t>
  </si>
  <si>
    <t>nDMaterial</t>
  </si>
  <si>
    <t>nDMaterial matType? arg1? ...</t>
  </si>
  <si>
    <t>ElasticIsotropic</t>
  </si>
  <si>
    <t>nDMaterial ElasticIsotropic $matTag $E $v &lt;$rho&gt;</t>
  </si>
  <si>
    <t>J2Plasticity</t>
  </si>
  <si>
    <t>nDMaterial J2Plasticity $matTag $K $G $sig0 $sigInf $delta $H</t>
  </si>
  <si>
    <t>PlaneStress</t>
  </si>
  <si>
    <t>nDMaterial PlaneStress $matTag $threeDtag</t>
  </si>
  <si>
    <t>PlaneStrain</t>
  </si>
  <si>
    <t>nDMaterial PlaneStrain $matTag $threeDtag</t>
  </si>
  <si>
    <t>section</t>
  </si>
  <si>
    <t>section secType? secTag? arg1? ...</t>
  </si>
  <si>
    <t>constraints</t>
  </si>
  <si>
    <t>constraints constraintType? arg1? ...</t>
  </si>
  <si>
    <t>numberer</t>
  </si>
  <si>
    <t>numberer numbererType? arg1? ...</t>
  </si>
  <si>
    <t>system</t>
  </si>
  <si>
    <t>system systemType? arg1? ...</t>
  </si>
  <si>
    <t>test</t>
  </si>
  <si>
    <t>test testType? arg1? ...</t>
  </si>
  <si>
    <t>algorithm</t>
  </si>
  <si>
    <t>algorithm algorithmType? arg1? ...</t>
  </si>
  <si>
    <t>truss</t>
  </si>
  <si>
    <t>element truss $eleTag $iNode $jNode $A $matTag &lt;-rho $rho&gt; &lt;-cMass $cFlag&gt; &lt;-doRayleigh $rFlag&gt;</t>
  </si>
  <si>
    <t>trussSection</t>
  </si>
  <si>
    <t>element trussSection $eleTag $iNode $jNode $secTag &lt;-rho $rho&gt; &lt;-cMass $cFlag&gt; &lt;-doRayleigh $rFlag&gt;</t>
  </si>
  <si>
    <t>zeroLength</t>
  </si>
  <si>
    <t>element zeroLength $eleTag $iNode $jNode -mat $matTag1 $matTag2 ... -dir $dir1 $dir2 ...&lt;-doRayleigh $rFlag&gt; &lt;-orient $x1 $x2 $x3 $yp1 $yp2 $yp3&gt;</t>
  </si>
  <si>
    <t>elasticBeamColumn</t>
  </si>
  <si>
    <t>forceBeamColumn</t>
  </si>
  <si>
    <t>element forceBeamColumn $eleTag $iNode $jNode $numIntgrPts $secTag $transfTag &lt;-mass $massDens&gt; &lt;-iter $maxIters $tol&gt; &lt;-integration $intType&gt;</t>
  </si>
  <si>
    <t>nonlinearBeamColumn</t>
  </si>
  <si>
    <t>element nonlinearBeamColumn $eleTag $iNode $jNode $numIntgrPts $secTag $transfTag &lt;-mass $massDens&gt; &lt;-iter $maxIters $tol&gt; &lt;-integration $intType&gt;</t>
  </si>
  <si>
    <t>dispBeamColumn</t>
  </si>
  <si>
    <t>element dispBeamColumn $eleTag $iNode $jNode $numIntgrPts $secTag $transfTag &lt;-mass $massDens&gt; &lt;-cMass&gt; &lt;-integration $intType&gt;</t>
  </si>
  <si>
    <t>element dispBeamColumn $eleTag $iNode $jNode $numIntgrPts -sections $secTag1 $secTag2 ... $transfTag &lt;-mass $massDens&gt; &lt;-cMass&gt; &lt;-integration $intType&gt;</t>
  </si>
  <si>
    <t>analysis</t>
  </si>
  <si>
    <t>analysis analysisType? &lt;-numSublevels x -numSubSteps y&gt;</t>
  </si>
  <si>
    <t>quadUP</t>
  </si>
  <si>
    <t>element quadUP $eleTag $Node1 $Node2 $Node3 $Node4 $thick $matTag $bulk $fmass $PermX $PermY &lt;$b1=0 $b2=0 $t=0&gt;</t>
  </si>
  <si>
    <t>brickUP</t>
  </si>
  <si>
    <t>element brickUP $eleTag  $Node1  $Node2  $Node3  $Node4 $Node5  $Node6  $Node7  $Node8 $matTag  $bulk  $fmass  $PermX  $PermY $PermZ &lt;$bX=0  $bY=0 $bZ=0&gt;</t>
  </si>
  <si>
    <t>analyze</t>
  </si>
  <si>
    <t>analyze $numIncr &lt;$dt&gt; &lt;$dtMin $dtMax $Jd&gt;</t>
  </si>
  <si>
    <t>algorithm Linear &lt;-initial&gt; &lt;-factorOnce&gt;</t>
  </si>
  <si>
    <t>Steel02</t>
  </si>
  <si>
    <t>uniaxialMaterial Steel02 $matTag $Fy $E $b $R0 $cR1 $cR2 &lt;$a1 $a2 $a3 $a4 $sigInit&gt;</t>
  </si>
  <si>
    <t>Node</t>
  </si>
  <si>
    <t>recorder Node &lt;-file $fileName&gt; &lt;-xml $fileName&gt; &lt;-binary $fileName&gt; &lt;-tcp $inetAddress $port&gt; &lt;-precision $nSD&gt;  &lt;-timeSeries $tsTag&gt; &lt;-time&gt; &lt;-dT $deltaT&gt; &lt;-closeOnWrite&gt; &lt;-node $node1 $node2 ...&gt; &lt;-nodeRange $startNode $endNode&gt; &lt;-region $regionTag&gt; -dof ($dof1 $dof2 ...) $respType'</t>
  </si>
  <si>
    <t>EnvelopeNode</t>
  </si>
  <si>
    <t>recorder EnvelopeNode &lt;-file $fileName&gt; &lt;-xml $fileName&gt; &lt;-precision $nSD&gt; &lt;-time&gt; &lt;-closeOnWrite&gt; &lt;-timeSeries $tsTag&gt; &lt;-node $node1 $node2 ...&gt; &lt;-nodeRange $startNode $endNode&gt; &lt;-region $regionTag&gt; -dof ($dof1 $dof2 ...) $respType'</t>
  </si>
  <si>
    <t>Hysteretic</t>
  </si>
  <si>
    <t>uniaxialMaterial Hysteretic $matTag $s1p $e1p $s2p $e2p &lt;$s3p $e3p&gt; $s1n $e1n $s2n $e2n &lt;$s3n $e3n&gt; $pinchX $pinchY $damage1 $damage2 &lt;$beta&gt;</t>
  </si>
  <si>
    <t>Viscous</t>
  </si>
  <si>
    <t>uniaxialMaterial Viscous $matTag $C $alpha</t>
  </si>
  <si>
    <t>BarSlip</t>
  </si>
  <si>
    <t>uniaxialMaterial BarSlip $matTag $fc $fy $Es $fu $Eh $db $ld $nb $depth $height &lt;$ancLratio&gt; $bsFlag $type &lt;$damage $unit&gt;</t>
  </si>
  <si>
    <t>Bond_SP01</t>
  </si>
  <si>
    <t>uniaxialMaterial Bond_SP01 $matTag $Fy $Sy $Fu $Su $b $R</t>
  </si>
  <si>
    <t>ElasticTubularJoint</t>
  </si>
  <si>
    <t>element  ElasticTubularJoint  $Tag  $iNode  $jNode  $Brace_Diameter  $Brace_Angle  $E  $Chord_Diameter  $Chord_Thickness  $Chord_Angle</t>
  </si>
  <si>
    <t>PySimple1</t>
  </si>
  <si>
    <t>uniaxialMaterial PySimple1 $matTag $soilType $pult $Y50 $Cd &lt;$c&gt;</t>
  </si>
  <si>
    <t>SAWS</t>
  </si>
  <si>
    <t>uniaxialMaterial SAWS $tag $F0 $FI $DU $S0 $R1 $R2 $R3 $R4 $alph $beta</t>
  </si>
  <si>
    <t>Fatigue</t>
  </si>
  <si>
    <t xml:space="preserve">uniaxialMaterial Fatigue $matTag $tag &lt;-E0 $E0&gt; &lt;-m $m&gt; &lt;-min $min&gt; &lt;-max $max&gt; </t>
  </si>
  <si>
    <t>ReinforcingSteel</t>
  </si>
  <si>
    <t>uniaxialMaterial ReinforcingSteel $matTag $fy $fu $Es $Esh $esh $eult  &lt; -GABuck $lsr $beta $r $gama &gt; &lt; -DMBuck $lsr &lt; $alpha &gt;&gt;  &lt; -CMFatigue $C</t>
  </si>
  <si>
    <t>ConfinedConcrete01</t>
  </si>
  <si>
    <t>uniaxialMaterial ConfinedConcrete01 $tag $secType $fpc $Ec (&lt;-epscu $epscu&gt;  OR &lt;-gamma $gamma&gt;)  (&lt;-nu $nu&gt; OR &lt;-varub&gt; OR &lt;-varnoub&gt;) $L1 ($L2) ($L3) $phis $S $fyh $Es0 $haRatio $mu $phiLon &lt;-internal $phisi $Si $fyhi $Es0i $haRatioi $mui&gt; &lt;-wrap $cover $Am $Sw $fuil $Es0w&gt; &lt;-gravel&gt; &lt;-silica&gt; &lt;-tol $tol&gt; &lt;-maxNumIter $maxNumIter&gt; &lt;-epscuLimit $epscuLimit&gt; &lt;-stRatio $stRatio&gt;</t>
  </si>
  <si>
    <t>Newmark</t>
  </si>
  <si>
    <t>integrator Newmark $gamma $beta</t>
  </si>
  <si>
    <t>HHT</t>
  </si>
  <si>
    <t xml:space="preserve">integrator HHT $alpha &lt;$gamma $beta&gt; </t>
  </si>
  <si>
    <t>GeneralizedAlpha</t>
  </si>
  <si>
    <t xml:space="preserve">integrator GeneralizedAlpha $alphaM $alphaF &lt;$gamma $beta&gt; </t>
  </si>
  <si>
    <t>zeroLengtContactNTS2Dh</t>
  </si>
  <si>
    <t>element zeroLengtContactNTS2Dh $eleTag -sNdNum $sNdNum -mNdNum $mNdNum -Nodes $Nodes $Kn $kt $phi</t>
  </si>
  <si>
    <t>DruckerPrager</t>
  </si>
  <si>
    <t>nDMaterial DruckerPrager $matTag $k $G $sigmaY $rho $rhoBar $Kinf $Ko $delta1 $delta2 $H $theta $density &lt;$atmPressure&gt;</t>
  </si>
  <si>
    <t>corotTruss</t>
  </si>
  <si>
    <t>element corotTruss $eleTag $iNode $jNode $A $matTag &lt;-rho $rho&gt; &lt;-cMass $cFlag&gt; &lt;-doRayleigh $rFlag&gt;</t>
  </si>
  <si>
    <t>corotTrussSection</t>
  </si>
  <si>
    <t>element corotTrussSection $eleTag $iNode $jNode $secTag &lt;-rho $rho&gt; &lt;-cMass $cFlag&gt; &lt;-doRayleigh $rFlag&gt;</t>
  </si>
  <si>
    <t>testIter</t>
  </si>
  <si>
    <t>testNorms</t>
  </si>
  <si>
    <t>Bilin</t>
  </si>
  <si>
    <t>uniaxialMaterial Bilin  $matTag  $K0  $as_Plus  $as_Neg  $My_Plus  $My_Neg  $Lamda_S  $Lamda_C  $Lamda_A  $Lamda_K  $c_S  $c_C  $c_A  $c_K  $theta_p_Plus  $theta_p_Neg  $theta_pc_Plus  $theta_pc_Neg  $Res_Pos  $Res_Neg  $theta_u_Plus  $theta_u_Neg  $D_Plus  $D_Neg &lt;$nFactor&gt;</t>
  </si>
  <si>
    <t>timeSeries</t>
  </si>
  <si>
    <t>timeSeries seriesType? arg1? ...</t>
  </si>
  <si>
    <t>Constant</t>
  </si>
  <si>
    <t>timeSeries Constant $tag &lt;-factor $cFactor&gt;</t>
  </si>
  <si>
    <t>timeSeries Linear $tag &lt;-factor $cFactor&gt;</t>
  </si>
  <si>
    <t>Rectangular</t>
  </si>
  <si>
    <t>timeSeries Rectangular $tag $tStart $tEnd &lt;-factor $cFactor&gt;</t>
  </si>
  <si>
    <t>Trig</t>
  </si>
  <si>
    <t>timeSeries Trig $tag $tStart $tEnd $period &lt;-factor $cFactor&gt; &lt;-shift $shift&gt;</t>
  </si>
  <si>
    <t>PeerNGAMotion</t>
  </si>
  <si>
    <t>timeSeries PeerNGAMotion $tag $eqMotion $factor &lt;-dT $dT&gt; &lt;-NPTS $nPts&gt;</t>
  </si>
  <si>
    <t>PeerMotion</t>
  </si>
  <si>
    <t>timeSeries PeerMotion $tag $eqMotion $station $type $factor &lt;-dT $dT&gt; &lt;-nPTS $nPts&gt;</t>
  </si>
  <si>
    <t>Path</t>
  </si>
  <si>
    <t>timeSeries Path $tag -dt $dt -values list_of_values &lt;-factor $cFactor&gt; &lt;-useLast&gt; &lt;-prependZero&gt; &lt;-startTime $tStart&gt;</t>
  </si>
  <si>
    <t>timeSeries Path $tag -dt $dt -filePath $filePath &lt;-factor $cFactor&gt; &lt;-useLast&gt; &lt;-prependZero&gt; &lt;-startTime $tStart&gt;</t>
  </si>
  <si>
    <t>timeSeries Path $tag -time list_of_times -values list_of_values &lt;-factor $cFactor&gt; &lt;-useLast&gt;</t>
  </si>
  <si>
    <t>timeSeries Path $tag -fileTime $fileTime -filePath $filePath &lt;-factor $cFactor&gt; &lt;-useLast&gt;</t>
  </si>
  <si>
    <t>pattern</t>
  </si>
  <si>
    <t>pattern patternType? arg1? ...</t>
  </si>
  <si>
    <t>eigen</t>
  </si>
  <si>
    <t>eigen  &lt;$solver&gt; $numEigenvalues</t>
  </si>
  <si>
    <t>Plain</t>
  </si>
  <si>
    <t>constraints Plain</t>
  </si>
  <si>
    <t>Penalty</t>
  </si>
  <si>
    <t xml:space="preserve">constraints Penalty $alphaS $alphaM </t>
  </si>
  <si>
    <t>Lagrange</t>
  </si>
  <si>
    <t>constraints Lagrange &lt;$alphaS $alphaM &gt;</t>
  </si>
  <si>
    <t>Transformation</t>
  </si>
  <si>
    <t>constraints Transformation</t>
  </si>
  <si>
    <t>numberer Plain</t>
  </si>
  <si>
    <t>RCM</t>
  </si>
  <si>
    <t>numberer RCM</t>
  </si>
  <si>
    <t>AMD</t>
  </si>
  <si>
    <t>numberer AMD</t>
  </si>
  <si>
    <t>Newton</t>
  </si>
  <si>
    <t>algorithm Newton &lt;-initial&gt; &lt;-initialThenCurrent&gt;</t>
  </si>
  <si>
    <t>ModifiedNewton</t>
  </si>
  <si>
    <t xml:space="preserve">algorithm ModifiedNewton &lt;-initial&gt; </t>
  </si>
  <si>
    <t>wipeAnalysis</t>
  </si>
  <si>
    <t>KrylovNewton</t>
  </si>
  <si>
    <t>algorithm KrylovNewton &lt;-iterate $tangIter&gt; &lt;-increment $tangIncr&gt; &lt;-maxDim $maxDim&gt;</t>
  </si>
  <si>
    <t>NewtonLineSearch</t>
  </si>
  <si>
    <t>algorithm NewtonLineSearch  &lt;-type $typeSearch&gt; &lt;-tol $tol&gt; &lt;-maxIter $maxIter&gt; &lt;-minEta $minEta&gt; &lt;-maxEta $maxEta&gt;</t>
  </si>
  <si>
    <t>NormUnbalance</t>
  </si>
  <si>
    <t>test NormUnbalance $tol $iter &lt;$pFlag&gt; &lt;$nType&gt;</t>
  </si>
  <si>
    <t>NormDispIncr</t>
  </si>
  <si>
    <t>test NormDispIncr $tol $iter &lt;$pFlag&gt; &lt;$nType&gt;</t>
  </si>
  <si>
    <t>EnergyIncr</t>
  </si>
  <si>
    <t>test EnergyIncr $tol $iter &lt;$pFlag&gt; &lt;$nType&gt;</t>
  </si>
  <si>
    <t>elastomericBearingPlasticity</t>
  </si>
  <si>
    <t>element elastomericBearingPlasticity $eleTag $iNode $jNode $kInit $qd $alpha1 $alpha2 $mu -P $matTag -Mz $matTag &lt;-orient $x1 $x2 $x3 $y1 $y2 $y3&gt; &lt;-shearDist $sDratio&gt; &lt;-doRayleigh&gt; &lt;-mass $m&gt;</t>
  </si>
  <si>
    <t>element elastomericBearingPlasticity $eleTag $iNode $jNode $kInit $qd $alpha1 $alpha2 $mu -P $matTag -T $matTag -My $matTag -Mz $matTag &lt;-orient &lt;$x1 $x2 $x3&gt; $y1 $y2 $y3&gt; &lt;-shearDist $sDratio&gt; &lt;-doRayleigh&gt; &lt;-mass $m&gt;</t>
  </si>
  <si>
    <t>RelativeNormUnbalance</t>
  </si>
  <si>
    <t>test RelativeNormUnbalance $tol $iter &lt;$pFlag&gt; &lt;$nType&gt;</t>
  </si>
  <si>
    <t>RelativeNormDispIncr</t>
  </si>
  <si>
    <t>test RelativeNormDispIncr $tol $iter &lt;$pFlag&gt; &lt;$nType&gt;</t>
  </si>
  <si>
    <t>RelativeEnergyIncr</t>
  </si>
  <si>
    <t>test RelativeEnergyIncr $tol $iter &lt;$pFlag&gt; &lt;$nType&gt;</t>
  </si>
  <si>
    <t>BFGS</t>
  </si>
  <si>
    <t>algorithm BFGS</t>
  </si>
  <si>
    <t>BandGeneral</t>
  </si>
  <si>
    <t>system BandGeneral</t>
  </si>
  <si>
    <t>BandSPD</t>
  </si>
  <si>
    <t>system BandSPD</t>
  </si>
  <si>
    <t>ProfileSPD</t>
  </si>
  <si>
    <t>system ProfileSPD</t>
  </si>
  <si>
    <t>flatSliderBearing</t>
  </si>
  <si>
    <t>element flatSliderBearing $eleTag $iNode $jNode $frnMdlTag $kInit -P $matTag -Mz $matTag &lt;-orient $x1 $x2 $x3 $y1 $y2 $y3&gt; &lt;-shearDist $sDratio&gt; &lt;-doRayleigh&gt; &lt;-mass $m&gt; &lt;-iter $maxIter $tol&gt;</t>
  </si>
  <si>
    <t>element flatSliderBearing $eleTag $iNode $jNode $frnMdlTag $kInit -P $matTag -T $matTag -My $matTag -Mz $matTag &lt;-orient &lt;$x1 $x2 $x3&gt; $y1 $y2 $y3&gt; &lt;-shearDist $sDratio&gt; &lt;-doRayleigh&gt; &lt;-mass $m&gt; &lt;-iter $maxIter $tol&gt;</t>
  </si>
  <si>
    <t>singleFPBearing</t>
  </si>
  <si>
    <t>element singleFPBearing $eleTag $iNode $jNode $frnMdlTag $R $h $uy -P $matTag -Mz $matTag &lt;-orient $x1 $x2 $x3 $y1 $y2 $y3&gt; &lt;-mass $m&gt; &lt;-iter $maxIter $tol&gt;</t>
  </si>
  <si>
    <t>element singleFPBearing $eleTag $iNode $jNode $frnMdlTag $R $h $uy -P $matTag -T $matTag -My $matTag -Mz $matTag &lt;-orient &lt;$x1 $x2 $x3&gt; $y1 $y2 $y3&gt; &lt;-mass $m&gt; &lt;-iter $maxIter $tol&gt;</t>
  </si>
  <si>
    <t>Triangle</t>
  </si>
  <si>
    <t>timeSeries Triangle $tag $tStart $tEnd $period &lt;-shift $shift&gt; &lt;-factor $cFactor&gt;</t>
  </si>
  <si>
    <t>Pulse</t>
  </si>
  <si>
    <t>timeSeries Pulse $tag $tStart $tEnd $period &lt;-width $pulseWidth&gt; &lt;-shift $shift&gt; &lt;-factor $cFactor&gt;</t>
  </si>
  <si>
    <t>SparseGEN</t>
  </si>
  <si>
    <t>system SparseGEN</t>
  </si>
  <si>
    <t>UmfPack</t>
  </si>
  <si>
    <t>system UmfPack &lt;-lvalueFact $LVALUE&gt;</t>
  </si>
  <si>
    <t>SparseSYM</t>
  </si>
  <si>
    <t>system SparseSYM</t>
  </si>
  <si>
    <t>LoadControl</t>
  </si>
  <si>
    <t>integrator LoadControl $lambda &lt;$numIter $minLambda $maxLambda&gt;</t>
  </si>
  <si>
    <t>DisplacementControl</t>
  </si>
  <si>
    <t>integrator DisplacementControl $node $dof $incr &lt;$numIter $</t>
  </si>
  <si>
    <t>ArcLength</t>
  </si>
  <si>
    <t>integrator ArcLength $s $alpha</t>
  </si>
  <si>
    <t>frictionModel</t>
  </si>
  <si>
    <t>frictionModel frnMdlType? arg1? ...</t>
  </si>
  <si>
    <t>TRBDF2</t>
  </si>
  <si>
    <t>integrator TRBDF2</t>
  </si>
  <si>
    <t>VelPressureDep</t>
  </si>
  <si>
    <t>frictionModel VelPressureDep $frnTag $muSlow $muFast0 $A $deltaMu $alpha $transRate</t>
  </si>
  <si>
    <t>plot</t>
  </si>
  <si>
    <t>recorder plot $fileName $windowTitle $xLoc $yLoc $xPixels $yPixels -columns $xCol0 $yCol0 &lt;-columns $xCol1 $yCol1&gt;  ...</t>
  </si>
  <si>
    <t>VelDependent</t>
  </si>
  <si>
    <t>frictionModel VelDependent $frnTag $muSlow $muFast $transRate</t>
  </si>
  <si>
    <t>Coulomb</t>
  </si>
  <si>
    <t>frictionModel Coulomb $frnTag $mu</t>
  </si>
  <si>
    <t>Concrete01WithSITC</t>
  </si>
  <si>
    <t>uniaxialMaterial Concrete01WithSITC $matTag $fpc $epsc0 $fpcu $epsU &lt;$endStrainSITC&gt;</t>
  </si>
  <si>
    <t>TzSimple1</t>
  </si>
  <si>
    <t>uniaxialMaterial TzSimple1 $matTag $tzType $tult $z50 &lt;$c&gt;</t>
  </si>
  <si>
    <t>QzSimple1</t>
  </si>
  <si>
    <t>uniaxialMaterial QzSimple1 $matTag $qzType $qult $Z50 &lt;$suction $c&gt;</t>
  </si>
  <si>
    <t>MinMax</t>
  </si>
  <si>
    <t>uniaxialMaterial MinMax $matTag $otherTag &lt;-min $minStrain&gt; &lt;-max $maxStrain&gt;</t>
  </si>
  <si>
    <t>HyperbolicGapMaterial</t>
  </si>
  <si>
    <t>uniaxialMaterial HyperbolicGapMaterial $matTag $Kmax $Kur $Rf $Fult $gap</t>
  </si>
  <si>
    <t>LimitState</t>
  </si>
  <si>
    <t>uniaxialMaterial LimitState $matTag $s1p $e1p $s2p $e2p $s3p $e3p $s1n $e1n $s2n $e2n $s3n $e3n $pinchX $pinchY</t>
  </si>
  <si>
    <t>SelfCentering</t>
  </si>
  <si>
    <t>uniaxialMaterial SelfCentering $matTag $k1 $k2 $sigAct $beta &lt;$epsSlip&gt; &lt;$epsBear&gt; &lt;rBear&gt;</t>
  </si>
  <si>
    <t>limitCurve</t>
  </si>
  <si>
    <t>limitCurve $type $arg1 $arg2 ...</t>
  </si>
  <si>
    <t>Shear</t>
  </si>
  <si>
    <t>limitCurve Shear $curveTag $eleTag $rho $fc $b $h $d $Fsw $Kdeg $Fres $defType $forType &lt;$ndI $ndJ $dof $perpDirn $delta&gt;</t>
  </si>
  <si>
    <t>Axial</t>
  </si>
  <si>
    <t>limitCurve Axial $curveTag $eleTag $Fsw $Kdeg $Fres $defType $forType &lt;$ndI $ndJ $dof $perpDirn $delta&gt;</t>
  </si>
  <si>
    <t>Pinching4</t>
  </si>
  <si>
    <t>uniaxialMaterial Pinching4 $matTag $ePf1 $ePd1 $ePf2 $ePd2 $ePf3 $ePd3 $ePf4 $ePd4 &lt;$eNf1 $eNd1 $eNf2 $eNd2 $eNf3 $eNd3 $eNf4 $eNd4&gt; $rDispP $rForceP $uForceP &lt;$rDispN $rForceN $uForceN &gt; $gK1 $gK2 $gK3 $gK4 $gKLim $gD1 $gD2 $gD3 $gD4 $gDLim $gF1 $gF2 $gF3 $gF4 $gFLim $gE $dmgType</t>
  </si>
  <si>
    <t>zeroLengthSection</t>
  </si>
  <si>
    <t>element zeroLengthSection $eleTag $iNode $jNode $secTag &lt;-orient $x1 $x2 $x3 $yp1 $yp2 $yp3&gt; &lt;-doRayleigh $rFlag&gt;</t>
  </si>
  <si>
    <t>zeroLengthND</t>
  </si>
  <si>
    <t>element zeroLengthND $eleTag $iNode $jNode $matTag &lt;$uniTag&gt; &lt;-orient $x1 $x2 $x3 $yp1 $yp2 $yp3&gt;</t>
  </si>
  <si>
    <t>zeroLengthContact2D</t>
  </si>
  <si>
    <t>element zeroLengthContact2D $eleTag $sNode $mNode $Kn $Kt $mu -normal $Nx $Ny</t>
  </si>
  <si>
    <t>zeroLengthContact3D</t>
  </si>
  <si>
    <t>element zeroLengthContact3D $eleTag $sNode $mNode $Kn $Kt $mu $c $dir</t>
  </si>
  <si>
    <t>beamWithHinges</t>
  </si>
  <si>
    <t>element beamWithHinges $eleTag $iNode $jNode $secTagI $Lpi $secTagJ $Lpj $E $A $Iz $transfTag &lt;-mass $massDens&gt; &lt;-iter $maxIters $tol&gt;</t>
  </si>
  <si>
    <t>element beamWithHinges $eleTag $iNode $jNode $secTagI $Lpi $secTagJ $Lpj $E $A $Iz $Iy $G $J $transfTag &lt;-mass $massDens&gt; &lt;-iter $maxIters $tol&gt;</t>
  </si>
  <si>
    <t>Concrete06</t>
  </si>
  <si>
    <t>uniaxialMaterial Concrete06 $matTag $fc $e0 $n $k $alpha1 $fcr $ecr $b $alpha2</t>
  </si>
  <si>
    <t>dispBeamColumnInt</t>
  </si>
  <si>
    <t>element dispBeamColumnInt $eleTag $iNode $jNode $numIntgrPts $secTag $transfTag $cRot &lt;-mass $massDens&gt;</t>
  </si>
  <si>
    <t>Hfiber</t>
  </si>
  <si>
    <t>Hfiber $yLoc $zLoc $A $matTag</t>
  </si>
  <si>
    <t>quad</t>
  </si>
  <si>
    <t>element quad $eleTag $iNode $jNode $kNode $lNode $thick $type $matTag &lt;$pressure $rho $b1 $b2&gt;</t>
  </si>
  <si>
    <t>bbarQuad</t>
  </si>
  <si>
    <t>element bbarQuad $eleTag $iNode $jNode $kNode $lNode $thick $matTag</t>
  </si>
  <si>
    <t>enhancedQuad</t>
  </si>
  <si>
    <t>element enhancedQuad $eleTag $iNode $jNode $kNode $lNode $thick $type $matTag</t>
  </si>
  <si>
    <t>ShellMITC4</t>
  </si>
  <si>
    <t>element ShellMITC4 $eleTag $iNode $jNode $kNode $lNode $secTag</t>
  </si>
  <si>
    <t>stdBrick</t>
  </si>
  <si>
    <t>element stdBrick $eleTag $node1 $node2 $node3 $node4 $node5 $node6 $node7 $node8 $matTag &lt;$b1 $b2 $b3&gt;</t>
  </si>
  <si>
    <t>bbarBrick</t>
  </si>
  <si>
    <t>element bbarBrick $eleTag $node1 $node2 $node3 $node4 $node5 $node6 $node7 $node8 $matTag &lt;$b1 $b2 $b3&gt;</t>
  </si>
  <si>
    <t>ShallowFoundationGen</t>
  </si>
  <si>
    <t>ShallowFoundationGen $FoundationTag $ConnectNode $InputFileName $FootingCondition</t>
  </si>
  <si>
    <t>CentralDifference</t>
  </si>
  <si>
    <t>integrator CentralDifference</t>
  </si>
  <si>
    <t>beamColumnJoint</t>
  </si>
  <si>
    <t>element beamColumnJoint $eleTag $Nd1 $Nd2 $Nd3 $Nd4 $Mat1 $Mat2 $Mat3 $Mat4 $Mat5 $Mat6 $Mat7 $Mat8 $Mat9 $Mat10 $Mat11 $Mat12 $Mat13 &lt;$eleHeightFac $eleWidthFac&gt;</t>
  </si>
  <si>
    <t>nodeEigenvector</t>
  </si>
  <si>
    <t>nodeEigenvector $nodeTag $eigenvector &lt;$dof&gt;</t>
  </si>
  <si>
    <t>nodeCoord</t>
  </si>
  <si>
    <t>nodeCoord $nodeTag &lt;$dim&gt;</t>
  </si>
  <si>
    <t>twoNodeLink</t>
  </si>
  <si>
    <t>element twoNodeLink $eleTag $iNode $jNode -mat $matTags -dir $dirs &lt;-orient &lt;$x1 $x2 $x3&gt; $y1 $y2 $y3&gt; &lt;-pDelta (4 $Mratio)&gt; &lt;-shearDist (2 $sDratios)&gt; &lt;-doRayleigh&gt; &lt;-mass $m&gt;</t>
  </si>
  <si>
    <t>Drift</t>
  </si>
  <si>
    <t>recorder Drift &lt;-file $fileName&gt; &lt;-xml $fileName&gt; &lt;-binary $fileName&gt; &lt;-tcp $inetAddress $port&gt; &lt;-precision $nSD&gt; &lt;-time&gt; -iNode $inode1 $inode2 ... -jNode $jnode1 $jnode2 ... -dof $dof1 $dof2 ... -perpDirn $perpDirn1 $perpDirn2 ...</t>
  </si>
  <si>
    <t>Broyden</t>
  </si>
  <si>
    <t>algorithm Broyden &lt;$count&gt;</t>
  </si>
  <si>
    <t>MinUnbalDispNorm</t>
  </si>
  <si>
    <t>integrator MinUnbalDispNorm $dlambda1 &lt;$Jd $minLambda $maxLambda&gt;</t>
  </si>
  <si>
    <t>PlateFiber</t>
  </si>
  <si>
    <t>nDMaterial PlateFiber $matTag $threeDTag</t>
  </si>
  <si>
    <t>zeroLengthInterface2D</t>
  </si>
  <si>
    <t>element zeroLengthInterface2D $eleTag -sNdNum $sNdNum -mNdNum $mNdNum –dof $sdof $mdof -Nodes $Nodes $Kn $Kt $phi</t>
  </si>
  <si>
    <t>BoucWen</t>
  </si>
  <si>
    <t xml:space="preserve">uniaxialMaterial BoucWen $matTag $alpha $ko $n $gamma $beta $Ao $deltaA $deltaNu $deltaEta </t>
  </si>
  <si>
    <t>InitStrainMaterial</t>
  </si>
  <si>
    <t>uniaxialMaterial InitStrainMaterial $matTag $otherTag $initStrain</t>
  </si>
  <si>
    <t>InitStressMaterial</t>
  </si>
  <si>
    <t>uniaxialMaterial InitStressMaterial $matTag $otherTag $initStress</t>
  </si>
  <si>
    <t>ModElasticBeam2d</t>
  </si>
  <si>
    <t>ViscousDamper</t>
  </si>
  <si>
    <t xml:space="preserve">uniaxialMaterial ViscousDamper  $matTag  $K $Cd $alpha &lt;$LGap&gt; &lt; $NM $RelTol $AbsTol $MaxHalf&gt; </t>
  </si>
  <si>
    <t>database</t>
  </si>
  <si>
    <t>database $type $dbName</t>
  </si>
  <si>
    <t>save</t>
  </si>
  <si>
    <t>save $commitTag</t>
  </si>
  <si>
    <t>restore</t>
  </si>
  <si>
    <t>restore $commitTag</t>
  </si>
  <si>
    <t>SimpleContact2D</t>
  </si>
  <si>
    <t>element SimpleContact2D $eleTag $iNode $jNode $sNode $lNode $matTag $gTol $fTol</t>
  </si>
  <si>
    <t>SimpleContact3D</t>
  </si>
  <si>
    <t>element SimpleContact3D $eleTag $iNode $jNode $kNode $lNode $sNode $LNode $matTag $gTol $fTol</t>
  </si>
  <si>
    <t>BeamContact2D</t>
  </si>
  <si>
    <t>element BeamContact2D $eleTag $iNode $jNode $sNode $lNode $matTag $width $gTol $fTol &lt;$cFlag$&gt;</t>
  </si>
  <si>
    <t>BeamContact3D</t>
  </si>
  <si>
    <t>element BeamContact3D $eleTag $iNode $jNode $sNode $lNode $radius $crdTransf $matTag $gTol $fTol &lt;$cFlag$&gt;</t>
  </si>
  <si>
    <t>BeamEndContact3D</t>
  </si>
  <si>
    <t>element BeamEndContact3D $eleTag $iNode $jNode $sNode $lNode $radius $gTol $fTol &lt;$cFlag$&gt;</t>
  </si>
  <si>
    <t>ContactMaterial2D</t>
  </si>
  <si>
    <t xml:space="preserve">nDMaterial ContactMaterial2D $matTag $mu $G $c $t </t>
  </si>
  <si>
    <t>ContactMaterial3D</t>
  </si>
  <si>
    <t xml:space="preserve">nDMaterial ContactMaterial3D $matTag $mu $G $c $t </t>
  </si>
  <si>
    <t>record</t>
  </si>
  <si>
    <t>CoupledZeroLength</t>
  </si>
  <si>
    <t>element CoupledZeroLength $eleTag $iNode $jNode  $dirn1 $dirn2 $matTag &lt;$rFlag&gt;</t>
  </si>
  <si>
    <t>ElasticBilin</t>
  </si>
  <si>
    <t>uniaxialMaterial ElasticBilin $matTag $EP1 $EP2 $epsP2 &lt;$EN1 $EN2 $epsN2&gt;</t>
  </si>
  <si>
    <t>Joint2D</t>
  </si>
  <si>
    <t>element Joint2D $eleTag $Nd1 $Nd2 $Nd3 $Nd4 $NdC &lt;$Mat1 $Mat2 $Mat3 $Mat4&gt; $MatC $LrgDspTag</t>
  </si>
  <si>
    <t>TFP</t>
  </si>
  <si>
    <t>element TFP $eleTag $iNode $jNode $R1 $R2 $R3 $R4 $D1 $D2 $D3 $D4 $d1 $d2 $d3 $d4 $mu1 $mu2 $mu3 $mu4 $h1 $h2 $h3 $h4 $H0 $colLoad &lt;$K&gt;</t>
  </si>
  <si>
    <t>PyLiq1</t>
  </si>
  <si>
    <t>uniaxialMaterial PyLiq1 $matTag $soilType $pult $Y50 $Cd $c $pRes $ele1 $ele2</t>
  </si>
  <si>
    <t>uniaxialMaterial PyLiq1 $matTag $soilType $pult $Y50 $Cd $c $pRes -timeSeries $tag</t>
  </si>
  <si>
    <t>TzLiq1</t>
  </si>
  <si>
    <t>uniaxialMaterial TzLiq1 $matTag $tzType $tult $z50 $c $ele1 $ele2</t>
  </si>
  <si>
    <t>uniaxialMaterial TzLiq1 $matTag $tzType $tult $z50 $c -timeSeries $seriesTag</t>
  </si>
  <si>
    <t>Cast</t>
  </si>
  <si>
    <t>uniaxialMaterial Cast  $matTag  $n $bo $h $fy $E $L $b $Ro $cR1 $cR2 &lt;$a1 $a2 $a3 $a4&gt;</t>
  </si>
  <si>
    <t>tri31</t>
  </si>
  <si>
    <t>element tri31 $eleTag $iNode $jNode $kNode $thick $type $matTag &lt;$pressure $rho $b1 $b2&gt;</t>
  </si>
  <si>
    <t>element singleFPBearing $eleTag $iNode $jNode $frnMdlTag $Reff $kInit -P $matTag -Mz $matTag &lt;-orient $x1 $x2 $x3 $y1 $y2 $y3&gt; &lt;-shearDist $sDratio&gt; &lt;-doRayleigh&gt; &lt;-mass $m&gt; &lt;-iter $maxIter $tol&gt;</t>
  </si>
  <si>
    <t>element singleFPBearing $eleTag $iNode $jNode $frnMdlTag $Reff $kInit -P $matTag -T $matTag -My $matTag -Mz $matTag &lt;-orient &lt;$x1 $x2 $x3&gt; $y1 $y2 $y3&gt; &lt;-shearDist $sDratio&gt; &lt;-doRayleigh&gt; &lt;-mass $m&gt; &lt;-iter $maxIter $tol&gt;</t>
  </si>
  <si>
    <t>Dodd_Restrepo</t>
  </si>
  <si>
    <t>uniaxialMaterial Dodd_Restrepo $tag $Fy $Fsu $ESH $ESU $Youngs $ESHI $FSHI &lt;$OmegaFac&gt;</t>
  </si>
  <si>
    <t>ShellNL</t>
  </si>
  <si>
    <t>element ShellNL $eleTag $node1 $node2 ... $node9 $secTag</t>
  </si>
  <si>
    <t>SSPquad</t>
  </si>
  <si>
    <t>element SSPquad $eleTag $iNode $jNode $kNode $lNode $matTag $type $thick &lt;$b1 $b2&gt;</t>
  </si>
  <si>
    <t>SSPquadUP</t>
  </si>
  <si>
    <t>element SSPquadUP $eleTag $iNode $jNode $kNode $lNode $matTag $thick $fBulk $fDen $k1 $k2 $void $alpha &lt;$b1 $b2&gt;</t>
  </si>
  <si>
    <t>SSPbrick</t>
  </si>
  <si>
    <t>element SSPbrick $eleTag $iNode $jNode $kNode $lNode $mNode $nNode $pNode $qNode $matTag &lt;$b1 $b2 $b3&gt;</t>
  </si>
  <si>
    <t>SSPbrickUP</t>
  </si>
  <si>
    <t>element SSPbrickUP $eleTag $iNode $jNode $kNode $lNode $mNode $nNode $pNode $qNode $matTag $fBulk $fDen $k1 $k2 $k3 $void $alpha &lt;$b1 $b2 $b3&gt;</t>
  </si>
  <si>
    <t>SurfaceLoad</t>
  </si>
  <si>
    <t>element SurfaceLoad $eleTag $iNode $jNode $kNode $lNode $p</t>
  </si>
  <si>
    <t>InitialStateAnalysisWrapper</t>
  </si>
  <si>
    <t>nDMaterial InitialStateAnalysisWrapper $matTag $nDMatTag $nDim</t>
  </si>
  <si>
    <t>ElasticMultiLinear</t>
  </si>
  <si>
    <t>uniaxialMaterial ElasticMultiLinear $matTag &lt;$eta&gt; -strain $strainPoints -stress $stressPoints</t>
  </si>
  <si>
    <t>TripleFrictionPendulum</t>
  </si>
  <si>
    <t>element TripleFrictionPendulum $eleTag $iNode $jNode $frnTag1 $frnTag2 $frnTag3 $vertMatTag $rotZMatTag $rotXMatTag $rotYMatTag $L1 $L2 $L3 $d1 $d2 $d3 $W $uy $kvt $minFv $tol</t>
  </si>
  <si>
    <t>FluidSolidPorousMaterial</t>
  </si>
  <si>
    <t>nDMaterial FluidSolidPorousMaterial $tag  $nd  $soilMatTag  $combinedBulkModul &lt;$pa=101&gt;</t>
  </si>
  <si>
    <t>PressureDependMultiYield</t>
  </si>
  <si>
    <t>nDMaterial PressureDependMultiYield  $tag  $nd  $rho  $refShearModul  $refBulkModul  $frictionAng  $peakShearStra  $refPress  $pressDependCoe  $PTAng  $contrac  $dilat1  $dilat2  $liquefac1  $liquefac2  $liquefac3  &lt;$noYieldSurf=20 &lt;$r1 $Gs1 …&gt;  $e=0.6  $cs1=0.9  $cs2=0.02  $cs3=0.7  $pa=101 &lt;$c=0.3&gt;&gt;</t>
  </si>
  <si>
    <t>PressureDependMultiYield02</t>
  </si>
  <si>
    <t>nDMaterial PressureDependMultiYield02  $tag  $nd  $rho  $refShearModul  $refBulkModul  $frictionAng  $peakShearStra  $refPress  $pressDependCoe  $PTAng  $contrac1  $contrac3  $dilat1  $dilat3 &lt;$noYieldSurf=20 &lt;$r1 $Gs1 …&gt;  $contrac2=5.  $dilat2=3.  $liquefac1=1.  $liquefac2=0.  $e=0.6  $cs1=0.9  $cs2=0.02  $cs3=0.7  $pa=101 &lt;$c=0.1&gt;&gt;</t>
  </si>
  <si>
    <t>PressureIndependMultiYield</t>
  </si>
  <si>
    <t>nDmaterial PressureIndependMultiYield $tag $nd  $rho  $refShearModul  $refBulkModul $cohesi  $peakShearStra  &lt;$frictionAng=0.  $refPress=100.  $pressDependCoe=0.  $noYieldSurf=20  &lt;$r1 $Gs1 …&gt;  &gt;</t>
  </si>
  <si>
    <t>element quadUP $eleTag  $iNode  $jNode  $kNode  $lNode $thick  $matTag  $bulk  $fmass  $hPerm  $vPerm  &lt;$b1=0  $b2=0  $t=0&gt;</t>
  </si>
  <si>
    <t>bbarQuadUP</t>
  </si>
  <si>
    <t>element bbarQuadUP $eleTag  $iNode  $jNode  $kNode  $lNode $thick  $matTag  $bulk  $fmass  $hPerm  $vPerm  &lt;$b1=0  $b2=0  $t=0&gt;</t>
  </si>
  <si>
    <t>bbarBrickUP</t>
  </si>
  <si>
    <t>element bbarBrickUP $eleTag  $Node1  $Node2  $Node3  $Node4 $Node5  $Node6  $Node7  $Node8 $matTag  $bulk  $fmass  $PermX  $PermY $PermZ &lt;$bX=0  $bY=0 $bZ=0&gt;</t>
  </si>
  <si>
    <t>9_4_QuadUP</t>
  </si>
  <si>
    <t>element 9_4_QuadUP $eleTag  $Node1  $Node2  $Node3  $Node4 $Node5  $Node6  $Node7  $Node8 $Node9 $thick $matTag  $bulk  $fmass  $hPerm  $vPerm  &lt;$b1=0  $b2=0&gt;</t>
  </si>
  <si>
    <t>20_8_BrickUP</t>
  </si>
  <si>
    <t>element 20_8_BrickUP $eleTag  $Node1  … $Node20 $matTag  $bulk  $fmass  $PermX  $PermY $PermZ &lt;$bX=0  $bY=0 $bZ=0&gt;</t>
  </si>
  <si>
    <t>updateMaterialStage</t>
  </si>
  <si>
    <t>updateMaterialStage -material $tag -stage $sNum</t>
  </si>
  <si>
    <t>ModIMKPeakOriented</t>
  </si>
  <si>
    <t>uniaxialMaterial ModIMKPeakOriented  $matTag  $K0  $as_Plus  $as_Neg  $My_Plus  $My_Neg  $Lamda_S  $Lamda_C  $Lamda_A  $Lamda_K  $c_S  $c_C  $c_A  $c_K  $theta_p_Plus  $theta_p_Neg  $theta_pc_Plus  $theta_pc_Neg  $Res_Pos  $Res_Neg  $theta_u_Plus  $theta_u_Neg  $D_Plus  $D_Neg</t>
  </si>
  <si>
    <t>ModIMKPinching</t>
  </si>
  <si>
    <t>uniaxialMaterial ModIMKPinching  $matTag  $K0  $as_Plus  $as_Neg  $My_Plus  $My_Neg  $FprPos $FprNeg $A_pinch $Lamda_S  $Lamda_C $Lamda_A  $Lamda_K  $c_S  $c_C  $c_A  $c_K  $theta_p_Plus  $theta_p_Neg  $theta_pc_Plus  $theta_pc_Neg  $Res_Pos  $Res_Neg  $theta_u_Plus  $theta_u_Neg  $D_Plus  $D_Neg</t>
  </si>
  <si>
    <t>VelDepMultiLinear</t>
  </si>
  <si>
    <t>frictionModel VelDepMultiLinear $frnTag -vel $velocityPoints -frn $frictionPoints</t>
  </si>
  <si>
    <t>RelativeTotalNormDispIncr</t>
  </si>
  <si>
    <t>test RelativeTotalNormDispIncr $tol $iter &lt;$pFlag&gt; &lt;$nType&gt;</t>
  </si>
  <si>
    <t>FixedNumIter</t>
  </si>
  <si>
    <t>test FixedNumIter $iter &lt;$pFlag&gt; &lt;$nType&gt;</t>
  </si>
  <si>
    <t>CycLiqCP</t>
  </si>
  <si>
    <t>nDmaterial CycLiqCP $matTag $G0 $kappa $h $Mfc $dre1 $Mdc $dre2 $rdr $alpha $dir $ein &lt;$rho&gt;</t>
  </si>
  <si>
    <t>Damage2p</t>
  </si>
  <si>
    <t>nDMaterial Damage2p $matTag $fcc &lt;-fct $fct&gt; &lt;-E $E&gt; &lt;-ni $ni&gt; &lt;-Gt $Gt&gt; &lt;-Gc $Gc&gt; &lt;-rho_bar $rho_bar&gt; &lt;-H $H&gt; &lt;-theta $theta&gt; &lt;-tangent $tangent&gt;</t>
  </si>
  <si>
    <t>MultiLinear</t>
  </si>
  <si>
    <t>uniaxialMaterial MultiLinear $matTag $u1 $f1 $u2 $f2 $u3 $f3 $u4 $f4 ...</t>
  </si>
  <si>
    <t>zeroLengthImpact3D</t>
  </si>
  <si>
    <t>element zeroLengthImpact3D $tag $slaveNode $masterNode $direction $initGap $frictionRatio $Kt $Kn $Kn2 $Delta_y $cohesion</t>
  </si>
  <si>
    <t>KikuchiAikenHDR</t>
  </si>
  <si>
    <t xml:space="preserve">uniaxialMaterial KikuchiAikenHDR $matTag $tp $ar $hr &lt;-coGHU $cg $ch $cu&gt; &lt;-coMSS $rs $rf&gt; </t>
  </si>
  <si>
    <t>multipleShearSpring</t>
  </si>
  <si>
    <t xml:space="preserve">element multipleShearSpring $eleTag $iNode $jNode $nSpring -mat $matTag &lt;-lim $dsp&gt; &lt;-orient &lt;$x1 $x2 $x3&gt; $yp1 $yp2 $yp3&gt; &lt;-mass $m&gt; </t>
  </si>
  <si>
    <t>AxialSpHD</t>
  </si>
  <si>
    <t xml:space="preserve">uniaxialMaterial AxialSpHD $matTag $sce $fty $fcy &lt;$bte $bty $bth $bcy $fcr $ath&gt; </t>
  </si>
  <si>
    <t>ElasticOrthotropic</t>
  </si>
  <si>
    <t>nDMaterial ElasticOrthotropic $matTag $Ex $Ey $Ez $vxy $vyz $vzx $Gxy $Gyz $Gzx &lt;$rho&gt;</t>
  </si>
  <si>
    <t>setTime</t>
  </si>
  <si>
    <t>setTime $pseudoTime</t>
  </si>
  <si>
    <t>RambergOsgoodSteel</t>
  </si>
  <si>
    <t>uniaxialMaterial RambergOsgoodSteel $matTag $fy $E0 $a $n</t>
  </si>
  <si>
    <t>AxialSp</t>
  </si>
  <si>
    <t xml:space="preserve">uniaxialMaterial AxialSp $matTag $sce $fty $fcy &lt;$bte $bty $bcy $fcr&gt; </t>
  </si>
  <si>
    <t>KikuchiAikenLRB</t>
  </si>
  <si>
    <t xml:space="preserve">uniaxialMaterial KikuchiAikenLRB $matTag $type $ar $hr $gr $ap $tp $alph $beta &lt;-T $temp&gt; &lt;-coKQ $rk $rq&gt; &lt;-coMSS $rs $rf&gt; </t>
  </si>
  <si>
    <t>KikuchiBearing</t>
  </si>
  <si>
    <t>element KikuchiBearing $eleTag $iNode $jNode -shape $shape -size $size $totalRubber &lt;-totalHeight $totalHeight&gt; -nMSS $nMSS -matMSS $matMSSTag &lt;-limDisp $limDisp&gt; -nMNS $nMNS -matMNS $matMNSTag &lt;-lambda $lambda&gt; &lt;-orient &lt;$x1 $x2 $x3&gt; $yp1 $yp2 $yp3&gt; &lt;-mass $m&gt; &lt;-noPDInput&gt; &lt;-noTilt&gt; &lt;-adjustPDOutput $ci $cj&gt; &lt;-doBalance $limFo $limFi $nIter&gt;</t>
  </si>
  <si>
    <t>BWBN</t>
  </si>
  <si>
    <t xml:space="preserve">uniaxialMaterial BWBN $matTag $alpha $ko $n $gamma $beta $Ao $q $zetas $p $Shi $deltaShi $lambda $tol $maxIter </t>
  </si>
  <si>
    <t>setMaxOpenFiles</t>
  </si>
  <si>
    <t>setMaxOpenFiles $maxNumFiles</t>
  </si>
  <si>
    <t>printA</t>
  </si>
  <si>
    <t>printA &lt;-file $fileName&gt;</t>
  </si>
  <si>
    <t>FullGeneral</t>
  </si>
  <si>
    <t>system FullGeneral</t>
  </si>
  <si>
    <t>ManzariDafalias</t>
  </si>
  <si>
    <t>nDmaterial ManzariDafalias $matTag $G0 $nu $e_init $Mc $c $lambda_c $e0 $ksi $P_atm $m $h0 $ch $nb $A0 $nd $z_max $cz $Den</t>
  </si>
  <si>
    <t>SecantNewton</t>
  </si>
  <si>
    <t>algorithm SecantNewton &lt;-iterate $tangIter&gt; &lt;-increment $tangIncr&gt; &lt;-maxDim $maxDim&gt;</t>
  </si>
  <si>
    <t>PinchingLimitStateMaterial</t>
  </si>
  <si>
    <t xml:space="preserve">uniaxialMaterial PinchingLimitStateMaterial $matTag $nodeT $nodeB $driftAxis $Kelas $crvTyp $crvTag </t>
  </si>
  <si>
    <t>uniaxialMaterial PinchingLimitStateMaterial $matTag $nodeT $nodeB $driftAxis $Kelas $crvTyp $crvTag $eleTag $b $d $h $a $st $As $Acc $ld $db $rhot $f'c $fy $fyt</t>
  </si>
  <si>
    <t>RotationShearCurve</t>
  </si>
  <si>
    <t>limitCurve RotationShearCurve $crvTag $eleTag $ndI $ndJ $rotAxis $Vn $Vr $Kdeg $rotLim</t>
  </si>
  <si>
    <t>limitCurve RotationShearCurve $crvTag $eleTag $ndI $ndJ $rotAxis $Vn $Vr $Kdeg $defType $b $d $h $L $st $As $Acc $ld $db $rhot $f'c $fy $fyt $delta</t>
  </si>
  <si>
    <t>CycLiqCPSP</t>
  </si>
  <si>
    <t>nDmaterial CycLiqCPSP $matTag $G0 $kappa $h $M $dre1 $dre2 $rdr $alpha $dir $lambdac $ksi $e0 $np $nd $ein &lt;$rho&gt;</t>
  </si>
  <si>
    <t>elastomericBearingBoucWen</t>
  </si>
  <si>
    <t>element elastomericBearingBoucWen $eleTag $iNode $jNode $kInit $qd $alpha1 $alpha2 $mu $eta $beta $gamma -P $matTag -Mz $matTag &lt;-orient $x1 $x2 $x3 $y1 $y2 $y3&gt; &lt;-shearDist $sDratio&gt; &lt;-doRayleigh&gt; &lt;-mass $m&gt;</t>
  </si>
  <si>
    <t>element elastomericBearingBoucWen $eleTag $iNode $jNode $kInit $qd $alpha1 $alpha2 $mu $eta $beat $gamma -P $matTag -T $matTag -My $matTag -Mz $matTag &lt;-orient &lt;$x1 $x2 $x3&gt; $y1 $y2 $y3&gt; &lt;-shearDist $sDratio&gt; &lt;-doRayleigh&gt; &lt;-mass $m&gt;</t>
  </si>
  <si>
    <t>VelNormalFrcDep</t>
  </si>
  <si>
    <t>frictionModel VelNormalFrcDep $frnTag $aSlow $nSlow $aFast $nFast $alpha0 $alpha1 $alpha2 $maxMuFact</t>
  </si>
  <si>
    <t>RJWatsonEqsBearing</t>
  </si>
  <si>
    <t>element RJWatsonEqsBearing $eleTag $iNode $jNode $frnMdlTag $kInit -P $matTag -Vy $matTag -Mz $matTag &lt;-orient $x1 $x2 $x3 $y1 $y2 $y3&gt; &lt;-shearDist $sDratio&gt; &lt;-doRayleigh&gt; &lt;-mass $m&gt; &lt;-iter $maxIter $tol&gt;</t>
  </si>
  <si>
    <t>element RJWatsonEqsBearing $eleTag $iNode $jNode $frnMdlTag $kInit -P $matTag -Vy $matTag -Vz $matTag -T $matTag -My $matTag -Mz $matTag &lt;-orient &lt;$x1 $x2 $x3&gt; $y1 $y2 $y3&gt; &lt;-shearDist $sDratio&gt; &lt;-doRayleigh&gt; &lt;-mass $m&gt; &lt;-iter $maxIter $tol&gt;</t>
  </si>
  <si>
    <t>YamamotoBiaxialHDR</t>
  </si>
  <si>
    <t>element YamamotoBiaxialHDR $eleTag $iNode $jNode $Tp $DDo $DDi $Hr &lt;-coRS $cr $cs&gt; &lt;-orient &lt;$x1 $x2 $x3&gt; $y1 $y2 $y3&gt; &lt;-mass $m&gt;</t>
  </si>
  <si>
    <t>CFSWSWP</t>
  </si>
  <si>
    <t>uniaxialMaterial CFSWSWP $tag $height $width $fut $tf $Ife $Ifi $ts $np $ds $Vs $sc $nc $type $openingArea $openingLength</t>
  </si>
  <si>
    <t>CFSSSWP</t>
  </si>
  <si>
    <t>uniaxialMaterial CFSSSWP $tag $height $width $fuf $fyf $tf $Af $fus $fys $ts $np $ds $Vs $sc $dt $openingArea $openingLength</t>
  </si>
  <si>
    <t>ElasticTimoshenkoBeam</t>
  </si>
  <si>
    <t>Steel4</t>
  </si>
  <si>
    <t>uniaxialMaterial Steel4 $matTag $f_y $E_0 &lt; -asym &gt; &lt; -kin $b_k $R_0 $r_1 $r_2 &lt; $b_kc $R_0c $r_1c $r_2c &gt; &gt; &lt; -iso $b_i $rho_i $b_l $R_i $l_yp  &lt; $b_ic  $rho_ic $b_lc $R_ic&gt; &gt; &lt; -ult $f_u $R_u &lt; $f_uc $R_uc &gt; &gt; &lt; -init $sig_init &gt; &lt; -mem $cycNum &gt;</t>
  </si>
  <si>
    <t>BilinearOilDamper</t>
  </si>
  <si>
    <t xml:space="preserve">uniaxialMaterial BilinearOilDamper  $matTag  $K $Cd &lt;$Fr $p&gt; &lt;$LGap&gt; &lt; $NM $RelTol $AbsTol $MaxHalf&gt; </t>
  </si>
  <si>
    <t>ShellDKGQ</t>
  </si>
  <si>
    <t>element ShellDKGQ $eleTag $iNode $jNode $kNode $lNode $secTag</t>
  </si>
  <si>
    <t>ShellNLDKGQ</t>
  </si>
  <si>
    <t>element ShellNLDKGQ $eleTag $iNode $jNode $kNode $lNode $secTag</t>
  </si>
  <si>
    <t>ConcreteD</t>
  </si>
  <si>
    <t>uniaxialMaterial ConcreteD $matTag $fc $epsc $ft $epst $Ec $alphac $alphat &lt;$cesp&gt; &lt;$etap&gt;</t>
  </si>
  <si>
    <t>VS3D4</t>
  </si>
  <si>
    <t>AC3D8</t>
  </si>
  <si>
    <t>ASI3D8</t>
  </si>
  <si>
    <t>AV3D4</t>
  </si>
  <si>
    <t>AcousticMedium</t>
  </si>
  <si>
    <t xml:space="preserve">nDMaterial AcousticMedium $matTag $K $rho </t>
  </si>
  <si>
    <t>FRPConfinedConcrete</t>
  </si>
  <si>
    <t>uniaxialMaterial FRPConfinedConcrete $matTag  $fpc1  $fpc2  $epsc0  $D	$c $Ej	$Sj      $tj	$eju     $S   $fyl   $fyh       $dlong 	   $dtrans      $Es     $vo       $k       $useBuck</t>
  </si>
  <si>
    <t>MVLEM</t>
  </si>
  <si>
    <t>Element MVLEM $eleTag $Dens $iNode $jNode $m $c -thick Thicknesses -width Widths -rho Reinforcing_ratios -matConcrete Concrete_tags -matSteel Steel_tags -matShear Shear_tag</t>
  </si>
  <si>
    <t>SFI_MVLEM</t>
  </si>
  <si>
    <t>Element SFI_MVLEM $eleTag $iNode $jNode $m $c -thick Thicknesses -width Widths -mat Material_tags</t>
  </si>
  <si>
    <t>SteelMPF</t>
  </si>
  <si>
    <t>uniaxialMaterial SteelMPF $mattag  $fyp  $fyn  $E0  $bp  $bn   $R0  $a1  $a2  &lt;$a3  $a4&gt;</t>
  </si>
  <si>
    <t>ConcreteCM</t>
  </si>
  <si>
    <t>uniaxialMaterial ConcreteCM $mattag  $fpcc  $epcc $Ec $rc $xcrn  $ft  $et  $rt  $xcrp &lt;-GapClose $gap&gt;</t>
  </si>
  <si>
    <t>FSAM</t>
  </si>
  <si>
    <t>nDMaterial   FSAM   $mattag     $rho    $sX    $sY    $conc    $rouX    $rouY    $nu    $alfadow</t>
  </si>
  <si>
    <t>uniaxialMaterial SteelMPF $mattag  $fyp  $fyn  $E0  $bp  $bn   $R0  $cR1  $cR2  &lt;$a1 $a2 $a3  $a4&gt;</t>
  </si>
  <si>
    <t>BoundingCamClay</t>
  </si>
  <si>
    <t>nDMaterial BoundingCamClay $matTag $massDensity $C $bulkMod $OCR $mu_o $alpha $lambda $h $m</t>
  </si>
  <si>
    <t>StressDensityModel</t>
  </si>
  <si>
    <t>nDMaterial StressDensityModel $matTag $mDen $eNot $A $n $nu $a1 $b1 $a2 $b2 $a3 $b3 $fd $muNot $muCyc $sc $M $patm &lt;$ssl1 $ssl2 $ssl3 $ssl4 $ssl5 $ssl6 $ssl7 $ssl8 $ssl9 $ssl10 $hsl $p1 $p2 $p3 $p4 $p5 $p6 $p7 $p8 $p9 $p10&gt;</t>
  </si>
  <si>
    <t>ShellDKGT</t>
  </si>
  <si>
    <t>element ShellDKGT $eleTag $iNode $jNode $kNode $secTag</t>
  </si>
  <si>
    <t>ShellNLDKGT</t>
  </si>
  <si>
    <t>element ShellNLDKGT $eleTag $iNode $jNode $kNode $secTag</t>
  </si>
  <si>
    <t>Explicitdifference</t>
  </si>
  <si>
    <t>integrator Explicitdifference</t>
  </si>
  <si>
    <t>CatenaryCable</t>
  </si>
  <si>
    <t>element CatenaryCable $tag $iNode $jNode $weight $E $A $L0 $alpha $temperature_change $rho $errorTol $Nsubsteps $massType</t>
  </si>
  <si>
    <t>PM4Sand</t>
  </si>
  <si>
    <t>nDmaterial PM4Sand $matTag $Dr $G0 $hpo $Den &lt;$patm $h0 $emax $emin $nb $nd $Ado $zmax $cz $ce $phic $nu $cgd $cdr $ckaf $Q $R $m $Fsed_min $p_sedo&gt;</t>
  </si>
  <si>
    <t>FourNodeTetrahedron</t>
  </si>
  <si>
    <t>element FourNodeTetrahedron $eleTag $node1 $node2 $node3 $node4 $matTag &lt;$b1 $b2 $b3&gt;</t>
  </si>
  <si>
    <t>PM4Silt</t>
  </si>
  <si>
    <t>nDMaterial PM4Silt $matTag $S_u $Su_Rat $G_o $h_po $Den &lt;$Su_factor $Patm $nu $nG $h0 $eInit $lambda $phicv $nb_wet $nb_dry $nd $Ado $ru_max $zmax $cz $ce $Cgd $ckaf $m_m $CG_consol&gt;</t>
  </si>
  <si>
    <t>remove</t>
  </si>
  <si>
    <t>remove element $eleTag</t>
  </si>
  <si>
    <t>remove node $nodeTag</t>
  </si>
  <si>
    <t>remove loadPattern $patternTag</t>
  </si>
  <si>
    <t>remove parameter $paramTag</t>
  </si>
  <si>
    <t>remove recorders</t>
  </si>
  <si>
    <t>remove recorder $tag</t>
  </si>
  <si>
    <t>remove sp $nodeTag $dof</t>
  </si>
  <si>
    <t>remove mp $constrainedNodeTag</t>
  </si>
  <si>
    <t>MultipleSupport</t>
  </si>
  <si>
    <t>UniformExcitation</t>
  </si>
  <si>
    <t>logFile $fileName &lt;-append&gt;</t>
  </si>
  <si>
    <t>logFile</t>
  </si>
  <si>
    <t>NodeBounds</t>
  </si>
  <si>
    <t>Plain $patternTag $tsTag &lt;-fact $cFactor&gt; </t>
  </si>
  <si>
    <t>Fiber</t>
  </si>
  <si>
    <t>load $nodeTag (ndf $LoadValues)</t>
  </si>
  <si>
    <t>load</t>
  </si>
  <si>
    <t>eleLoad</t>
  </si>
  <si>
    <t>eleLoad -ele $eleTag1 &lt;$eleTag2 ....&gt; -type -beamUniform $Wy &lt;$Wx&gt;</t>
  </si>
  <si>
    <t>eleLoad -ele $eleTag1 &lt;$eleTag2 ....&gt; -type -beamUniform $Wy $Wz &lt;$Wx&gt;</t>
  </si>
  <si>
    <t>eleLoad -range $eleTag1 $eleTag2 -type -beamPoint $Py $Pz $xL &lt;$Px&gt;</t>
  </si>
  <si>
    <t>sp $nodeTag $dofTag $dofValue</t>
  </si>
  <si>
    <t>sp</t>
  </si>
  <si>
    <t>Fiber $secTag &lt;-GJ $GJ&gt;</t>
  </si>
  <si>
    <t>fiber $yLoc $zLoc $A $matTag</t>
  </si>
  <si>
    <t>fiber</t>
  </si>
  <si>
    <t>Elastic $secTag $E $A $Iz &lt;$G $alphaY&gt;</t>
  </si>
  <si>
    <t>Elastic $secTag $E $A $Iz $Iy $G $J &lt;$alphaY $alphaZ&gt;</t>
  </si>
  <si>
    <t>patch quad $matTag $numSubdivIJ $numSubdivJK $yI $zI $yJ $zJ $yK $zK $yL $zL</t>
  </si>
  <si>
    <t>patch rect $matTag $numSubdivY $numSubdivZ $yI $zI $yJ $zJ</t>
  </si>
  <si>
    <t>patch circ $matTag $numSubdivCirc $numSubdivRad $yCenter $zCenter $intRad $extRad $startAng $endAng</t>
  </si>
  <si>
    <t>rect</t>
  </si>
  <si>
    <t>circ</t>
  </si>
  <si>
    <t>Url</t>
  </si>
  <si>
    <t>Command</t>
  </si>
  <si>
    <t>patch</t>
  </si>
  <si>
    <t>layer</t>
  </si>
  <si>
    <t>patch patchType?</t>
  </si>
  <si>
    <t>layer straight $matTag $numFiber $areaFiber $yStart $zStart $yEnd $zEnd</t>
  </si>
  <si>
    <t>layer circ $matTag $numFiber $areaFiber $yCenter $zCenter $radius &lt;$startAng $endAng&gt;</t>
  </si>
  <si>
    <t>straight</t>
  </si>
  <si>
    <t>layer layerType?</t>
  </si>
  <si>
    <t>section Uniaxial $secTag $matTag $quantity</t>
  </si>
  <si>
    <t>Uniaxial</t>
  </si>
  <si>
    <t>section Aggregator $secTag $matTag1 $dof1 $matTag2 $dof2 ....... &lt;-section $sectionTag&gt;</t>
  </si>
  <si>
    <t>Aggregator</t>
  </si>
  <si>
    <t>section ElasticMembranePlateSection $secTag $E $nu $h $rho</t>
  </si>
  <si>
    <t>ElasticMembranePlateSection</t>
  </si>
  <si>
    <t>section FiberInt $secTag -NStrip $nStrip1 $thick1 $nStrip2 $thick2 $nStrip3 $thick3</t>
  </si>
  <si>
    <t>FiberInt</t>
  </si>
  <si>
    <t>element forceBeamColumn $eleTag $iNode $jNode $transfTag IntegrationType arg1 arg2 ..." &lt;-mass $massDens&gt; &lt;-iter $maxIters $tol&gt;</t>
  </si>
  <si>
    <t>element forceBeamColumn $eleTag $iNode $jNode $transfTag "HingeRadau $secTagI $LpI $secTagJ $LpJ $secTagInterior" &lt;-mass $massDens&gt; &lt;-iter $maxIters $tol&gt;</t>
  </si>
  <si>
    <t>block2d $nx $ny $e1 $n1 element elementArgs { 1 $x1 $y1 &lt;$z1&gt;;... 4 $x4 $y4 &lt;$z4&gt;; &lt;5&gt; &lt;$x5&gt; &lt;$y5&gt; &lt;$z5&gt;;… &lt;9&gt; &lt;$x9&gt; &lt;$y9&gt; &lt;$z9&gt;}</t>
  </si>
  <si>
    <t>block3d $nx $ny $nz $e1 $n1 element elementArgs { 1 $x1 $y1 &lt;$z1&gt;;... 4 $x4 $y4 &lt;$z4&gt;; 5 $x5 $y5 $z5;… 8 $x8 $y8 $z8; &lt;9&gt; &lt;$x9&gt; &lt;$y9&gt; &lt;$z9&gt;;… &lt;27&gt; &lt;$x27&gt; &lt;$y27&gt; &lt;$z27&gt; }</t>
  </si>
  <si>
    <t>block2d</t>
  </si>
  <si>
    <t>block3d</t>
  </si>
  <si>
    <t>section WFSection2d $secTag $matTag $d $tw $bf $tf $Nfw $Nff</t>
  </si>
  <si>
    <t>WFSection2d</t>
  </si>
  <si>
    <t>region $regTag &lt;-ele ($ele1 $ele2 ...)&gt; &lt;-eleOnly ($ele1 $ele2 ...)&gt; &lt;-eleRange $startEle $endEle&gt; &lt;-eleOnlyRange $startEle $endEle&gt; &lt;-node ($node1 $node2 ...)&gt; &lt;-nodeOnly ($node1 $node2 ...)&gt; &lt;-nodeRange $startNode $endNode&gt; &lt;-nodeOnlyRange $startNode $endNode&gt; &lt;-node all&gt; &lt;-rayleigh $alphaM $betaK $betaKinit $betaKcomm&gt;</t>
  </si>
  <si>
    <t>element elasticBeamColumn $eleTag $iNode $jNode $A $E $Iz $transfTag &lt;-mass $massDens&gt; &lt;-cMass&gt;</t>
  </si>
  <si>
    <t>element elasticBeamColumn $eleTag $iNode $jNode $A $E $G $J $Iy $Iz $transfTag &lt;-mass $massDens&gt; &lt;-cMass&gt;</t>
  </si>
  <si>
    <t>element ModElasticBeam2d $eleTag $iNode $jNode $A $E $Iz $K11 $K33 $K44 $transfTag &lt;-mass $massDens&gt; &lt;-cMass&gt;</t>
  </si>
  <si>
    <t>section PlateFiber $secTag $matTag $h</t>
  </si>
  <si>
    <t>section NDFiber $secTag</t>
  </si>
  <si>
    <t>NDFiber</t>
  </si>
  <si>
    <t>Bidirectional</t>
  </si>
  <si>
    <t>section Bidirectional $secTag $E $Fy $Hiso $Hkin &lt;$code1 $code2&gt;</t>
  </si>
  <si>
    <t>section Iso2spring $matTag $tol $k1 $Fyo $k2o $kvo $hb $PE &lt;$Po&gt;</t>
  </si>
  <si>
    <t>Iso2spring</t>
  </si>
  <si>
    <t>section RCSection2d $secTag $coreTag $coverTag $steelTag $d $b $cover $Atop $Abot $Aside $Nfcore $Nfcover $Nfs</t>
  </si>
  <si>
    <t>RCSection2d</t>
  </si>
  <si>
    <t>element ElasticTimoshenkoBeam $eleTag $iNode $jNode $E $G $A $Iz $Avy $transfTag &lt;-mass $massDens&gt; &lt;-cMass&gt;</t>
  </si>
  <si>
    <t>element ElasticTimoshenkoBeam $eleTag $iNode $jNode $E $G $A $Jx $Iy $Iz $Avy $Avz $transfTag &lt;-mass $massDens&gt; &lt;-cMass&gt;</t>
  </si>
  <si>
    <t>element VS3D4 $eleTag $node1 $node2 $node3 $node4 $E $G $rho $R $alphaN $alphaT</t>
  </si>
  <si>
    <t>element AC3D8 $eleTag $node1 $node2 $node3 $node4 $node5 $node6 $node7 $node8 $matTag</t>
  </si>
  <si>
    <t>element ASI3D8 $eleTag $node1 $node2 $node3 $node4 $node5 $node6 $node7 $node8</t>
  </si>
  <si>
    <t>element AV3D4 $eleTag $node1 $node2 $node3 $node4 $matTag</t>
  </si>
  <si>
    <t>groundMotion</t>
  </si>
  <si>
    <t>imposedMotion</t>
  </si>
  <si>
    <t>integrator</t>
  </si>
  <si>
    <t>model</t>
  </si>
  <si>
    <t>accel</t>
  </si>
  <si>
    <t>axialForce</t>
  </si>
  <si>
    <t>beambot</t>
  </si>
  <si>
    <t>beamtop</t>
  </si>
  <si>
    <t>Brick20N</t>
  </si>
  <si>
    <t>COF</t>
  </si>
  <si>
    <t>column</t>
  </si>
  <si>
    <t>Concrete04</t>
  </si>
  <si>
    <t>Concrete07</t>
  </si>
  <si>
    <t>ConcreteL01</t>
  </si>
  <si>
    <t>ConcreteZ01</t>
  </si>
  <si>
    <t>CuSP</t>
  </si>
  <si>
    <t>damage</t>
  </si>
  <si>
    <t>Damage</t>
  </si>
  <si>
    <t>disp</t>
  </si>
  <si>
    <t>ECC01</t>
  </si>
  <si>
    <t>ElastomericX</t>
  </si>
  <si>
    <t>FAFourSteelPCPlaneStress</t>
  </si>
  <si>
    <t>FAFourSteelRCPlaneStress</t>
  </si>
  <si>
    <t>FAPrestressedConcretePlaneStress</t>
  </si>
  <si>
    <t>FAReinforcedConcretePlaneStress</t>
  </si>
  <si>
    <t>forces</t>
  </si>
  <si>
    <t>FPBearingPTV</t>
  </si>
  <si>
    <t>frictionForce</t>
  </si>
  <si>
    <t>HDR</t>
  </si>
  <si>
    <t>ImpactMaterial</t>
  </si>
  <si>
    <t>incrDisp</t>
  </si>
  <si>
    <t>LayeredShell</t>
  </si>
  <si>
    <t>LeadRubberX</t>
  </si>
  <si>
    <t>loadPattern</t>
  </si>
  <si>
    <t>material</t>
  </si>
  <si>
    <t>mp</t>
  </si>
  <si>
    <t>NoDamage</t>
  </si>
  <si>
    <t>normalForce</t>
  </si>
  <si>
    <t>parameter</t>
  </si>
  <si>
    <t>PlaneStressUserMaterial</t>
  </si>
  <si>
    <t>PlateFromPlaneStress</t>
  </si>
  <si>
    <t>PlateRebar</t>
  </si>
  <si>
    <t>PrestressedConcretePlaneStress</t>
  </si>
  <si>
    <t>PySimple1Gen</t>
  </si>
  <si>
    <t>RAFourSteelPCPlaneStress</t>
  </si>
  <si>
    <t>RAFourSteelRCPlaneStress</t>
  </si>
  <si>
    <t>rayleighForces</t>
  </si>
  <si>
    <t>reaction</t>
  </si>
  <si>
    <t>recorders</t>
  </si>
  <si>
    <t>ReinforcedConcretePlaneStress</t>
  </si>
  <si>
    <t>Static</t>
  </si>
  <si>
    <t>SteelZ01</t>
  </si>
  <si>
    <t>stress</t>
  </si>
  <si>
    <t>Strong</t>
  </si>
  <si>
    <t>TendonL01</t>
  </si>
  <si>
    <t>Transient</t>
  </si>
  <si>
    <t>TzSimple1Gen</t>
  </si>
  <si>
    <t>VariableTransient</t>
  </si>
  <si>
    <t>vel</t>
  </si>
  <si>
    <t>velocity</t>
  </si>
  <si>
    <t>Weak</t>
  </si>
  <si>
    <t>integrator integratorType?</t>
  </si>
  <si>
    <t>pattern MultipleSupport $patternTag</t>
  </si>
  <si>
    <t>pattern UniformExcitation $patternTag $dir -accel $tsTag &lt;-vel0 $vel0&gt; &lt;-fact $cFactor&gt;</t>
  </si>
  <si>
    <t>eleLoad -range $eleTag1 $eleTag2 -type -beamPoint $Py $xL &lt;$Px&gt;</t>
  </si>
  <si>
    <t>http://opensees.berkeley.edu/wiki/index.php/GroundMotion_Command</t>
  </si>
  <si>
    <t>groundMotion type? arg1? ...</t>
  </si>
  <si>
    <t>groundMotion $gmTag Plain &lt;-accel $tsTag&gt; &lt;-vel $tsTag&gt; &lt;-disp $tsTag&gt; &lt;-int (IntegratorType intArgs)&gt; &lt;-fact $cFactor&gt;</t>
  </si>
  <si>
    <t>groundMotion $tag Interpolated $gmTag1 $gmTag2 ... -fact $fact1 $fact2 ...</t>
  </si>
  <si>
    <t>Interpolated</t>
  </si>
  <si>
    <t>http://opensees.berkeley.edu/wiki/index.php/Plain_GroundMotion</t>
  </si>
  <si>
    <t>http://opensees.berkeley.edu/wiki/index.php/Interpolated_GroundMotion</t>
  </si>
  <si>
    <t>imposedMotion $nodeTag $dirn $gMotionTag</t>
  </si>
  <si>
    <t>http://opensees.berkeley.edu/wiki/index.php/ImposedMotion_Command</t>
  </si>
  <si>
    <t>uniaxialMaterial Concrete04 $matTag $fc $ec $ecu $Ec &lt;$fct $et&gt; &lt;$beta&gt;</t>
  </si>
  <si>
    <t>http://opensees.berkeley.edu/wiki/index.php/Concrete04_Material_--_Popovics_Concrete_Material</t>
  </si>
  <si>
    <t>uniaxialMaterial Concrete07 $matTag $fc $ec $Ec $ft $et $xp $xn $r</t>
  </si>
  <si>
    <t>http://opensees.berkeley.edu/wiki/index.php/Concrete07_%E2%80%93_Chang_%26_Mander%E2%80%99s_1994_Concrete_Model</t>
  </si>
  <si>
    <t>nDMaterial RAFourSteelRCPlaneStress matTag? rho? UniaxiaMatTag1? UniaxiaMatTag2? UniaxiaMatTag3? UniaxiaMatTag4? UniaxiaMatTag5? UniaxiaMatTag6? angle1? angle2? angle3? angle4? rou1? rou2? rou3? rou4? fpc? fy? E0? epsc0?</t>
  </si>
  <si>
    <t>nDMaterial FAFourSteelRCPlaneStress matTag? rho? UniaxiaMatTag1? UniaxiaMatTag2? UniaxiaMatTag3? UniaxiaMatTag4? UniaxiaMatTag5? UniaxiaMatTag6? angle1? angle2? angle3? angle4? rou1? rou2? rou3? rou4? fpc? fy? E0? epsc0?</t>
  </si>
  <si>
    <t>nDMaterial PrestressedConcretePlaneStress matTag? rho? t1? s1? c1? c2? angle1? angle2? rou1? rou2? pstrain? fpc? fyT? fy2? E0? epsc0?</t>
  </si>
  <si>
    <t>nDMaterial FAPrestressedConcretePlaneStress matTag? rho? t1? s2? c1? c2? angle1? angle2? rou1? rou2? pstrain? fpc? fyT? fy? E0? epsc0?</t>
  </si>
  <si>
    <t>nDMaterial RAFourSteelPCPlaneStress matTag? rho? UniaxiaMatTag1? UniaxiaMatTag2? UniaxiaMatTag3? UniaxiaMatTag4? angle1? angle2? rou1? rou2? pstrain? fpc? fyT? fy? E0? epsc0?</t>
  </si>
  <si>
    <t>nDMaterial FAFourSteelPCPlaneStress matTag? rho? t1? t2? s3? s4? c1? c2? angle1? angle2? angle3? angle4? rou1? rou2? rou3? rou4? pstrain1? pstrain2? fpc? fyT? fy? E0? epsc0?</t>
  </si>
  <si>
    <t>uniaxialMaterial SteelZ01 tag? fy? E0? fpc? rou? &lt;ac?&gt; &lt;rc?&gt;</t>
  </si>
  <si>
    <t>uniaxialMaterial TendonL01 tag? fpy? Eps? fpc? rou? epsp? &lt;ac?&gt; &lt;rc?&gt;</t>
  </si>
  <si>
    <t>uniaxialMaterial ConcreteL01 tag? fpc? epsc0?</t>
  </si>
  <si>
    <t>uniaxialMaterial ConcreteZ01 tag? fpc? epsc0?</t>
  </si>
  <si>
    <t>http://opensees.berkeley.edu/wiki/index.php/Plane_Stress_Concrete_Materials</t>
  </si>
  <si>
    <t>system CuSP -rTol $RTOL -mInt $MINT -pre $PRE -solver $SOLVER</t>
  </si>
  <si>
    <t>http://opensees.berkeley.edu/wiki/index.php/Cusp</t>
  </si>
  <si>
    <t>uniaxialMaterial ECC01 $matTag $sigt0 $epst0 $sigt1 $epst1 $epst2 $sigc0 $epsc0 $epsc1 $alphaT1 $alphaT2 $alphaC $alphaCU $betaT $betaC</t>
  </si>
  <si>
    <t>http://opensees.berkeley.edu/wiki/index.php/Engineered_Cementitious_Composites_Material</t>
  </si>
  <si>
    <t>element ElastomericX $eleTag $Nd1 $Nd2 $Fy $alpha $Gr $Kbulk $D1 $D2 $ts $tr $n &lt;&lt;$x1 $x2 $x3&gt; $y1 $y2 $y3&gt; &lt;$kc&gt; &lt;$PhiM&gt; &lt;$ac&gt; &lt;$sDratio&gt; &lt;$m&gt; &lt;$cd&gt; &lt;$tc&gt; &lt;$tag1&gt; &lt;$tag2&gt; &lt;$tag3&gt; &lt;$tag4&gt;</t>
  </si>
  <si>
    <t>http://opensees.berkeley.edu/wiki/index.php/ElastomericX</t>
  </si>
  <si>
    <t>nDMaterial ReinforcedConcretePlaneStress matTag? rho? s1? s2? c1? c2? angle1? angle2? rou1? rou2? fpc? fy? E0? epsc0?</t>
  </si>
  <si>
    <t>nDMaterial FAReinforcedConcretePlaneStress matTag? rho? s1? s2? c1? c2? angle1? angle2? rou1? rou2? fpc? fy? E0? epsc0?</t>
  </si>
  <si>
    <t>element FPBearingPTV $eleTag $iNode $jNode $MuRef $IsPressureDependent $pRef $isTemperatureDependent $Diffusivity $Conductivity $IsVelocityDependent $rateParameter $ReffectiveFP $Radius_Contact $kInitial $theMaterialA $theMaterialB $theMaterialC $theMaterialD $x1 $x2 $x3 $y1 $y2 $y3 $shearDist $doRayleigh $mass $iter $tol $unit</t>
  </si>
  <si>
    <t>http://opensees.berkeley.edu/wiki/index.php/FPBearingPTV</t>
  </si>
  <si>
    <t>element HDR $eleTag $Nd1 $Nd2 $Gr $Kbulk $D1 $D2 $ts $tr $n $a1 $a2 $a3 $b1 $b2 $b3 $c1 $c2 $c3 $c4 &lt;&lt;$x1 $x2 $x3&gt; $y1 $y2 $y3&gt; &lt;$kc&gt; &lt;$PhiM&gt; &lt;$ac&gt; &lt;$sDratio&gt; &lt;$m&gt; &lt;$tc&gt;</t>
  </si>
  <si>
    <t>http://opensees.berkeley.edu/wiki/index.php/HDR</t>
  </si>
  <si>
    <t>uniaxialMaterial ImpactMaterial $matTag $K1 $K2 $δy $gap</t>
  </si>
  <si>
    <t>http://opensees.berkeley.edu/wiki/index.php/Impact_Material</t>
  </si>
  <si>
    <t>nDmaterial PlateFromPlaneStress $newmatTag $matTag $OutofPlaneModulus</t>
  </si>
  <si>
    <t>nDmaterial PlateRebar $newmatTag $matTag $sita</t>
  </si>
  <si>
    <t>section LayeredShell $sectionTag $nLayers $matTag1 $thickness1...$matTagn $thicknessn</t>
  </si>
  <si>
    <t>http://www.luxinzheng.net/download/OpenSEES/En_THUShell_OpenSEES.htm</t>
  </si>
  <si>
    <t>element LeadRubberX $eleTag $Nd1 $Nd2 $Fy $alpha $Gr $Kbulk $D1 $D2 $ts $tr $n &lt;&lt;$x1 $x2 $x3&gt; $y1 $y2 $y3&gt; &lt;$kc&gt; &lt;$PhiM&gt; &lt;$ac&gt; &lt;$sDratio&gt; &lt;$m&gt; &lt;$cd&gt; &lt;$tc&gt; &lt;$qL&gt; &lt;$cL&gt; &lt;$kS&gt; &lt;$aS&gt; &lt;$tag1&gt; &lt;$tag2&gt; &lt;$tag3&gt; &lt;$tag4&gt; &lt;$tag5&gt;</t>
  </si>
  <si>
    <t>http://opensees.berkeley.edu/wiki/index.php/LeadRubberX</t>
  </si>
  <si>
    <t>PySimple1Gen $file1 $file2 $file3 $file4 $file5 &lt;$file6&gt;</t>
  </si>
  <si>
    <t>http://opensees.berkeley.edu/OpenSees/manuals/usermanual/1257.htm</t>
  </si>
  <si>
    <t>TzSimple1Gen $file1 $file2 $file3 $file4 $file5 &lt;$file6&gt;</t>
  </si>
  <si>
    <t>http://opensees.berkeley.edu/OpenSees/manuals/usermanual/1261.htm</t>
  </si>
  <si>
    <t>Arguments</t>
  </si>
  <si>
    <r>
      <t xml:space="preserve">nDmaterial </t>
    </r>
    <r>
      <rPr>
        <sz val="11"/>
        <color theme="1"/>
        <rFont val="Calibri"/>
        <family val="1"/>
        <scheme val="minor"/>
      </rPr>
      <t>PlaneStressUserMaterial $matTag 40 7 $fc $ft $fcu $epsc0 $epscu $epstu $stc</t>
    </r>
  </si>
  <si>
    <t>element Brick20N $eletag $node1 $node2 $node3 $node4 $node5 $node6 $node7 $node8 $node9 $node10 $node11 $node12 $node13 $node14 $node15 $node16 $node17 $node18 $node19 $node20 $matTag $bf1 $bf2 $bf3 $massDen</t>
  </si>
  <si>
    <t>Parameter Words</t>
  </si>
  <si>
    <t>http://opensees.berkeley.edu/OpenSees/manuals/usermanual/734.htm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</si>
</sst>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pensees.berkeley.edu/wiki/index.php/ImposedMotion_Command" TargetMode="External"/><Relationship Id="rId7" Type="http://schemas.openxmlformats.org/officeDocument/2006/relationships/hyperlink" Target="http://opensees.berkeley.edu/OpenSees/manuals/usermanual/1261.htm" TargetMode="External"/><Relationship Id="rId2" Type="http://schemas.openxmlformats.org/officeDocument/2006/relationships/hyperlink" Target="http://opensees.berkeley.edu/wiki/index.php/GroundMotion_Command" TargetMode="External"/><Relationship Id="rId1" Type="http://schemas.openxmlformats.org/officeDocument/2006/relationships/hyperlink" Target="http://opensees.berkeley.edu/wiki/index.php/Integrator_Command" TargetMode="External"/><Relationship Id="rId6" Type="http://schemas.openxmlformats.org/officeDocument/2006/relationships/hyperlink" Target="http://opensees.berkeley.edu/OpenSees/manuals/usermanual/1257.htm" TargetMode="External"/><Relationship Id="rId5" Type="http://schemas.openxmlformats.org/officeDocument/2006/relationships/hyperlink" Target="http://opensees.berkeley.edu/wiki/index.php/Plane_Stress_Concrete_Materials" TargetMode="External"/><Relationship Id="rId4" Type="http://schemas.openxmlformats.org/officeDocument/2006/relationships/hyperlink" Target="http://opensees.berkeley.edu/wiki/index.php/Plane_Stress_Concrete_Material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opensees.berkeley.edu/wiki/index.php/ElastomericX" TargetMode="External"/><Relationship Id="rId13" Type="http://schemas.openxmlformats.org/officeDocument/2006/relationships/hyperlink" Target="http://www.luxinzheng.net/download/OpenSEES/En_THUShell_OpenSEES.htm" TargetMode="External"/><Relationship Id="rId3" Type="http://schemas.openxmlformats.org/officeDocument/2006/relationships/hyperlink" Target="http://opensees.berkeley.edu/wiki/index.php/Concrete04_Material_--_Popovics_Concrete_Material" TargetMode="External"/><Relationship Id="rId7" Type="http://schemas.openxmlformats.org/officeDocument/2006/relationships/hyperlink" Target="http://opensees.berkeley.edu/wiki/index.php/Engineered_Cementitious_Composites_Material" TargetMode="External"/><Relationship Id="rId12" Type="http://schemas.openxmlformats.org/officeDocument/2006/relationships/hyperlink" Target="http://www.luxinzheng.net/download/OpenSEES/En_THUShell_OpenSEES.htm" TargetMode="External"/><Relationship Id="rId17" Type="http://schemas.openxmlformats.org/officeDocument/2006/relationships/hyperlink" Target="http://opensees.berkeley.edu/OpenSees/manuals/usermanual/734.htm" TargetMode="External"/><Relationship Id="rId2" Type="http://schemas.openxmlformats.org/officeDocument/2006/relationships/hyperlink" Target="http://opensees.berkeley.edu/wiki/index.php/Interpolated_GroundMotion" TargetMode="External"/><Relationship Id="rId16" Type="http://schemas.openxmlformats.org/officeDocument/2006/relationships/hyperlink" Target="http://opensees.berkeley.edu/wiki/index.php/LeadRubberX" TargetMode="External"/><Relationship Id="rId1" Type="http://schemas.openxmlformats.org/officeDocument/2006/relationships/hyperlink" Target="http://opensees.berkeley.edu/wiki/index.php/Plain_GroundMotion" TargetMode="External"/><Relationship Id="rId6" Type="http://schemas.openxmlformats.org/officeDocument/2006/relationships/hyperlink" Target="http://opensees.berkeley.edu/wiki/index.php/Cusp" TargetMode="External"/><Relationship Id="rId11" Type="http://schemas.openxmlformats.org/officeDocument/2006/relationships/hyperlink" Target="http://opensees.berkeley.edu/wiki/index.php/Impact_Material" TargetMode="External"/><Relationship Id="rId5" Type="http://schemas.openxmlformats.org/officeDocument/2006/relationships/hyperlink" Target="http://opensees.berkeley.edu/wiki/index.php/Plane_Stress_Concrete_Materials" TargetMode="External"/><Relationship Id="rId15" Type="http://schemas.openxmlformats.org/officeDocument/2006/relationships/hyperlink" Target="http://www.luxinzheng.net/download/OpenSEES/En_THUShell_OpenSEES.htm" TargetMode="External"/><Relationship Id="rId10" Type="http://schemas.openxmlformats.org/officeDocument/2006/relationships/hyperlink" Target="http://opensees.berkeley.edu/wiki/index.php/HDR" TargetMode="External"/><Relationship Id="rId4" Type="http://schemas.openxmlformats.org/officeDocument/2006/relationships/hyperlink" Target="http://opensees.berkeley.edu/wiki/index.php/Concrete07_%E2%80%93_Chang_%26_Mander%E2%80%99s_1994_Concrete_Model" TargetMode="External"/><Relationship Id="rId9" Type="http://schemas.openxmlformats.org/officeDocument/2006/relationships/hyperlink" Target="http://opensees.berkeley.edu/wiki/index.php/FPBearingPTV" TargetMode="External"/><Relationship Id="rId14" Type="http://schemas.openxmlformats.org/officeDocument/2006/relationships/hyperlink" Target="http://www.luxinzheng.net/download/OpenSEES/En_THUShell_OpenSE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2F40-0527-46F1-90E4-4DEC10B64AF1}">
  <dimension ref="A1:C88"/>
  <sheetViews>
    <sheetView tabSelected="1" workbookViewId="0">
      <selection activeCell="B1" sqref="B1:B1048576"/>
    </sheetView>
  </sheetViews>
  <sheetFormatPr defaultRowHeight="15" x14ac:dyDescent="0.25"/>
  <cols>
    <col min="1" max="1" width="100.7109375" customWidth="1"/>
    <col min="2" max="2" width="30.7109375" customWidth="1"/>
    <col min="3" max="3" width="100.7109375" customWidth="1"/>
  </cols>
  <sheetData>
    <row r="1" spans="1:3" x14ac:dyDescent="0.25">
      <c r="A1" s="1" t="s">
        <v>587</v>
      </c>
      <c r="B1" t="s">
        <v>588</v>
      </c>
      <c r="C1" t="s">
        <v>744</v>
      </c>
    </row>
    <row r="2" spans="1:3" x14ac:dyDescent="0.25">
      <c r="A2" s="1" t="str">
        <f>HYPERLINK("http://opensees.berkeley.edu/wiki/index.php/Algorithm_Command")</f>
        <v>http://opensees.berkeley.edu/wiki/index.php/Algorithm_Command</v>
      </c>
      <c r="B2" t="s">
        <v>103</v>
      </c>
      <c r="C2" t="s">
        <v>104</v>
      </c>
    </row>
    <row r="3" spans="1:3" x14ac:dyDescent="0.25">
      <c r="A3" s="1" t="str">
        <f>HYPERLINK("http://opensees.berkeley.edu/wiki/index.php/Analysis_Command")</f>
        <v>http://opensees.berkeley.edu/wiki/index.php/Analysis_Command</v>
      </c>
      <c r="B3" t="s">
        <v>119</v>
      </c>
      <c r="C3" t="s">
        <v>120</v>
      </c>
    </row>
    <row r="4" spans="1:3" x14ac:dyDescent="0.25">
      <c r="A4" s="1" t="str">
        <f>HYPERLINK("http://opensees.berkeley.edu/wiki/index.php/Analyze_Command")</f>
        <v>http://opensees.berkeley.edu/wiki/index.php/Analyze_Command</v>
      </c>
      <c r="B4" t="s">
        <v>125</v>
      </c>
      <c r="C4" t="s">
        <v>126</v>
      </c>
    </row>
    <row r="5" spans="1:3" x14ac:dyDescent="0.25">
      <c r="A5" s="1" t="str">
        <f>HYPERLINK("http://opensees.berkeley.edu/wiki/index.php/Block2D_Command")</f>
        <v>http://opensees.berkeley.edu/wiki/index.php/Block2D_Command</v>
      </c>
      <c r="B5" t="s">
        <v>608</v>
      </c>
      <c r="C5" t="s">
        <v>606</v>
      </c>
    </row>
    <row r="6" spans="1:3" x14ac:dyDescent="0.25">
      <c r="A6" s="1" t="str">
        <f>HYPERLINK("http://opensees.berkeley.edu/wiki/index.php/Block3D_Command")</f>
        <v>http://opensees.berkeley.edu/wiki/index.php/Block3D_Command</v>
      </c>
      <c r="B6" t="s">
        <v>609</v>
      </c>
      <c r="C6" t="s">
        <v>607</v>
      </c>
    </row>
    <row r="7" spans="1:3" x14ac:dyDescent="0.25">
      <c r="A7" s="1" t="str">
        <f>HYPERLINK("http://opensees.berkeley.edu/wiki/index.php/Constraints_Command")</f>
        <v>http://opensees.berkeley.edu/wiki/index.php/Constraints_Command</v>
      </c>
      <c r="B7" t="s">
        <v>95</v>
      </c>
      <c r="C7" t="s">
        <v>96</v>
      </c>
    </row>
    <row r="8" spans="1:3" x14ac:dyDescent="0.25">
      <c r="A8" s="1" t="str">
        <f>HYPERLINK("http://opensees.berkeley.edu/wiki/index.php/FileDataStore_command")</f>
        <v>http://opensees.berkeley.edu/wiki/index.php/FileDataStore_command</v>
      </c>
      <c r="B8" t="s">
        <v>355</v>
      </c>
      <c r="C8" t="s">
        <v>356</v>
      </c>
    </row>
    <row r="9" spans="1:3" x14ac:dyDescent="0.25">
      <c r="A9" s="1" t="str">
        <f>HYPERLINK("http://opensees.berkeley.edu/wiki/index.php/Eigen_Command")</f>
        <v>http://opensees.berkeley.edu/wiki/index.php/Eigen_Command</v>
      </c>
      <c r="B9" t="s">
        <v>192</v>
      </c>
      <c r="C9" t="s">
        <v>193</v>
      </c>
    </row>
    <row r="10" spans="1:3" x14ac:dyDescent="0.25">
      <c r="A10" s="1" t="str">
        <f>HYPERLINK("http://opensees.berkeley.edu/wiki/index.php/EleLoad_Command")</f>
        <v>http://opensees.berkeley.edu/wiki/index.php/EleLoad_Command</v>
      </c>
      <c r="B10" t="s">
        <v>571</v>
      </c>
      <c r="C10" t="s">
        <v>572</v>
      </c>
    </row>
    <row r="11" spans="1:3" x14ac:dyDescent="0.25">
      <c r="A11" s="1" t="str">
        <f>HYPERLINK("http://opensees.berkeley.edu/wiki/index.php/EleLoad_Command")</f>
        <v>http://opensees.berkeley.edu/wiki/index.php/EleLoad_Command</v>
      </c>
      <c r="B11" t="s">
        <v>571</v>
      </c>
      <c r="C11" t="s">
        <v>695</v>
      </c>
    </row>
    <row r="12" spans="1:3" x14ac:dyDescent="0.25">
      <c r="A12" s="1" t="str">
        <f>HYPERLINK("http://opensees.berkeley.edu/wiki/index.php/EleLoad_Command")</f>
        <v>http://opensees.berkeley.edu/wiki/index.php/EleLoad_Command</v>
      </c>
      <c r="B12" t="s">
        <v>571</v>
      </c>
      <c r="C12" t="s">
        <v>573</v>
      </c>
    </row>
    <row r="13" spans="1:3" x14ac:dyDescent="0.25">
      <c r="A13" s="1" t="str">
        <f>HYPERLINK("http://opensees.berkeley.edu/wiki/index.php/EleLoad_Command")</f>
        <v>http://opensees.berkeley.edu/wiki/index.php/EleLoad_Command</v>
      </c>
      <c r="B13" t="s">
        <v>571</v>
      </c>
      <c r="C13" t="s">
        <v>574</v>
      </c>
    </row>
    <row r="14" spans="1:3" x14ac:dyDescent="0.25">
      <c r="A14" s="1" t="str">
        <f>HYPERLINK("http://opensees.berkeley.edu/wiki/index.php/Element_Command")</f>
        <v>http://opensees.berkeley.edu/wiki/index.php/Element_Command</v>
      </c>
      <c r="B14" t="s">
        <v>81</v>
      </c>
      <c r="C14" t="s">
        <v>82</v>
      </c>
    </row>
    <row r="15" spans="1:3" x14ac:dyDescent="0.25">
      <c r="A15" s="1" t="str">
        <f>HYPERLINK("http://opensees.berkeley.edu/wiki/index.php/EleResponse_Command")</f>
        <v>http://opensees.berkeley.edu/wiki/index.php/EleResponse_Command</v>
      </c>
      <c r="B15" t="s">
        <v>51</v>
      </c>
      <c r="C15" t="s">
        <v>52</v>
      </c>
    </row>
    <row r="16" spans="1:3" x14ac:dyDescent="0.25">
      <c r="A16" s="1" t="str">
        <f>HYPERLINK("http://opensees.berkeley.edu/wiki/index.php/EqualDOF_command")</f>
        <v>http://opensees.berkeley.edu/wiki/index.php/EqualDOF_command</v>
      </c>
      <c r="B16" t="s">
        <v>12</v>
      </c>
      <c r="C16" t="s">
        <v>13</v>
      </c>
    </row>
    <row r="17" spans="1:3" x14ac:dyDescent="0.25">
      <c r="A17" s="1" t="str">
        <f>HYPERLINK("http://opensees.berkeley.edu/wiki/index.php/Exit_Command")</f>
        <v>http://opensees.berkeley.edu/wiki/index.php/Exit_Command</v>
      </c>
      <c r="B17" t="s">
        <v>64</v>
      </c>
      <c r="C17" t="s">
        <v>64</v>
      </c>
    </row>
    <row r="18" spans="1:3" x14ac:dyDescent="0.25">
      <c r="A18" s="1" t="str">
        <f>HYPERLINK("http://opensees.berkeley.edu/wiki/index.php/Fiber_Section")</f>
        <v>http://opensees.berkeley.edu/wiki/index.php/Fiber_Section</v>
      </c>
      <c r="B18" t="s">
        <v>568</v>
      </c>
      <c r="C18" t="s">
        <v>577</v>
      </c>
    </row>
    <row r="19" spans="1:3" x14ac:dyDescent="0.25">
      <c r="A19" s="1" t="str">
        <f>HYPERLINK("http://opensees.berkeley.edu/wiki/index.php/Fiber_Command")</f>
        <v>http://opensees.berkeley.edu/wiki/index.php/Fiber_Command</v>
      </c>
      <c r="B19" t="s">
        <v>579</v>
      </c>
      <c r="C19" t="s">
        <v>578</v>
      </c>
    </row>
    <row r="20" spans="1:3" x14ac:dyDescent="0.25">
      <c r="A20" s="1" t="str">
        <f>HYPERLINK("http://opensees.berkeley.edu/wiki/index.php/Fix_command")</f>
        <v>http://opensees.berkeley.edu/wiki/index.php/Fix_command</v>
      </c>
      <c r="B20" t="s">
        <v>4</v>
      </c>
      <c r="C20" t="s">
        <v>5</v>
      </c>
    </row>
    <row r="21" spans="1:3" x14ac:dyDescent="0.25">
      <c r="A21" s="1" t="str">
        <f>HYPERLINK("http://opensees.berkeley.edu/wiki/index.php/FixX_command")</f>
        <v>http://opensees.berkeley.edu/wiki/index.php/FixX_command</v>
      </c>
      <c r="B21" t="s">
        <v>10</v>
      </c>
      <c r="C21" t="s">
        <v>11</v>
      </c>
    </row>
    <row r="22" spans="1:3" x14ac:dyDescent="0.25">
      <c r="A22" s="1" t="str">
        <f>HYPERLINK("http://opensees.berkeley.edu/wiki/index.php/FixY_command")</f>
        <v>http://opensees.berkeley.edu/wiki/index.php/FixY_command</v>
      </c>
      <c r="B22" t="s">
        <v>6</v>
      </c>
      <c r="C22" t="s">
        <v>7</v>
      </c>
    </row>
    <row r="23" spans="1:3" x14ac:dyDescent="0.25">
      <c r="A23" s="1" t="str">
        <f>HYPERLINK("http://opensees.berkeley.edu/wiki/index.php/FixZ_command")</f>
        <v>http://opensees.berkeley.edu/wiki/index.php/FixZ_command</v>
      </c>
      <c r="B23" t="s">
        <v>8</v>
      </c>
      <c r="C23" t="s">
        <v>9</v>
      </c>
    </row>
    <row r="24" spans="1:3" x14ac:dyDescent="0.25">
      <c r="A24" s="1" t="str">
        <f>HYPERLINK("http://opensees.berkeley.edu/wiki/index.php/FrictionModel_Command")</f>
        <v>http://opensees.berkeley.edu/wiki/index.php/FrictionModel_Command</v>
      </c>
      <c r="B24" t="s">
        <v>261</v>
      </c>
      <c r="C24" t="s">
        <v>262</v>
      </c>
    </row>
    <row r="25" spans="1:3" x14ac:dyDescent="0.25">
      <c r="A25" s="1" t="str">
        <f>HYPERLINK("http://opensees.berkeley.edu/wiki/index.php/Geometric_Transformation_Command")</f>
        <v>http://opensees.berkeley.edu/wiki/index.php/Geometric_Transformation_Command</v>
      </c>
      <c r="B25" t="s">
        <v>26</v>
      </c>
      <c r="C25" t="s">
        <v>27</v>
      </c>
    </row>
    <row r="26" spans="1:3" x14ac:dyDescent="0.25">
      <c r="A26" s="1" t="str">
        <f>HYPERLINK("http://opensees.berkeley.edu/wiki/index.php/GetTime_Command")</f>
        <v>http://opensees.berkeley.edu/wiki/index.php/GetTime_Command</v>
      </c>
      <c r="B26" t="s">
        <v>48</v>
      </c>
      <c r="C26" t="s">
        <v>48</v>
      </c>
    </row>
    <row r="27" spans="1:3" x14ac:dyDescent="0.25">
      <c r="A27" s="1" t="s">
        <v>696</v>
      </c>
      <c r="B27" t="s">
        <v>631</v>
      </c>
      <c r="C27" t="s">
        <v>697</v>
      </c>
    </row>
    <row r="28" spans="1:3" x14ac:dyDescent="0.25">
      <c r="A28" s="1" t="str">
        <f>HYPERLINK("http://opensees.berkeley.edu/wiki/index.php/Flexure-Shear_Interaction_Displacement-Based_Beam-Column_Element")</f>
        <v>http://opensees.berkeley.edu/wiki/index.php/Flexure-Shear_Interaction_Displacement-Based_Beam-Column_Element</v>
      </c>
      <c r="B28" t="s">
        <v>310</v>
      </c>
      <c r="C28" t="s">
        <v>311</v>
      </c>
    </row>
    <row r="29" spans="1:3" x14ac:dyDescent="0.25">
      <c r="A29" s="1" t="s">
        <v>704</v>
      </c>
      <c r="B29" t="s">
        <v>632</v>
      </c>
      <c r="C29" t="s">
        <v>703</v>
      </c>
    </row>
    <row r="30" spans="1:3" x14ac:dyDescent="0.25">
      <c r="A30" s="1" t="str">
        <f>HYPERLINK("http://opensees.berkeley.edu/wiki/index.php/Integrator_Command")</f>
        <v>http://opensees.berkeley.edu/wiki/index.php/Integrator_Command</v>
      </c>
      <c r="B30" t="s">
        <v>633</v>
      </c>
      <c r="C30" t="s">
        <v>692</v>
      </c>
    </row>
    <row r="31" spans="1:3" x14ac:dyDescent="0.25">
      <c r="A31" s="1" t="str">
        <f>HYPERLINK("http://opensees.berkeley.edu/wiki/index.php/Layer_Command")</f>
        <v>http://opensees.berkeley.edu/wiki/index.php/Layer_Command</v>
      </c>
      <c r="B31" t="s">
        <v>590</v>
      </c>
      <c r="C31" t="s">
        <v>595</v>
      </c>
    </row>
    <row r="32" spans="1:3" x14ac:dyDescent="0.25">
      <c r="A32" s="1" t="str">
        <f>HYPERLINK("http://opensees.berkeley.edu/wiki/index.php/Limit_Curve")</f>
        <v>http://opensees.berkeley.edu/wiki/index.php/Limit_Curve</v>
      </c>
      <c r="B32" t="s">
        <v>287</v>
      </c>
      <c r="C32" t="s">
        <v>288</v>
      </c>
    </row>
    <row r="33" spans="1:3" x14ac:dyDescent="0.25">
      <c r="A33" s="1" t="str">
        <f>HYPERLINK("http://opensees.berkeley.edu/wiki/index.php/NodalLoad_Command")</f>
        <v>http://opensees.berkeley.edu/wiki/index.php/NodalLoad_Command</v>
      </c>
      <c r="B33" t="s">
        <v>570</v>
      </c>
      <c r="C33" t="s">
        <v>569</v>
      </c>
    </row>
    <row r="34" spans="1:3" x14ac:dyDescent="0.25">
      <c r="A34" s="1" t="str">
        <f>HYPERLINK("http://opensees.berkeley.edu/wiki/index.php/LoadConst_Command")</f>
        <v>http://opensees.berkeley.edu/wiki/index.php/LoadConst_Command</v>
      </c>
      <c r="B34" t="s">
        <v>49</v>
      </c>
      <c r="C34" t="s">
        <v>50</v>
      </c>
    </row>
    <row r="35" spans="1:3" x14ac:dyDescent="0.25">
      <c r="A35" s="1" t="str">
        <f>HYPERLINK("http://opensees.berkeley.edu/wiki/index.php/LogFile_Command")</f>
        <v>http://opensees.berkeley.edu/wiki/index.php/LogFile_Command</v>
      </c>
      <c r="B35" t="s">
        <v>565</v>
      </c>
      <c r="C35" t="s">
        <v>564</v>
      </c>
    </row>
    <row r="36" spans="1:3" x14ac:dyDescent="0.25">
      <c r="A36" s="1" t="str">
        <f>HYPERLINK("http://opensees.berkeley.edu/wiki/index.php/Mass_Command")</f>
        <v>http://opensees.berkeley.edu/wiki/index.php/Mass_Command</v>
      </c>
      <c r="B36" t="s">
        <v>18</v>
      </c>
      <c r="C36" t="s">
        <v>19</v>
      </c>
    </row>
    <row r="37" spans="1:3" x14ac:dyDescent="0.25">
      <c r="A37" s="1" t="str">
        <f>HYPERLINK("http://opensees.berkeley.edu/wiki/index.php/Model_command")</f>
        <v>http://opensees.berkeley.edu/wiki/index.php/Model_command</v>
      </c>
      <c r="B37" t="s">
        <v>634</v>
      </c>
      <c r="C37" t="s">
        <v>1</v>
      </c>
    </row>
    <row r="38" spans="1:3" x14ac:dyDescent="0.25">
      <c r="A38" s="1" t="str">
        <f>HYPERLINK("http://opensees.berkeley.edu/wiki/index.php/NDMaterial_Command")</f>
        <v>http://opensees.berkeley.edu/wiki/index.php/NDMaterial_Command</v>
      </c>
      <c r="B38" t="s">
        <v>83</v>
      </c>
      <c r="C38" t="s">
        <v>84</v>
      </c>
    </row>
    <row r="39" spans="1:3" x14ac:dyDescent="0.25">
      <c r="A39" s="1" t="str">
        <f>HYPERLINK("http://opensees.berkeley.edu/wiki/index.php/Node_command")</f>
        <v>http://opensees.berkeley.edu/wiki/index.php/Node_command</v>
      </c>
      <c r="B39" t="s">
        <v>2</v>
      </c>
      <c r="C39" t="s">
        <v>3</v>
      </c>
    </row>
    <row r="40" spans="1:3" x14ac:dyDescent="0.25">
      <c r="A40" s="1" t="str">
        <f>HYPERLINK("http://opensees.berkeley.edu/wiki/index.php/NodeAccel_Command")</f>
        <v>http://opensees.berkeley.edu/wiki/index.php/NodeAccel_Command</v>
      </c>
      <c r="B40" t="s">
        <v>44</v>
      </c>
      <c r="C40" t="s">
        <v>45</v>
      </c>
    </row>
    <row r="41" spans="1:3" x14ac:dyDescent="0.25">
      <c r="A41" s="1" t="str">
        <f>HYPERLINK("http://opensees.berkeley.edu/wiki/index.php/NodeBounds")</f>
        <v>http://opensees.berkeley.edu/wiki/index.php/NodeBounds</v>
      </c>
      <c r="B41" t="s">
        <v>566</v>
      </c>
      <c r="C41" t="s">
        <v>566</v>
      </c>
    </row>
    <row r="42" spans="1:3" x14ac:dyDescent="0.25">
      <c r="A42" s="1" t="str">
        <f>HYPERLINK("http://opensees.berkeley.edu/wiki/index.php/NodeCoord_Command")</f>
        <v>http://opensees.berkeley.edu/wiki/index.php/NodeCoord_Command</v>
      </c>
      <c r="B42" t="s">
        <v>332</v>
      </c>
      <c r="C42" t="s">
        <v>333</v>
      </c>
    </row>
    <row r="43" spans="1:3" x14ac:dyDescent="0.25">
      <c r="A43" s="1" t="str">
        <f>HYPERLINK("http://opensees.berkeley.edu/wiki/index.php/NodeDisp_Command")</f>
        <v>http://opensees.berkeley.edu/wiki/index.php/NodeDisp_Command</v>
      </c>
      <c r="B43" t="s">
        <v>46</v>
      </c>
      <c r="C43" t="s">
        <v>47</v>
      </c>
    </row>
    <row r="44" spans="1:3" x14ac:dyDescent="0.25">
      <c r="A44" s="1" t="str">
        <f>HYPERLINK("http://opensees.berkeley.edu/wiki/index.php/NodeEigenvector_Command")</f>
        <v>http://opensees.berkeley.edu/wiki/index.php/NodeEigenvector_Command</v>
      </c>
      <c r="B44" t="s">
        <v>330</v>
      </c>
      <c r="C44" t="s">
        <v>331</v>
      </c>
    </row>
    <row r="45" spans="1:3" x14ac:dyDescent="0.25">
      <c r="A45" s="1" t="str">
        <f>HYPERLINK("http://opensees.berkeley.edu/wiki/index.php/NodeVel_Command")</f>
        <v>http://opensees.berkeley.edu/wiki/index.php/NodeVel_Command</v>
      </c>
      <c r="B45" t="s">
        <v>42</v>
      </c>
      <c r="C45" t="s">
        <v>43</v>
      </c>
    </row>
    <row r="46" spans="1:3" x14ac:dyDescent="0.25">
      <c r="A46" s="1" t="str">
        <f>HYPERLINK("http://opensees.berkeley.edu/wiki/index.php/Numberer_Command")</f>
        <v>http://opensees.berkeley.edu/wiki/index.php/Numberer_Command</v>
      </c>
      <c r="B46" t="s">
        <v>97</v>
      </c>
      <c r="C46" t="s">
        <v>98</v>
      </c>
    </row>
    <row r="47" spans="1:3" x14ac:dyDescent="0.25">
      <c r="A47" s="1" t="str">
        <f>HYPERLINK("http://opensees.berkeley.edu/wiki/index.php/Patch_Command")</f>
        <v>http://opensees.berkeley.edu/wiki/index.php/Patch_Command</v>
      </c>
      <c r="B47" t="s">
        <v>589</v>
      </c>
      <c r="C47" t="s">
        <v>591</v>
      </c>
    </row>
    <row r="48" spans="1:3" x14ac:dyDescent="0.25">
      <c r="A48" s="1" t="str">
        <f>HYPERLINK("http://opensees.berkeley.edu/wiki/index.php/Pattern_Command")</f>
        <v>http://opensees.berkeley.edu/wiki/index.php/Pattern_Command</v>
      </c>
      <c r="B48" t="s">
        <v>190</v>
      </c>
      <c r="C48" t="s">
        <v>191</v>
      </c>
    </row>
    <row r="49" spans="1:3" x14ac:dyDescent="0.25">
      <c r="A49" s="1" t="str">
        <f>HYPERLINK("http://opensees.berkeley.edu/wiki/index.php/Plain_Pattern")</f>
        <v>http://opensees.berkeley.edu/wiki/index.php/Plain_Pattern</v>
      </c>
      <c r="B49" t="s">
        <v>194</v>
      </c>
      <c r="C49" t="s">
        <v>567</v>
      </c>
    </row>
    <row r="50" spans="1:3" x14ac:dyDescent="0.25">
      <c r="A50" s="1" t="str">
        <f>HYPERLINK("http://opensees.berkeley.edu/wiki/index.php/Print_Command")</f>
        <v>http://opensees.berkeley.edu/wiki/index.php/Print_Command</v>
      </c>
      <c r="B50" t="s">
        <v>53</v>
      </c>
      <c r="C50" t="s">
        <v>54</v>
      </c>
    </row>
    <row r="51" spans="1:3" x14ac:dyDescent="0.25">
      <c r="A51" s="1" t="str">
        <f>HYPERLINK("http://opensees.berkeley.edu/wiki/index.php/Print_Command")</f>
        <v>http://opensees.berkeley.edu/wiki/index.php/Print_Command</v>
      </c>
      <c r="B51" t="s">
        <v>53</v>
      </c>
      <c r="C51" t="s">
        <v>55</v>
      </c>
    </row>
    <row r="52" spans="1:3" x14ac:dyDescent="0.25">
      <c r="A52" s="1" t="str">
        <f>HYPERLINK("http://opensees.berkeley.edu/wiki/index.php/Print_Command")</f>
        <v>http://opensees.berkeley.edu/wiki/index.php/Print_Command</v>
      </c>
      <c r="B52" t="s">
        <v>53</v>
      </c>
      <c r="C52" t="s">
        <v>56</v>
      </c>
    </row>
    <row r="53" spans="1:3" x14ac:dyDescent="0.25">
      <c r="A53" s="1" t="str">
        <f>HYPERLINK("http://opensees.berkeley.edu/wiki/index.php/Print_Command")</f>
        <v>http://opensees.berkeley.edu/wiki/index.php/Print_Command</v>
      </c>
      <c r="B53" t="s">
        <v>53</v>
      </c>
      <c r="C53" t="s">
        <v>57</v>
      </c>
    </row>
    <row r="54" spans="1:3" x14ac:dyDescent="0.25">
      <c r="A54" s="1" t="str">
        <f>HYPERLINK("http://opensees.berkeley.edu/wiki/index.php/PrintA_Command")</f>
        <v>http://opensees.berkeley.edu/wiki/index.php/PrintA_Command</v>
      </c>
      <c r="B54" t="s">
        <v>475</v>
      </c>
      <c r="C54" t="s">
        <v>476</v>
      </c>
    </row>
    <row r="55" spans="1:3" x14ac:dyDescent="0.25">
      <c r="A55" s="1" t="str">
        <f>HYPERLINK("http://opensees.berkeley.edu/wiki/index.php/PrintA")</f>
        <v>http://opensees.berkeley.edu/wiki/index.php/PrintA</v>
      </c>
      <c r="B55" t="s">
        <v>475</v>
      </c>
      <c r="C55" t="s">
        <v>476</v>
      </c>
    </row>
    <row r="56" spans="1:3" x14ac:dyDescent="0.25">
      <c r="A56" s="1" t="s">
        <v>741</v>
      </c>
      <c r="B56" t="s">
        <v>674</v>
      </c>
      <c r="C56" t="s">
        <v>740</v>
      </c>
    </row>
    <row r="57" spans="1:3" x14ac:dyDescent="0.25">
      <c r="A57" s="1" t="str">
        <f>HYPERLINK("http://opensees.berkeley.edu/wiki/index.php/Rayleigh_Damping_Command")</f>
        <v>http://opensees.berkeley.edu/wiki/index.php/Rayleigh_Damping_Command</v>
      </c>
      <c r="B57" t="s">
        <v>38</v>
      </c>
      <c r="C57" t="s">
        <v>39</v>
      </c>
    </row>
    <row r="58" spans="1:3" x14ac:dyDescent="0.25">
      <c r="A58" s="1" t="str">
        <f>HYPERLINK("http://opensees.berkeley.edu/wiki/index.php/Record_Command")</f>
        <v>http://opensees.berkeley.edu/wiki/index.php/Record_Command</v>
      </c>
      <c r="B58" t="s">
        <v>375</v>
      </c>
      <c r="C58" t="s">
        <v>375</v>
      </c>
    </row>
    <row r="59" spans="1:3" x14ac:dyDescent="0.25">
      <c r="A59" s="1" t="str">
        <f>HYPERLINK("http://opensees.berkeley.edu/wiki/index.php/Recorder_Command")</f>
        <v>http://opensees.berkeley.edu/wiki/index.php/Recorder_Command</v>
      </c>
      <c r="B59" t="s">
        <v>58</v>
      </c>
      <c r="C59" t="s">
        <v>59</v>
      </c>
    </row>
    <row r="60" spans="1:3" x14ac:dyDescent="0.25">
      <c r="A60" s="1" t="str">
        <f>HYPERLINK("http://opensees.berkeley.edu/wiki/index.php/Region_Command")</f>
        <v>http://opensees.berkeley.edu/wiki/index.php/Region_Command</v>
      </c>
      <c r="B60" t="s">
        <v>37</v>
      </c>
      <c r="C60" t="s">
        <v>612</v>
      </c>
    </row>
    <row r="61" spans="1:3" x14ac:dyDescent="0.25">
      <c r="A61" s="1" t="str">
        <f>HYPERLINK("http://opensees.berkeley.edu/wiki/index.php/Remove_Command")</f>
        <v>http://opensees.berkeley.edu/wiki/index.php/Remove_Command</v>
      </c>
      <c r="B61" t="s">
        <v>553</v>
      </c>
      <c r="C61" t="s">
        <v>554</v>
      </c>
    </row>
    <row r="62" spans="1:3" x14ac:dyDescent="0.25">
      <c r="A62" s="1" t="str">
        <f>HYPERLINK("http://opensees.berkeley.edu/wiki/index.php/Remove_Command")</f>
        <v>http://opensees.berkeley.edu/wiki/index.php/Remove_Command</v>
      </c>
      <c r="B62" t="s">
        <v>553</v>
      </c>
      <c r="C62" t="s">
        <v>555</v>
      </c>
    </row>
    <row r="63" spans="1:3" x14ac:dyDescent="0.25">
      <c r="A63" s="1" t="str">
        <f>HYPERLINK("http://opensees.berkeley.edu/wiki/index.php/Remove_Command")</f>
        <v>http://opensees.berkeley.edu/wiki/index.php/Remove_Command</v>
      </c>
      <c r="B63" t="s">
        <v>553</v>
      </c>
      <c r="C63" t="s">
        <v>556</v>
      </c>
    </row>
    <row r="64" spans="1:3" x14ac:dyDescent="0.25">
      <c r="A64" s="1" t="str">
        <f>HYPERLINK("http://opensees.berkeley.edu/wiki/index.php/Remove_Command")</f>
        <v>http://opensees.berkeley.edu/wiki/index.php/Remove_Command</v>
      </c>
      <c r="B64" t="s">
        <v>553</v>
      </c>
      <c r="C64" t="s">
        <v>557</v>
      </c>
    </row>
    <row r="65" spans="1:3" x14ac:dyDescent="0.25">
      <c r="A65" s="1" t="str">
        <f>HYPERLINK("http://opensees.berkeley.edu/wiki/index.php/Remove_Command")</f>
        <v>http://opensees.berkeley.edu/wiki/index.php/Remove_Command</v>
      </c>
      <c r="B65" t="s">
        <v>553</v>
      </c>
      <c r="C65" t="s">
        <v>558</v>
      </c>
    </row>
    <row r="66" spans="1:3" x14ac:dyDescent="0.25">
      <c r="A66" s="1" t="str">
        <f>HYPERLINK("http://opensees.berkeley.edu/wiki/index.php/Remove_Command")</f>
        <v>http://opensees.berkeley.edu/wiki/index.php/Remove_Command</v>
      </c>
      <c r="B66" t="s">
        <v>553</v>
      </c>
      <c r="C66" t="s">
        <v>559</v>
      </c>
    </row>
    <row r="67" spans="1:3" x14ac:dyDescent="0.25">
      <c r="A67" s="1" t="str">
        <f>HYPERLINK("http://opensees.berkeley.edu/wiki/index.php/Remove_Command")</f>
        <v>http://opensees.berkeley.edu/wiki/index.php/Remove_Command</v>
      </c>
      <c r="B67" t="s">
        <v>553</v>
      </c>
      <c r="C67" t="s">
        <v>560</v>
      </c>
    </row>
    <row r="68" spans="1:3" x14ac:dyDescent="0.25">
      <c r="A68" s="1" t="str">
        <f>HYPERLINK("http://opensees.berkeley.edu/wiki/index.php/Remove_Command")</f>
        <v>http://opensees.berkeley.edu/wiki/index.php/Remove_Command</v>
      </c>
      <c r="B68" t="s">
        <v>553</v>
      </c>
      <c r="C68" t="s">
        <v>561</v>
      </c>
    </row>
    <row r="69" spans="1:3" x14ac:dyDescent="0.25">
      <c r="A69" s="1" t="str">
        <f>HYPERLINK("http://opensees.berkeley.edu/wiki/index.php/Reset_Command")</f>
        <v>http://opensees.berkeley.edu/wiki/index.php/Reset_Command</v>
      </c>
      <c r="B69" t="s">
        <v>41</v>
      </c>
      <c r="C69" t="s">
        <v>41</v>
      </c>
    </row>
    <row r="70" spans="1:3" x14ac:dyDescent="0.25">
      <c r="A70" s="1" t="str">
        <f>HYPERLINK("http://opensees.berkeley.edu/wiki/index.php/Restore_command")</f>
        <v>http://opensees.berkeley.edu/wiki/index.php/Restore_command</v>
      </c>
      <c r="B70" t="s">
        <v>359</v>
      </c>
      <c r="C70" t="s">
        <v>360</v>
      </c>
    </row>
    <row r="71" spans="1:3" x14ac:dyDescent="0.25">
      <c r="A71" s="1" t="str">
        <f>HYPERLINK("http://opensees.berkeley.edu/wiki/index.php/RigidDiaphragm_command")</f>
        <v>http://opensees.berkeley.edu/wiki/index.php/RigidDiaphragm_command</v>
      </c>
      <c r="B71" t="s">
        <v>14</v>
      </c>
      <c r="C71" t="s">
        <v>15</v>
      </c>
    </row>
    <row r="72" spans="1:3" x14ac:dyDescent="0.25">
      <c r="A72" s="1" t="str">
        <f>HYPERLINK("http://opensees.berkeley.edu/wiki/index.php/RigidLink_command")</f>
        <v>http://opensees.berkeley.edu/wiki/index.php/RigidLink_command</v>
      </c>
      <c r="B72" t="s">
        <v>16</v>
      </c>
      <c r="C72" t="s">
        <v>17</v>
      </c>
    </row>
    <row r="73" spans="1:3" x14ac:dyDescent="0.25">
      <c r="A73" s="1" t="str">
        <f>HYPERLINK("http://opensees.berkeley.edu/wiki/index.php/Save_Command")</f>
        <v>http://opensees.berkeley.edu/wiki/index.php/Save_Command</v>
      </c>
      <c r="B73" t="s">
        <v>357</v>
      </c>
      <c r="C73" t="s">
        <v>358</v>
      </c>
    </row>
    <row r="74" spans="1:3" x14ac:dyDescent="0.25">
      <c r="A74" s="1" t="str">
        <f>HYPERLINK("http://opensees.berkeley.edu/wiki/index.php/Section_Command")</f>
        <v>http://opensees.berkeley.edu/wiki/index.php/Section_Command</v>
      </c>
      <c r="B74" t="s">
        <v>93</v>
      </c>
      <c r="C74" t="s">
        <v>94</v>
      </c>
    </row>
    <row r="75" spans="1:3" x14ac:dyDescent="0.25">
      <c r="A75" s="1" t="str">
        <f>HYPERLINK("http://opensees.berkeley.edu/wiki/index.php/SeMaxOpenFiles_Command")</f>
        <v>http://opensees.berkeley.edu/wiki/index.php/SeMaxOpenFiles_Command</v>
      </c>
      <c r="B75" t="s">
        <v>473</v>
      </c>
      <c r="C75" t="s">
        <v>474</v>
      </c>
    </row>
    <row r="76" spans="1:3" x14ac:dyDescent="0.25">
      <c r="A76" s="1" t="str">
        <f>HYPERLINK("http://opensees.berkeley.edu/wiki/index.php/SetTime_Command")</f>
        <v>http://opensees.berkeley.edu/wiki/index.php/SetTime_Command</v>
      </c>
      <c r="B76" t="s">
        <v>461</v>
      </c>
      <c r="C76" t="s">
        <v>462</v>
      </c>
    </row>
    <row r="77" spans="1:3" x14ac:dyDescent="0.25">
      <c r="A77" s="1" t="str">
        <f>HYPERLINK("http://opensees.berkeley.edu/wiki/index.php/ShallowFoundationGen")</f>
        <v>http://opensees.berkeley.edu/wiki/index.php/ShallowFoundationGen</v>
      </c>
      <c r="B77" t="s">
        <v>324</v>
      </c>
      <c r="C77" t="s">
        <v>325</v>
      </c>
    </row>
    <row r="78" spans="1:3" x14ac:dyDescent="0.25">
      <c r="A78" s="1" t="str">
        <f>HYPERLINK("http://opensees.berkeley.edu/wiki/index.php/Sp_Command")</f>
        <v>http://opensees.berkeley.edu/wiki/index.php/Sp_Command</v>
      </c>
      <c r="B78" t="s">
        <v>576</v>
      </c>
      <c r="C78" t="s">
        <v>575</v>
      </c>
    </row>
    <row r="79" spans="1:3" x14ac:dyDescent="0.25">
      <c r="A79" s="1" t="str">
        <f>HYPERLINK("http://opensees.berkeley.edu/wiki/index.php/System_Command")</f>
        <v>http://opensees.berkeley.edu/wiki/index.php/System_Command</v>
      </c>
      <c r="B79" t="s">
        <v>99</v>
      </c>
      <c r="C79" t="s">
        <v>100</v>
      </c>
    </row>
    <row r="80" spans="1:3" x14ac:dyDescent="0.25">
      <c r="A80" s="1" t="str">
        <f>HYPERLINK("http://opensees.berkeley.edu/wiki/index.php/Test_Command")</f>
        <v>http://opensees.berkeley.edu/wiki/index.php/Test_Command</v>
      </c>
      <c r="B80" t="s">
        <v>101</v>
      </c>
      <c r="C80" t="s">
        <v>102</v>
      </c>
    </row>
    <row r="81" spans="1:3" x14ac:dyDescent="0.25">
      <c r="A81" s="1" t="str">
        <f>HYPERLINK("http://opensees.berkeley.edu/wiki/index.php/TestIter")</f>
        <v>http://opensees.berkeley.edu/wiki/index.php/TestIter</v>
      </c>
      <c r="B81" t="s">
        <v>168</v>
      </c>
      <c r="C81" t="s">
        <v>168</v>
      </c>
    </row>
    <row r="82" spans="1:3" x14ac:dyDescent="0.25">
      <c r="A82" s="1" t="str">
        <f>HYPERLINK("http://opensees.berkeley.edu/wiki/index.php/TestNorms")</f>
        <v>http://opensees.berkeley.edu/wiki/index.php/TestNorms</v>
      </c>
      <c r="B82" t="s">
        <v>169</v>
      </c>
      <c r="C82" t="s">
        <v>169</v>
      </c>
    </row>
    <row r="83" spans="1:3" x14ac:dyDescent="0.25">
      <c r="A83" s="1" t="str">
        <f>HYPERLINK("http://opensees.berkeley.edu/wiki/index.php/Time_Series_Command")</f>
        <v>http://opensees.berkeley.edu/wiki/index.php/Time_Series_Command</v>
      </c>
      <c r="B83" t="s">
        <v>172</v>
      </c>
      <c r="C83" t="s">
        <v>173</v>
      </c>
    </row>
    <row r="84" spans="1:3" x14ac:dyDescent="0.25">
      <c r="A84" s="1" t="s">
        <v>743</v>
      </c>
      <c r="B84" t="s">
        <v>687</v>
      </c>
      <c r="C84" t="s">
        <v>742</v>
      </c>
    </row>
    <row r="85" spans="1:3" x14ac:dyDescent="0.25">
      <c r="A85" s="1" t="str">
        <f>HYPERLINK("http://opensees.berkeley.edu/wiki/index.php/UniaxialMaterial_Command")</f>
        <v>http://opensees.berkeley.edu/wiki/index.php/UniaxialMaterial_Command</v>
      </c>
      <c r="B85" t="s">
        <v>22</v>
      </c>
      <c r="C85" t="s">
        <v>23</v>
      </c>
    </row>
    <row r="86" spans="1:3" x14ac:dyDescent="0.25">
      <c r="A86" s="1" t="str">
        <f>HYPERLINK("http://opensees.berkeley.edu/wiki/index.php/UpdateMaterialStage")</f>
        <v>http://opensees.berkeley.edu/wiki/index.php/UpdateMaterialStage</v>
      </c>
      <c r="B86" t="s">
        <v>433</v>
      </c>
      <c r="C86" t="s">
        <v>434</v>
      </c>
    </row>
    <row r="87" spans="1:3" x14ac:dyDescent="0.25">
      <c r="A87" s="1" t="str">
        <f>HYPERLINK("http://opensees.berkeley.edu/wiki/index.php/Wipe_Command")</f>
        <v>http://opensees.berkeley.edu/wiki/index.php/Wipe_Command</v>
      </c>
      <c r="B87" t="s">
        <v>40</v>
      </c>
      <c r="C87" t="s">
        <v>40</v>
      </c>
    </row>
    <row r="88" spans="1:3" x14ac:dyDescent="0.25">
      <c r="A88" s="1" t="str">
        <f>HYPERLINK("http://opensees.berkeley.edu/wiki/index.php/WipeAnalysis_Command")</f>
        <v>http://opensees.berkeley.edu/wiki/index.php/WipeAnalysis_Command</v>
      </c>
      <c r="B88" t="s">
        <v>211</v>
      </c>
      <c r="C88" t="s">
        <v>211</v>
      </c>
    </row>
  </sheetData>
  <autoFilter ref="A1:C88" xr:uid="{CB21F42B-59A4-4A3F-A582-1B104ED4C01C}"/>
  <hyperlinks>
    <hyperlink ref="A30" r:id="rId1" display="http://opensees.berkeley.edu/wiki/index.php/Integrator_Command" xr:uid="{FD22410E-BD90-401B-86B1-CDBB0A683F98}"/>
    <hyperlink ref="A27" r:id="rId2" xr:uid="{967C775A-37DE-43B8-A64D-7CEAD978B3C2}"/>
    <hyperlink ref="A29" r:id="rId3" xr:uid="{3871B1A7-E7C8-4E2B-80C7-E5219EA1E53A}"/>
    <hyperlink ref="A25:A33" r:id="rId4" display="http://opensees.berkeley.edu/wiki/index.php/Plane_Stress_Concrete_Materials" xr:uid="{44D16467-9F73-431E-B992-8D0406F86EA9}"/>
    <hyperlink ref="A22:A23" r:id="rId5" display="http://opensees.berkeley.edu/wiki/index.php/Plane_Stress_Concrete_Materials" xr:uid="{6F80BCC1-C93A-4942-B2D0-902CF2CBBAA2}"/>
    <hyperlink ref="A56" r:id="rId6" xr:uid="{884BA169-B080-4111-8AF3-FC0806EF08C5}"/>
    <hyperlink ref="A84" r:id="rId7" xr:uid="{01A12B86-564A-4640-A4E2-4F95917DE58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E53C-F0DD-43A5-AA9A-10747C274934}">
  <dimension ref="A1:C300"/>
  <sheetViews>
    <sheetView workbookViewId="0">
      <selection activeCell="B1" sqref="B1:B1048576"/>
    </sheetView>
  </sheetViews>
  <sheetFormatPr defaultRowHeight="15" x14ac:dyDescent="0.25"/>
  <cols>
    <col min="1" max="1" width="100.7109375" style="1" customWidth="1"/>
    <col min="2" max="2" width="30.7109375" customWidth="1"/>
    <col min="3" max="3" width="100.7109375" customWidth="1"/>
  </cols>
  <sheetData>
    <row r="1" spans="1:3" x14ac:dyDescent="0.25">
      <c r="A1" s="1" t="s">
        <v>587</v>
      </c>
      <c r="B1" t="s">
        <v>588</v>
      </c>
      <c r="C1" t="s">
        <v>744</v>
      </c>
    </row>
    <row r="2" spans="1:3" x14ac:dyDescent="0.25">
      <c r="A2" s="1" t="str">
        <f>HYPERLINK("http://opensees.berkeley.edu/wiki/index.php/Twenty_Eight_Node_Brick_u-p_Element")</f>
        <v>http://opensees.berkeley.edu/wiki/index.php/Twenty_Eight_Node_Brick_u-p_Element</v>
      </c>
      <c r="B2" t="s">
        <v>431</v>
      </c>
      <c r="C2" t="s">
        <v>432</v>
      </c>
    </row>
    <row r="3" spans="1:3" x14ac:dyDescent="0.25">
      <c r="A3" s="1" t="str">
        <f>HYPERLINK("http://opensees.berkeley.edu/wiki/index.php/Nine_Four_Node_Quad_u-p_Element")</f>
        <v>http://opensees.berkeley.edu/wiki/index.php/Nine_Four_Node_Quad_u-p_Element</v>
      </c>
      <c r="B3" t="s">
        <v>429</v>
      </c>
      <c r="C3" t="s">
        <v>430</v>
      </c>
    </row>
    <row r="4" spans="1:3" x14ac:dyDescent="0.25">
      <c r="A4" s="1" t="str">
        <f>HYPERLINK("http://opensees.berkeley.edu/wiki/index.php/AC3D8")</f>
        <v>http://opensees.berkeley.edu/wiki/index.php/AC3D8</v>
      </c>
      <c r="B4" t="s">
        <v>517</v>
      </c>
      <c r="C4" t="s">
        <v>628</v>
      </c>
    </row>
    <row r="5" spans="1:3" x14ac:dyDescent="0.25">
      <c r="A5" s="1" t="str">
        <f>HYPERLINK("http://opensees.berkeley.edu/wiki/index.php/AcousticMedium")</f>
        <v>http://opensees.berkeley.edu/wiki/index.php/AcousticMedium</v>
      </c>
      <c r="B5" t="s">
        <v>520</v>
      </c>
      <c r="C5" t="s">
        <v>521</v>
      </c>
    </row>
    <row r="6" spans="1:3" x14ac:dyDescent="0.25">
      <c r="A6" s="1" t="str">
        <f>HYPERLINK("http://opensees.berkeley.edu/wiki/index.php/Section_Aggregator")</f>
        <v>http://opensees.berkeley.edu/wiki/index.php/Section_Aggregator</v>
      </c>
      <c r="B6" t="s">
        <v>599</v>
      </c>
      <c r="C6" t="s">
        <v>598</v>
      </c>
    </row>
    <row r="7" spans="1:3" x14ac:dyDescent="0.25">
      <c r="A7" s="1" t="str">
        <f>HYPERLINK("http://opensees.berkeley.edu/wiki/index.php/AMD_Numberer")</f>
        <v>http://opensees.berkeley.edu/wiki/index.php/AMD_Numberer</v>
      </c>
      <c r="B7" t="s">
        <v>205</v>
      </c>
      <c r="C7" t="s">
        <v>206</v>
      </c>
    </row>
    <row r="8" spans="1:3" x14ac:dyDescent="0.25">
      <c r="A8" s="1" t="str">
        <f>HYPERLINK("http://opensees.berkeley.edu/wiki/index.php/Arc-Length_Control")</f>
        <v>http://opensees.berkeley.edu/wiki/index.php/Arc-Length_Control</v>
      </c>
      <c r="B8" t="s">
        <v>259</v>
      </c>
      <c r="C8" t="s">
        <v>260</v>
      </c>
    </row>
    <row r="9" spans="1:3" x14ac:dyDescent="0.25">
      <c r="A9" s="1" t="str">
        <f>HYPERLINK("http://opensees.berkeley.edu/wiki/index.php/ASI3D8")</f>
        <v>http://opensees.berkeley.edu/wiki/index.php/ASI3D8</v>
      </c>
      <c r="B9" t="s">
        <v>518</v>
      </c>
      <c r="C9" t="s">
        <v>629</v>
      </c>
    </row>
    <row r="10" spans="1:3" x14ac:dyDescent="0.25">
      <c r="A10" s="1" t="str">
        <f>HYPERLINK("http://opensees.berkeley.edu/wiki/index.php/AV3D4")</f>
        <v>http://opensees.berkeley.edu/wiki/index.php/AV3D4</v>
      </c>
      <c r="B10" t="s">
        <v>519</v>
      </c>
      <c r="C10" t="s">
        <v>630</v>
      </c>
    </row>
    <row r="11" spans="1:3" x14ac:dyDescent="0.25">
      <c r="A11" s="1" t="str">
        <f>HYPERLINK("http://opensees.berkeley.edu/wiki/index.php/Axial_LimitCurve")</f>
        <v>http://opensees.berkeley.edu/wiki/index.php/Axial_LimitCurve</v>
      </c>
      <c r="B11" t="s">
        <v>291</v>
      </c>
      <c r="C11" t="s">
        <v>292</v>
      </c>
    </row>
    <row r="12" spans="1:3" x14ac:dyDescent="0.25">
      <c r="A12" s="1" t="str">
        <f>HYPERLINK("http://opensees.berkeley.edu/wiki/index.php/AxialSp_Material")</f>
        <v>http://opensees.berkeley.edu/wiki/index.php/AxialSp_Material</v>
      </c>
      <c r="B12" t="s">
        <v>465</v>
      </c>
      <c r="C12" t="s">
        <v>466</v>
      </c>
    </row>
    <row r="13" spans="1:3" x14ac:dyDescent="0.25">
      <c r="A13" s="1" t="str">
        <f>HYPERLINK("http://opensees.berkeley.edu/wiki/index.php/AxialSpHD_Material")</f>
        <v>http://opensees.berkeley.edu/wiki/index.php/AxialSpHD_Material</v>
      </c>
      <c r="B13" t="s">
        <v>457</v>
      </c>
      <c r="C13" t="s">
        <v>458</v>
      </c>
    </row>
    <row r="14" spans="1:3" x14ac:dyDescent="0.25">
      <c r="A14" s="1" t="str">
        <f>HYPERLINK("http://opensees.berkeley.edu/wiki/index.php/BandGeneral_SOE")</f>
        <v>http://opensees.berkeley.edu/wiki/index.php/BandGeneral_SOE</v>
      </c>
      <c r="B14" t="s">
        <v>233</v>
      </c>
      <c r="C14" t="s">
        <v>234</v>
      </c>
    </row>
    <row r="15" spans="1:3" x14ac:dyDescent="0.25">
      <c r="A15" s="1" t="str">
        <f>HYPERLINK("http://opensees.berkeley.edu/wiki/index.php/BandSPD_SOE")</f>
        <v>http://opensees.berkeley.edu/wiki/index.php/BandSPD_SOE</v>
      </c>
      <c r="B15" t="s">
        <v>235</v>
      </c>
      <c r="C15" t="s">
        <v>236</v>
      </c>
    </row>
    <row r="16" spans="1:3" x14ac:dyDescent="0.25">
      <c r="A16" s="1" t="str">
        <f>HYPERLINK("http://opensees.berkeley.edu/wiki/index.php/BARSLIP_Material")</f>
        <v>http://opensees.berkeley.edu/wiki/index.php/BARSLIP_Material</v>
      </c>
      <c r="B16" t="s">
        <v>138</v>
      </c>
      <c r="C16" t="s">
        <v>139</v>
      </c>
    </row>
    <row r="17" spans="1:3" x14ac:dyDescent="0.25">
      <c r="A17" s="1" t="str">
        <f>HYPERLINK("http://opensees.berkeley.edu/wiki/index.php/Model_command")</f>
        <v>http://opensees.berkeley.edu/wiki/index.php/Model_command</v>
      </c>
      <c r="B17" t="s">
        <v>0</v>
      </c>
      <c r="C17" t="s">
        <v>1</v>
      </c>
    </row>
    <row r="18" spans="1:3" x14ac:dyDescent="0.25">
      <c r="A18" s="1" t="str">
        <f>HYPERLINK("http://opensees.berkeley.edu/wiki/index.php/Database_command")</f>
        <v>http://opensees.berkeley.edu/wiki/index.php/Database_command</v>
      </c>
      <c r="B18" t="s">
        <v>0</v>
      </c>
      <c r="C18" t="s">
        <v>1</v>
      </c>
    </row>
    <row r="19" spans="1:3" x14ac:dyDescent="0.25">
      <c r="A19" s="1" t="str">
        <f>HYPERLINK("http://opensees.berkeley.edu/wiki/index.php/Bbar_Brick_Element")</f>
        <v>http://opensees.berkeley.edu/wiki/index.php/Bbar_Brick_Element</v>
      </c>
      <c r="B19" t="s">
        <v>322</v>
      </c>
      <c r="C19" t="s">
        <v>323</v>
      </c>
    </row>
    <row r="20" spans="1:3" x14ac:dyDescent="0.25">
      <c r="A20" s="1" t="str">
        <f>HYPERLINK("http://opensees.berkeley.edu/wiki/index.php/BbarBrick_u-p_Element")</f>
        <v>http://opensees.berkeley.edu/wiki/index.php/BbarBrick_u-p_Element</v>
      </c>
      <c r="B20" t="s">
        <v>427</v>
      </c>
      <c r="C20" t="s">
        <v>428</v>
      </c>
    </row>
    <row r="21" spans="1:3" x14ac:dyDescent="0.25">
      <c r="A21" s="1" t="str">
        <f>HYPERLINK("http://opensees.berkeley.edu/wiki/index.php/Bbar_Plane_Strain_Quadrilateral_Element")</f>
        <v>http://opensees.berkeley.edu/wiki/index.php/Bbar_Plane_Strain_Quadrilateral_Element</v>
      </c>
      <c r="B21" t="s">
        <v>314</v>
      </c>
      <c r="C21" t="s">
        <v>315</v>
      </c>
    </row>
    <row r="22" spans="1:3" x14ac:dyDescent="0.25">
      <c r="A22" s="1" t="str">
        <f>HYPERLINK("http://opensees.berkeley.edu/wiki/index.php/BbarQuad_u-p_Element")</f>
        <v>http://opensees.berkeley.edu/wiki/index.php/BbarQuad_u-p_Element</v>
      </c>
      <c r="B22" t="s">
        <v>425</v>
      </c>
      <c r="C22" t="s">
        <v>426</v>
      </c>
    </row>
    <row r="23" spans="1:3" x14ac:dyDescent="0.25">
      <c r="A23" s="1" t="str">
        <f>HYPERLINK("http://opensees.berkeley.edu/wiki/index.php/BeamColumnJoint_Element")</f>
        <v>http://opensees.berkeley.edu/wiki/index.php/BeamColumnJoint_Element</v>
      </c>
      <c r="B23" t="s">
        <v>328</v>
      </c>
      <c r="C23" t="s">
        <v>329</v>
      </c>
    </row>
    <row r="24" spans="1:3" x14ac:dyDescent="0.25">
      <c r="A24" s="1" t="str">
        <f>HYPERLINK("http://opensees.berkeley.edu/wiki/index.php/BeamContact2D")</f>
        <v>http://opensees.berkeley.edu/wiki/index.php/BeamContact2D</v>
      </c>
      <c r="B24" t="s">
        <v>365</v>
      </c>
      <c r="C24" t="s">
        <v>366</v>
      </c>
    </row>
    <row r="25" spans="1:3" x14ac:dyDescent="0.25">
      <c r="A25" s="1" t="str">
        <f>HYPERLINK("http://opensees.berkeley.edu/wiki/index.php/BeamContact3D")</f>
        <v>http://opensees.berkeley.edu/wiki/index.php/BeamContact3D</v>
      </c>
      <c r="B25" t="s">
        <v>367</v>
      </c>
      <c r="C25" t="s">
        <v>368</v>
      </c>
    </row>
    <row r="26" spans="1:3" x14ac:dyDescent="0.25">
      <c r="A26" s="1" t="str">
        <f>HYPERLINK("http://opensees.berkeley.edu/wiki/index.php/BeamEndContact3D")</f>
        <v>http://opensees.berkeley.edu/wiki/index.php/BeamEndContact3D</v>
      </c>
      <c r="B26" t="s">
        <v>369</v>
      </c>
      <c r="C26" t="s">
        <v>370</v>
      </c>
    </row>
    <row r="27" spans="1:3" x14ac:dyDescent="0.25">
      <c r="A27" s="1" t="str">
        <f>HYPERLINK("http://opensees.berkeley.edu/wiki/index.php/Beam_With_Hinges_Element")</f>
        <v>http://opensees.berkeley.edu/wiki/index.php/Beam_With_Hinges_Element</v>
      </c>
      <c r="B27" t="s">
        <v>303</v>
      </c>
      <c r="C27" t="s">
        <v>304</v>
      </c>
    </row>
    <row r="28" spans="1:3" x14ac:dyDescent="0.25">
      <c r="A28" s="1" t="str">
        <f>HYPERLINK("http://opensees.berkeley.edu/wiki/index.php/Beam_With_Hinges_Element")</f>
        <v>http://opensees.berkeley.edu/wiki/index.php/Beam_With_Hinges_Element</v>
      </c>
      <c r="B28" t="s">
        <v>303</v>
      </c>
      <c r="C28" t="s">
        <v>305</v>
      </c>
    </row>
    <row r="29" spans="1:3" x14ac:dyDescent="0.25">
      <c r="A29" s="1" t="str">
        <f>HYPERLINK("http://opensees.berkeley.edu/wiki/index.php/BFGS_Algorithm")</f>
        <v>http://opensees.berkeley.edu/wiki/index.php/BFGS_Algorithm</v>
      </c>
      <c r="B29" t="s">
        <v>231</v>
      </c>
      <c r="C29" t="s">
        <v>232</v>
      </c>
    </row>
    <row r="30" spans="1:3" x14ac:dyDescent="0.25">
      <c r="A30" s="1" t="str">
        <f>HYPERLINK("http://opensees.berkeley.edu/wiki/index.php/Bidirectional_Section")</f>
        <v>http://opensees.berkeley.edu/wiki/index.php/Bidirectional_Section</v>
      </c>
      <c r="B30" t="s">
        <v>619</v>
      </c>
      <c r="C30" t="s">
        <v>620</v>
      </c>
    </row>
    <row r="31" spans="1:3" x14ac:dyDescent="0.25">
      <c r="A31" s="1" t="str">
        <f>HYPERLINK("http://opensees.berkeley.edu/wiki/index.php/Bilin_Material")</f>
        <v>http://opensees.berkeley.edu/wiki/index.php/Bilin_Material</v>
      </c>
      <c r="B31" t="s">
        <v>170</v>
      </c>
      <c r="C31" t="s">
        <v>171</v>
      </c>
    </row>
    <row r="32" spans="1:3" x14ac:dyDescent="0.25">
      <c r="A32" s="1" t="str">
        <f>HYPERLINK("http://opensees.berkeley.edu/wiki/index.php/Modified_Ibarra-Medina-Krawinkler_Deterioration_Model_with_Bilinear_Hysteretic_Response_(Bilin_Material)")</f>
        <v>http://opensees.berkeley.edu/wiki/index.php/Modified_Ibarra-Medina-Krawinkler_Deterioration_Model_with_Bilinear_Hysteretic_Response_(Bilin_Material)</v>
      </c>
      <c r="B32" t="s">
        <v>170</v>
      </c>
      <c r="C32" t="s">
        <v>171</v>
      </c>
    </row>
    <row r="33" spans="1:3" x14ac:dyDescent="0.25">
      <c r="A33" s="1" t="str">
        <f>HYPERLINK("http://opensees.berkeley.edu/wiki/index.php/BilinearOilDamper_Material")</f>
        <v>http://opensees.berkeley.edu/wiki/index.php/BilinearOilDamper_Material</v>
      </c>
      <c r="B33" t="s">
        <v>508</v>
      </c>
      <c r="C33" t="s">
        <v>509</v>
      </c>
    </row>
    <row r="34" spans="1:3" x14ac:dyDescent="0.25">
      <c r="A34" s="1" t="str">
        <f>HYPERLINK("http://opensees.berkeley.edu/wiki/index.php/Bond_SP01_-_-_Strain_Penetration_Model_for_Fully_Anchored_Steel_Reinforcing_Bars")</f>
        <v>http://opensees.berkeley.edu/wiki/index.php/Bond_SP01_-_-_Strain_Penetration_Model_for_Fully_Anchored_Steel_Reinforcing_Bars</v>
      </c>
      <c r="B34" t="s">
        <v>140</v>
      </c>
      <c r="C34" t="s">
        <v>141</v>
      </c>
    </row>
    <row r="35" spans="1:3" x14ac:dyDescent="0.25">
      <c r="A35" s="1" t="str">
        <f>HYPERLINK("http://opensees.berkeley.edu/wiki/index.php/BoucWen_Material")</f>
        <v>http://opensees.berkeley.edu/wiki/index.php/BoucWen_Material</v>
      </c>
      <c r="B35" t="s">
        <v>346</v>
      </c>
      <c r="C35" t="s">
        <v>347</v>
      </c>
    </row>
    <row r="36" spans="1:3" x14ac:dyDescent="0.25">
      <c r="A36" s="1" t="str">
        <f>HYPERLINK("http://opensees.berkeley.edu/wiki/index.php/Bounding_Cam_Clay")</f>
        <v>http://opensees.berkeley.edu/wiki/index.php/Bounding_Cam_Clay</v>
      </c>
      <c r="B36" t="s">
        <v>535</v>
      </c>
      <c r="C36" t="s">
        <v>536</v>
      </c>
    </row>
    <row r="37" spans="1:3" x14ac:dyDescent="0.25">
      <c r="A37" s="1" t="s">
        <v>748</v>
      </c>
      <c r="B37" t="s">
        <v>639</v>
      </c>
      <c r="C37" t="s">
        <v>746</v>
      </c>
    </row>
    <row r="38" spans="1:3" x14ac:dyDescent="0.25">
      <c r="A38" s="1" t="str">
        <f>HYPERLINK("http://opensees.berkeley.edu/wiki/index.php/Brick_u-p_Element")</f>
        <v>http://opensees.berkeley.edu/wiki/index.php/Brick_u-p_Element</v>
      </c>
      <c r="B38" t="s">
        <v>123</v>
      </c>
      <c r="C38" t="s">
        <v>124</v>
      </c>
    </row>
    <row r="39" spans="1:3" x14ac:dyDescent="0.25">
      <c r="A39" s="1" t="str">
        <f>HYPERLINK("http://opensees.berkeley.edu/wiki/index.php/Broyden_Algorithm")</f>
        <v>http://opensees.berkeley.edu/wiki/index.php/Broyden_Algorithm</v>
      </c>
      <c r="B39" t="s">
        <v>338</v>
      </c>
      <c r="C39" t="s">
        <v>339</v>
      </c>
    </row>
    <row r="40" spans="1:3" x14ac:dyDescent="0.25">
      <c r="A40" s="1" t="str">
        <f>HYPERLINK("http://opensees.berkeley.edu/wiki/index.php/BWBN_Material")</f>
        <v>http://opensees.berkeley.edu/wiki/index.php/BWBN_Material</v>
      </c>
      <c r="B40" t="s">
        <v>471</v>
      </c>
      <c r="C40" t="s">
        <v>472</v>
      </c>
    </row>
    <row r="41" spans="1:3" x14ac:dyDescent="0.25">
      <c r="A41" s="1" t="str">
        <f>HYPERLINK("http://opensees.berkeley.edu/wiki/index.php/CastFuse_Material")</f>
        <v>http://opensees.berkeley.edu/wiki/index.php/CastFuse_Material</v>
      </c>
      <c r="B41" t="s">
        <v>390</v>
      </c>
      <c r="C41" t="s">
        <v>391</v>
      </c>
    </row>
    <row r="42" spans="1:3" x14ac:dyDescent="0.25">
      <c r="A42" s="1" t="str">
        <f>HYPERLINK("http://opensees.berkeley.edu/wiki/index.php/CatenaryCableElement")</f>
        <v>http://opensees.berkeley.edu/wiki/index.php/CatenaryCableElement</v>
      </c>
      <c r="B42" t="s">
        <v>545</v>
      </c>
      <c r="C42" t="s">
        <v>546</v>
      </c>
    </row>
    <row r="43" spans="1:3" x14ac:dyDescent="0.25">
      <c r="A43" s="1" t="str">
        <f>HYPERLINK("http://opensees.berkeley.edu/wiki/index.php/Central_Difference")</f>
        <v>http://opensees.berkeley.edu/wiki/index.php/Central_Difference</v>
      </c>
      <c r="B43" t="s">
        <v>326</v>
      </c>
      <c r="C43" t="s">
        <v>327</v>
      </c>
    </row>
    <row r="44" spans="1:3" x14ac:dyDescent="0.25">
      <c r="A44" s="1" t="str">
        <f>HYPERLINK("http://opensees.berkeley.edu/wiki/index.php/CFSSSWP")</f>
        <v>http://opensees.berkeley.edu/wiki/index.php/CFSSSWP</v>
      </c>
      <c r="B44" t="s">
        <v>503</v>
      </c>
      <c r="C44" t="s">
        <v>504</v>
      </c>
    </row>
    <row r="45" spans="1:3" x14ac:dyDescent="0.25">
      <c r="A45" s="1" t="str">
        <f>HYPERLINK("http://opensees.berkeley.edu/wiki/index.php/CFSWSWP")</f>
        <v>http://opensees.berkeley.edu/wiki/index.php/CFSWSWP</v>
      </c>
      <c r="B45" t="s">
        <v>501</v>
      </c>
      <c r="C45" t="s">
        <v>502</v>
      </c>
    </row>
    <row r="46" spans="1:3" x14ac:dyDescent="0.25">
      <c r="A46" s="1" t="str">
        <f>HYPERLINK("http://opensees.berkeley.edu/wiki/index.php/Patch_Command")</f>
        <v>http://opensees.berkeley.edu/wiki/index.php/Patch_Command</v>
      </c>
      <c r="B46" t="s">
        <v>586</v>
      </c>
      <c r="C46" t="s">
        <v>584</v>
      </c>
    </row>
    <row r="47" spans="1:3" x14ac:dyDescent="0.25">
      <c r="A47" s="1" t="str">
        <f>HYPERLINK("http://opensees.berkeley.edu/wiki/index.php/Layer_Command")</f>
        <v>http://opensees.berkeley.edu/wiki/index.php/Layer_Command</v>
      </c>
      <c r="B47" t="s">
        <v>586</v>
      </c>
      <c r="C47" t="s">
        <v>593</v>
      </c>
    </row>
    <row r="48" spans="1:3" x14ac:dyDescent="0.25">
      <c r="A48" s="1" t="str">
        <f>HYPERLINK("http://opensees.berkeley.edu/wiki/index.php/Concrete01_Material_--_Zero_Tensile_Strength")</f>
        <v>http://opensees.berkeley.edu/wiki/index.php/Concrete01_Material_--_Zero_Tensile_Strength</v>
      </c>
      <c r="B48" t="s">
        <v>75</v>
      </c>
      <c r="C48" t="s">
        <v>76</v>
      </c>
    </row>
    <row r="49" spans="1:3" x14ac:dyDescent="0.25">
      <c r="A49" s="1" t="str">
        <f>HYPERLINK("http://opensees.berkeley.edu/wiki/index.php/Concrete01_Material_With_Stuff_in_the_Cracks")</f>
        <v>http://opensees.berkeley.edu/wiki/index.php/Concrete01_Material_With_Stuff_in_the_Cracks</v>
      </c>
      <c r="B49" t="s">
        <v>273</v>
      </c>
      <c r="C49" t="s">
        <v>274</v>
      </c>
    </row>
    <row r="50" spans="1:3" x14ac:dyDescent="0.25">
      <c r="A50" s="1" t="str">
        <f>HYPERLINK("http://opensees.berkeley.edu/wiki/index.php/Concrete02_Material_--_Linear_Tension_Softening")</f>
        <v>http://opensees.berkeley.edu/wiki/index.php/Concrete02_Material_--_Linear_Tension_Softening</v>
      </c>
      <c r="B50" t="s">
        <v>77</v>
      </c>
      <c r="C50" t="s">
        <v>78</v>
      </c>
    </row>
    <row r="51" spans="1:3" x14ac:dyDescent="0.25">
      <c r="A51" s="1" t="s">
        <v>706</v>
      </c>
      <c r="B51" t="s">
        <v>642</v>
      </c>
      <c r="C51" t="s">
        <v>705</v>
      </c>
    </row>
    <row r="52" spans="1:3" x14ac:dyDescent="0.25">
      <c r="A52" s="1" t="str">
        <f>HYPERLINK("http://opensees.berkeley.edu/wiki/index.php/Concrete06_Material")</f>
        <v>http://opensees.berkeley.edu/wiki/index.php/Concrete06_Material</v>
      </c>
      <c r="B52" t="s">
        <v>306</v>
      </c>
      <c r="C52" t="s">
        <v>307</v>
      </c>
    </row>
    <row r="53" spans="1:3" x14ac:dyDescent="0.25">
      <c r="A53" s="1" t="s">
        <v>708</v>
      </c>
      <c r="B53" t="s">
        <v>643</v>
      </c>
      <c r="C53" t="s">
        <v>707</v>
      </c>
    </row>
    <row r="54" spans="1:3" x14ac:dyDescent="0.25">
      <c r="A54" s="1" t="str">
        <f>HYPERLINK("http://opensees.berkeley.edu/wiki/index.php/User_talk:Kkolozvari")</f>
        <v>http://opensees.berkeley.edu/wiki/index.php/User_talk:Kkolozvari</v>
      </c>
      <c r="B54" t="s">
        <v>530</v>
      </c>
      <c r="C54" t="s">
        <v>531</v>
      </c>
    </row>
    <row r="55" spans="1:3" x14ac:dyDescent="0.25">
      <c r="A55" s="1" t="str">
        <f>HYPERLINK("http://opensees.berkeley.edu/wiki/index.php/ConcreteCM_-_Complete_Concrete_Model_by_Chang_and_Mander_(1994)")</f>
        <v>http://opensees.berkeley.edu/wiki/index.php/ConcreteCM_-_Complete_Concrete_Model_by_Chang_and_Mander_(1994)</v>
      </c>
      <c r="B55" t="s">
        <v>530</v>
      </c>
      <c r="C55" t="s">
        <v>531</v>
      </c>
    </row>
    <row r="56" spans="1:3" x14ac:dyDescent="0.25">
      <c r="A56" s="1" t="str">
        <f>HYPERLINK("http://opensees.berkeley.edu/wiki/index.php/ConcreteD")</f>
        <v>http://opensees.berkeley.edu/wiki/index.php/ConcreteD</v>
      </c>
      <c r="B56" t="s">
        <v>514</v>
      </c>
      <c r="C56" t="s">
        <v>515</v>
      </c>
    </row>
    <row r="57" spans="1:3" x14ac:dyDescent="0.25">
      <c r="A57" s="1" t="s">
        <v>719</v>
      </c>
      <c r="B57" t="s">
        <v>644</v>
      </c>
      <c r="C57" t="s">
        <v>717</v>
      </c>
    </row>
    <row r="58" spans="1:3" x14ac:dyDescent="0.25">
      <c r="A58" s="1" t="s">
        <v>719</v>
      </c>
      <c r="B58" t="s">
        <v>645</v>
      </c>
      <c r="C58" t="s">
        <v>718</v>
      </c>
    </row>
    <row r="59" spans="1:3" x14ac:dyDescent="0.25">
      <c r="A59" s="1" t="str">
        <f>HYPERLINK("http://opensees.berkeley.edu/wiki/index.php/ConfinedConcrete01_Material")</f>
        <v>http://opensees.berkeley.edu/wiki/index.php/ConfinedConcrete01_Material</v>
      </c>
      <c r="B59" t="s">
        <v>152</v>
      </c>
      <c r="C59" t="s">
        <v>153</v>
      </c>
    </row>
    <row r="60" spans="1:3" x14ac:dyDescent="0.25">
      <c r="A60" s="1" t="str">
        <f>HYPERLINK("http://opensees.berkeley.edu/wiki/index.php/Constant_TimeSeries")</f>
        <v>http://opensees.berkeley.edu/wiki/index.php/Constant_TimeSeries</v>
      </c>
      <c r="B60" t="s">
        <v>174</v>
      </c>
      <c r="C60" t="s">
        <v>175</v>
      </c>
    </row>
    <row r="61" spans="1:3" x14ac:dyDescent="0.25">
      <c r="A61" s="1" t="str">
        <f>HYPERLINK("http://opensees.berkeley.edu/wiki/index.php/ContactMaterial2D")</f>
        <v>http://opensees.berkeley.edu/wiki/index.php/ContactMaterial2D</v>
      </c>
      <c r="B61" t="s">
        <v>371</v>
      </c>
      <c r="C61" t="s">
        <v>372</v>
      </c>
    </row>
    <row r="62" spans="1:3" x14ac:dyDescent="0.25">
      <c r="A62" s="1" t="str">
        <f>HYPERLINK("http://opensees.berkeley.edu/wiki/index.php/ContactMaterial3D")</f>
        <v>http://opensees.berkeley.edu/wiki/index.php/ContactMaterial3D</v>
      </c>
      <c r="B62" t="s">
        <v>373</v>
      </c>
      <c r="C62" t="s">
        <v>374</v>
      </c>
    </row>
    <row r="63" spans="1:3" x14ac:dyDescent="0.25">
      <c r="A63" s="1" t="str">
        <f>HYPERLINK("http://opensees.berkeley.edu/wiki/index.php/Corotational_Transformation")</f>
        <v>http://opensees.berkeley.edu/wiki/index.php/Corotational_Transformation</v>
      </c>
      <c r="B63" t="s">
        <v>34</v>
      </c>
      <c r="C63" t="s">
        <v>35</v>
      </c>
    </row>
    <row r="64" spans="1:3" x14ac:dyDescent="0.25">
      <c r="A64" s="1" t="str">
        <f>HYPERLINK("http://opensees.berkeley.edu/wiki/index.php/Corotational_Transformation")</f>
        <v>http://opensees.berkeley.edu/wiki/index.php/Corotational_Transformation</v>
      </c>
      <c r="B64" t="s">
        <v>34</v>
      </c>
      <c r="C64" t="s">
        <v>36</v>
      </c>
    </row>
    <row r="65" spans="1:3" x14ac:dyDescent="0.25">
      <c r="A65" s="1" t="str">
        <f>HYPERLINK("http://opensees.berkeley.edu/wiki/index.php/Corotational_Truss_Element")</f>
        <v>http://opensees.berkeley.edu/wiki/index.php/Corotational_Truss_Element</v>
      </c>
      <c r="B65" t="s">
        <v>164</v>
      </c>
      <c r="C65" t="s">
        <v>165</v>
      </c>
    </row>
    <row r="66" spans="1:3" x14ac:dyDescent="0.25">
      <c r="A66" s="1" t="str">
        <f>HYPERLINK("http://opensees.berkeley.edu/wiki/index.php/Corotational_Truss_Element")</f>
        <v>http://opensees.berkeley.edu/wiki/index.php/Corotational_Truss_Element</v>
      </c>
      <c r="B66" t="s">
        <v>166</v>
      </c>
      <c r="C66" t="s">
        <v>167</v>
      </c>
    </row>
    <row r="67" spans="1:3" x14ac:dyDescent="0.25">
      <c r="A67" s="1" t="str">
        <f>HYPERLINK("http://opensees.berkeley.edu/wiki/index.php/Coulomb_Friction")</f>
        <v>http://opensees.berkeley.edu/wiki/index.php/Coulomb_Friction</v>
      </c>
      <c r="B67" t="s">
        <v>271</v>
      </c>
      <c r="C67" t="s">
        <v>272</v>
      </c>
    </row>
    <row r="68" spans="1:3" x14ac:dyDescent="0.25">
      <c r="A68" s="1" t="str">
        <f>HYPERLINK("http://opensees.berkeley.edu/wiki/index.php/CoupledZeroLength_Element")</f>
        <v>http://opensees.berkeley.edu/wiki/index.php/CoupledZeroLength_Element</v>
      </c>
      <c r="B68" t="s">
        <v>376</v>
      </c>
      <c r="C68" t="s">
        <v>377</v>
      </c>
    </row>
    <row r="69" spans="1:3" x14ac:dyDescent="0.25">
      <c r="A69" s="1" t="s">
        <v>721</v>
      </c>
      <c r="B69" t="s">
        <v>646</v>
      </c>
      <c r="C69" t="s">
        <v>720</v>
      </c>
    </row>
    <row r="70" spans="1:3" x14ac:dyDescent="0.25">
      <c r="A70" s="1" t="str">
        <f>HYPERLINK("http://opensees.berkeley.edu/wiki/index.php/CycLiqCP_Material_(Cyclic_ElasticPlasticity)")</f>
        <v>http://opensees.berkeley.edu/wiki/index.php/CycLiqCP_Material_(Cyclic_ElasticPlasticity)</v>
      </c>
      <c r="B70" t="s">
        <v>445</v>
      </c>
      <c r="C70" t="s">
        <v>446</v>
      </c>
    </row>
    <row r="71" spans="1:3" x14ac:dyDescent="0.25">
      <c r="A71" s="1" t="str">
        <f>HYPERLINK("http://opensees.berkeley.edu/wiki/index.php/CycLiqCPSP_Material")</f>
        <v>http://opensees.berkeley.edu/wiki/index.php/CycLiqCPSP_Material</v>
      </c>
      <c r="B71" t="s">
        <v>489</v>
      </c>
      <c r="C71" t="s">
        <v>490</v>
      </c>
    </row>
    <row r="72" spans="1:3" x14ac:dyDescent="0.25">
      <c r="A72" s="1" t="str">
        <f>HYPERLINK("http://opensees.berkeley.edu/wiki/index.php/Damage2p")</f>
        <v>http://opensees.berkeley.edu/wiki/index.php/Damage2p</v>
      </c>
      <c r="B72" t="s">
        <v>447</v>
      </c>
      <c r="C72" t="s">
        <v>448</v>
      </c>
    </row>
    <row r="73" spans="1:3" x14ac:dyDescent="0.25">
      <c r="A73" s="1" t="str">
        <f>HYPERLINK("http://opensees.berkeley.edu/wiki/index.php/Displacement-Based_Beam-Column_Element")</f>
        <v>http://opensees.berkeley.edu/wiki/index.php/Displacement-Based_Beam-Column_Element</v>
      </c>
      <c r="B73" t="s">
        <v>116</v>
      </c>
      <c r="C73" t="s">
        <v>117</v>
      </c>
    </row>
    <row r="74" spans="1:3" x14ac:dyDescent="0.25">
      <c r="A74" s="1" t="str">
        <f>HYPERLINK("http://opensees.berkeley.edu/wiki/index.php/Displacement-Based_Beam-Column_Element")</f>
        <v>http://opensees.berkeley.edu/wiki/index.php/Displacement-Based_Beam-Column_Element</v>
      </c>
      <c r="B74" t="s">
        <v>116</v>
      </c>
      <c r="C74" t="s">
        <v>118</v>
      </c>
    </row>
    <row r="75" spans="1:3" x14ac:dyDescent="0.25">
      <c r="A75" s="1" t="str">
        <f>HYPERLINK("http://opensees.berkeley.edu/wiki/index.php/Flexure-Shear_Interaction_Displacement-Based_Beam-Column_Element")</f>
        <v>http://opensees.berkeley.edu/wiki/index.php/Flexure-Shear_Interaction_Displacement-Based_Beam-Column_Element</v>
      </c>
      <c r="B75" t="s">
        <v>308</v>
      </c>
      <c r="C75" t="s">
        <v>309</v>
      </c>
    </row>
    <row r="76" spans="1:3" x14ac:dyDescent="0.25">
      <c r="A76" s="1" t="str">
        <f>HYPERLINK("http://opensees.berkeley.edu/wiki/index.php/Displacement_Control")</f>
        <v>http://opensees.berkeley.edu/wiki/index.php/Displacement_Control</v>
      </c>
      <c r="B76" t="s">
        <v>257</v>
      </c>
      <c r="C76" t="s">
        <v>258</v>
      </c>
    </row>
    <row r="77" spans="1:3" x14ac:dyDescent="0.25">
      <c r="A77" s="1" t="str">
        <f>HYPERLINK("http://opensees.berkeley.edu/wiki/index.php/DoddRestrepo")</f>
        <v>http://opensees.berkeley.edu/wiki/index.php/DoddRestrepo</v>
      </c>
      <c r="B77" t="s">
        <v>396</v>
      </c>
      <c r="C77" t="s">
        <v>397</v>
      </c>
    </row>
    <row r="78" spans="1:3" x14ac:dyDescent="0.25">
      <c r="A78" s="1" t="str">
        <f>HYPERLINK("http://opensees.berkeley.edu/wiki/index.php/Drift_Recorder")</f>
        <v>http://opensees.berkeley.edu/wiki/index.php/Drift_Recorder</v>
      </c>
      <c r="B78" t="s">
        <v>336</v>
      </c>
      <c r="C78" t="s">
        <v>337</v>
      </c>
    </row>
    <row r="79" spans="1:3" x14ac:dyDescent="0.25">
      <c r="A79" s="1" t="str">
        <f>HYPERLINK("http://opensees.berkeley.edu/wiki/index.php/Drucker_Prager")</f>
        <v>http://opensees.berkeley.edu/wiki/index.php/Drucker_Prager</v>
      </c>
      <c r="B79" t="s">
        <v>162</v>
      </c>
      <c r="C79" t="s">
        <v>163</v>
      </c>
    </row>
    <row r="80" spans="1:3" x14ac:dyDescent="0.25">
      <c r="A80" s="1" t="s">
        <v>723</v>
      </c>
      <c r="B80" t="s">
        <v>650</v>
      </c>
      <c r="C80" t="s">
        <v>722</v>
      </c>
    </row>
    <row r="81" spans="1:3" x14ac:dyDescent="0.25">
      <c r="A81" s="1" t="str">
        <f>HYPERLINK("http://opensees.berkeley.edu/wiki/index.php/Elastic_Uniaxial_Material")</f>
        <v>http://opensees.berkeley.edu/wiki/index.php/Elastic_Uniaxial_Material</v>
      </c>
      <c r="B81" t="s">
        <v>20</v>
      </c>
      <c r="C81" t="s">
        <v>21</v>
      </c>
    </row>
    <row r="82" spans="1:3" x14ac:dyDescent="0.25">
      <c r="A82" s="1" t="str">
        <f>HYPERLINK("http://opensees.berkeley.edu/wiki/index.php/Elastic_Beam_Column_Element")</f>
        <v>http://opensees.berkeley.edu/wiki/index.php/Elastic_Beam_Column_Element</v>
      </c>
      <c r="B82" t="s">
        <v>111</v>
      </c>
      <c r="C82" t="s">
        <v>613</v>
      </c>
    </row>
    <row r="83" spans="1:3" x14ac:dyDescent="0.25">
      <c r="A83" s="1" t="str">
        <f>HYPERLINK("http://opensees.berkeley.edu/wiki/index.php/Elastic_Beam_Column_Element")</f>
        <v>http://opensees.berkeley.edu/wiki/index.php/Elastic_Beam_Column_Element</v>
      </c>
      <c r="B83" t="s">
        <v>111</v>
      </c>
      <c r="C83" t="s">
        <v>614</v>
      </c>
    </row>
    <row r="84" spans="1:3" x14ac:dyDescent="0.25">
      <c r="A84" s="1" t="str">
        <f>HYPERLINK("http://opensees.berkeley.edu/wiki/index.php/ElasticBilin_Material")</f>
        <v>http://opensees.berkeley.edu/wiki/index.php/ElasticBilin_Material</v>
      </c>
      <c r="B84" t="s">
        <v>378</v>
      </c>
      <c r="C84" t="s">
        <v>379</v>
      </c>
    </row>
    <row r="85" spans="1:3" x14ac:dyDescent="0.25">
      <c r="A85" s="1" t="str">
        <f>HYPERLINK("http://opensees.berkeley.edu/wiki/index.php/Elastic_Isotropic_Material")</f>
        <v>http://opensees.berkeley.edu/wiki/index.php/Elastic_Isotropic_Material</v>
      </c>
      <c r="B85" t="s">
        <v>85</v>
      </c>
      <c r="C85" t="s">
        <v>86</v>
      </c>
    </row>
    <row r="86" spans="1:3" x14ac:dyDescent="0.25">
      <c r="A86" s="1" t="str">
        <f>HYPERLINK("http://opensees.berkeley.edu/wiki/index.php/Elastic_Membrane_Plate_Section")</f>
        <v>http://opensees.berkeley.edu/wiki/index.php/Elastic_Membrane_Plate_Section</v>
      </c>
      <c r="B86" t="s">
        <v>601</v>
      </c>
      <c r="C86" t="s">
        <v>600</v>
      </c>
    </row>
    <row r="87" spans="1:3" x14ac:dyDescent="0.25">
      <c r="A87" s="1" t="str">
        <f>HYPERLINK("http://opensees.berkeley.edu/wiki/index.php/ElasticMultiLinear_Material")</f>
        <v>http://opensees.berkeley.edu/wiki/index.php/ElasticMultiLinear_Material</v>
      </c>
      <c r="B87" t="s">
        <v>412</v>
      </c>
      <c r="C87" t="s">
        <v>413</v>
      </c>
    </row>
    <row r="88" spans="1:3" x14ac:dyDescent="0.25">
      <c r="A88" s="1" t="str">
        <f>HYPERLINK("http://opensees.berkeley.edu/wiki/index.php/Elastic_Orthotropic_Material")</f>
        <v>http://opensees.berkeley.edu/wiki/index.php/Elastic_Orthotropic_Material</v>
      </c>
      <c r="B88" t="s">
        <v>459</v>
      </c>
      <c r="C88" t="s">
        <v>460</v>
      </c>
    </row>
    <row r="89" spans="1:3" x14ac:dyDescent="0.25">
      <c r="A89" s="1" t="str">
        <f>HYPERLINK("http://opensees.berkeley.edu/wiki/index.php/Elastic-Perfectly_Plastic_Material")</f>
        <v>http://opensees.berkeley.edu/wiki/index.php/Elastic-Perfectly_Plastic_Material</v>
      </c>
      <c r="B89" t="s">
        <v>24</v>
      </c>
      <c r="C89" t="s">
        <v>25</v>
      </c>
    </row>
    <row r="90" spans="1:3" x14ac:dyDescent="0.25">
      <c r="A90" s="1" t="str">
        <f>HYPERLINK("http://opensees.berkeley.edu/wiki/index.php/Elastic-Perfectly_Plastic_Gap_Material")</f>
        <v>http://opensees.berkeley.edu/wiki/index.php/Elastic-Perfectly_Plastic_Gap_Material</v>
      </c>
      <c r="B90" t="s">
        <v>65</v>
      </c>
      <c r="C90" t="s">
        <v>66</v>
      </c>
    </row>
    <row r="91" spans="1:3" x14ac:dyDescent="0.25">
      <c r="A91" s="1" t="str">
        <f>HYPERLINK("http://opensees.berkeley.edu/wiki/index.php/Elastic_Timoshenko_Beam_Column_Element")</f>
        <v>http://opensees.berkeley.edu/wiki/index.php/Elastic_Timoshenko_Beam_Column_Element</v>
      </c>
      <c r="B91" t="s">
        <v>505</v>
      </c>
      <c r="C91" t="s">
        <v>625</v>
      </c>
    </row>
    <row r="92" spans="1:3" x14ac:dyDescent="0.25">
      <c r="A92" s="1" t="str">
        <f>HYPERLINK("http://opensees.berkeley.edu/wiki/index.php/Elastic_Timoshenko_Beam_Column_Element")</f>
        <v>http://opensees.berkeley.edu/wiki/index.php/Elastic_Timoshenko_Beam_Column_Element</v>
      </c>
      <c r="B92" t="s">
        <v>505</v>
      </c>
      <c r="C92" t="s">
        <v>626</v>
      </c>
    </row>
    <row r="93" spans="1:3" x14ac:dyDescent="0.25">
      <c r="A93" s="1" t="str">
        <f>HYPERLINK("http://opensees.berkeley.edu/wiki/index.php/ElasticTubularJoint_Element")</f>
        <v>http://opensees.berkeley.edu/wiki/index.php/ElasticTubularJoint_Element</v>
      </c>
      <c r="B93" t="s">
        <v>142</v>
      </c>
      <c r="C93" t="s">
        <v>143</v>
      </c>
    </row>
    <row r="94" spans="1:3" x14ac:dyDescent="0.25">
      <c r="A94" s="1" t="str">
        <f>HYPERLINK("http://opensees.berkeley.edu/wiki/index.php/Elastomeric_Bearing_(Bouc-Wen)_Element")</f>
        <v>http://opensees.berkeley.edu/wiki/index.php/Elastomeric_Bearing_(Bouc-Wen)_Element</v>
      </c>
      <c r="B94" t="s">
        <v>491</v>
      </c>
      <c r="C94" t="s">
        <v>492</v>
      </c>
    </row>
    <row r="95" spans="1:3" x14ac:dyDescent="0.25">
      <c r="A95" s="1" t="str">
        <f>HYPERLINK("http://opensees.berkeley.edu/wiki/index.php/Elastomeric_Bearing_(Bouc-Wen)_Element")</f>
        <v>http://opensees.berkeley.edu/wiki/index.php/Elastomeric_Bearing_(Bouc-Wen)_Element</v>
      </c>
      <c r="B95" t="s">
        <v>491</v>
      </c>
      <c r="C95" t="s">
        <v>493</v>
      </c>
    </row>
    <row r="96" spans="1:3" x14ac:dyDescent="0.25">
      <c r="A96" s="1" t="str">
        <f>HYPERLINK("http://opensees.berkeley.edu/wiki/index.php/Elastomeric_Bearing_(Plasticity)_Element")</f>
        <v>http://opensees.berkeley.edu/wiki/index.php/Elastomeric_Bearing_(Plasticity)_Element</v>
      </c>
      <c r="B96" t="s">
        <v>222</v>
      </c>
      <c r="C96" t="s">
        <v>223</v>
      </c>
    </row>
    <row r="97" spans="1:3" x14ac:dyDescent="0.25">
      <c r="A97" s="1" t="str">
        <f>HYPERLINK("http://opensees.berkeley.edu/wiki/index.php/Elastomeric_Bearing_(Plasticity)_Element")</f>
        <v>http://opensees.berkeley.edu/wiki/index.php/Elastomeric_Bearing_(Plasticity)_Element</v>
      </c>
      <c r="B97" t="s">
        <v>222</v>
      </c>
      <c r="C97" t="s">
        <v>224</v>
      </c>
    </row>
    <row r="98" spans="1:3" x14ac:dyDescent="0.25">
      <c r="A98" s="1" t="s">
        <v>725</v>
      </c>
      <c r="B98" t="s">
        <v>651</v>
      </c>
      <c r="C98" t="s">
        <v>724</v>
      </c>
    </row>
    <row r="99" spans="1:3" x14ac:dyDescent="0.25">
      <c r="A99" s="1" t="str">
        <f>HYPERLINK("http://opensees.berkeley.edu/wiki/index.php/Element_Recorder")</f>
        <v>http://opensees.berkeley.edu/wiki/index.php/Element_Recorder</v>
      </c>
      <c r="B99" t="s">
        <v>60</v>
      </c>
      <c r="C99" t="s">
        <v>61</v>
      </c>
    </row>
    <row r="100" spans="1:3" x14ac:dyDescent="0.25">
      <c r="A100" s="1" t="str">
        <f>HYPERLINK("http://opensees.berkeley.edu/wiki/index.php/Energy_Increment_Test")</f>
        <v>http://opensees.berkeley.edu/wiki/index.php/Energy_Increment_Test</v>
      </c>
      <c r="B100" t="s">
        <v>220</v>
      </c>
      <c r="C100" t="s">
        <v>221</v>
      </c>
    </row>
    <row r="101" spans="1:3" x14ac:dyDescent="0.25">
      <c r="A101" s="1" t="str">
        <f>HYPERLINK("http://opensees.berkeley.edu/wiki/index.php/Enhanced_Strain_Quadrilateral_Element")</f>
        <v>http://opensees.berkeley.edu/wiki/index.php/Enhanced_Strain_Quadrilateral_Element</v>
      </c>
      <c r="B101" t="s">
        <v>316</v>
      </c>
      <c r="C101" t="s">
        <v>317</v>
      </c>
    </row>
    <row r="102" spans="1:3" x14ac:dyDescent="0.25">
      <c r="A102" s="1" t="str">
        <f>HYPERLINK("http://opensees.berkeley.edu/wiki/index.php/Elastic-No_Tension_Material")</f>
        <v>http://opensees.berkeley.edu/wiki/index.php/Elastic-No_Tension_Material</v>
      </c>
      <c r="B102" t="s">
        <v>67</v>
      </c>
      <c r="C102" t="s">
        <v>68</v>
      </c>
    </row>
    <row r="103" spans="1:3" x14ac:dyDescent="0.25">
      <c r="A103" s="1" t="str">
        <f>HYPERLINK("http://opensees.berkeley.edu/wiki/index.php/ElementEnvelopeRecorder")</f>
        <v>http://opensees.berkeley.edu/wiki/index.php/ElementEnvelopeRecorder</v>
      </c>
      <c r="B103" t="s">
        <v>62</v>
      </c>
      <c r="C103" t="s">
        <v>63</v>
      </c>
    </row>
    <row r="104" spans="1:3" x14ac:dyDescent="0.25">
      <c r="A104" s="1" t="str">
        <f>HYPERLINK("http://opensees.berkeley.edu/wiki/index.php/Node_Envelope_Recorder")</f>
        <v>http://opensees.berkeley.edu/wiki/index.php/Node_Envelope_Recorder</v>
      </c>
      <c r="B104" t="s">
        <v>132</v>
      </c>
      <c r="C104" t="s">
        <v>133</v>
      </c>
    </row>
    <row r="105" spans="1:3" x14ac:dyDescent="0.25">
      <c r="A105" s="1" t="str">
        <f>HYPERLINK("http://opensees.berkeley.edu/wiki/index.php/Explicit_Difference")</f>
        <v>http://opensees.berkeley.edu/wiki/index.php/Explicit_Difference</v>
      </c>
      <c r="B105" t="s">
        <v>543</v>
      </c>
      <c r="C105" t="s">
        <v>544</v>
      </c>
    </row>
    <row r="106" spans="1:3" x14ac:dyDescent="0.25">
      <c r="A106" s="1" t="s">
        <v>719</v>
      </c>
      <c r="B106" t="s">
        <v>652</v>
      </c>
      <c r="C106" t="s">
        <v>714</v>
      </c>
    </row>
    <row r="107" spans="1:3" x14ac:dyDescent="0.25">
      <c r="A107" s="1" t="s">
        <v>719</v>
      </c>
      <c r="B107" t="s">
        <v>653</v>
      </c>
      <c r="C107" t="s">
        <v>710</v>
      </c>
    </row>
    <row r="108" spans="1:3" x14ac:dyDescent="0.25">
      <c r="A108" s="1" t="s">
        <v>719</v>
      </c>
      <c r="B108" t="s">
        <v>654</v>
      </c>
      <c r="C108" t="s">
        <v>712</v>
      </c>
    </row>
    <row r="109" spans="1:3" x14ac:dyDescent="0.25">
      <c r="A109" s="1" t="s">
        <v>719</v>
      </c>
      <c r="B109" t="s">
        <v>655</v>
      </c>
      <c r="C109" t="s">
        <v>727</v>
      </c>
    </row>
    <row r="110" spans="1:3" x14ac:dyDescent="0.25">
      <c r="A110" s="1" t="str">
        <f>HYPERLINK("http://opensees.berkeley.edu/wiki/index.php/Fatigue_Material")</f>
        <v>http://opensees.berkeley.edu/wiki/index.php/Fatigue_Material</v>
      </c>
      <c r="B110" t="s">
        <v>148</v>
      </c>
      <c r="C110" t="s">
        <v>149</v>
      </c>
    </row>
    <row r="111" spans="1:3" x14ac:dyDescent="0.25">
      <c r="A111" s="1" t="str">
        <f>HYPERLINK("http://opensees.berkeley.edu/wiki/index.php/Flexure-Shear_Interaction_Displacement-Based_Beam-Column_Element")</f>
        <v>http://opensees.berkeley.edu/wiki/index.php/Flexure-Shear_Interaction_Displacement-Based_Beam-Column_Element</v>
      </c>
      <c r="B111" t="s">
        <v>603</v>
      </c>
      <c r="C111" t="s">
        <v>602</v>
      </c>
    </row>
    <row r="112" spans="1:3" x14ac:dyDescent="0.25">
      <c r="A112" s="1" t="str">
        <f>HYPERLINK("http://opensees.berkeley.edu/wiki/index.php/Fixed_Number_of_Iterations")</f>
        <v>http://opensees.berkeley.edu/wiki/index.php/Fixed_Number_of_Iterations</v>
      </c>
      <c r="B112" t="s">
        <v>443</v>
      </c>
      <c r="C112" t="s">
        <v>444</v>
      </c>
    </row>
    <row r="113" spans="1:3" x14ac:dyDescent="0.25">
      <c r="A113" s="1" t="str">
        <f>HYPERLINK("http://opensees.berkeley.edu/wiki/index.php/Flat_Slider_Bearing_Element")</f>
        <v>http://opensees.berkeley.edu/wiki/index.php/Flat_Slider_Bearing_Element</v>
      </c>
      <c r="B113" t="s">
        <v>239</v>
      </c>
      <c r="C113" t="s">
        <v>240</v>
      </c>
    </row>
    <row r="114" spans="1:3" x14ac:dyDescent="0.25">
      <c r="A114" s="1" t="str">
        <f>HYPERLINK("http://opensees.berkeley.edu/wiki/index.php/Flat_Slider_Bearing_Element")</f>
        <v>http://opensees.berkeley.edu/wiki/index.php/Flat_Slider_Bearing_Element</v>
      </c>
      <c r="B114" t="s">
        <v>239</v>
      </c>
      <c r="C114" t="s">
        <v>241</v>
      </c>
    </row>
    <row r="115" spans="1:3" x14ac:dyDescent="0.25">
      <c r="A115" s="1" t="str">
        <f>HYPERLINK("http://opensees.berkeley.edu/wiki/index.php/FluidSolidPorousMaterial")</f>
        <v>http://opensees.berkeley.edu/wiki/index.php/FluidSolidPorousMaterial</v>
      </c>
      <c r="B115" t="s">
        <v>416</v>
      </c>
      <c r="C115" t="s">
        <v>417</v>
      </c>
    </row>
    <row r="116" spans="1:3" x14ac:dyDescent="0.25">
      <c r="A116" s="1" t="str">
        <f>HYPERLINK("http://opensees.berkeley.edu/wiki/index.php/Force-Based_Beam-Column_Element")</f>
        <v>http://opensees.berkeley.edu/wiki/index.php/Force-Based_Beam-Column_Element</v>
      </c>
      <c r="B116" t="s">
        <v>112</v>
      </c>
      <c r="C116" t="s">
        <v>604</v>
      </c>
    </row>
    <row r="117" spans="1:3" x14ac:dyDescent="0.25">
      <c r="A117" s="1" t="str">
        <f>HYPERLINK("http://opensees.berkeley.edu/wiki/index.php/Force-Based_Beam-Column_Element")</f>
        <v>http://opensees.berkeley.edu/wiki/index.php/Force-Based_Beam-Column_Element</v>
      </c>
      <c r="B117" t="s">
        <v>112</v>
      </c>
      <c r="C117" t="s">
        <v>113</v>
      </c>
    </row>
    <row r="118" spans="1:3" x14ac:dyDescent="0.25">
      <c r="A118" s="1" t="str">
        <f>HYPERLINK("http://opensees.berkeley.edu/wiki/index.php/Beam_With_Hinges_Element")</f>
        <v>http://opensees.berkeley.edu/wiki/index.php/Beam_With_Hinges_Element</v>
      </c>
      <c r="B118" t="s">
        <v>112</v>
      </c>
      <c r="C118" t="s">
        <v>605</v>
      </c>
    </row>
    <row r="119" spans="1:3" x14ac:dyDescent="0.25">
      <c r="A119" s="1" t="str">
        <f>HYPERLINK("http://opensees.berkeley.edu/wiki/index.php/FourNodeTetrahedron")</f>
        <v>http://opensees.berkeley.edu/wiki/index.php/FourNodeTetrahedron</v>
      </c>
      <c r="B119" t="s">
        <v>549</v>
      </c>
      <c r="C119" t="s">
        <v>550</v>
      </c>
    </row>
    <row r="120" spans="1:3" x14ac:dyDescent="0.25">
      <c r="A120" s="1" t="s">
        <v>729</v>
      </c>
      <c r="B120" t="s">
        <v>657</v>
      </c>
      <c r="C120" t="s">
        <v>728</v>
      </c>
    </row>
    <row r="121" spans="1:3" x14ac:dyDescent="0.25">
      <c r="A121" s="1" t="str">
        <f>HYPERLINK("http://opensees.berkeley.edu/wiki/index.php/FRPConfinedConcrete")</f>
        <v>http://opensees.berkeley.edu/wiki/index.php/FRPConfinedConcrete</v>
      </c>
      <c r="B121" t="s">
        <v>522</v>
      </c>
      <c r="C121" t="s">
        <v>523</v>
      </c>
    </row>
    <row r="122" spans="1:3" x14ac:dyDescent="0.25">
      <c r="A122" s="1" t="str">
        <f>HYPERLINK("http://opensees.berkeley.edu/wiki/index.php/User_talk:Kkolozvari")</f>
        <v>http://opensees.berkeley.edu/wiki/index.php/User_talk:Kkolozvari</v>
      </c>
      <c r="B122" t="s">
        <v>532</v>
      </c>
      <c r="C122" t="s">
        <v>533</v>
      </c>
    </row>
    <row r="123" spans="1:3" x14ac:dyDescent="0.25">
      <c r="A123" s="1" t="str">
        <f>HYPERLINK("http://opensees.berkeley.edu/wiki/index.php/FSAM_-_2D_RC_Panel_Constitutive_Behavior")</f>
        <v>http://opensees.berkeley.edu/wiki/index.php/FSAM_-_2D_RC_Panel_Constitutive_Behavior</v>
      </c>
      <c r="B123" t="s">
        <v>532</v>
      </c>
      <c r="C123" t="s">
        <v>533</v>
      </c>
    </row>
    <row r="124" spans="1:3" x14ac:dyDescent="0.25">
      <c r="A124" s="1" t="str">
        <f>HYPERLINK("http://opensees.berkeley.edu/wiki/index.php/FullGeneral")</f>
        <v>http://opensees.berkeley.edu/wiki/index.php/FullGeneral</v>
      </c>
      <c r="B124" t="s">
        <v>477</v>
      </c>
      <c r="C124" t="s">
        <v>478</v>
      </c>
    </row>
    <row r="125" spans="1:3" x14ac:dyDescent="0.25">
      <c r="A125" s="1" t="str">
        <f>HYPERLINK("http://opensees.berkeley.edu/wiki/index.php/Generalized_Alpha_Method")</f>
        <v>http://opensees.berkeley.edu/wiki/index.php/Generalized_Alpha_Method</v>
      </c>
      <c r="B125" t="s">
        <v>158</v>
      </c>
      <c r="C125" t="s">
        <v>159</v>
      </c>
    </row>
    <row r="126" spans="1:3" x14ac:dyDescent="0.25">
      <c r="A126" s="1" t="str">
        <f>HYPERLINK("http://opensees.berkeley.edu/wiki/index.php/Hardening_Material")</f>
        <v>http://opensees.berkeley.edu/wiki/index.php/Hardening_Material</v>
      </c>
      <c r="B126" t="s">
        <v>73</v>
      </c>
      <c r="C126" t="s">
        <v>74</v>
      </c>
    </row>
    <row r="127" spans="1:3" x14ac:dyDescent="0.25">
      <c r="A127" s="1" t="s">
        <v>731</v>
      </c>
      <c r="B127" t="s">
        <v>659</v>
      </c>
      <c r="C127" t="s">
        <v>730</v>
      </c>
    </row>
    <row r="128" spans="1:3" x14ac:dyDescent="0.25">
      <c r="A128" s="1" t="str">
        <f>HYPERLINK("http://opensees.berkeley.edu/wiki/index.php/Hilber-Hughes-Taylor_Method")</f>
        <v>http://opensees.berkeley.edu/wiki/index.php/Hilber-Hughes-Taylor_Method</v>
      </c>
      <c r="B128" t="s">
        <v>156</v>
      </c>
      <c r="C128" t="s">
        <v>157</v>
      </c>
    </row>
    <row r="129" spans="1:3" x14ac:dyDescent="0.25">
      <c r="A129" s="1" t="str">
        <f>HYPERLINK("http://opensees.berkeley.edu/wiki/index.php/Hyperbolic_Gap_Material")</f>
        <v>http://opensees.berkeley.edu/wiki/index.php/Hyperbolic_Gap_Material</v>
      </c>
      <c r="B129" t="s">
        <v>281</v>
      </c>
      <c r="C129" t="s">
        <v>282</v>
      </c>
    </row>
    <row r="130" spans="1:3" x14ac:dyDescent="0.25">
      <c r="A130" s="1" t="str">
        <f>HYPERLINK("http://opensees.berkeley.edu/wiki/index.php/Hysteretic_Material")</f>
        <v>http://opensees.berkeley.edu/wiki/index.php/Hysteretic_Material</v>
      </c>
      <c r="B130" t="s">
        <v>134</v>
      </c>
      <c r="C130" t="s">
        <v>135</v>
      </c>
    </row>
    <row r="131" spans="1:3" x14ac:dyDescent="0.25">
      <c r="A131" s="1" t="s">
        <v>733</v>
      </c>
      <c r="B131" t="s">
        <v>660</v>
      </c>
      <c r="C131" t="s">
        <v>732</v>
      </c>
    </row>
    <row r="132" spans="1:3" x14ac:dyDescent="0.25">
      <c r="A132" s="1" t="str">
        <f>HYPERLINK("http://opensees.berkeley.edu/wiki/index.php/InitialStateAnalysisWrapper")</f>
        <v>http://opensees.berkeley.edu/wiki/index.php/InitialStateAnalysisWrapper</v>
      </c>
      <c r="B132" t="s">
        <v>410</v>
      </c>
      <c r="C132" t="s">
        <v>411</v>
      </c>
    </row>
    <row r="133" spans="1:3" x14ac:dyDescent="0.25">
      <c r="A133" s="1" t="str">
        <f>HYPERLINK("http://opensees.berkeley.edu/wiki/index.php/Initial_Strain_Material")</f>
        <v>http://opensees.berkeley.edu/wiki/index.php/Initial_Strain_Material</v>
      </c>
      <c r="B133" t="s">
        <v>348</v>
      </c>
      <c r="C133" t="s">
        <v>349</v>
      </c>
    </row>
    <row r="134" spans="1:3" x14ac:dyDescent="0.25">
      <c r="A134" s="1" t="str">
        <f>HYPERLINK("http://opensees.berkeley.edu/wiki/index.php/Initial_Stress_Material")</f>
        <v>http://opensees.berkeley.edu/wiki/index.php/Initial_Stress_Material</v>
      </c>
      <c r="B134" t="s">
        <v>350</v>
      </c>
      <c r="C134" t="s">
        <v>351</v>
      </c>
    </row>
    <row r="135" spans="1:3" x14ac:dyDescent="0.25">
      <c r="A135" s="1" t="s">
        <v>702</v>
      </c>
      <c r="B135" t="s">
        <v>700</v>
      </c>
      <c r="C135" t="s">
        <v>699</v>
      </c>
    </row>
    <row r="136" spans="1:3" x14ac:dyDescent="0.25">
      <c r="A136" s="1" t="str">
        <f>HYPERLINK("http://opensees.berkeley.edu/wiki/index.php/Isolator2spring_Section")</f>
        <v>http://opensees.berkeley.edu/wiki/index.php/Isolator2spring_Section</v>
      </c>
      <c r="B136" t="s">
        <v>622</v>
      </c>
      <c r="C136" t="s">
        <v>621</v>
      </c>
    </row>
    <row r="137" spans="1:3" x14ac:dyDescent="0.25">
      <c r="A137" s="1" t="str">
        <f>HYPERLINK("http://opensees.berkeley.edu/wiki/index.php/J2_Plasticity_Material")</f>
        <v>http://opensees.berkeley.edu/wiki/index.php/J2_Plasticity_Material</v>
      </c>
      <c r="B137" t="s">
        <v>87</v>
      </c>
      <c r="C137" t="s">
        <v>88</v>
      </c>
    </row>
    <row r="138" spans="1:3" x14ac:dyDescent="0.25">
      <c r="A138" s="1" t="str">
        <f>HYPERLINK("http://opensees.berkeley.edu/wiki/index.php/Joint2D_Element")</f>
        <v>http://opensees.berkeley.edu/wiki/index.php/Joint2D_Element</v>
      </c>
      <c r="B138" t="s">
        <v>380</v>
      </c>
      <c r="C138" t="s">
        <v>381</v>
      </c>
    </row>
    <row r="139" spans="1:3" x14ac:dyDescent="0.25">
      <c r="A139" s="1" t="str">
        <f>HYPERLINK("http://opensees.berkeley.edu/wiki/index.php/KikuchiAikenHDR_Material")</f>
        <v>http://opensees.berkeley.edu/wiki/index.php/KikuchiAikenHDR_Material</v>
      </c>
      <c r="B139" t="s">
        <v>453</v>
      </c>
      <c r="C139" t="s">
        <v>454</v>
      </c>
    </row>
    <row r="140" spans="1:3" x14ac:dyDescent="0.25">
      <c r="A140" s="1" t="str">
        <f>HYPERLINK("http://opensees.berkeley.edu/wiki/index.php/KikuchiAikenLRB_Material")</f>
        <v>http://opensees.berkeley.edu/wiki/index.php/KikuchiAikenLRB_Material</v>
      </c>
      <c r="B140" t="s">
        <v>467</v>
      </c>
      <c r="C140" t="s">
        <v>468</v>
      </c>
    </row>
    <row r="141" spans="1:3" x14ac:dyDescent="0.25">
      <c r="A141" s="1" t="str">
        <f>HYPERLINK("http://opensees.berkeley.edu/wiki/index.php/KikuchiBearing_Element")</f>
        <v>http://opensees.berkeley.edu/wiki/index.php/KikuchiBearing_Element</v>
      </c>
      <c r="B141" t="s">
        <v>469</v>
      </c>
      <c r="C141" t="s">
        <v>470</v>
      </c>
    </row>
    <row r="142" spans="1:3" x14ac:dyDescent="0.25">
      <c r="A142" s="1" t="str">
        <f>HYPERLINK("http://opensees.berkeley.edu/wiki/index.php/Krylov-Newton_Algorithm")</f>
        <v>http://opensees.berkeley.edu/wiki/index.php/Krylov-Newton_Algorithm</v>
      </c>
      <c r="B142" t="s">
        <v>212</v>
      </c>
      <c r="C142" t="s">
        <v>213</v>
      </c>
    </row>
    <row r="143" spans="1:3" x14ac:dyDescent="0.25">
      <c r="A143" s="1" t="str">
        <f>HYPERLINK("http://opensees.berkeley.edu/wiki/index.php/Lagrange_Multipliers")</f>
        <v>http://opensees.berkeley.edu/wiki/index.php/Lagrange_Multipliers</v>
      </c>
      <c r="B143" t="s">
        <v>198</v>
      </c>
      <c r="C143" t="s">
        <v>199</v>
      </c>
    </row>
    <row r="144" spans="1:3" x14ac:dyDescent="0.25">
      <c r="A144" s="1" t="s">
        <v>737</v>
      </c>
      <c r="B144" t="s">
        <v>662</v>
      </c>
      <c r="C144" t="s">
        <v>736</v>
      </c>
    </row>
    <row r="145" spans="1:3" x14ac:dyDescent="0.25">
      <c r="A145" s="1" t="s">
        <v>739</v>
      </c>
      <c r="B145" t="s">
        <v>663</v>
      </c>
      <c r="C145" t="s">
        <v>738</v>
      </c>
    </row>
    <row r="146" spans="1:3" x14ac:dyDescent="0.25">
      <c r="A146" s="1" t="str">
        <f>HYPERLINK("http://opensees.berkeley.edu/wiki/index.php/Limit_State_Material")</f>
        <v>http://opensees.berkeley.edu/wiki/index.php/Limit_State_Material</v>
      </c>
      <c r="B146" t="s">
        <v>283</v>
      </c>
      <c r="C146" t="s">
        <v>284</v>
      </c>
    </row>
    <row r="147" spans="1:3" x14ac:dyDescent="0.25">
      <c r="A147" s="1" t="str">
        <f>HYPERLINK("http://opensees.berkeley.edu/wiki/index.php/Linear_Transformation")</f>
        <v>http://opensees.berkeley.edu/wiki/index.php/Linear_Transformation</v>
      </c>
      <c r="B147" t="s">
        <v>28</v>
      </c>
      <c r="C147" t="s">
        <v>29</v>
      </c>
    </row>
    <row r="148" spans="1:3" x14ac:dyDescent="0.25">
      <c r="A148" s="1" t="str">
        <f>HYPERLINK("http://opensees.berkeley.edu/wiki/index.php/Linear_Transformation")</f>
        <v>http://opensees.berkeley.edu/wiki/index.php/Linear_Transformation</v>
      </c>
      <c r="B148" t="s">
        <v>28</v>
      </c>
      <c r="C148" t="s">
        <v>30</v>
      </c>
    </row>
    <row r="149" spans="1:3" x14ac:dyDescent="0.25">
      <c r="A149" s="1" t="str">
        <f>HYPERLINK("http://opensees.berkeley.edu/wiki/index.php/Linear_Algorithm")</f>
        <v>http://opensees.berkeley.edu/wiki/index.php/Linear_Algorithm</v>
      </c>
      <c r="B149" t="s">
        <v>28</v>
      </c>
      <c r="C149" t="s">
        <v>127</v>
      </c>
    </row>
    <row r="150" spans="1:3" x14ac:dyDescent="0.25">
      <c r="A150" s="1" t="str">
        <f>HYPERLINK("http://opensees.berkeley.edu/wiki/index.php/Linear_TimeSeries")</f>
        <v>http://opensees.berkeley.edu/wiki/index.php/Linear_TimeSeries</v>
      </c>
      <c r="B150" t="s">
        <v>28</v>
      </c>
      <c r="C150" t="s">
        <v>176</v>
      </c>
    </row>
    <row r="151" spans="1:3" x14ac:dyDescent="0.25">
      <c r="A151" s="1" t="str">
        <f>HYPERLINK("http://opensees.berkeley.edu/wiki/index.php/Load_Control")</f>
        <v>http://opensees.berkeley.edu/wiki/index.php/Load_Control</v>
      </c>
      <c r="B151" t="s">
        <v>255</v>
      </c>
      <c r="C151" t="s">
        <v>256</v>
      </c>
    </row>
    <row r="152" spans="1:3" x14ac:dyDescent="0.25">
      <c r="A152" s="1" t="str">
        <f>HYPERLINK("http://opensees.berkeley.edu/wiki/index.php/Manzari_Dafalias_Material")</f>
        <v>http://opensees.berkeley.edu/wiki/index.php/Manzari_Dafalias_Material</v>
      </c>
      <c r="B152" t="s">
        <v>479</v>
      </c>
      <c r="C152" t="s">
        <v>480</v>
      </c>
    </row>
    <row r="153" spans="1:3" x14ac:dyDescent="0.25">
      <c r="A153" s="1" t="str">
        <f>HYPERLINK("http://opensees.berkeley.edu/wiki/index.php/MinMax_Material")</f>
        <v>http://opensees.berkeley.edu/wiki/index.php/MinMax_Material</v>
      </c>
      <c r="B153" t="s">
        <v>279</v>
      </c>
      <c r="C153" t="s">
        <v>280</v>
      </c>
    </row>
    <row r="154" spans="1:3" x14ac:dyDescent="0.25">
      <c r="A154" s="1" t="str">
        <f>HYPERLINK("http://opensees.berkeley.edu/wiki/index.php/Minimum_Unbalanced_Displacement_Norm")</f>
        <v>http://opensees.berkeley.edu/wiki/index.php/Minimum_Unbalanced_Displacement_Norm</v>
      </c>
      <c r="B154" t="s">
        <v>340</v>
      </c>
      <c r="C154" t="s">
        <v>341</v>
      </c>
    </row>
    <row r="155" spans="1:3" x14ac:dyDescent="0.25">
      <c r="A155" s="1" t="str">
        <f>HYPERLINK("http://opensees.berkeley.edu/wiki/index.php/Elastic_Beam_Column_Element_with_Stiffness_Modifiers")</f>
        <v>http://opensees.berkeley.edu/wiki/index.php/Elastic_Beam_Column_Element_with_Stiffness_Modifiers</v>
      </c>
      <c r="B155" t="s">
        <v>352</v>
      </c>
      <c r="C155" t="s">
        <v>615</v>
      </c>
    </row>
    <row r="156" spans="1:3" x14ac:dyDescent="0.25">
      <c r="A156" s="1" t="str">
        <f>HYPERLINK("http://opensees.berkeley.edu/wiki/index.php/Modified_Newton_Algorithm")</f>
        <v>http://opensees.berkeley.edu/wiki/index.php/Modified_Newton_Algorithm</v>
      </c>
      <c r="B156" t="s">
        <v>209</v>
      </c>
      <c r="C156" t="s">
        <v>210</v>
      </c>
    </row>
    <row r="157" spans="1:3" x14ac:dyDescent="0.25">
      <c r="A157" s="1" t="str">
        <f>HYPERLINK("http://opensees.berkeley.edu/wiki/index.php/Modified_Ibarra-Medina-Krawinkler_Deterioration_Model_with_Peak-Oriented_Hysteretic_Response_(ModIMKPeakOriented_Material)")</f>
        <v>http://opensees.berkeley.edu/wiki/index.php/Modified_Ibarra-Medina-Krawinkler_Deterioration_Model_with_Peak-Oriented_Hysteretic_Response_(ModIMKPeakOriented_Material)</v>
      </c>
      <c r="B157" t="s">
        <v>435</v>
      </c>
      <c r="C157" t="s">
        <v>436</v>
      </c>
    </row>
    <row r="158" spans="1:3" x14ac:dyDescent="0.25">
      <c r="A158" s="1" t="str">
        <f>HYPERLINK("http://opensees.berkeley.edu/wiki/index.php/Modified_Ibarra-Medina-Krawinkler_Deterioration_Model_with_Pinched_Hysteretic_Response_(ModIMKPinching_Material)")</f>
        <v>http://opensees.berkeley.edu/wiki/index.php/Modified_Ibarra-Medina-Krawinkler_Deterioration_Model_with_Pinched_Hysteretic_Response_(ModIMKPinching_Material)</v>
      </c>
      <c r="B158" t="s">
        <v>437</v>
      </c>
      <c r="C158" t="s">
        <v>438</v>
      </c>
    </row>
    <row r="159" spans="1:3" x14ac:dyDescent="0.25">
      <c r="A159" s="1" t="str">
        <f>HYPERLINK("http://opensees.berkeley.edu/wiki/index.php/MultiLinear_Material")</f>
        <v>http://opensees.berkeley.edu/wiki/index.php/MultiLinear_Material</v>
      </c>
      <c r="B159" t="s">
        <v>449</v>
      </c>
      <c r="C159" t="s">
        <v>450</v>
      </c>
    </row>
    <row r="160" spans="1:3" x14ac:dyDescent="0.25">
      <c r="A160" s="1" t="str">
        <f>HYPERLINK("http://opensees.berkeley.edu/wiki/index.php/MultipleShearSpring_Element")</f>
        <v>http://opensees.berkeley.edu/wiki/index.php/MultipleShearSpring_Element</v>
      </c>
      <c r="B160" t="s">
        <v>455</v>
      </c>
      <c r="C160" t="s">
        <v>456</v>
      </c>
    </row>
    <row r="161" spans="1:3" x14ac:dyDescent="0.25">
      <c r="A161" s="1" t="str">
        <f>HYPERLINK("http://opensees.berkeley.edu/wiki/index.php/Multi-Support_Excitation_Pattern")</f>
        <v>http://opensees.berkeley.edu/wiki/index.php/Multi-Support_Excitation_Pattern</v>
      </c>
      <c r="B161" t="s">
        <v>562</v>
      </c>
      <c r="C161" t="s">
        <v>693</v>
      </c>
    </row>
    <row r="162" spans="1:3" x14ac:dyDescent="0.25">
      <c r="A162" s="1" t="str">
        <f>HYPERLINK("http://opensees.berkeley.edu/wiki/index.php/User_talk:Kkolozvari")</f>
        <v>http://opensees.berkeley.edu/wiki/index.php/User_talk:Kkolozvari</v>
      </c>
      <c r="B162" t="s">
        <v>524</v>
      </c>
      <c r="C162" t="s">
        <v>525</v>
      </c>
    </row>
    <row r="163" spans="1:3" x14ac:dyDescent="0.25">
      <c r="A163" s="1" t="str">
        <f>HYPERLINK("http://opensees.berkeley.edu/wiki/index.php/MVLEM_-_Multiple-Vertical-Line-Element-Model_for_RC_Walls")</f>
        <v>http://opensees.berkeley.edu/wiki/index.php/MVLEM_-_Multiple-Vertical-Line-Element-Model_for_RC_Walls</v>
      </c>
      <c r="B163" t="s">
        <v>524</v>
      </c>
      <c r="C163" t="s">
        <v>525</v>
      </c>
    </row>
    <row r="164" spans="1:3" x14ac:dyDescent="0.25">
      <c r="A164" s="1" t="str">
        <f>HYPERLINK("http://opensees.berkeley.edu/wiki/index.php/NDFiber_Section")</f>
        <v>http://opensees.berkeley.edu/wiki/index.php/NDFiber_Section</v>
      </c>
      <c r="B164" t="s">
        <v>618</v>
      </c>
      <c r="C164" t="s">
        <v>617</v>
      </c>
    </row>
    <row r="165" spans="1:3" x14ac:dyDescent="0.25">
      <c r="A165" s="1" t="str">
        <f>HYPERLINK("http://opensees.berkeley.edu/wiki/index.php/Newmark_Method")</f>
        <v>http://opensees.berkeley.edu/wiki/index.php/Newmark_Method</v>
      </c>
      <c r="B165" t="s">
        <v>154</v>
      </c>
      <c r="C165" t="s">
        <v>155</v>
      </c>
    </row>
    <row r="166" spans="1:3" x14ac:dyDescent="0.25">
      <c r="A166" s="1" t="str">
        <f>HYPERLINK("http://opensees.berkeley.edu/wiki/index.php/Newton_Algorithm")</f>
        <v>http://opensees.berkeley.edu/wiki/index.php/Newton_Algorithm</v>
      </c>
      <c r="B166" t="s">
        <v>207</v>
      </c>
      <c r="C166" t="s">
        <v>208</v>
      </c>
    </row>
    <row r="167" spans="1:3" x14ac:dyDescent="0.25">
      <c r="A167" s="1" t="str">
        <f>HYPERLINK("http://opensees.berkeley.edu/wiki/index.php/Newton_with_Line_Search_Algorithm")</f>
        <v>http://opensees.berkeley.edu/wiki/index.php/Newton_with_Line_Search_Algorithm</v>
      </c>
      <c r="B167" t="s">
        <v>214</v>
      </c>
      <c r="C167" t="s">
        <v>215</v>
      </c>
    </row>
    <row r="168" spans="1:3" x14ac:dyDescent="0.25">
      <c r="A168" s="1" t="str">
        <f>HYPERLINK("http://opensees.berkeley.edu/wiki/index.php/Node_Recorder")</f>
        <v>http://opensees.berkeley.edu/wiki/index.php/Node_Recorder</v>
      </c>
      <c r="B168" t="s">
        <v>130</v>
      </c>
      <c r="C168" t="s">
        <v>131</v>
      </c>
    </row>
    <row r="169" spans="1:3" x14ac:dyDescent="0.25">
      <c r="A169" s="1" t="str">
        <f>HYPERLINK("http://opensees.berkeley.edu/wiki/index.php/Force-Based_Beam-Column_Element")</f>
        <v>http://opensees.berkeley.edu/wiki/index.php/Force-Based_Beam-Column_Element</v>
      </c>
      <c r="B169" t="s">
        <v>114</v>
      </c>
      <c r="C169" t="s">
        <v>115</v>
      </c>
    </row>
    <row r="170" spans="1:3" x14ac:dyDescent="0.25">
      <c r="A170" s="1" t="str">
        <f>HYPERLINK("http://opensees.berkeley.edu/wiki/index.php/Norm_Displacement_Increment_Test")</f>
        <v>http://opensees.berkeley.edu/wiki/index.php/Norm_Displacement_Increment_Test</v>
      </c>
      <c r="B170" t="s">
        <v>218</v>
      </c>
      <c r="C170" t="s">
        <v>219</v>
      </c>
    </row>
    <row r="171" spans="1:3" x14ac:dyDescent="0.25">
      <c r="A171" s="1" t="str">
        <f>HYPERLINK("http://opensees.berkeley.edu/wiki/index.php/Norm_Unbalance_Test")</f>
        <v>http://opensees.berkeley.edu/wiki/index.php/Norm_Unbalance_Test</v>
      </c>
      <c r="B171" t="s">
        <v>216</v>
      </c>
      <c r="C171" t="s">
        <v>217</v>
      </c>
    </row>
    <row r="172" spans="1:3" x14ac:dyDescent="0.25">
      <c r="A172" s="1" t="str">
        <f>HYPERLINK("http://opensees.berkeley.edu/wiki/index.php/Parallel_Material")</f>
        <v>http://opensees.berkeley.edu/wiki/index.php/Parallel_Material</v>
      </c>
      <c r="B172" t="s">
        <v>69</v>
      </c>
      <c r="C172" t="s">
        <v>70</v>
      </c>
    </row>
    <row r="173" spans="1:3" x14ac:dyDescent="0.25">
      <c r="A173" s="1" t="str">
        <f>HYPERLINK("http://opensees.berkeley.edu/wiki/index.php/Path_TimeSeries")</f>
        <v>http://opensees.berkeley.edu/wiki/index.php/Path_TimeSeries</v>
      </c>
      <c r="B173" t="s">
        <v>185</v>
      </c>
      <c r="C173" t="s">
        <v>186</v>
      </c>
    </row>
    <row r="174" spans="1:3" x14ac:dyDescent="0.25">
      <c r="A174" s="1" t="str">
        <f>HYPERLINK("http://opensees.berkeley.edu/wiki/index.php/Path_TimeSeries")</f>
        <v>http://opensees.berkeley.edu/wiki/index.php/Path_TimeSeries</v>
      </c>
      <c r="B174" t="s">
        <v>185</v>
      </c>
      <c r="C174" t="s">
        <v>187</v>
      </c>
    </row>
    <row r="175" spans="1:3" x14ac:dyDescent="0.25">
      <c r="A175" s="1" t="str">
        <f>HYPERLINK("http://opensees.berkeley.edu/wiki/index.php/Path_TimeSeries")</f>
        <v>http://opensees.berkeley.edu/wiki/index.php/Path_TimeSeries</v>
      </c>
      <c r="B175" t="s">
        <v>185</v>
      </c>
      <c r="C175" t="s">
        <v>188</v>
      </c>
    </row>
    <row r="176" spans="1:3" x14ac:dyDescent="0.25">
      <c r="A176" s="1" t="str">
        <f>HYPERLINK("http://opensees.berkeley.edu/wiki/index.php/Path_TimeSeries")</f>
        <v>http://opensees.berkeley.edu/wiki/index.php/Path_TimeSeries</v>
      </c>
      <c r="B176" t="s">
        <v>185</v>
      </c>
      <c r="C176" t="s">
        <v>189</v>
      </c>
    </row>
    <row r="177" spans="1:3" x14ac:dyDescent="0.25">
      <c r="A177" s="1" t="str">
        <f>HYPERLINK("http://opensees.berkeley.edu/wiki/index.php/PDelta_Transformation")</f>
        <v>http://opensees.berkeley.edu/wiki/index.php/PDelta_Transformation</v>
      </c>
      <c r="B177" t="s">
        <v>31</v>
      </c>
      <c r="C177" t="s">
        <v>32</v>
      </c>
    </row>
    <row r="178" spans="1:3" x14ac:dyDescent="0.25">
      <c r="A178" s="1" t="str">
        <f>HYPERLINK("http://opensees.berkeley.edu/wiki/index.php/PDelta_Transformation")</f>
        <v>http://opensees.berkeley.edu/wiki/index.php/PDelta_Transformation</v>
      </c>
      <c r="B178" t="s">
        <v>31</v>
      </c>
      <c r="C178" t="s">
        <v>33</v>
      </c>
    </row>
    <row r="179" spans="1:3" x14ac:dyDescent="0.25">
      <c r="A179" s="1" t="str">
        <f>HYPERLINK("http://opensees.berkeley.edu/wiki/index.php/PeerMotion")</f>
        <v>http://opensees.berkeley.edu/wiki/index.php/PeerMotion</v>
      </c>
      <c r="B179" t="s">
        <v>183</v>
      </c>
      <c r="C179" t="s">
        <v>184</v>
      </c>
    </row>
    <row r="180" spans="1:3" x14ac:dyDescent="0.25">
      <c r="A180" s="1" t="str">
        <f>HYPERLINK("http://opensees.berkeley.edu/wiki/index.php/PeerNGAMotion")</f>
        <v>http://opensees.berkeley.edu/wiki/index.php/PeerNGAMotion</v>
      </c>
      <c r="B180" t="s">
        <v>181</v>
      </c>
      <c r="C180" t="s">
        <v>182</v>
      </c>
    </row>
    <row r="181" spans="1:3" x14ac:dyDescent="0.25">
      <c r="A181" s="1" t="str">
        <f>HYPERLINK("http://opensees.berkeley.edu/wiki/index.php/Penalty_Method")</f>
        <v>http://opensees.berkeley.edu/wiki/index.php/Penalty_Method</v>
      </c>
      <c r="B181" t="s">
        <v>196</v>
      </c>
      <c r="C181" t="s">
        <v>197</v>
      </c>
    </row>
    <row r="182" spans="1:3" x14ac:dyDescent="0.25">
      <c r="A182" s="1" t="str">
        <f>HYPERLINK("http://opensees.berkeley.edu/wiki/index.php/Pinching4_Material")</f>
        <v>http://opensees.berkeley.edu/wiki/index.php/Pinching4_Material</v>
      </c>
      <c r="B182" t="s">
        <v>293</v>
      </c>
      <c r="C182" t="s">
        <v>294</v>
      </c>
    </row>
    <row r="183" spans="1:3" x14ac:dyDescent="0.25">
      <c r="A183" s="1" t="str">
        <f>HYPERLINK("http://opensees.berkeley.edu/wiki/index.php/Pinching_Limit_State_Material")</f>
        <v>http://opensees.berkeley.edu/wiki/index.php/Pinching_Limit_State_Material</v>
      </c>
      <c r="B183" t="s">
        <v>483</v>
      </c>
      <c r="C183" t="s">
        <v>484</v>
      </c>
    </row>
    <row r="184" spans="1:3" x14ac:dyDescent="0.25">
      <c r="A184" s="1" t="str">
        <f>HYPERLINK("http://opensees.berkeley.edu/wiki/index.php/Pinching_Limit_State_Material")</f>
        <v>http://opensees.berkeley.edu/wiki/index.php/Pinching_Limit_State_Material</v>
      </c>
      <c r="B184" t="s">
        <v>483</v>
      </c>
      <c r="C184" t="s">
        <v>485</v>
      </c>
    </row>
    <row r="185" spans="1:3" x14ac:dyDescent="0.25">
      <c r="A185" s="1" t="s">
        <v>701</v>
      </c>
      <c r="B185" t="s">
        <v>194</v>
      </c>
      <c r="C185" t="s">
        <v>698</v>
      </c>
    </row>
    <row r="186" spans="1:3" x14ac:dyDescent="0.25">
      <c r="A186" s="1" t="str">
        <f>HYPERLINK("http://opensees.berkeley.edu/wiki/index.php/Plain_Constraints")</f>
        <v>http://opensees.berkeley.edu/wiki/index.php/Plain_Constraints</v>
      </c>
      <c r="B186" t="s">
        <v>194</v>
      </c>
      <c r="C186" t="s">
        <v>195</v>
      </c>
    </row>
    <row r="187" spans="1:3" x14ac:dyDescent="0.25">
      <c r="A187" s="1" t="str">
        <f>HYPERLINK("http://opensees.berkeley.edu/wiki/index.php/Plain_Numberer")</f>
        <v>http://opensees.berkeley.edu/wiki/index.php/Plain_Numberer</v>
      </c>
      <c r="B187" t="s">
        <v>194</v>
      </c>
      <c r="C187" t="s">
        <v>202</v>
      </c>
    </row>
    <row r="188" spans="1:3" x14ac:dyDescent="0.25">
      <c r="A188" s="1" t="str">
        <f>HYPERLINK("http://opensees.berkeley.edu/wiki/index.php/Plane_Strain_Material")</f>
        <v>http://opensees.berkeley.edu/wiki/index.php/Plane_Strain_Material</v>
      </c>
      <c r="B188" t="s">
        <v>91</v>
      </c>
      <c r="C188" t="s">
        <v>92</v>
      </c>
    </row>
    <row r="189" spans="1:3" x14ac:dyDescent="0.25">
      <c r="A189" s="1" t="str">
        <f>HYPERLINK("http://opensees.berkeley.edu/wiki/index.php/Plane_Stress_Material")</f>
        <v>http://opensees.berkeley.edu/wiki/index.php/Plane_Stress_Material</v>
      </c>
      <c r="B189" t="s">
        <v>89</v>
      </c>
      <c r="C189" t="s">
        <v>90</v>
      </c>
    </row>
    <row r="190" spans="1:3" x14ac:dyDescent="0.25">
      <c r="A190" s="1" t="s">
        <v>737</v>
      </c>
      <c r="B190" t="s">
        <v>670</v>
      </c>
      <c r="C190" t="s">
        <v>745</v>
      </c>
    </row>
    <row r="191" spans="1:3" x14ac:dyDescent="0.25">
      <c r="A191" s="1" t="str">
        <f>HYPERLINK("http://opensees.berkeley.edu/wiki/index.php/Plate_Fiber_Material")</f>
        <v>http://opensees.berkeley.edu/wiki/index.php/Plate_Fiber_Material</v>
      </c>
      <c r="B191" t="s">
        <v>342</v>
      </c>
      <c r="C191" t="s">
        <v>343</v>
      </c>
    </row>
    <row r="192" spans="1:3" x14ac:dyDescent="0.25">
      <c r="A192" s="1" t="str">
        <f>HYPERLINK("http://opensees.berkeley.edu/wiki/index.php/Plate_Fiber_Section")</f>
        <v>http://opensees.berkeley.edu/wiki/index.php/Plate_Fiber_Section</v>
      </c>
      <c r="B192" t="s">
        <v>342</v>
      </c>
      <c r="C192" t="s">
        <v>616</v>
      </c>
    </row>
    <row r="193" spans="1:3" x14ac:dyDescent="0.25">
      <c r="A193" s="1" t="s">
        <v>737</v>
      </c>
      <c r="B193" t="s">
        <v>671</v>
      </c>
      <c r="C193" t="s">
        <v>734</v>
      </c>
    </row>
    <row r="194" spans="1:3" x14ac:dyDescent="0.25">
      <c r="A194" s="1" t="s">
        <v>737</v>
      </c>
      <c r="B194" t="s">
        <v>672</v>
      </c>
      <c r="C194" t="s">
        <v>735</v>
      </c>
    </row>
    <row r="195" spans="1:3" x14ac:dyDescent="0.25">
      <c r="A195" s="1" t="str">
        <f>HYPERLINK("http://opensees.berkeley.edu/wiki/index.php/Plot_Recorder")</f>
        <v>http://opensees.berkeley.edu/wiki/index.php/Plot_Recorder</v>
      </c>
      <c r="B195" t="s">
        <v>267</v>
      </c>
      <c r="C195" t="s">
        <v>268</v>
      </c>
    </row>
    <row r="196" spans="1:3" x14ac:dyDescent="0.25">
      <c r="A196" s="1" t="str">
        <f>HYPERLINK("http://opensees.berkeley.edu/wiki/index.php/PM4Sand_Material")</f>
        <v>http://opensees.berkeley.edu/wiki/index.php/PM4Sand_Material</v>
      </c>
      <c r="B196" t="s">
        <v>547</v>
      </c>
      <c r="C196" t="s">
        <v>548</v>
      </c>
    </row>
    <row r="197" spans="1:3" x14ac:dyDescent="0.25">
      <c r="A197" s="1" t="str">
        <f>HYPERLINK("http://opensees.berkeley.edu/wiki/index.php/PM4Silt_Material_(Beta)")</f>
        <v>http://opensees.berkeley.edu/wiki/index.php/PM4Silt_Material_(Beta)</v>
      </c>
      <c r="B197" t="s">
        <v>551</v>
      </c>
      <c r="C197" t="s">
        <v>552</v>
      </c>
    </row>
    <row r="198" spans="1:3" x14ac:dyDescent="0.25">
      <c r="A198" s="1" t="str">
        <f>HYPERLINK("http://opensees.berkeley.edu/wiki/index.php/PressureDependMultiYield_Material")</f>
        <v>http://opensees.berkeley.edu/wiki/index.php/PressureDependMultiYield_Material</v>
      </c>
      <c r="B198" t="s">
        <v>418</v>
      </c>
      <c r="C198" t="s">
        <v>419</v>
      </c>
    </row>
    <row r="199" spans="1:3" x14ac:dyDescent="0.25">
      <c r="A199" s="1" t="str">
        <f>HYPERLINK("http://opensees.berkeley.edu/wiki/index.php/PressureDependMultiYield02_Material")</f>
        <v>http://opensees.berkeley.edu/wiki/index.php/PressureDependMultiYield02_Material</v>
      </c>
      <c r="B199" t="s">
        <v>420</v>
      </c>
      <c r="C199" t="s">
        <v>421</v>
      </c>
    </row>
    <row r="200" spans="1:3" x14ac:dyDescent="0.25">
      <c r="A200" s="1" t="str">
        <f>HYPERLINK("http://opensees.berkeley.edu/wiki/index.php/PressureIndependMultiYield_Material")</f>
        <v>http://opensees.berkeley.edu/wiki/index.php/PressureIndependMultiYield_Material</v>
      </c>
      <c r="B200" t="s">
        <v>422</v>
      </c>
      <c r="C200" t="s">
        <v>423</v>
      </c>
    </row>
    <row r="201" spans="1:3" x14ac:dyDescent="0.25">
      <c r="A201" s="1" t="s">
        <v>719</v>
      </c>
      <c r="B201" t="s">
        <v>673</v>
      </c>
      <c r="C201" t="s">
        <v>711</v>
      </c>
    </row>
    <row r="202" spans="1:3" x14ac:dyDescent="0.25">
      <c r="A202" s="1" t="str">
        <f>HYPERLINK("http://opensees.berkeley.edu/wiki/index.php/ProfileSPD_SOE")</f>
        <v>http://opensees.berkeley.edu/wiki/index.php/ProfileSPD_SOE</v>
      </c>
      <c r="B202" t="s">
        <v>237</v>
      </c>
      <c r="C202" t="s">
        <v>238</v>
      </c>
    </row>
    <row r="203" spans="1:3" x14ac:dyDescent="0.25">
      <c r="A203" s="1" t="str">
        <f>HYPERLINK("http://opensees.berkeley.edu/wiki/index.php/Pulse_TimeSeries")</f>
        <v>http://opensees.berkeley.edu/wiki/index.php/Pulse_TimeSeries</v>
      </c>
      <c r="B203" t="s">
        <v>247</v>
      </c>
      <c r="C203" t="s">
        <v>248</v>
      </c>
    </row>
    <row r="204" spans="1:3" x14ac:dyDescent="0.25">
      <c r="A204" s="1" t="str">
        <f>HYPERLINK("http://opensees.berkeley.edu/wiki/index.php/PyLiq1_Material")</f>
        <v>http://opensees.berkeley.edu/wiki/index.php/PyLiq1_Material</v>
      </c>
      <c r="B204" t="s">
        <v>384</v>
      </c>
      <c r="C204" t="s">
        <v>385</v>
      </c>
    </row>
    <row r="205" spans="1:3" x14ac:dyDescent="0.25">
      <c r="A205" s="1" t="str">
        <f>HYPERLINK("http://opensees.berkeley.edu/wiki/index.php/PyLiq1_Material")</f>
        <v>http://opensees.berkeley.edu/wiki/index.php/PyLiq1_Material</v>
      </c>
      <c r="B205" t="s">
        <v>384</v>
      </c>
      <c r="C205" t="s">
        <v>386</v>
      </c>
    </row>
    <row r="206" spans="1:3" x14ac:dyDescent="0.25">
      <c r="A206" s="1" t="str">
        <f>HYPERLINK("http://opensees.berkeley.edu/wiki/index.php/PySimple1_Material")</f>
        <v>http://opensees.berkeley.edu/wiki/index.php/PySimple1_Material</v>
      </c>
      <c r="B206" t="s">
        <v>144</v>
      </c>
      <c r="C206" t="s">
        <v>145</v>
      </c>
    </row>
    <row r="207" spans="1:3" x14ac:dyDescent="0.25">
      <c r="A207" s="1" t="str">
        <f>HYPERLINK("http://opensees.berkeley.edu/wiki/index.php/Patch_Command")</f>
        <v>http://opensees.berkeley.edu/wiki/index.php/Patch_Command</v>
      </c>
      <c r="B207" t="s">
        <v>312</v>
      </c>
      <c r="C207" t="s">
        <v>582</v>
      </c>
    </row>
    <row r="208" spans="1:3" x14ac:dyDescent="0.25">
      <c r="A208" s="1" t="str">
        <f>HYPERLINK("http://opensees.berkeley.edu/wiki/index.php/Quad_Element")</f>
        <v>http://opensees.berkeley.edu/wiki/index.php/Quad_Element</v>
      </c>
      <c r="B208" t="s">
        <v>312</v>
      </c>
      <c r="C208" t="s">
        <v>313</v>
      </c>
    </row>
    <row r="209" spans="1:3" x14ac:dyDescent="0.25">
      <c r="A209" s="1" t="str">
        <f>HYPERLINK("http://opensees.berkeley.edu/wiki/index.php/FourNodeQuad_u-p_Element")</f>
        <v>http://opensees.berkeley.edu/wiki/index.php/FourNodeQuad_u-p_Element</v>
      </c>
      <c r="B209" t="s">
        <v>121</v>
      </c>
      <c r="C209" t="s">
        <v>122</v>
      </c>
    </row>
    <row r="210" spans="1:3" x14ac:dyDescent="0.25">
      <c r="A210" s="1" t="str">
        <f>HYPERLINK("http://opensees.berkeley.edu/wiki/index.php/Four_Node_Quad_u-p_Element")</f>
        <v>http://opensees.berkeley.edu/wiki/index.php/Four_Node_Quad_u-p_Element</v>
      </c>
      <c r="B210" t="s">
        <v>121</v>
      </c>
      <c r="C210" t="s">
        <v>424</v>
      </c>
    </row>
    <row r="211" spans="1:3" x14ac:dyDescent="0.25">
      <c r="A211" s="1" t="str">
        <f>HYPERLINK("http://opensees.berkeley.edu/wiki/index.php/QzSimple1_Material")</f>
        <v>http://opensees.berkeley.edu/wiki/index.php/QzSimple1_Material</v>
      </c>
      <c r="B211" t="s">
        <v>277</v>
      </c>
      <c r="C211" t="s">
        <v>278</v>
      </c>
    </row>
    <row r="212" spans="1:3" x14ac:dyDescent="0.25">
      <c r="A212" s="1" t="s">
        <v>719</v>
      </c>
      <c r="B212" t="s">
        <v>675</v>
      </c>
      <c r="C212" t="s">
        <v>713</v>
      </c>
    </row>
    <row r="213" spans="1:3" x14ac:dyDescent="0.25">
      <c r="A213" s="1" t="s">
        <v>719</v>
      </c>
      <c r="B213" t="s">
        <v>676</v>
      </c>
      <c r="C213" t="s">
        <v>709</v>
      </c>
    </row>
    <row r="214" spans="1:3" x14ac:dyDescent="0.25">
      <c r="A214" s="1" t="str">
        <f>HYPERLINK("http://opensees.berkeley.edu/wiki/index.php/RambergOsgoodSteel_Material")</f>
        <v>http://opensees.berkeley.edu/wiki/index.php/RambergOsgoodSteel_Material</v>
      </c>
      <c r="B214" t="s">
        <v>463</v>
      </c>
      <c r="C214" t="s">
        <v>464</v>
      </c>
    </row>
    <row r="215" spans="1:3" x14ac:dyDescent="0.25">
      <c r="A215" s="1" t="str">
        <f>HYPERLINK("http://opensees.berkeley.edu/wiki/index.php/RCM_Numberer")</f>
        <v>http://opensees.berkeley.edu/wiki/index.php/RCM_Numberer</v>
      </c>
      <c r="B215" t="s">
        <v>203</v>
      </c>
      <c r="C215" t="s">
        <v>204</v>
      </c>
    </row>
    <row r="216" spans="1:3" x14ac:dyDescent="0.25">
      <c r="A216" s="1" t="str">
        <f>HYPERLINK("http://opensees.berkeley.edu/wiki/index.php/RC_Section")</f>
        <v>http://opensees.berkeley.edu/wiki/index.php/RC_Section</v>
      </c>
      <c r="B216" t="s">
        <v>624</v>
      </c>
      <c r="C216" t="s">
        <v>623</v>
      </c>
    </row>
    <row r="217" spans="1:3" x14ac:dyDescent="0.25">
      <c r="A217" s="1" t="str">
        <f>HYPERLINK("http://opensees.berkeley.edu/wiki/index.php/Patch_Command")</f>
        <v>http://opensees.berkeley.edu/wiki/index.php/Patch_Command</v>
      </c>
      <c r="B217" t="s">
        <v>585</v>
      </c>
      <c r="C217" t="s">
        <v>583</v>
      </c>
    </row>
    <row r="218" spans="1:3" x14ac:dyDescent="0.25">
      <c r="A218" s="1" t="str">
        <f>HYPERLINK("http://opensees.berkeley.edu/wiki/index.php/Rectangular_TimeSeries")</f>
        <v>http://opensees.berkeley.edu/wiki/index.php/Rectangular_TimeSeries</v>
      </c>
      <c r="B218" t="s">
        <v>177</v>
      </c>
      <c r="C218" t="s">
        <v>178</v>
      </c>
    </row>
    <row r="219" spans="1:3" x14ac:dyDescent="0.25">
      <c r="A219" s="1" t="s">
        <v>719</v>
      </c>
      <c r="B219" t="s">
        <v>680</v>
      </c>
      <c r="C219" t="s">
        <v>726</v>
      </c>
    </row>
    <row r="220" spans="1:3" x14ac:dyDescent="0.25">
      <c r="A220" s="1" t="str">
        <f>HYPERLINK("http://opensees.berkeley.edu/wiki/index.php/Reinforcing_Steel_Material")</f>
        <v>http://opensees.berkeley.edu/wiki/index.php/Reinforcing_Steel_Material</v>
      </c>
      <c r="B220" t="s">
        <v>150</v>
      </c>
      <c r="C220" t="s">
        <v>151</v>
      </c>
    </row>
    <row r="221" spans="1:3" x14ac:dyDescent="0.25">
      <c r="A221" s="1" t="str">
        <f>HYPERLINK("http://opensees.berkeley.edu/wiki/index.php/Relative_Energy_Increment_Test")</f>
        <v>http://opensees.berkeley.edu/wiki/index.php/Relative_Energy_Increment_Test</v>
      </c>
      <c r="B221" t="s">
        <v>229</v>
      </c>
      <c r="C221" t="s">
        <v>230</v>
      </c>
    </row>
    <row r="222" spans="1:3" x14ac:dyDescent="0.25">
      <c r="A222" s="1" t="str">
        <f>HYPERLINK("http://opensees.berkeley.edu/wiki/index.php/Relative_Norm_Displacement_Increment_Test")</f>
        <v>http://opensees.berkeley.edu/wiki/index.php/Relative_Norm_Displacement_Increment_Test</v>
      </c>
      <c r="B222" t="s">
        <v>227</v>
      </c>
      <c r="C222" t="s">
        <v>228</v>
      </c>
    </row>
    <row r="223" spans="1:3" x14ac:dyDescent="0.25">
      <c r="A223" s="1" t="str">
        <f>HYPERLINK("http://opensees.berkeley.edu/wiki/index.php/Relative_Norm_Unbalance_Test")</f>
        <v>http://opensees.berkeley.edu/wiki/index.php/Relative_Norm_Unbalance_Test</v>
      </c>
      <c r="B223" t="s">
        <v>225</v>
      </c>
      <c r="C223" t="s">
        <v>226</v>
      </c>
    </row>
    <row r="224" spans="1:3" x14ac:dyDescent="0.25">
      <c r="A224" s="1" t="str">
        <f>HYPERLINK("http://opensees.berkeley.edu/wiki/index.php/Total_Relative_Norm_Displacement_Increment_Test")</f>
        <v>http://opensees.berkeley.edu/wiki/index.php/Total_Relative_Norm_Displacement_Increment_Test</v>
      </c>
      <c r="B224" t="s">
        <v>441</v>
      </c>
      <c r="C224" t="s">
        <v>442</v>
      </c>
    </row>
    <row r="225" spans="1:3" x14ac:dyDescent="0.25">
      <c r="A225" s="1" t="str">
        <f>HYPERLINK("http://opensees.berkeley.edu/wiki/index.php/RJ-Watson_EQS_Bearing_Element")</f>
        <v>http://opensees.berkeley.edu/wiki/index.php/RJ-Watson_EQS_Bearing_Element</v>
      </c>
      <c r="B225" t="s">
        <v>496</v>
      </c>
      <c r="C225" t="s">
        <v>497</v>
      </c>
    </row>
    <row r="226" spans="1:3" x14ac:dyDescent="0.25">
      <c r="A226" s="1" t="str">
        <f>HYPERLINK("http://opensees.berkeley.edu/wiki/index.php/RJ-Watson_EQS_Bearing_Element")</f>
        <v>http://opensees.berkeley.edu/wiki/index.php/RJ-Watson_EQS_Bearing_Element</v>
      </c>
      <c r="B226" t="s">
        <v>496</v>
      </c>
      <c r="C226" t="s">
        <v>498</v>
      </c>
    </row>
    <row r="227" spans="1:3" x14ac:dyDescent="0.25">
      <c r="A227" s="1" t="str">
        <f>HYPERLINK("http://opensees.berkeley.edu/wiki/index.php/RotationShearCurve")</f>
        <v>http://opensees.berkeley.edu/wiki/index.php/RotationShearCurve</v>
      </c>
      <c r="B227" t="s">
        <v>486</v>
      </c>
      <c r="C227" t="s">
        <v>487</v>
      </c>
    </row>
    <row r="228" spans="1:3" x14ac:dyDescent="0.25">
      <c r="A228" s="1" t="str">
        <f>HYPERLINK("http://opensees.berkeley.edu/wiki/index.php/RotationShearCurve")</f>
        <v>http://opensees.berkeley.edu/wiki/index.php/RotationShearCurve</v>
      </c>
      <c r="B228" t="s">
        <v>486</v>
      </c>
      <c r="C228" t="s">
        <v>488</v>
      </c>
    </row>
    <row r="229" spans="1:3" x14ac:dyDescent="0.25">
      <c r="A229" s="1" t="str">
        <f>HYPERLINK("http://opensees.berkeley.edu/wiki/index.php/SAWS_Material")</f>
        <v>http://opensees.berkeley.edu/wiki/index.php/SAWS_Material</v>
      </c>
      <c r="B229" t="s">
        <v>146</v>
      </c>
      <c r="C229" t="s">
        <v>147</v>
      </c>
    </row>
    <row r="230" spans="1:3" x14ac:dyDescent="0.25">
      <c r="A230" s="1" t="str">
        <f>HYPERLINK("http://opensees.berkeley.edu/wiki/index.php/Secant_Newton_Algorithm")</f>
        <v>http://opensees.berkeley.edu/wiki/index.php/Secant_Newton_Algorithm</v>
      </c>
      <c r="B230" t="s">
        <v>481</v>
      </c>
      <c r="C230" t="s">
        <v>482</v>
      </c>
    </row>
    <row r="231" spans="1:3" x14ac:dyDescent="0.25">
      <c r="A231" s="1" t="str">
        <f>HYPERLINK("http://opensees.berkeley.edu/wiki/index.php/Elastic_Section")</f>
        <v>http://opensees.berkeley.edu/wiki/index.php/Elastic_Section</v>
      </c>
      <c r="B231" t="s">
        <v>93</v>
      </c>
      <c r="C231" t="s">
        <v>580</v>
      </c>
    </row>
    <row r="232" spans="1:3" x14ac:dyDescent="0.25">
      <c r="A232" s="1" t="str">
        <f>HYPERLINK("http://opensees.berkeley.edu/wiki/index.php/Elastic_Section")</f>
        <v>http://opensees.berkeley.edu/wiki/index.php/Elastic_Section</v>
      </c>
      <c r="B232" t="s">
        <v>93</v>
      </c>
      <c r="C232" t="s">
        <v>581</v>
      </c>
    </row>
    <row r="233" spans="1:3" x14ac:dyDescent="0.25">
      <c r="A233" s="1" t="str">
        <f>HYPERLINK("http://opensees.berkeley.edu/wiki/index.php/SelfCentering_Material")</f>
        <v>http://opensees.berkeley.edu/wiki/index.php/SelfCentering_Material</v>
      </c>
      <c r="B233" t="s">
        <v>285</v>
      </c>
      <c r="C233" t="s">
        <v>286</v>
      </c>
    </row>
    <row r="234" spans="1:3" x14ac:dyDescent="0.25">
      <c r="A234" s="1" t="str">
        <f>HYPERLINK("http://opensees.berkeley.edu/wiki/index.php/Series_Material")</f>
        <v>http://opensees.berkeley.edu/wiki/index.php/Series_Material</v>
      </c>
      <c r="B234" t="s">
        <v>71</v>
      </c>
      <c r="C234" t="s">
        <v>72</v>
      </c>
    </row>
    <row r="235" spans="1:3" x14ac:dyDescent="0.25">
      <c r="A235" s="1" t="str">
        <f>HYPERLINK("http://opensees.berkeley.edu/wiki/index.php/User_talk:Kkolozvari")</f>
        <v>http://opensees.berkeley.edu/wiki/index.php/User_talk:Kkolozvari</v>
      </c>
      <c r="B235" t="s">
        <v>526</v>
      </c>
      <c r="C235" t="s">
        <v>527</v>
      </c>
    </row>
    <row r="236" spans="1:3" x14ac:dyDescent="0.25">
      <c r="A236" s="1" t="str">
        <f>HYPERLINK("http://opensees.berkeley.edu/wiki/index.php/SFI_MVLEM_-_Cyclic_Shear-Flexure_Interaction_Model_for_RC_Walls")</f>
        <v>http://opensees.berkeley.edu/wiki/index.php/SFI_MVLEM_-_Cyclic_Shear-Flexure_Interaction_Model_for_RC_Walls</v>
      </c>
      <c r="B236" t="s">
        <v>526</v>
      </c>
      <c r="C236" t="s">
        <v>527</v>
      </c>
    </row>
    <row r="237" spans="1:3" x14ac:dyDescent="0.25">
      <c r="A237" s="1" t="str">
        <f>HYPERLINK("http://opensees.berkeley.edu/wiki/index.php/Shear_LimitCurve")</f>
        <v>http://opensees.berkeley.edu/wiki/index.php/Shear_LimitCurve</v>
      </c>
      <c r="B237" t="s">
        <v>289</v>
      </c>
      <c r="C237" t="s">
        <v>290</v>
      </c>
    </row>
    <row r="238" spans="1:3" x14ac:dyDescent="0.25">
      <c r="A238" s="1" t="str">
        <f>HYPERLINK("http://opensees.berkeley.edu/wiki/index.php/ShellDKGQ")</f>
        <v>http://opensees.berkeley.edu/wiki/index.php/ShellDKGQ</v>
      </c>
      <c r="B238" t="s">
        <v>510</v>
      </c>
      <c r="C238" t="s">
        <v>511</v>
      </c>
    </row>
    <row r="239" spans="1:3" x14ac:dyDescent="0.25">
      <c r="A239" s="1" t="str">
        <f>HYPERLINK("http://opensees.berkeley.edu/wiki/index.php/ShellDKGT")</f>
        <v>http://opensees.berkeley.edu/wiki/index.php/ShellDKGT</v>
      </c>
      <c r="B239" t="s">
        <v>539</v>
      </c>
      <c r="C239" t="s">
        <v>540</v>
      </c>
    </row>
    <row r="240" spans="1:3" x14ac:dyDescent="0.25">
      <c r="A240" s="1" t="str">
        <f>HYPERLINK("http://opensees.berkeley.edu/wiki/index.php/Shell_Element")</f>
        <v>http://opensees.berkeley.edu/wiki/index.php/Shell_Element</v>
      </c>
      <c r="B240" t="s">
        <v>318</v>
      </c>
      <c r="C240" t="s">
        <v>319</v>
      </c>
    </row>
    <row r="241" spans="1:3" x14ac:dyDescent="0.25">
      <c r="A241" s="1" t="str">
        <f>HYPERLINK("http://opensees.berkeley.edu/wiki/index.php/ShellNL")</f>
        <v>http://opensees.berkeley.edu/wiki/index.php/ShellNL</v>
      </c>
      <c r="B241" t="s">
        <v>398</v>
      </c>
      <c r="C241" t="s">
        <v>399</v>
      </c>
    </row>
    <row r="242" spans="1:3" x14ac:dyDescent="0.25">
      <c r="A242" s="1" t="str">
        <f>HYPERLINK("http://opensees.berkeley.edu/wiki/index.php/ShellNLDKGQ")</f>
        <v>http://opensees.berkeley.edu/wiki/index.php/ShellNLDKGQ</v>
      </c>
      <c r="B242" t="s">
        <v>512</v>
      </c>
      <c r="C242" t="s">
        <v>513</v>
      </c>
    </row>
    <row r="243" spans="1:3" x14ac:dyDescent="0.25">
      <c r="A243" s="1" t="str">
        <f>HYPERLINK("http://opensees.berkeley.edu/wiki/index.php/ShellNLDKGT")</f>
        <v>http://opensees.berkeley.edu/wiki/index.php/ShellNLDKGT</v>
      </c>
      <c r="B243" t="s">
        <v>541</v>
      </c>
      <c r="C243" t="s">
        <v>542</v>
      </c>
    </row>
    <row r="244" spans="1:3" x14ac:dyDescent="0.25">
      <c r="A244" s="1" t="str">
        <f>HYPERLINK("http://opensees.berkeley.edu/wiki/index.php/SimpleContact2D")</f>
        <v>http://opensees.berkeley.edu/wiki/index.php/SimpleContact2D</v>
      </c>
      <c r="B244" t="s">
        <v>361</v>
      </c>
      <c r="C244" t="s">
        <v>362</v>
      </c>
    </row>
    <row r="245" spans="1:3" x14ac:dyDescent="0.25">
      <c r="A245" s="1" t="str">
        <f>HYPERLINK("http://opensees.berkeley.edu/wiki/index.php/SimpleContact3D")</f>
        <v>http://opensees.berkeley.edu/wiki/index.php/SimpleContact3D</v>
      </c>
      <c r="B245" t="s">
        <v>363</v>
      </c>
      <c r="C245" t="s">
        <v>364</v>
      </c>
    </row>
    <row r="246" spans="1:3" x14ac:dyDescent="0.25">
      <c r="A246" s="1" t="str">
        <f>HYPERLINK("http://opensees.berkeley.edu/wiki/index.php/Single_Concave_Friction_Pendulum_Bearing_Element")</f>
        <v>http://opensees.berkeley.edu/wiki/index.php/Single_Concave_Friction_Pendulum_Bearing_Element</v>
      </c>
      <c r="B246" t="s">
        <v>242</v>
      </c>
      <c r="C246" t="s">
        <v>243</v>
      </c>
    </row>
    <row r="247" spans="1:3" x14ac:dyDescent="0.25">
      <c r="A247" s="1" t="str">
        <f>HYPERLINK("http://opensees.berkeley.edu/wiki/index.php/Single_Concave_Friction_Pendulum_Bearing_Element")</f>
        <v>http://opensees.berkeley.edu/wiki/index.php/Single_Concave_Friction_Pendulum_Bearing_Element</v>
      </c>
      <c r="B247" t="s">
        <v>242</v>
      </c>
      <c r="C247" t="s">
        <v>244</v>
      </c>
    </row>
    <row r="248" spans="1:3" x14ac:dyDescent="0.25">
      <c r="A248" s="1" t="str">
        <f>HYPERLINK("http://opensees.berkeley.edu/wiki/index.php/Single_Friction_Pendulum_Bearing_Element")</f>
        <v>http://opensees.berkeley.edu/wiki/index.php/Single_Friction_Pendulum_Bearing_Element</v>
      </c>
      <c r="B248" t="s">
        <v>242</v>
      </c>
      <c r="C248" t="s">
        <v>394</v>
      </c>
    </row>
    <row r="249" spans="1:3" x14ac:dyDescent="0.25">
      <c r="A249" s="1" t="str">
        <f>HYPERLINK("http://opensees.berkeley.edu/wiki/index.php/Single_Friction_Pendulum_Bearing_Element")</f>
        <v>http://opensees.berkeley.edu/wiki/index.php/Single_Friction_Pendulum_Bearing_Element</v>
      </c>
      <c r="B249" t="s">
        <v>242</v>
      </c>
      <c r="C249" t="s">
        <v>395</v>
      </c>
    </row>
    <row r="250" spans="1:3" x14ac:dyDescent="0.25">
      <c r="A250" s="1" t="str">
        <f>HYPERLINK("http://opensees.berkeley.edu/wiki/index.php/SuperLU_SOE")</f>
        <v>http://opensees.berkeley.edu/wiki/index.php/SuperLU_SOE</v>
      </c>
      <c r="B250" t="s">
        <v>249</v>
      </c>
      <c r="C250" t="s">
        <v>250</v>
      </c>
    </row>
    <row r="251" spans="1:3" x14ac:dyDescent="0.25">
      <c r="A251" s="1" t="str">
        <f>HYPERLINK("http://opensees.berkeley.edu/wiki/index.php/SparseSYM_SOE")</f>
        <v>http://opensees.berkeley.edu/wiki/index.php/SparseSYM_SOE</v>
      </c>
      <c r="B251" t="s">
        <v>253</v>
      </c>
      <c r="C251" t="s">
        <v>254</v>
      </c>
    </row>
    <row r="252" spans="1:3" x14ac:dyDescent="0.25">
      <c r="A252" s="1" t="str">
        <f>HYPERLINK("http://opensees.berkeley.edu/wiki/index.php/SSPbrick_Element")</f>
        <v>http://opensees.berkeley.edu/wiki/index.php/SSPbrick_Element</v>
      </c>
      <c r="B252" t="s">
        <v>404</v>
      </c>
      <c r="C252" t="s">
        <v>405</v>
      </c>
    </row>
    <row r="253" spans="1:3" x14ac:dyDescent="0.25">
      <c r="A253" s="1" t="str">
        <f>HYPERLINK("http://opensees.berkeley.edu/wiki/index.php/SSPbrickUP_Element")</f>
        <v>http://opensees.berkeley.edu/wiki/index.php/SSPbrickUP_Element</v>
      </c>
      <c r="B253" t="s">
        <v>406</v>
      </c>
      <c r="C253" t="s">
        <v>407</v>
      </c>
    </row>
    <row r="254" spans="1:3" x14ac:dyDescent="0.25">
      <c r="A254" s="1" t="str">
        <f>HYPERLINK("http://opensees.berkeley.edu/wiki/index.php/SSPquad_Element")</f>
        <v>http://opensees.berkeley.edu/wiki/index.php/SSPquad_Element</v>
      </c>
      <c r="B254" t="s">
        <v>400</v>
      </c>
      <c r="C254" t="s">
        <v>401</v>
      </c>
    </row>
    <row r="255" spans="1:3" x14ac:dyDescent="0.25">
      <c r="A255" s="1" t="str">
        <f>HYPERLINK("http://opensees.berkeley.edu/wiki/index.php/SSPquadUP_Element")</f>
        <v>http://opensees.berkeley.edu/wiki/index.php/SSPquadUP_Element</v>
      </c>
      <c r="B255" t="s">
        <v>402</v>
      </c>
      <c r="C255" t="s">
        <v>403</v>
      </c>
    </row>
    <row r="256" spans="1:3" x14ac:dyDescent="0.25">
      <c r="A256" s="1" t="str">
        <f>HYPERLINK("http://opensees.berkeley.edu/wiki/index.php/Standard_Brick_Element")</f>
        <v>http://opensees.berkeley.edu/wiki/index.php/Standard_Brick_Element</v>
      </c>
      <c r="B256" t="s">
        <v>320</v>
      </c>
      <c r="C256" t="s">
        <v>321</v>
      </c>
    </row>
    <row r="257" spans="1:3" x14ac:dyDescent="0.25">
      <c r="A257" s="1" t="str">
        <f>HYPERLINK("http://opensees.berkeley.edu/wiki/index.php/Steel01_Material")</f>
        <v>http://opensees.berkeley.edu/wiki/index.php/Steel01_Material</v>
      </c>
      <c r="B257" t="s">
        <v>79</v>
      </c>
      <c r="C257" t="s">
        <v>80</v>
      </c>
    </row>
    <row r="258" spans="1:3" x14ac:dyDescent="0.25">
      <c r="A258" s="1" t="str">
        <f>HYPERLINK("http://opensees.berkeley.edu/wiki/index.php/Steel02_Material_--_Giuffr%C3%A9-Menegotto-Pinto_Model_with_Isotropic_Strain_Hardening")</f>
        <v>http://opensees.berkeley.edu/wiki/index.php/Steel02_Material_--_Giuffr%C3%A9-Menegotto-Pinto_Model_with_Isotropic_Strain_Hardening</v>
      </c>
      <c r="B258" t="s">
        <v>128</v>
      </c>
      <c r="C258" t="s">
        <v>129</v>
      </c>
    </row>
    <row r="259" spans="1:3" x14ac:dyDescent="0.25">
      <c r="A259" s="1" t="str">
        <f>HYPERLINK("http://opensees.berkeley.edu/wiki/index.php/Steel4_Material")</f>
        <v>http://opensees.berkeley.edu/wiki/index.php/Steel4_Material</v>
      </c>
      <c r="B259" t="s">
        <v>506</v>
      </c>
      <c r="C259" t="s">
        <v>507</v>
      </c>
    </row>
    <row r="260" spans="1:3" x14ac:dyDescent="0.25">
      <c r="A260" s="1" t="str">
        <f>HYPERLINK("http://opensees.berkeley.edu/wiki/index.php/User_talk:Kkolozvari")</f>
        <v>http://opensees.berkeley.edu/wiki/index.php/User_talk:Kkolozvari</v>
      </c>
      <c r="B260" t="s">
        <v>528</v>
      </c>
      <c r="C260" t="s">
        <v>529</v>
      </c>
    </row>
    <row r="261" spans="1:3" x14ac:dyDescent="0.25">
      <c r="A261" s="1" t="str">
        <f>HYPERLINK("http://opensees.berkeley.edu/wiki/index.php/SteelMPF_-_Menegotto_and_Pinto_(1973)_Model_Extended_by_Filippou_et_al._(1983)")</f>
        <v>http://opensees.berkeley.edu/wiki/index.php/SteelMPF_-_Menegotto_and_Pinto_(1973)_Model_Extended_by_Filippou_et_al._(1983)</v>
      </c>
      <c r="B261" t="s">
        <v>528</v>
      </c>
      <c r="C261" t="s">
        <v>534</v>
      </c>
    </row>
    <row r="262" spans="1:3" x14ac:dyDescent="0.25">
      <c r="A262" s="1" t="s">
        <v>719</v>
      </c>
      <c r="B262" t="s">
        <v>682</v>
      </c>
      <c r="C262" t="s">
        <v>715</v>
      </c>
    </row>
    <row r="263" spans="1:3" x14ac:dyDescent="0.25">
      <c r="A263" s="1" t="str">
        <f>HYPERLINK("http://opensees.berkeley.edu/wiki/index.php/Layer_Command")</f>
        <v>http://opensees.berkeley.edu/wiki/index.php/Layer_Command</v>
      </c>
      <c r="B263" t="s">
        <v>594</v>
      </c>
      <c r="C263" t="s">
        <v>592</v>
      </c>
    </row>
    <row r="264" spans="1:3" x14ac:dyDescent="0.25">
      <c r="A264" s="1" t="str">
        <f>HYPERLINK("http://opensees.berkeley.edu/wiki/index.php/Stress_Density_Material")</f>
        <v>http://opensees.berkeley.edu/wiki/index.php/Stress_Density_Material</v>
      </c>
      <c r="B264" t="s">
        <v>537</v>
      </c>
      <c r="C264" t="s">
        <v>538</v>
      </c>
    </row>
    <row r="265" spans="1:3" x14ac:dyDescent="0.25">
      <c r="A265" s="1" t="str">
        <f>HYPERLINK("http://opensees.berkeley.edu/wiki/index.php/SurfaceLoad_Element")</f>
        <v>http://opensees.berkeley.edu/wiki/index.php/SurfaceLoad_Element</v>
      </c>
      <c r="B265" t="s">
        <v>408</v>
      </c>
      <c r="C265" t="s">
        <v>409</v>
      </c>
    </row>
    <row r="266" spans="1:3" x14ac:dyDescent="0.25">
      <c r="A266" s="1" t="s">
        <v>719</v>
      </c>
      <c r="B266" t="s">
        <v>685</v>
      </c>
      <c r="C266" t="s">
        <v>716</v>
      </c>
    </row>
    <row r="267" spans="1:3" x14ac:dyDescent="0.25">
      <c r="A267" s="1" t="str">
        <f>HYPERLINK("http://opensees.berkeley.edu/wiki/index.php/Triple_Friction_Pendulum_Bearing_Element")</f>
        <v>http://opensees.berkeley.edu/wiki/index.php/Triple_Friction_Pendulum_Bearing_Element</v>
      </c>
      <c r="B267" t="s">
        <v>382</v>
      </c>
      <c r="C267" t="s">
        <v>383</v>
      </c>
    </row>
    <row r="268" spans="1:3" x14ac:dyDescent="0.25">
      <c r="A268" s="1" t="str">
        <f>HYPERLINK("http://opensees.berkeley.edu/wiki/index.php/Transformation_Method")</f>
        <v>http://opensees.berkeley.edu/wiki/index.php/Transformation_Method</v>
      </c>
      <c r="B268" t="s">
        <v>200</v>
      </c>
      <c r="C268" t="s">
        <v>201</v>
      </c>
    </row>
    <row r="269" spans="1:3" x14ac:dyDescent="0.25">
      <c r="A269" s="1" t="str">
        <f>HYPERLINK("http://opensees.berkeley.edu/wiki/index.php/TRBDF2")</f>
        <v>http://opensees.berkeley.edu/wiki/index.php/TRBDF2</v>
      </c>
      <c r="B269" t="s">
        <v>263</v>
      </c>
      <c r="C269" t="s">
        <v>264</v>
      </c>
    </row>
    <row r="270" spans="1:3" x14ac:dyDescent="0.25">
      <c r="A270" s="1" t="str">
        <f>HYPERLINK("http://opensees.berkeley.edu/wiki/index.php/Tri31_Element")</f>
        <v>http://opensees.berkeley.edu/wiki/index.php/Tri31_Element</v>
      </c>
      <c r="B270" t="s">
        <v>392</v>
      </c>
      <c r="C270" t="s">
        <v>393</v>
      </c>
    </row>
    <row r="271" spans="1:3" x14ac:dyDescent="0.25">
      <c r="A271" s="1" t="str">
        <f>HYPERLINK("http://opensees.berkeley.edu/wiki/index.php/Triangular_TimeSeries")</f>
        <v>http://opensees.berkeley.edu/wiki/index.php/Triangular_TimeSeries</v>
      </c>
      <c r="B271" t="s">
        <v>245</v>
      </c>
      <c r="C271" t="s">
        <v>246</v>
      </c>
    </row>
    <row r="272" spans="1:3" x14ac:dyDescent="0.25">
      <c r="A272" s="1" t="str">
        <f>HYPERLINK("http://opensees.berkeley.edu/wiki/index.php/Trigonometric_TimeSeries")</f>
        <v>http://opensees.berkeley.edu/wiki/index.php/Trigonometric_TimeSeries</v>
      </c>
      <c r="B272" t="s">
        <v>179</v>
      </c>
      <c r="C272" t="s">
        <v>180</v>
      </c>
    </row>
    <row r="273" spans="1:3" x14ac:dyDescent="0.25">
      <c r="A273" s="1" t="str">
        <f>HYPERLINK("http://opensees.berkeley.edu/wiki/index.php/Triple_Friction_Pendulum_Element")</f>
        <v>http://opensees.berkeley.edu/wiki/index.php/Triple_Friction_Pendulum_Element</v>
      </c>
      <c r="B273" t="s">
        <v>414</v>
      </c>
      <c r="C273" t="s">
        <v>415</v>
      </c>
    </row>
    <row r="274" spans="1:3" x14ac:dyDescent="0.25">
      <c r="A274" s="1" t="str">
        <f>HYPERLINK("http://opensees.berkeley.edu/wiki/index.php/Truss_Element")</f>
        <v>http://opensees.berkeley.edu/wiki/index.php/Truss_Element</v>
      </c>
      <c r="B274" t="s">
        <v>105</v>
      </c>
      <c r="C274" t="s">
        <v>106</v>
      </c>
    </row>
    <row r="275" spans="1:3" x14ac:dyDescent="0.25">
      <c r="A275" s="1" t="str">
        <f>HYPERLINK("http://opensees.berkeley.edu/wiki/index.php/Truss_Element")</f>
        <v>http://opensees.berkeley.edu/wiki/index.php/Truss_Element</v>
      </c>
      <c r="B275" t="s">
        <v>107</v>
      </c>
      <c r="C275" t="s">
        <v>108</v>
      </c>
    </row>
    <row r="276" spans="1:3" x14ac:dyDescent="0.25">
      <c r="A276" s="1" t="str">
        <f>HYPERLINK("http://opensees.berkeley.edu/wiki/index.php/Two_Node_Link_Element")</f>
        <v>http://opensees.berkeley.edu/wiki/index.php/Two_Node_Link_Element</v>
      </c>
      <c r="B276" t="s">
        <v>334</v>
      </c>
      <c r="C276" t="s">
        <v>335</v>
      </c>
    </row>
    <row r="277" spans="1:3" x14ac:dyDescent="0.25">
      <c r="A277" s="1" t="str">
        <f>HYPERLINK("http://opensees.berkeley.edu/wiki/index.php/TzLiq1_Material")</f>
        <v>http://opensees.berkeley.edu/wiki/index.php/TzLiq1_Material</v>
      </c>
      <c r="B277" t="s">
        <v>387</v>
      </c>
      <c r="C277" t="s">
        <v>388</v>
      </c>
    </row>
    <row r="278" spans="1:3" x14ac:dyDescent="0.25">
      <c r="A278" s="1" t="str">
        <f>HYPERLINK("http://opensees.berkeley.edu/wiki/index.php/TzLiq1_Material")</f>
        <v>http://opensees.berkeley.edu/wiki/index.php/TzLiq1_Material</v>
      </c>
      <c r="B278" t="s">
        <v>387</v>
      </c>
      <c r="C278" t="s">
        <v>389</v>
      </c>
    </row>
    <row r="279" spans="1:3" x14ac:dyDescent="0.25">
      <c r="A279" s="1" t="str">
        <f>HYPERLINK("http://opensees.berkeley.edu/wiki/index.php/TzSimple1_Material")</f>
        <v>http://opensees.berkeley.edu/wiki/index.php/TzSimple1_Material</v>
      </c>
      <c r="B279" t="s">
        <v>275</v>
      </c>
      <c r="C279" t="s">
        <v>276</v>
      </c>
    </row>
    <row r="280" spans="1:3" x14ac:dyDescent="0.25">
      <c r="A280" s="1" t="str">
        <f>HYPERLINK("http://opensees.berkeley.edu/wiki/index.php/UmfPack_SOE")</f>
        <v>http://opensees.berkeley.edu/wiki/index.php/UmfPack_SOE</v>
      </c>
      <c r="B280" t="s">
        <v>251</v>
      </c>
      <c r="C280" t="s">
        <v>252</v>
      </c>
    </row>
    <row r="281" spans="1:3" x14ac:dyDescent="0.25">
      <c r="A281" s="1" t="str">
        <f>HYPERLINK("http://opensees.berkeley.edu/wiki/index.php/Uniaxial_Section")</f>
        <v>http://opensees.berkeley.edu/wiki/index.php/Uniaxial_Section</v>
      </c>
      <c r="B281" t="s">
        <v>597</v>
      </c>
      <c r="C281" t="s">
        <v>596</v>
      </c>
    </row>
    <row r="282" spans="1:3" x14ac:dyDescent="0.25">
      <c r="A282" s="1" t="str">
        <f>HYPERLINK("http://opensees.berkeley.edu/wiki/index.php/Uniform_Excitation_Pattern")</f>
        <v>http://opensees.berkeley.edu/wiki/index.php/Uniform_Excitation_Pattern</v>
      </c>
      <c r="B282" t="s">
        <v>563</v>
      </c>
      <c r="C282" t="s">
        <v>694</v>
      </c>
    </row>
    <row r="283" spans="1:3" x14ac:dyDescent="0.25">
      <c r="A283" s="1" t="str">
        <f>HYPERLINK("http://opensees.berkeley.edu/wiki/index.php/Velocity_Dependent_Friction")</f>
        <v>http://opensees.berkeley.edu/wiki/index.php/Velocity_Dependent_Friction</v>
      </c>
      <c r="B283" t="s">
        <v>269</v>
      </c>
      <c r="C283" t="s">
        <v>270</v>
      </c>
    </row>
    <row r="284" spans="1:3" x14ac:dyDescent="0.25">
      <c r="A284" s="1" t="str">
        <f>HYPERLINK("http://opensees.berkeley.edu/wiki/index.php/Multi-Linear_Velocity_Dependent_Friction")</f>
        <v>http://opensees.berkeley.edu/wiki/index.php/Multi-Linear_Velocity_Dependent_Friction</v>
      </c>
      <c r="B284" t="s">
        <v>439</v>
      </c>
      <c r="C284" t="s">
        <v>440</v>
      </c>
    </row>
    <row r="285" spans="1:3" x14ac:dyDescent="0.25">
      <c r="A285" s="1" t="str">
        <f>HYPERLINK("http://opensees.berkeley.edu/wiki/index.php/Velocity_and_Normal_Force_Dependent_Friction")</f>
        <v>http://opensees.berkeley.edu/wiki/index.php/Velocity_and_Normal_Force_Dependent_Friction</v>
      </c>
      <c r="B285" t="s">
        <v>494</v>
      </c>
      <c r="C285" t="s">
        <v>495</v>
      </c>
    </row>
    <row r="286" spans="1:3" x14ac:dyDescent="0.25">
      <c r="A286" s="1" t="str">
        <f>HYPERLINK("http://opensees.berkeley.edu/wiki/index.php/Velocity_and_Pressure_Dependent_Friction")</f>
        <v>http://opensees.berkeley.edu/wiki/index.php/Velocity_and_Pressure_Dependent_Friction</v>
      </c>
      <c r="B286" t="s">
        <v>265</v>
      </c>
      <c r="C286" t="s">
        <v>266</v>
      </c>
    </row>
    <row r="287" spans="1:3" x14ac:dyDescent="0.25">
      <c r="A287" s="1" t="str">
        <f>HYPERLINK("http://opensees.berkeley.edu/wiki/index.php/Viscous_Material")</f>
        <v>http://opensees.berkeley.edu/wiki/index.php/Viscous_Material</v>
      </c>
      <c r="B287" t="s">
        <v>136</v>
      </c>
      <c r="C287" t="s">
        <v>137</v>
      </c>
    </row>
    <row r="288" spans="1:3" x14ac:dyDescent="0.25">
      <c r="A288" s="1" t="str">
        <f>HYPERLINK("http://opensees.berkeley.edu/wiki/index.php/Maxwell_Material")</f>
        <v>http://opensees.berkeley.edu/wiki/index.php/Maxwell_Material</v>
      </c>
      <c r="B288" t="s">
        <v>353</v>
      </c>
      <c r="C288" t="s">
        <v>354</v>
      </c>
    </row>
    <row r="289" spans="1:3" x14ac:dyDescent="0.25">
      <c r="A289" s="1" t="str">
        <f>HYPERLINK("http://opensees.berkeley.edu/wiki/index.php/ViscousDamper_Material")</f>
        <v>http://opensees.berkeley.edu/wiki/index.php/ViscousDamper_Material</v>
      </c>
      <c r="B289" t="s">
        <v>353</v>
      </c>
      <c r="C289" t="s">
        <v>354</v>
      </c>
    </row>
    <row r="290" spans="1:3" x14ac:dyDescent="0.25">
      <c r="A290" s="1" t="str">
        <f>HYPERLINK("http://opensees.berkeley.edu/wiki/index.php/VS3D4")</f>
        <v>http://opensees.berkeley.edu/wiki/index.php/VS3D4</v>
      </c>
      <c r="B290" t="s">
        <v>516</v>
      </c>
      <c r="C290" t="s">
        <v>627</v>
      </c>
    </row>
    <row r="291" spans="1:3" x14ac:dyDescent="0.25">
      <c r="A291" s="1" t="str">
        <f>HYPERLINK("http://opensees.berkeley.edu/wiki/index.php/Wide_Flange_Section")</f>
        <v>http://opensees.berkeley.edu/wiki/index.php/Wide_Flange_Section</v>
      </c>
      <c r="B291" t="s">
        <v>611</v>
      </c>
      <c r="C291" t="s">
        <v>610</v>
      </c>
    </row>
    <row r="292" spans="1:3" x14ac:dyDescent="0.25">
      <c r="A292" s="1" t="str">
        <f>HYPERLINK("http://opensees.berkeley.edu/wiki/index.php/YamamotoBiaxialHDR_Element")</f>
        <v>http://opensees.berkeley.edu/wiki/index.php/YamamotoBiaxialHDR_Element</v>
      </c>
      <c r="B292" t="s">
        <v>499</v>
      </c>
      <c r="C292" t="s">
        <v>500</v>
      </c>
    </row>
    <row r="293" spans="1:3" x14ac:dyDescent="0.25">
      <c r="A293" s="1" t="str">
        <f>HYPERLINK("http://opensees.berkeley.edu/wiki/index.php/ZeroLengthContactNTS2D")</f>
        <v>http://opensees.berkeley.edu/wiki/index.php/ZeroLengthContactNTS2D</v>
      </c>
      <c r="B293" t="s">
        <v>160</v>
      </c>
      <c r="C293" t="s">
        <v>161</v>
      </c>
    </row>
    <row r="294" spans="1:3" x14ac:dyDescent="0.25">
      <c r="A294" s="1" t="str">
        <f>HYPERLINK("http://opensees.berkeley.edu/wiki/index.php/ZeroLength_Element")</f>
        <v>http://opensees.berkeley.edu/wiki/index.php/ZeroLength_Element</v>
      </c>
      <c r="B294" t="s">
        <v>109</v>
      </c>
      <c r="C294" t="s">
        <v>110</v>
      </c>
    </row>
    <row r="295" spans="1:3" x14ac:dyDescent="0.25">
      <c r="A295" s="1" t="str">
        <f>HYPERLINK("http://opensees.berkeley.edu/wiki/index.php/ZeroLengthContact_Element")</f>
        <v>http://opensees.berkeley.edu/wiki/index.php/ZeroLengthContact_Element</v>
      </c>
      <c r="B295" t="s">
        <v>299</v>
      </c>
      <c r="C295" t="s">
        <v>300</v>
      </c>
    </row>
    <row r="296" spans="1:3" x14ac:dyDescent="0.25">
      <c r="A296" s="1" t="str">
        <f>HYPERLINK("http://opensees.berkeley.edu/wiki/index.php/ZeroLengthContact_Element")</f>
        <v>http://opensees.berkeley.edu/wiki/index.php/ZeroLengthContact_Element</v>
      </c>
      <c r="B296" t="s">
        <v>301</v>
      </c>
      <c r="C296" t="s">
        <v>302</v>
      </c>
    </row>
    <row r="297" spans="1:3" x14ac:dyDescent="0.25">
      <c r="A297" s="1" t="str">
        <f>HYPERLINK("http://opensees.berkeley.edu/wiki/index.php/ZeroLengthImpact3D")</f>
        <v>http://opensees.berkeley.edu/wiki/index.php/ZeroLengthImpact3D</v>
      </c>
      <c r="B297" t="s">
        <v>451</v>
      </c>
      <c r="C297" t="s">
        <v>452</v>
      </c>
    </row>
    <row r="298" spans="1:3" x14ac:dyDescent="0.25">
      <c r="A298" s="1" t="str">
        <f>HYPERLINK("http://opensees.berkeley.edu/wiki/index.php/ZeroLengthInterface2D")</f>
        <v>http://opensees.berkeley.edu/wiki/index.php/ZeroLengthInterface2D</v>
      </c>
      <c r="B298" t="s">
        <v>344</v>
      </c>
      <c r="C298" t="s">
        <v>345</v>
      </c>
    </row>
    <row r="299" spans="1:3" x14ac:dyDescent="0.25">
      <c r="A299" s="1" t="str">
        <f>HYPERLINK("http://opensees.berkeley.edu/wiki/index.php/ZeroLengthND_Element")</f>
        <v>http://opensees.berkeley.edu/wiki/index.php/ZeroLengthND_Element</v>
      </c>
      <c r="B299" t="s">
        <v>297</v>
      </c>
      <c r="C299" t="s">
        <v>298</v>
      </c>
    </row>
    <row r="300" spans="1:3" x14ac:dyDescent="0.25">
      <c r="A300" s="1" t="str">
        <f>HYPERLINK("http://opensees.berkeley.edu/wiki/index.php/ZeroLengthSection_Element")</f>
        <v>http://opensees.berkeley.edu/wiki/index.php/ZeroLengthSection_Element</v>
      </c>
      <c r="B300" t="s">
        <v>295</v>
      </c>
      <c r="C300" t="s">
        <v>296</v>
      </c>
    </row>
  </sheetData>
  <autoFilter ref="A1:C300" xr:uid="{0C518270-0C61-425D-B080-7D7FB72BBC28}"/>
  <hyperlinks>
    <hyperlink ref="A185" r:id="rId1" xr:uid="{D0F6E890-2555-413A-B507-482C4B900AAA}"/>
    <hyperlink ref="A135" r:id="rId2" xr:uid="{FBD95D65-7241-4F82-8B05-C723E0F57B15}"/>
    <hyperlink ref="A51" r:id="rId3" xr:uid="{2E13C7B2-C51C-4B04-97F8-D3E1D154B4B1}"/>
    <hyperlink ref="A53" r:id="rId4" xr:uid="{BFAE16C5-6E0A-49AB-AAAD-66B3E74D204E}"/>
    <hyperlink ref="A213" r:id="rId5" xr:uid="{4A6CA339-BEB4-4826-9CDD-D53E3340187B}"/>
    <hyperlink ref="A69" r:id="rId6" xr:uid="{F9C76047-CDA4-42D4-A0D6-4AE419950C0B}"/>
    <hyperlink ref="A80" r:id="rId7" xr:uid="{A01E18D4-9834-45C2-9CE2-32C4F2AD2081}"/>
    <hyperlink ref="A98" r:id="rId8" xr:uid="{20FA4891-5990-48B8-AC02-D1965CCC8866}"/>
    <hyperlink ref="A120" r:id="rId9" xr:uid="{F8396C4B-0C3B-480F-A0F9-8321DE3BE79C}"/>
    <hyperlink ref="A127" r:id="rId10" xr:uid="{AA44CC88-5188-4638-A807-236235A66D71}"/>
    <hyperlink ref="A131" r:id="rId11" xr:uid="{E2A79D67-CD61-4E8B-9A47-F1BDEB7EC96F}"/>
    <hyperlink ref="A190" r:id="rId12" xr:uid="{3AAA7ECF-01DE-4BE7-ABCB-2418DFE3B861}"/>
    <hyperlink ref="A193" r:id="rId13" xr:uid="{9A5F0F29-255A-4FFB-B715-56B901A05AA7}"/>
    <hyperlink ref="A194" r:id="rId14" xr:uid="{688BE63A-F73E-42CF-90A0-86851FA88C27}"/>
    <hyperlink ref="A144" r:id="rId15" xr:uid="{8F9B770C-F574-40EE-95CF-1C472C642BE2}"/>
    <hyperlink ref="A145" r:id="rId16" xr:uid="{3C8BEB96-9902-48F4-AEA2-C957211DB60E}"/>
    <hyperlink ref="A37" r:id="rId17" xr:uid="{1B2E17C7-16F6-49C0-BDB2-F93F3DFC3A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8112-7198-49B7-A65E-9A21852E1B94}">
  <dimension ref="A1:A30"/>
  <sheetViews>
    <sheetView zoomScaleNormal="100" workbookViewId="0">
      <selection activeCell="E16" sqref="E16"/>
    </sheetView>
  </sheetViews>
  <sheetFormatPr defaultRowHeight="15" x14ac:dyDescent="0.25"/>
  <cols>
    <col min="1" max="1" width="30.7109375" customWidth="1"/>
    <col min="5" max="5" width="27.42578125" bestFit="1" customWidth="1"/>
    <col min="6" max="6" width="27.42578125" customWidth="1"/>
  </cols>
  <sheetData>
    <row r="1" spans="1:1" x14ac:dyDescent="0.25">
      <c r="A1" t="s">
        <v>747</v>
      </c>
    </row>
    <row r="2" spans="1:1" x14ac:dyDescent="0.25">
      <c r="A2" t="s">
        <v>635</v>
      </c>
    </row>
    <row r="3" spans="1:1" x14ac:dyDescent="0.25">
      <c r="A3" t="s">
        <v>636</v>
      </c>
    </row>
    <row r="4" spans="1:1" x14ac:dyDescent="0.25">
      <c r="A4" t="s">
        <v>637</v>
      </c>
    </row>
    <row r="5" spans="1:1" x14ac:dyDescent="0.25">
      <c r="A5" t="s">
        <v>638</v>
      </c>
    </row>
    <row r="6" spans="1:1" x14ac:dyDescent="0.25">
      <c r="A6" t="s">
        <v>640</v>
      </c>
    </row>
    <row r="7" spans="1:1" x14ac:dyDescent="0.25">
      <c r="A7" t="s">
        <v>641</v>
      </c>
    </row>
    <row r="8" spans="1:1" x14ac:dyDescent="0.25">
      <c r="A8" t="s">
        <v>647</v>
      </c>
    </row>
    <row r="9" spans="1:1" x14ac:dyDescent="0.25">
      <c r="A9" t="s">
        <v>648</v>
      </c>
    </row>
    <row r="10" spans="1:1" x14ac:dyDescent="0.25">
      <c r="A10" t="s">
        <v>649</v>
      </c>
    </row>
    <row r="11" spans="1:1" x14ac:dyDescent="0.25">
      <c r="A11" t="s">
        <v>656</v>
      </c>
    </row>
    <row r="12" spans="1:1" x14ac:dyDescent="0.25">
      <c r="A12" t="s">
        <v>658</v>
      </c>
    </row>
    <row r="13" spans="1:1" x14ac:dyDescent="0.25">
      <c r="A13" t="s">
        <v>661</v>
      </c>
    </row>
    <row r="14" spans="1:1" x14ac:dyDescent="0.25">
      <c r="A14" t="s">
        <v>664</v>
      </c>
    </row>
    <row r="15" spans="1:1" x14ac:dyDescent="0.25">
      <c r="A15" t="s">
        <v>665</v>
      </c>
    </row>
    <row r="16" spans="1:1" x14ac:dyDescent="0.25">
      <c r="A16" t="s">
        <v>666</v>
      </c>
    </row>
    <row r="17" spans="1:1" x14ac:dyDescent="0.25">
      <c r="A17" t="s">
        <v>667</v>
      </c>
    </row>
    <row r="18" spans="1:1" x14ac:dyDescent="0.25">
      <c r="A18" t="s">
        <v>668</v>
      </c>
    </row>
    <row r="19" spans="1:1" x14ac:dyDescent="0.25">
      <c r="A19" t="s">
        <v>669</v>
      </c>
    </row>
    <row r="20" spans="1:1" x14ac:dyDescent="0.25">
      <c r="A20" t="s">
        <v>677</v>
      </c>
    </row>
    <row r="21" spans="1:1" x14ac:dyDescent="0.25">
      <c r="A21" t="s">
        <v>678</v>
      </c>
    </row>
    <row r="22" spans="1:1" x14ac:dyDescent="0.25">
      <c r="A22" t="s">
        <v>679</v>
      </c>
    </row>
    <row r="23" spans="1:1" x14ac:dyDescent="0.25">
      <c r="A23" t="s">
        <v>681</v>
      </c>
    </row>
    <row r="24" spans="1:1" x14ac:dyDescent="0.25">
      <c r="A24" t="s">
        <v>683</v>
      </c>
    </row>
    <row r="25" spans="1:1" x14ac:dyDescent="0.25">
      <c r="A25" t="s">
        <v>684</v>
      </c>
    </row>
    <row r="26" spans="1:1" x14ac:dyDescent="0.25">
      <c r="A26" t="s">
        <v>686</v>
      </c>
    </row>
    <row r="27" spans="1:1" x14ac:dyDescent="0.25">
      <c r="A27" t="s">
        <v>688</v>
      </c>
    </row>
    <row r="28" spans="1:1" x14ac:dyDescent="0.25">
      <c r="A28" t="s">
        <v>689</v>
      </c>
    </row>
    <row r="29" spans="1:1" x14ac:dyDescent="0.25">
      <c r="A29" t="s">
        <v>690</v>
      </c>
    </row>
    <row r="30" spans="1:1" x14ac:dyDescent="0.25">
      <c r="A30" t="s">
        <v>691</v>
      </c>
    </row>
  </sheetData>
  <autoFilter ref="A1:A30" xr:uid="{483DCDE8-C2FB-47E9-80B6-A936D12C145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AutocompleteSource</vt:lpstr>
      <vt:lpstr>Objects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2019-05-22T20:17:30Z</dcterms:created>
  <dcterms:modified xsi:type="dcterms:W3CDTF">2019-05-22T21:54:42Z</dcterms:modified>
</cp:coreProperties>
</file>