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ماي لنس " sheetId="1" r:id="rId4"/>
    <sheet state="hidden" name="Chart1" sheetId="2" r:id="rId5"/>
    <sheet state="visible" name="لومينوس " sheetId="3" r:id="rId6"/>
    <sheet state="visible" name="ناتشورال" sheetId="4" r:id="rId7"/>
  </sheets>
  <definedNames/>
  <calcPr/>
</workbook>
</file>

<file path=xl/sharedStrings.xml><?xml version="1.0" encoding="utf-8"?>
<sst xmlns="http://schemas.openxmlformats.org/spreadsheetml/2006/main" count="1639" uniqueCount="1621">
  <si>
    <t>باركود</t>
  </si>
  <si>
    <t>العربي</t>
  </si>
  <si>
    <t xml:space="preserve">الإنجليزي </t>
  </si>
  <si>
    <t>سعر التكلفة</t>
  </si>
  <si>
    <t>سعر المبيع</t>
  </si>
  <si>
    <t>الكمية</t>
  </si>
  <si>
    <t>رقم تصنيف المنتج</t>
  </si>
  <si>
    <t>يقبل الحد الأدنى</t>
  </si>
  <si>
    <t>متوفر في المخزون</t>
  </si>
  <si>
    <t>ماي لنس أورو هازل زينه</t>
  </si>
  <si>
    <t>My Lens Oro Hazel Plano</t>
  </si>
  <si>
    <t>ماي لنس أورو هازل 0.50</t>
  </si>
  <si>
    <t>My Lens Oro Hazel 0.50</t>
  </si>
  <si>
    <t>ماي لنس أورو هازل 0.75</t>
  </si>
  <si>
    <t>My Lens Oro Hazel 0.75</t>
  </si>
  <si>
    <t>ماي لنس أورو هازل 1.00</t>
  </si>
  <si>
    <t>My Lens Oro Hazel 1.00</t>
  </si>
  <si>
    <t>ماي لنس أورو هازل 1.25</t>
  </si>
  <si>
    <t>My Lens Oro Hazel 1.25</t>
  </si>
  <si>
    <t>ماي لنس أورو هازل 1.50</t>
  </si>
  <si>
    <t>My Lens Oro Hazel 1.50</t>
  </si>
  <si>
    <t>ماي لنس أورو هازل 1.75</t>
  </si>
  <si>
    <t>My Lens Oro Hazel 1.75</t>
  </si>
  <si>
    <t>ماي لنس أورو هازل 2.00</t>
  </si>
  <si>
    <t>My Lens Oro Hazel 2.00</t>
  </si>
  <si>
    <t>ماي لنس أورو هازل 2.25</t>
  </si>
  <si>
    <t>My Lens Oro Hazel 2.25</t>
  </si>
  <si>
    <t>ماي لنس أورو هازل 2.50</t>
  </si>
  <si>
    <t>My Lens Oro Hazel 2.50</t>
  </si>
  <si>
    <t>ماي لنس أورو هازل 2.75</t>
  </si>
  <si>
    <t>My Lens Oro Hazel 2.75</t>
  </si>
  <si>
    <t>ماي لنس أورو هازل 3.00</t>
  </si>
  <si>
    <t>My Lens Oro Hazel 3.00</t>
  </si>
  <si>
    <t>ماي لنس أورو هازل 3.25</t>
  </si>
  <si>
    <t>My Lens Oro Hazel 3.25</t>
  </si>
  <si>
    <t>ماي لنس أورو هازل 3.50</t>
  </si>
  <si>
    <t>My Lens Oro Hazel 3.50</t>
  </si>
  <si>
    <t>ماي لنس أورو هازل 3.75</t>
  </si>
  <si>
    <t>My Lens Oro Hazel 3.75</t>
  </si>
  <si>
    <t>ماي لنس أورو هازل 4.00</t>
  </si>
  <si>
    <t>My Lens Oro Hazel 4.00</t>
  </si>
  <si>
    <t>ماي لنس أورو هازل 4.25</t>
  </si>
  <si>
    <t>My Lens Oro Hazel 4.25</t>
  </si>
  <si>
    <t>ماي لنس أورو هازل 4.50</t>
  </si>
  <si>
    <t>My Lens Oro Hazel 4.50</t>
  </si>
  <si>
    <t>ماي لنس أورو هازل 4.75</t>
  </si>
  <si>
    <t>My Lens Oro Hazel 4.75</t>
  </si>
  <si>
    <t>ماي لنس أورو هازل 5.00</t>
  </si>
  <si>
    <t>My Lens Oro Hazel 5.00</t>
  </si>
  <si>
    <t>ماي لنس أورو هازل 5.50</t>
  </si>
  <si>
    <t>My Lens Oro Hazel 5.50</t>
  </si>
  <si>
    <t>ماي لنس أورو هازل 6.00</t>
  </si>
  <si>
    <t>My Lens Oro Hazel 6.00</t>
  </si>
  <si>
    <t>ماي لنس أورو هازل 6.50</t>
  </si>
  <si>
    <t>My Lens Oro Hazel 6.50</t>
  </si>
  <si>
    <t>ماي لنس أورو هازل 7.00</t>
  </si>
  <si>
    <t>My Lens Oro Hazel 7.00</t>
  </si>
  <si>
    <t>ماي لنس أورو هازل 7.50</t>
  </si>
  <si>
    <t>My Lens Oro Hazel 7.50</t>
  </si>
  <si>
    <t>ماي لنس أورو هازل 8.00</t>
  </si>
  <si>
    <t>My Lens Oro Hazel 8.00</t>
  </si>
  <si>
    <t xml:space="preserve">ماي لنس أورو براون زينه </t>
  </si>
  <si>
    <t>My Lens Oro Brown Plano</t>
  </si>
  <si>
    <t>ماي لنس أورو براون 0.50</t>
  </si>
  <si>
    <t>My Lens Oro Brown 0.50</t>
  </si>
  <si>
    <t>ماي لنس أورو براون 0.75</t>
  </si>
  <si>
    <t>My Lens Oro Brown 0.75</t>
  </si>
  <si>
    <t>ماي لنس أورو براون 1.00</t>
  </si>
  <si>
    <t>My Lens Oro Brown 1.00</t>
  </si>
  <si>
    <t>ماي لنس أورو براون 1.25</t>
  </si>
  <si>
    <t>My Lens Oro Brown 1.25</t>
  </si>
  <si>
    <t>ماي لنس أورو براون 1.50</t>
  </si>
  <si>
    <t>My Lens Oro Brown 1.50</t>
  </si>
  <si>
    <t>ماي لنس أورو براون 1.75</t>
  </si>
  <si>
    <t>My Lens Oro Brown 1.75</t>
  </si>
  <si>
    <t>ماي لنس أورو براون 2.00</t>
  </si>
  <si>
    <t>My Lens Oro Brown 2.00</t>
  </si>
  <si>
    <t>ماي لنس أورو براون 2.25</t>
  </si>
  <si>
    <t>My Lens Oro Brown 2.25</t>
  </si>
  <si>
    <t>ماي لنس أورو براون 2.50</t>
  </si>
  <si>
    <t>My Lens Oro Brown 2.50</t>
  </si>
  <si>
    <t>ماي لنس أورو براون 2.75</t>
  </si>
  <si>
    <t>My Lens Oro Brown 2.75</t>
  </si>
  <si>
    <t>ماي لنس أورو براون 3.00</t>
  </si>
  <si>
    <t>My Lens Oro Brown 3.00</t>
  </si>
  <si>
    <t>ماي لنس أورو براون 3.25</t>
  </si>
  <si>
    <t>My Lens Oro Brown 3.25</t>
  </si>
  <si>
    <t>ماي لنس أورو براون 3.50</t>
  </si>
  <si>
    <t>My Lens Oro Brown 3.50</t>
  </si>
  <si>
    <t>ماي لنس أورو براون 3.75</t>
  </si>
  <si>
    <t>My Lens Oro Brown 3.75</t>
  </si>
  <si>
    <t>ماي لنس أورو براون 4.00</t>
  </si>
  <si>
    <t>My Lens Oro Brown 4.00</t>
  </si>
  <si>
    <t>ماي لنس أورو براون 4.25</t>
  </si>
  <si>
    <t>My Lens Oro Brown 4.25</t>
  </si>
  <si>
    <t>ماي لنس أورو براون 4.50</t>
  </si>
  <si>
    <t>My Lens Oro Brown 4.50</t>
  </si>
  <si>
    <t>ماي لنس أورو براون 4.75</t>
  </si>
  <si>
    <t>My Lens Oro Brown 4.75</t>
  </si>
  <si>
    <t>ماي لنس أورو براون 5.00</t>
  </si>
  <si>
    <t>My Lens Oro Brown 5.00</t>
  </si>
  <si>
    <t>ماي لنس أورو براون 5.50</t>
  </si>
  <si>
    <t>My Lens Oro Brown 5.50</t>
  </si>
  <si>
    <t>ماي لنس أورو براون 6.00</t>
  </si>
  <si>
    <t>My Lens Oro Brown 6.00</t>
  </si>
  <si>
    <t>ماي لنس أورو براون 6.50</t>
  </si>
  <si>
    <t>My Lens Oro Brown 6.50</t>
  </si>
  <si>
    <t>ماي لنس أورو براون 7.00</t>
  </si>
  <si>
    <t>My Lens Oro Brown 7.00</t>
  </si>
  <si>
    <t>ماي لنس أورو براون 7.50</t>
  </si>
  <si>
    <t>My Lens Oro Brown 7.50</t>
  </si>
  <si>
    <t>ماي لنس أورو براون 8.00</t>
  </si>
  <si>
    <t>My Lens Oro Brown 8.00</t>
  </si>
  <si>
    <t>ماي لنس أورو جري زينه</t>
  </si>
  <si>
    <t>My Lens Oro Gray Plano</t>
  </si>
  <si>
    <t>ماي لنس أورو جري 0.50</t>
  </si>
  <si>
    <t>My Lens Oro Gray 0.50</t>
  </si>
  <si>
    <t>ماي لنس أورو جري 0.75</t>
  </si>
  <si>
    <t>My Lens Oro Gray 0.75</t>
  </si>
  <si>
    <t>ماي لنس أورو جري 1.00</t>
  </si>
  <si>
    <t>My Lens Oro Gray 1.00</t>
  </si>
  <si>
    <t>ماي لنس أورو جري 1.25</t>
  </si>
  <si>
    <t>My Lens Oro Gray 1.25</t>
  </si>
  <si>
    <t>ماي لنس أورو جري 1.50</t>
  </si>
  <si>
    <t>My Lens Oro Gray 1.50</t>
  </si>
  <si>
    <t>ماي لنس أورو جري 1.75</t>
  </si>
  <si>
    <t>My Lens Oro Gray 1.75</t>
  </si>
  <si>
    <t>ماي لنس أورو جري 2.00</t>
  </si>
  <si>
    <t>My Lens Oro Gray 2.00</t>
  </si>
  <si>
    <t>ماي لنس أورو جري 2.25</t>
  </si>
  <si>
    <t>My Lens Oro Gray 2.25</t>
  </si>
  <si>
    <t>ماي لنس أورو جري 2.50</t>
  </si>
  <si>
    <t>My Lens Oro Gray 2.50</t>
  </si>
  <si>
    <t>ماي لنس أورو جري 2.75</t>
  </si>
  <si>
    <t>My Lens Oro Gray 2.75</t>
  </si>
  <si>
    <t>ماي لنس أورو جري 3.00</t>
  </si>
  <si>
    <t>My Lens Oro Gray 3.00</t>
  </si>
  <si>
    <t>ماي لنس أورو جري 3.25</t>
  </si>
  <si>
    <t>My Lens Oro Gray 3.25</t>
  </si>
  <si>
    <t>ماي لنس أورو جري 3.50</t>
  </si>
  <si>
    <t>My Lens Oro Gray 3.50</t>
  </si>
  <si>
    <t>ماي لنس أورو جري 3.75</t>
  </si>
  <si>
    <t>My Lens Oro Gray 3.75</t>
  </si>
  <si>
    <t>ماي لنس أورو جري 4.00</t>
  </si>
  <si>
    <t>My Lens Oro Gray 4.00</t>
  </si>
  <si>
    <t>ماي لنس أورو جري 4.25</t>
  </si>
  <si>
    <t>My Lens Oro Gray 4.25</t>
  </si>
  <si>
    <t>ماي لنس أورو جري 4.50</t>
  </si>
  <si>
    <t>My Lens Oro Gray 4.50</t>
  </si>
  <si>
    <t>ماي لنس أورو جري 4.75</t>
  </si>
  <si>
    <t>My Lens Oro Gray 4.75</t>
  </si>
  <si>
    <t>ماي لنس أورو جري 5.00</t>
  </si>
  <si>
    <t>My Lens Oro Gray 5.00</t>
  </si>
  <si>
    <t>ماي لنس أورو جري 5.50</t>
  </si>
  <si>
    <t>My Lens Oro Gray 5.50</t>
  </si>
  <si>
    <t>ماي لنس أورو جري 6.00</t>
  </si>
  <si>
    <t>My Lens Oro Gray 6.00</t>
  </si>
  <si>
    <t>ماي لنس أورو جري 6.50</t>
  </si>
  <si>
    <t>My Lens Oro Gray 6.50</t>
  </si>
  <si>
    <t>ماي لنس أورو جري 7.00</t>
  </si>
  <si>
    <t>My Lens Oro Gray 7.00</t>
  </si>
  <si>
    <t>ماي لنس أورو جري 7.50</t>
  </si>
  <si>
    <t>My Lens Oro Gray 7.50</t>
  </si>
  <si>
    <t>ماي لنس أورو جري 8.00</t>
  </si>
  <si>
    <t>My Lens Oro Gray 8.00</t>
  </si>
  <si>
    <t>ماي لنس كابري زينة</t>
  </si>
  <si>
    <t>My Lens Capri Plano</t>
  </si>
  <si>
    <t>ماي لنس كابري 0.50</t>
  </si>
  <si>
    <t>My Lens Capri 0.50</t>
  </si>
  <si>
    <t>ماي لنس كابري 0.75</t>
  </si>
  <si>
    <t>My Lens Capri 0.75</t>
  </si>
  <si>
    <t>ماي لنس كابري 1.00</t>
  </si>
  <si>
    <t>My Lens Capri 1.00</t>
  </si>
  <si>
    <t>ماي لنس كابري 1.25</t>
  </si>
  <si>
    <t>My Lens Capri 1.25</t>
  </si>
  <si>
    <t>ماي لنس كابري 1.50</t>
  </si>
  <si>
    <t>My Lens Capri 1.50</t>
  </si>
  <si>
    <t>ماي لنس كابري 1.75</t>
  </si>
  <si>
    <t>My Lens Capri 1.75</t>
  </si>
  <si>
    <t>ماي لنس كابري 2.00</t>
  </si>
  <si>
    <t>My Lens Capri 2.00</t>
  </si>
  <si>
    <t>ماي لنس كابري 2.25</t>
  </si>
  <si>
    <t>My Lens Capri 2.25</t>
  </si>
  <si>
    <t>ماي لنس كابري 2.50</t>
  </si>
  <si>
    <t>My Lens Capri 2.50</t>
  </si>
  <si>
    <t>ماي لنس كابري 2.75</t>
  </si>
  <si>
    <t>My Lens Capri 2.75</t>
  </si>
  <si>
    <t>ماي لنس كابري 3.00</t>
  </si>
  <si>
    <t>My Lens Capri 3.00</t>
  </si>
  <si>
    <t>ماي لنس كابري 3.25</t>
  </si>
  <si>
    <t>My Lens Capri 3.25</t>
  </si>
  <si>
    <t>ماي لنس كابري 3.50</t>
  </si>
  <si>
    <t>My Lens Capri 3.50</t>
  </si>
  <si>
    <t>ماي لنس كابري 3.75</t>
  </si>
  <si>
    <t>My Lens Capri 3.75</t>
  </si>
  <si>
    <t>ماي لنس كابري 4.00</t>
  </si>
  <si>
    <t>My Lens Capri 4.00</t>
  </si>
  <si>
    <t>ماي لنس كابري 4.25</t>
  </si>
  <si>
    <t>My Lens Capri 4.25</t>
  </si>
  <si>
    <t>ماي لنس كابري 4.50</t>
  </si>
  <si>
    <t>My Lens Capri 4.50</t>
  </si>
  <si>
    <t>ماي لنس كابري 4.75</t>
  </si>
  <si>
    <t>My Lens Capri 4.75</t>
  </si>
  <si>
    <t>ماي لنس كابري 5.00</t>
  </si>
  <si>
    <t>My Lens Capri 5.00</t>
  </si>
  <si>
    <t>ماي لنس كابري 5.50</t>
  </si>
  <si>
    <t>My Lens Capri 5.50</t>
  </si>
  <si>
    <t>ماي لنس كابري 6.00</t>
  </si>
  <si>
    <t>My Lens Capri 6.00</t>
  </si>
  <si>
    <t>ماي لنس كابري 6.50</t>
  </si>
  <si>
    <t>My Lens Capri 6.50</t>
  </si>
  <si>
    <t>ماي لنس كابري 7.00</t>
  </si>
  <si>
    <t>My Lens Capri 7.00</t>
  </si>
  <si>
    <t>ماي لنس كابري 7.50</t>
  </si>
  <si>
    <t>My Lens Capri 7.50</t>
  </si>
  <si>
    <t>ماي لنس كابري 8.00</t>
  </si>
  <si>
    <t>My Lens Capri 8.00</t>
  </si>
  <si>
    <t>ماي لنس تركواز زينة</t>
  </si>
  <si>
    <t>My Lens Turquoise Plano</t>
  </si>
  <si>
    <t>ماي لنس تركواز 0.50</t>
  </si>
  <si>
    <t>My Lens Turquoise 0.50</t>
  </si>
  <si>
    <t>ماي لنس تركواز 0.75</t>
  </si>
  <si>
    <t>My Lens Turquoise 0.75</t>
  </si>
  <si>
    <t>ماي لنس تركواز 1.00</t>
  </si>
  <si>
    <t>My Lens Turquoise 1.00</t>
  </si>
  <si>
    <t>ماي لنس تركواز 1.25</t>
  </si>
  <si>
    <t>My Lens Turquoise 1.25</t>
  </si>
  <si>
    <t>ماي لنس تركواز 1.50</t>
  </si>
  <si>
    <t>My Lens Turquoise 1.50</t>
  </si>
  <si>
    <t>ماي لنس تركواز 1.75</t>
  </si>
  <si>
    <t>My Lens Turquoise 1.75</t>
  </si>
  <si>
    <t>ماي لنس تركواز 2.00</t>
  </si>
  <si>
    <t>My Lens Turquoise 2.00</t>
  </si>
  <si>
    <t>ماي لنس تركواز 2.25</t>
  </si>
  <si>
    <t>My Lens Turquoise 2.25</t>
  </si>
  <si>
    <t>ماي لنس تركواز 2.50</t>
  </si>
  <si>
    <t>My Lens Turquoise 2.50</t>
  </si>
  <si>
    <t>ماي لنس تركواز 2.75</t>
  </si>
  <si>
    <t>My Lens Turquoise 2.75</t>
  </si>
  <si>
    <t>ماي لنس تركواز 3.00</t>
  </si>
  <si>
    <t>My Lens Turquoise 3.00</t>
  </si>
  <si>
    <t>ماي لنس تركواز 3.25</t>
  </si>
  <si>
    <t>My Lens Turquoise 3.25</t>
  </si>
  <si>
    <t>ماي لنس تركواز 3.50</t>
  </si>
  <si>
    <t>My Lens Turquoise 3.50</t>
  </si>
  <si>
    <t>ماي لنس تركواز 3.75</t>
  </si>
  <si>
    <t>My Lens Turquoise 3.75</t>
  </si>
  <si>
    <t>ماي لنس تركواز 4.00</t>
  </si>
  <si>
    <t>My Lens Turquoise 4.00</t>
  </si>
  <si>
    <t>ماي لنس تركواز 4.25</t>
  </si>
  <si>
    <t>My Lens Turquoise 4.25</t>
  </si>
  <si>
    <t>ماي لنس تركواز 4.50</t>
  </si>
  <si>
    <t>My Lens Turquoise 4.50</t>
  </si>
  <si>
    <t>ماي لنس تركواز 4.75</t>
  </si>
  <si>
    <t>My Lens Turquoise 4.75</t>
  </si>
  <si>
    <t>ماي لنس تركواز 5.00</t>
  </si>
  <si>
    <t>My Lens Turquoise 5.00</t>
  </si>
  <si>
    <t>ماي لنس تركواز 5.50</t>
  </si>
  <si>
    <t>My Lens Turquoise 5.50</t>
  </si>
  <si>
    <t>ماي لنس تركواز 6.00</t>
  </si>
  <si>
    <t>My Lens Turquoise 6.00</t>
  </si>
  <si>
    <t>ماي لنس تركواز 6.50</t>
  </si>
  <si>
    <t>My Lens Turquoise 6.50</t>
  </si>
  <si>
    <t>ماي لنس تركواز 7.00</t>
  </si>
  <si>
    <t>My Lens Turquoise 7.00</t>
  </si>
  <si>
    <t>ماي لنس تركواز 7.50</t>
  </si>
  <si>
    <t>My Lens Turquoise 7.50</t>
  </si>
  <si>
    <t>ماي لنس تركواز 8.00</t>
  </si>
  <si>
    <t>My Lens Turquoise 8.00</t>
  </si>
  <si>
    <t>ماي لنس لايت جري زينة</t>
  </si>
  <si>
    <t>My Lens Light Gray Plano</t>
  </si>
  <si>
    <t>ماي لنس لايت جري 0.50</t>
  </si>
  <si>
    <t>My Lens Light Gray 0.50</t>
  </si>
  <si>
    <t>ماي لنس لايت جري 0.75</t>
  </si>
  <si>
    <t>My Lens Light Gray 0.75</t>
  </si>
  <si>
    <t>ماي لنس لايت جري 1.00</t>
  </si>
  <si>
    <t>My Lens Light Gray 1.00</t>
  </si>
  <si>
    <t>ماي لنس لايت جري 1.25</t>
  </si>
  <si>
    <t>My Lens Light Gray 1.25</t>
  </si>
  <si>
    <t>ماي لنس لايت جري 1.50</t>
  </si>
  <si>
    <t>My Lens Light Gray 1.50</t>
  </si>
  <si>
    <t>ماي لنس لايت جري 1.75</t>
  </si>
  <si>
    <t>My Lens Light Gray 1.75</t>
  </si>
  <si>
    <t>ماي لنس لايت جري 2.00</t>
  </si>
  <si>
    <t>My Lens Light Gray 2.00</t>
  </si>
  <si>
    <t>ماي لنس لايت جري 2.25</t>
  </si>
  <si>
    <t>My Lens Light Gray 2.25</t>
  </si>
  <si>
    <t>ماي لنس لايت جري 2.50</t>
  </si>
  <si>
    <t>My Lens Light Gray 2.50</t>
  </si>
  <si>
    <t>ماي لنس لايت جري 2.75</t>
  </si>
  <si>
    <t>My Lens Light Gray 2.75</t>
  </si>
  <si>
    <t>ماي لنس لايت جري 3.00</t>
  </si>
  <si>
    <t>My Lens Light Gray 3.00</t>
  </si>
  <si>
    <t>ماي لنس لايت جري 3.25</t>
  </si>
  <si>
    <t>My Lens Light Gray 3.25</t>
  </si>
  <si>
    <t>ماي لنس لايت جري 3.50</t>
  </si>
  <si>
    <t>My Lens Light Gray 3.50</t>
  </si>
  <si>
    <t>ماي لنس لايت جري 3.75</t>
  </si>
  <si>
    <t>My Lens Light Gray 3.75</t>
  </si>
  <si>
    <t>ماي لنس لايت جري 4.00</t>
  </si>
  <si>
    <t>My Lens Light Gray 4.00</t>
  </si>
  <si>
    <t>ماي لنس لايت جري 4.25</t>
  </si>
  <si>
    <t>My Lens Light Gray 4.25</t>
  </si>
  <si>
    <t>ماي لنس لايت جري 4.50</t>
  </si>
  <si>
    <t>My Lens Light Gray 4.50</t>
  </si>
  <si>
    <t>ماي لنس لايت جري 4.75</t>
  </si>
  <si>
    <t>My Lens Light Gray 4.75</t>
  </si>
  <si>
    <t>ماي لنس لايت جري 5.00</t>
  </si>
  <si>
    <t>My Lens Light Gray 5.00</t>
  </si>
  <si>
    <t>ماي لنس لايت جري 5.50</t>
  </si>
  <si>
    <t>My Lens Light Gray 5.50</t>
  </si>
  <si>
    <t>ماي لنس لايت جري 6.00</t>
  </si>
  <si>
    <t>My Lens Light Gray 6.00</t>
  </si>
  <si>
    <t>ماي لنس لايت جري 6.50</t>
  </si>
  <si>
    <t>My Lens Light Gray 6.50</t>
  </si>
  <si>
    <t>ماي لنس لايت جري 7.00</t>
  </si>
  <si>
    <t>My Lens Light Gray 7.00</t>
  </si>
  <si>
    <t>ماي لنس لايت جري 7.50</t>
  </si>
  <si>
    <t>My Lens Light Gray 7.50</t>
  </si>
  <si>
    <t>ماي لنس لايت جري 8.00</t>
  </si>
  <si>
    <t>My Lens Light Gray 8.00</t>
  </si>
  <si>
    <t>ماي لنس لايت براون زينة</t>
  </si>
  <si>
    <t>My Lens Light Brown Plano</t>
  </si>
  <si>
    <t>ماي لنس لايت براون 0.50</t>
  </si>
  <si>
    <t>My Lens Light Brown 0.50</t>
  </si>
  <si>
    <t>ماي لنس لايت براون 0.75</t>
  </si>
  <si>
    <t>My Lens Light Brown 0.75</t>
  </si>
  <si>
    <t>ماي لنس لايت براون 1.00</t>
  </si>
  <si>
    <t>My Lens Light Brown 1.00</t>
  </si>
  <si>
    <t>ماي لنس لايت براون 1.25</t>
  </si>
  <si>
    <t>My Lens Light Brown 1.25</t>
  </si>
  <si>
    <t>ماي لنس لايت براون 1.50</t>
  </si>
  <si>
    <t>My Lens Light Brown 1.50</t>
  </si>
  <si>
    <t>ماي لنس لايت براون 1.75</t>
  </si>
  <si>
    <t>My Lens Light Brown 1.75</t>
  </si>
  <si>
    <t>ماي لنس لايت براون 2.00</t>
  </si>
  <si>
    <t>My Lens Light Brown 2.00</t>
  </si>
  <si>
    <t>ماي لنس لايت براون 2.25</t>
  </si>
  <si>
    <t>My Lens Light Brown 2.25</t>
  </si>
  <si>
    <t>ماي لنس لايت براون 2.50</t>
  </si>
  <si>
    <t>My Lens Light Brown 2.50</t>
  </si>
  <si>
    <t>ماي لنس لايت براون 2.75</t>
  </si>
  <si>
    <t>My Lens Light Brown 2.75</t>
  </si>
  <si>
    <t>ماي لنس لايت براون 3.00</t>
  </si>
  <si>
    <t>My Lens Light Brown 3.00</t>
  </si>
  <si>
    <t>ماي لنس لايت براون 3.25</t>
  </si>
  <si>
    <t>My Lens Light Brown 3.25</t>
  </si>
  <si>
    <t>ماي لنس لايت براون 3.50</t>
  </si>
  <si>
    <t>My Lens Light Brown 3.50</t>
  </si>
  <si>
    <t>ماي لنس لايت براون 3.75</t>
  </si>
  <si>
    <t>My Lens Light Brown 3.75</t>
  </si>
  <si>
    <t>ماي لنس لايت براون 4.00</t>
  </si>
  <si>
    <t>My Lens Light Brown 4.00</t>
  </si>
  <si>
    <t>ماي لنس لايت براون 4.25</t>
  </si>
  <si>
    <t>My Lens Light Brown 4.25</t>
  </si>
  <si>
    <t>ماي لنس لايت براون 4.50</t>
  </si>
  <si>
    <t>My Lens Light Brown 4.50</t>
  </si>
  <si>
    <t>ماي لنس لايت براون 4.75</t>
  </si>
  <si>
    <t>My Lens Light Brown 4.75</t>
  </si>
  <si>
    <t>ماي لنس لايت براون 5.00</t>
  </si>
  <si>
    <t>My Lens Light Brown 5.00</t>
  </si>
  <si>
    <t>ماي لنس لايت براون 5.50</t>
  </si>
  <si>
    <t>My Lens Light Brown 5.50</t>
  </si>
  <si>
    <t>ماي لنس لايت براون 6.00</t>
  </si>
  <si>
    <t>My Lens Light Brown 6.00</t>
  </si>
  <si>
    <t>ماي لنس لايت براون 6.50</t>
  </si>
  <si>
    <t>My Lens Light Brown 6.50</t>
  </si>
  <si>
    <t>ماي لنس لايت براون 7.00</t>
  </si>
  <si>
    <t>My Lens Light Brown 7.00</t>
  </si>
  <si>
    <t>ماي لنس لايت براون 7.50</t>
  </si>
  <si>
    <t>My Lens Light Brown 7.50</t>
  </si>
  <si>
    <t>ماي لنس لايت براون 8.00</t>
  </si>
  <si>
    <t>My Lens Light Brown 8.00</t>
  </si>
  <si>
    <t>ماي لنس لايت جرين زينة</t>
  </si>
  <si>
    <t>My Lens Light Green Plano</t>
  </si>
  <si>
    <t>ماي لنس لايت جرين 0.50</t>
  </si>
  <si>
    <t>My Lens Light Green 0.50</t>
  </si>
  <si>
    <t>ماي لنس لايت جرين 0.75</t>
  </si>
  <si>
    <t>My Lens Light Green 0.75</t>
  </si>
  <si>
    <t>ماي لنس لايت جرين 1.00</t>
  </si>
  <si>
    <t>My Lens Light Green 1.00</t>
  </si>
  <si>
    <t>ماي لنس لايت جرين 1.25</t>
  </si>
  <si>
    <t>My Lens Light Green 1.25</t>
  </si>
  <si>
    <t>ماي لنس لايت جرين 1.50</t>
  </si>
  <si>
    <t>My Lens Light Green 1.50</t>
  </si>
  <si>
    <t>ماي لنس لايت جرين 1.75</t>
  </si>
  <si>
    <t>My Lens Light Green 1.75</t>
  </si>
  <si>
    <t>ماي لنس لايت جرين 2.00</t>
  </si>
  <si>
    <t>My Lens Light Green 2.00</t>
  </si>
  <si>
    <t>ماي لنس لايت جرين 2.25</t>
  </si>
  <si>
    <t>My Lens Light Green 2.25</t>
  </si>
  <si>
    <t>ماي لنس لايت جرين 2.50</t>
  </si>
  <si>
    <t>My Lens Light Green 2.50</t>
  </si>
  <si>
    <t>ماي لنس لايت جرين 2.75</t>
  </si>
  <si>
    <t>My Lens Light Green 2.75</t>
  </si>
  <si>
    <t>ماي لنس لايت جرين 3.00</t>
  </si>
  <si>
    <t>My Lens Light Green 3.00</t>
  </si>
  <si>
    <t>ماي لنس لايت جرين 3.25</t>
  </si>
  <si>
    <t>My Lens Light Green 3.25</t>
  </si>
  <si>
    <t>ماي لنس لايت جرين 3.50</t>
  </si>
  <si>
    <t>My Lens Light Green 3.50</t>
  </si>
  <si>
    <t>ماي لنس لايت جرين 3.75</t>
  </si>
  <si>
    <t>My Lens Light Green 3.75</t>
  </si>
  <si>
    <t>ماي لنس لايت جرين 4.00</t>
  </si>
  <si>
    <t>My Lens Light Green 4.00</t>
  </si>
  <si>
    <t>ماي لنس لايت جرين 4.25</t>
  </si>
  <si>
    <t>My Lens Light Green 4.25</t>
  </si>
  <si>
    <t>ماي لنس لايت جرين 4.50</t>
  </si>
  <si>
    <t>My Lens Light Green 4.50</t>
  </si>
  <si>
    <t>ماي لنس لايت جرين 4.75</t>
  </si>
  <si>
    <t>My Lens Light Green 4.75</t>
  </si>
  <si>
    <t>ماي لنس لايت جرين 5.00</t>
  </si>
  <si>
    <t>My Lens Light Green 5.00</t>
  </si>
  <si>
    <t>ماي لنس لايت جرين 5.50</t>
  </si>
  <si>
    <t>My Lens Light Green 5.50</t>
  </si>
  <si>
    <t>ماي لنس لايت جرين 6.00</t>
  </si>
  <si>
    <t>My Lens Light Green 6.00</t>
  </si>
  <si>
    <t>ماي لنس لايت جرين 6.50</t>
  </si>
  <si>
    <t>My Lens Light Green 6.50</t>
  </si>
  <si>
    <t>ماي لنس لايت جرين 7.00</t>
  </si>
  <si>
    <t>My Lens Light Green 7.00</t>
  </si>
  <si>
    <t>ماي لنس لايت جرين 7.50</t>
  </si>
  <si>
    <t>My Lens Light Green 7.50</t>
  </si>
  <si>
    <t>ماي لنس لايت جرين 8.00</t>
  </si>
  <si>
    <t>My Lens Light Green 8.00</t>
  </si>
  <si>
    <t>ماي لنس لايت بلو زينة</t>
  </si>
  <si>
    <t>My Lens Light Blue Plano</t>
  </si>
  <si>
    <t>ماي لنس لايت بلو 0.50</t>
  </si>
  <si>
    <t>My Lens Light Blue 0.50</t>
  </si>
  <si>
    <t>ماي لنس لايت بلو 0.75</t>
  </si>
  <si>
    <t>My Lens Light Blue 0.75</t>
  </si>
  <si>
    <t>ماي لنس لايت بلو 1.00</t>
  </si>
  <si>
    <t>My Lens Light Blue 1.00</t>
  </si>
  <si>
    <t>ماي لنس لايت بلو 1.25</t>
  </si>
  <si>
    <t>My Lens Light Blue 1.25</t>
  </si>
  <si>
    <t>ماي لنس لايت بلو 1.50</t>
  </si>
  <si>
    <t>My Lens Light Blue 1.50</t>
  </si>
  <si>
    <t>ماي لنس لايت بلو 1.75</t>
  </si>
  <si>
    <t>My Lens Light Blue 1.75</t>
  </si>
  <si>
    <t>ماي لنس لايت بلو 2.00</t>
  </si>
  <si>
    <t>My Lens Light Blue 2.00</t>
  </si>
  <si>
    <t>ماي لنس لايت بلو 2.25</t>
  </si>
  <si>
    <t>My Lens Light Blue 2.25</t>
  </si>
  <si>
    <t>ماي لنس لايت بلو 2.50</t>
  </si>
  <si>
    <t>My Lens Light Blue 2.50</t>
  </si>
  <si>
    <t>ماي لنس لايت بلو 2.75</t>
  </si>
  <si>
    <t>My Lens Light Blue 2.75</t>
  </si>
  <si>
    <t>ماي لنس لايت بلو 3.00</t>
  </si>
  <si>
    <t>My Lens Light Blue 3.00</t>
  </si>
  <si>
    <t>ماي لنس لايت بلو 3.25</t>
  </si>
  <si>
    <t>My Lens Light Blue 3.25</t>
  </si>
  <si>
    <t>ماي لنس لايت بلو 3.50</t>
  </si>
  <si>
    <t>My Lens Light Blue 3.50</t>
  </si>
  <si>
    <t>ماي لنس لايت بلو 3.75</t>
  </si>
  <si>
    <t>My Lens Light Blue 3.75</t>
  </si>
  <si>
    <t>ماي لنس لايت بلو 4.00</t>
  </si>
  <si>
    <t>My Lens Light Blue 4.00</t>
  </si>
  <si>
    <t>ماي لنس لايت بلو 4.25</t>
  </si>
  <si>
    <t>My Lens Light Blue 4.25</t>
  </si>
  <si>
    <t>ماي لنس لايت بلو 4.50</t>
  </si>
  <si>
    <t>My Lens Light Blue 4.50</t>
  </si>
  <si>
    <t>ماي لنس لايت بلو 4.75</t>
  </si>
  <si>
    <t>My Lens Light Blue 4.75</t>
  </si>
  <si>
    <t>ماي لنس لايت بلو 5.00</t>
  </si>
  <si>
    <t>My Lens Light Blue 5.00</t>
  </si>
  <si>
    <t>ماي لنس لايت بلو 5.50</t>
  </si>
  <si>
    <t>My Lens Light Blue 5.50</t>
  </si>
  <si>
    <t>ماي لنس لايت بلو 6.00</t>
  </si>
  <si>
    <t>My Lens Light Blue 6.00</t>
  </si>
  <si>
    <t>ماي لنس لايت بلو 6.50</t>
  </si>
  <si>
    <t>My Lens Light Blue 6.50</t>
  </si>
  <si>
    <t>ماي لنس لايت بلو 7.00</t>
  </si>
  <si>
    <t>My Lens Light Blue 7.00</t>
  </si>
  <si>
    <t>ماي لنس لايت بلو 7.50</t>
  </si>
  <si>
    <t>My Lens Light Blue 7.50</t>
  </si>
  <si>
    <t>ماي لنس لايت بلو 8.00</t>
  </si>
  <si>
    <t>My Lens Light Blue 8.00</t>
  </si>
  <si>
    <t>Luminous Gray Plano</t>
  </si>
  <si>
    <t xml:space="preserve">لومينوس جري زينه </t>
  </si>
  <si>
    <t>Luminous Gray 0.50</t>
  </si>
  <si>
    <t>لومينوس جري 0.50</t>
  </si>
  <si>
    <t>Luminous Gray 0.75</t>
  </si>
  <si>
    <t>لومينوس جري 0.75</t>
  </si>
  <si>
    <t>Luminous Gray 1.00</t>
  </si>
  <si>
    <t>لومينوس جري 1.00</t>
  </si>
  <si>
    <t>Luminous Gray 1.25</t>
  </si>
  <si>
    <t>لومينوس جري 1.25</t>
  </si>
  <si>
    <t>Luminous Gray 1.50</t>
  </si>
  <si>
    <t>لومينوس جري 1.50</t>
  </si>
  <si>
    <t>Luminous Gray 1.75</t>
  </si>
  <si>
    <t>لومينوس جري 1.75</t>
  </si>
  <si>
    <t>Luminous Gray 2.00</t>
  </si>
  <si>
    <t>لومينوس جري 2.00</t>
  </si>
  <si>
    <t>Luminous Gray 2.25</t>
  </si>
  <si>
    <t>لومينوس جري 2.25</t>
  </si>
  <si>
    <t>Luminous Gray 2.50</t>
  </si>
  <si>
    <t>لومينوس جري 2.50</t>
  </si>
  <si>
    <t>Luminous Gray 2.75</t>
  </si>
  <si>
    <t>لومينوس جري 2.75</t>
  </si>
  <si>
    <t>Luminous Gray 3.00</t>
  </si>
  <si>
    <t>لومينوس جري 3.00</t>
  </si>
  <si>
    <t>Luminous Gray 3.25</t>
  </si>
  <si>
    <t>لومينوس جري 3.25</t>
  </si>
  <si>
    <t>Luminous Gray 3.50</t>
  </si>
  <si>
    <t>لومينوس جري 3.50</t>
  </si>
  <si>
    <t>Luminous Gray 3.75</t>
  </si>
  <si>
    <t>لومينوس جري 3.75</t>
  </si>
  <si>
    <t>Luminous Gray 4.00</t>
  </si>
  <si>
    <t>لومينوس جري 4.00</t>
  </si>
  <si>
    <t>Luminous Gray 4.25</t>
  </si>
  <si>
    <t>لومينوس جري 4.25</t>
  </si>
  <si>
    <t>Luminous Gray 4.50</t>
  </si>
  <si>
    <t>لومينوس جري 4.50</t>
  </si>
  <si>
    <t>Luminous Gray 4.75</t>
  </si>
  <si>
    <t>لومينوس جري 4.75</t>
  </si>
  <si>
    <t>Luminous Gray 5.00</t>
  </si>
  <si>
    <t>لومينوس جري 5.00</t>
  </si>
  <si>
    <t>Luminous Gray 5.50</t>
  </si>
  <si>
    <t>لومينوس جري 5.50</t>
  </si>
  <si>
    <t>Luminous Gray 6.00</t>
  </si>
  <si>
    <t>لومينوس جري 6.00</t>
  </si>
  <si>
    <t>Luminous Gray 6.50</t>
  </si>
  <si>
    <t>لومينوس جري 6.50</t>
  </si>
  <si>
    <t>Luminous Gray 7.00</t>
  </si>
  <si>
    <t>لومينوس جري 7.00</t>
  </si>
  <si>
    <t>Luminous Gray 7.50</t>
  </si>
  <si>
    <t>لومينوس جري 7.50</t>
  </si>
  <si>
    <t>Luminous Gray 8.00</t>
  </si>
  <si>
    <t>لومينوس جري 8.00</t>
  </si>
  <si>
    <t>Luminous Lemon Plano</t>
  </si>
  <si>
    <t>لومينوس ليمون زينه</t>
  </si>
  <si>
    <t>Luminous Lemon 0.50</t>
  </si>
  <si>
    <t>لومينوس ليمون 0.50</t>
  </si>
  <si>
    <t>Luminous Lemon 0.75</t>
  </si>
  <si>
    <t>لومينوس ليمون 0.75</t>
  </si>
  <si>
    <t>Luminous Lemon 1.00</t>
  </si>
  <si>
    <t>لومينوس ليمون 1.00</t>
  </si>
  <si>
    <t>Luminous Lemon 1.25</t>
  </si>
  <si>
    <t>لومينوس ليمون 1.25</t>
  </si>
  <si>
    <t>Luminous Lemon 1.50</t>
  </si>
  <si>
    <t>لومينوس ليمون 1.50</t>
  </si>
  <si>
    <t>Luminous Lemon 1.75</t>
  </si>
  <si>
    <t>لومينوس ليمون 1.75</t>
  </si>
  <si>
    <t>Luminous Lemon 2.00</t>
  </si>
  <si>
    <t>لومينوس ليمون 2.00</t>
  </si>
  <si>
    <t>Luminous Lemon 2.25</t>
  </si>
  <si>
    <t>لومينوس ليمون 2.25</t>
  </si>
  <si>
    <t>Luminous Lemon 2.50</t>
  </si>
  <si>
    <t>لومينوس ليمون 2.50</t>
  </si>
  <si>
    <t>Luminous Lemon 2.75</t>
  </si>
  <si>
    <t>لومينوس ليمون 2.75</t>
  </si>
  <si>
    <t>Luminous Lemon 3.00</t>
  </si>
  <si>
    <t>لومينوس ليمون 3.00</t>
  </si>
  <si>
    <t>Luminous Lemon 3.25</t>
  </si>
  <si>
    <t>لومينوس ليمون 3.25</t>
  </si>
  <si>
    <t>Luminous Lemon 3.50</t>
  </si>
  <si>
    <t>لومينوس ليمون 3.50</t>
  </si>
  <si>
    <t>Luminous Lemon 3.75</t>
  </si>
  <si>
    <t>لومينوس ليمون 3.75</t>
  </si>
  <si>
    <t>Luminous Lemon 4.00</t>
  </si>
  <si>
    <t>لومينوس ليمون 4.00</t>
  </si>
  <si>
    <t>Luminous Lemon 4.25</t>
  </si>
  <si>
    <t>لومينوس ليمون 4.25</t>
  </si>
  <si>
    <t>Luminous Lemon 4.50</t>
  </si>
  <si>
    <t>لومينوس ليمون 4.50</t>
  </si>
  <si>
    <t>Luminous Lemon 4.75</t>
  </si>
  <si>
    <t>لومينوس ليمون 4.75</t>
  </si>
  <si>
    <t>Luminous Lemon 5.00</t>
  </si>
  <si>
    <t>لومينوس ليمون 5.00</t>
  </si>
  <si>
    <t>Luminous Lemon 5.50</t>
  </si>
  <si>
    <t>لومينوس ليمون 5.50</t>
  </si>
  <si>
    <t>Luminous Lemon 6.00</t>
  </si>
  <si>
    <t>لومينوس ليمون 6.00</t>
  </si>
  <si>
    <t>Luminous Lemon 6.50</t>
  </si>
  <si>
    <t>لومينوس ليمون 6.50</t>
  </si>
  <si>
    <t>Luminous Lemon 7.00</t>
  </si>
  <si>
    <t>لومينوس ليمون 7.00</t>
  </si>
  <si>
    <t>Luminous Lemon 7.50</t>
  </si>
  <si>
    <t>لومينوس ليمون 7.50</t>
  </si>
  <si>
    <t>Luminous Lemon 8.00</t>
  </si>
  <si>
    <t>لومينوس ليمون 8.00</t>
  </si>
  <si>
    <t>Luminous Latin Gray Plano</t>
  </si>
  <si>
    <t>لومينوس لاتن جري زينه</t>
  </si>
  <si>
    <t>Luminous Latin Gray 0.50</t>
  </si>
  <si>
    <t>لومينوس لاتن جري 0.50</t>
  </si>
  <si>
    <t>Luminous Latin Gray 0.75</t>
  </si>
  <si>
    <t>لومينوس لاتن جري 0.75</t>
  </si>
  <si>
    <t>Luminous Latin Gray 1.00</t>
  </si>
  <si>
    <t>لومينوس لاتن جري 1.00</t>
  </si>
  <si>
    <t>Luminous Latin Gray 1.25</t>
  </si>
  <si>
    <t>لومينوس لاتن جري 1.25</t>
  </si>
  <si>
    <t>Luminous Latin Gray 1.50</t>
  </si>
  <si>
    <t>لومينوس لاتن جري 1.50</t>
  </si>
  <si>
    <t>Luminous Latin Gray 1.75</t>
  </si>
  <si>
    <t>لومينوس لاتن جري 1.75</t>
  </si>
  <si>
    <t>Luminous Latin Gray 2.00</t>
  </si>
  <si>
    <t>لومينوس لاتن جري 2.00</t>
  </si>
  <si>
    <t>Luminous Latin Gray 2.25</t>
  </si>
  <si>
    <t>لومينوس لاتن جري 2.25</t>
  </si>
  <si>
    <t>Luminous Latin Gray 2.50</t>
  </si>
  <si>
    <t>لومينوس لاتن جري 2.50</t>
  </si>
  <si>
    <t>Luminous Latin Gray 2.75</t>
  </si>
  <si>
    <t>لومينوس لاتن جري 2.75</t>
  </si>
  <si>
    <t>Luminous Latin Gray 3.00</t>
  </si>
  <si>
    <t>لومينوس لاتن جري 3.00</t>
  </si>
  <si>
    <t>Luminous Latin Gray 3.25</t>
  </si>
  <si>
    <t>لومينوس لاتن جري 3.25</t>
  </si>
  <si>
    <t>Luminous Latin Gray 3.50</t>
  </si>
  <si>
    <t>لومينوس لاتن جري 3.50</t>
  </si>
  <si>
    <t>Luminous Latin Gray 3.75</t>
  </si>
  <si>
    <t>لومينوس لاتن جري 3.75</t>
  </si>
  <si>
    <t>Luminous Latin Gray 4.00</t>
  </si>
  <si>
    <t>لومينوس لاتن جري 4.00</t>
  </si>
  <si>
    <t>Luminous Latin Gray 4.25</t>
  </si>
  <si>
    <t>لومينوس لاتن جري 4.25</t>
  </si>
  <si>
    <t>Luminous Latin Gray 4.50</t>
  </si>
  <si>
    <t>لومينوس لاتن جري 4.50</t>
  </si>
  <si>
    <t>Luminous Latin Gray 4.75</t>
  </si>
  <si>
    <t>لومينوس لاتن جري 4.75</t>
  </si>
  <si>
    <t>Luminous Latin Gray 5.00</t>
  </si>
  <si>
    <t>لومينوس لاتن جري 5.00</t>
  </si>
  <si>
    <t>Luminous Latin Gray 5.50</t>
  </si>
  <si>
    <t>لومينوس لاتن جري 5.50</t>
  </si>
  <si>
    <t>Luminous Latin Gray 6.00</t>
  </si>
  <si>
    <t>لومينوس لاتن جري 6.00</t>
  </si>
  <si>
    <t>Luminous Latin Gray 6.50</t>
  </si>
  <si>
    <t>لومينوس لاتن جري 6.50</t>
  </si>
  <si>
    <t>Luminous Latin Gray 7.00</t>
  </si>
  <si>
    <t>لومينوس لاتن جري 7.00</t>
  </si>
  <si>
    <t>Luminous Latin Gray 7.50</t>
  </si>
  <si>
    <t>لومينوس لاتن جري 7.50</t>
  </si>
  <si>
    <t>Luminous Latin Gray 8.00</t>
  </si>
  <si>
    <t>لومينوس لاتن جري 8.00</t>
  </si>
  <si>
    <t>Luminous Latin Brown Plano</t>
  </si>
  <si>
    <t>لومينوس لاتن براون زينه</t>
  </si>
  <si>
    <t>Luminous Latin Brown 0.50</t>
  </si>
  <si>
    <t>لومينوس لاتن براون 0.50</t>
  </si>
  <si>
    <t>Luminous Latin Brown 0.75</t>
  </si>
  <si>
    <t>لومينوس لاتن براون 0.75</t>
  </si>
  <si>
    <t>Luminous Latin Brown 1.00</t>
  </si>
  <si>
    <t>لومينوس لاتن براون 1.00</t>
  </si>
  <si>
    <t>Luminous Latin Brown 1.25</t>
  </si>
  <si>
    <t>لومينوس لاتن براون 1.25</t>
  </si>
  <si>
    <t>Luminous Latin Brown 1.50</t>
  </si>
  <si>
    <t>لومينوس لاتن براون 1.50</t>
  </si>
  <si>
    <t>Luminous Latin Brown 1.75</t>
  </si>
  <si>
    <t>لومينوس لاتن براون 1.75</t>
  </si>
  <si>
    <t>Luminous Latin Brown 2.00</t>
  </si>
  <si>
    <t>لومينوس لاتن براون 2.00</t>
  </si>
  <si>
    <t>Luminous Latin Brown 2.25</t>
  </si>
  <si>
    <t>لومينوس لاتن براون 2.25</t>
  </si>
  <si>
    <t>Luminous Latin Brown 2.50</t>
  </si>
  <si>
    <t>لومينوس لاتن براون 2.50</t>
  </si>
  <si>
    <t>Luminous Latin Brown 2.75</t>
  </si>
  <si>
    <t>لومينوس لاتن براون 2.75</t>
  </si>
  <si>
    <t>Luminous Latin Brown 3.00</t>
  </si>
  <si>
    <t>لومينوس لاتن براون 3.00</t>
  </si>
  <si>
    <t>Luminous Latin Brown 3.25</t>
  </si>
  <si>
    <t>لومينوس لاتن براون 3.25</t>
  </si>
  <si>
    <t>Luminous Latin Brown 3.50</t>
  </si>
  <si>
    <t>لومينوس لاتن براون 3.50</t>
  </si>
  <si>
    <t>Luminous Latin Brown 3.75</t>
  </si>
  <si>
    <t>لومينوس لاتن براون 3.75</t>
  </si>
  <si>
    <t>Luminous Latin Brown 4.00</t>
  </si>
  <si>
    <t>لومينوس لاتن براون 4.00</t>
  </si>
  <si>
    <t>Luminous Latin Brown 4.25</t>
  </si>
  <si>
    <t>لومينوس لاتن براون 4.25</t>
  </si>
  <si>
    <t>Luminous Latin Brown 4.50</t>
  </si>
  <si>
    <t>لومينوس لاتن براون 4.50</t>
  </si>
  <si>
    <t>Luminous Latin Brown 4.75</t>
  </si>
  <si>
    <t>لومينوس لاتن براون 4.75</t>
  </si>
  <si>
    <t>Luminous Latin Brown 5.00</t>
  </si>
  <si>
    <t>لومينوس لاتن براون 5.00</t>
  </si>
  <si>
    <t>Luminous Latin Brown 5.50</t>
  </si>
  <si>
    <t>لومينوس لاتن براون 5.50</t>
  </si>
  <si>
    <t>Luminous Latin Brown 6.00</t>
  </si>
  <si>
    <t>لومينوس لاتن براون 6.00</t>
  </si>
  <si>
    <t>Luminous Latin Brown 6.50</t>
  </si>
  <si>
    <t>لومينوس لاتن براون 6.50</t>
  </si>
  <si>
    <t>Luminous Latin Brown 7.00</t>
  </si>
  <si>
    <t>لومينوس لاتن براون 7.00</t>
  </si>
  <si>
    <t>Luminous Latin Brown 7.50</t>
  </si>
  <si>
    <t>لومينوس لاتن براون 7.50</t>
  </si>
  <si>
    <t>Luminous Latin Brown 8.00</t>
  </si>
  <si>
    <t>لومينوس لاتن براون 8.00</t>
  </si>
  <si>
    <t>Luminous Hazel Plano</t>
  </si>
  <si>
    <t>لومينوس هازل زينه</t>
  </si>
  <si>
    <t>Luminous Hazel 0.50</t>
  </si>
  <si>
    <t>لومينوس هازل 0.50</t>
  </si>
  <si>
    <t>Luminous Hazel 0.75</t>
  </si>
  <si>
    <t>لومينوس هازل 0.75</t>
  </si>
  <si>
    <t>Luminous Hazel 1.00</t>
  </si>
  <si>
    <t>لومينوس هازل 1.00</t>
  </si>
  <si>
    <t>Luminous Hazel 1.25</t>
  </si>
  <si>
    <t>لومينوس هازل 1.25</t>
  </si>
  <si>
    <t>Luminous Hazel 1.50</t>
  </si>
  <si>
    <t>لومينوس هازل 1.50</t>
  </si>
  <si>
    <t>Luminous Hazel 1.75</t>
  </si>
  <si>
    <t>لومينوس هازل 1.75</t>
  </si>
  <si>
    <t>Luminous Hazel 2.00</t>
  </si>
  <si>
    <t>لومينوس هازل 2.00</t>
  </si>
  <si>
    <t>Luminous Hazel 2.25</t>
  </si>
  <si>
    <t>لومينوس هازل 2.25</t>
  </si>
  <si>
    <t>Luminous Hazel 2.50</t>
  </si>
  <si>
    <t>لومينوس هازل 2.50</t>
  </si>
  <si>
    <t>Luminous Hazel 2.75</t>
  </si>
  <si>
    <t>لومينوس هازل 2.75</t>
  </si>
  <si>
    <t>Luminous Hazel 3.00</t>
  </si>
  <si>
    <t>لومينوس هازل 3.00</t>
  </si>
  <si>
    <t>Luminous Hazel 3.25</t>
  </si>
  <si>
    <t>لومينوس هازل 3.25</t>
  </si>
  <si>
    <t>Luminous Hazel 3.50</t>
  </si>
  <si>
    <t>لومينوس هازل 3.50</t>
  </si>
  <si>
    <t>Luminous Hazel 3.75</t>
  </si>
  <si>
    <t>لومينوس هازل 3.75</t>
  </si>
  <si>
    <t>Luminous Hazel 4.00</t>
  </si>
  <si>
    <t>لومينوس هازل 4.00</t>
  </si>
  <si>
    <t>Luminous Hazel 4.25</t>
  </si>
  <si>
    <t>لومينوس هازل 4.25</t>
  </si>
  <si>
    <t>Luminous Hazel 4.50</t>
  </si>
  <si>
    <t>لومينوس هازل 4.50</t>
  </si>
  <si>
    <t>Luminous Hazel 4.75</t>
  </si>
  <si>
    <t>لومينوس هازل 4.75</t>
  </si>
  <si>
    <t>Luminous Hazel 5.00</t>
  </si>
  <si>
    <t>لومينوس هازل 5.00</t>
  </si>
  <si>
    <t>Luminous Hazel 5.50</t>
  </si>
  <si>
    <t>لومينوس هازل 5.50</t>
  </si>
  <si>
    <t>Luminous Hazel 6.00</t>
  </si>
  <si>
    <t>لومينوس هازل 6.00</t>
  </si>
  <si>
    <t>Luminous Hazel 6.50</t>
  </si>
  <si>
    <t>لومينوس هازل 6.50</t>
  </si>
  <si>
    <t>Luminous Hazel 7.00</t>
  </si>
  <si>
    <t>لومينوس هازل 7.00</t>
  </si>
  <si>
    <t>Luminous Hazel 7.50</t>
  </si>
  <si>
    <t>لومينوس هازل 7.50</t>
  </si>
  <si>
    <t>Luminous Hazel 8.00</t>
  </si>
  <si>
    <t>لومينوس هازل 8.00</t>
  </si>
  <si>
    <t>Luminous Crystal Plano</t>
  </si>
  <si>
    <t>لومينوس كرستال زينه</t>
  </si>
  <si>
    <t>Luminous Crystal 0.50</t>
  </si>
  <si>
    <t>لومينوس كرستال 0.50</t>
  </si>
  <si>
    <t>Luminous Crystal 0.75</t>
  </si>
  <si>
    <t>لومينوس كرستال 0.75</t>
  </si>
  <si>
    <t>Luminous Crystal 1.00</t>
  </si>
  <si>
    <t>لومينوس كرستال 1.00</t>
  </si>
  <si>
    <t>Luminous Crystal 1.25</t>
  </si>
  <si>
    <t>لومينوس كرستال 1.25</t>
  </si>
  <si>
    <t>Luminous Crystal 1.50</t>
  </si>
  <si>
    <t>لومينوس كرستال 1.50</t>
  </si>
  <si>
    <t>Luminous Crystal 1.75</t>
  </si>
  <si>
    <t>لومينوس كرستال 1.75</t>
  </si>
  <si>
    <t>Luminous Crystal 2.00</t>
  </si>
  <si>
    <t>لومينوس كرستال 2.00</t>
  </si>
  <si>
    <t>Luminous Crystal 2.25</t>
  </si>
  <si>
    <t>لومينوس كرستال 2.25</t>
  </si>
  <si>
    <t>Luminous Crystal 2.50</t>
  </si>
  <si>
    <t>لومينوس كرستال 2.50</t>
  </si>
  <si>
    <t>Luminous Crystal 2.75</t>
  </si>
  <si>
    <t>لومينوس كرستال 2.75</t>
  </si>
  <si>
    <t>Luminous Crystal 3.00</t>
  </si>
  <si>
    <t>لومينوس كرستال 3.00</t>
  </si>
  <si>
    <t>Luminous Crystal 3.25</t>
  </si>
  <si>
    <t>لومينوس كرستال 3.25</t>
  </si>
  <si>
    <t>Luminous Crystal 3.50</t>
  </si>
  <si>
    <t>لومينوس كرستال 3.50</t>
  </si>
  <si>
    <t>Luminous Crystal 3.75</t>
  </si>
  <si>
    <t>لومينوس كرستال 3.75</t>
  </si>
  <si>
    <t>Luminous Crystal 4.00</t>
  </si>
  <si>
    <t>لومينوس كرستال 4.00</t>
  </si>
  <si>
    <t>Luminous Crystal 4.25</t>
  </si>
  <si>
    <t>لومينوس كرستال 4.25</t>
  </si>
  <si>
    <t>Luminous Crystal 4.50</t>
  </si>
  <si>
    <t>لومينوس كرستال 4.50</t>
  </si>
  <si>
    <t>Luminous Crystal 4.75</t>
  </si>
  <si>
    <t>لومينوس كرستال 4.75</t>
  </si>
  <si>
    <t>Luminous Crystal 5.00</t>
  </si>
  <si>
    <t>لومينوس كرستال 5.00</t>
  </si>
  <si>
    <t>Luminous Crystal 5.50</t>
  </si>
  <si>
    <t>لومينوس كرستال 5.50</t>
  </si>
  <si>
    <t>Luminous Crystal 6.00</t>
  </si>
  <si>
    <t>لومينوس كرستال 6.00</t>
  </si>
  <si>
    <t>Luminous Crystal 6.50</t>
  </si>
  <si>
    <t>لومينوس كرستال 6.50</t>
  </si>
  <si>
    <t>Luminous Crystal 7.00</t>
  </si>
  <si>
    <t>لومينوس كرستال 7.00</t>
  </si>
  <si>
    <t>Luminous Crystal 7.50</t>
  </si>
  <si>
    <t>لومينوس كرستال 7.50</t>
  </si>
  <si>
    <t>Luminous Crystal 8.00</t>
  </si>
  <si>
    <t>لومينوس كرستال 8.00</t>
  </si>
  <si>
    <t>Luminous Blue Plano</t>
  </si>
  <si>
    <t>لومينوس بلو زينه</t>
  </si>
  <si>
    <t>Luminous Blue 0.50</t>
  </si>
  <si>
    <t>لومينوس بلو 0.50</t>
  </si>
  <si>
    <t>Luminous Blue 0.75</t>
  </si>
  <si>
    <t>لومينوس بلو 0.75</t>
  </si>
  <si>
    <t>Luminous Blue 1.00</t>
  </si>
  <si>
    <t>لومينوس بلو 1.00</t>
  </si>
  <si>
    <t>Luminous Blue 1.25</t>
  </si>
  <si>
    <t>لومينوس بلو 1.25</t>
  </si>
  <si>
    <t>Luminous Blue 1.50</t>
  </si>
  <si>
    <t>لومينوس بلو 1.50</t>
  </si>
  <si>
    <t>Luminous Blue 1.75</t>
  </si>
  <si>
    <t>لومينوس بلو 1.75</t>
  </si>
  <si>
    <t>Luminous Blue 2.00</t>
  </si>
  <si>
    <t>لومينوس بلو 2.00</t>
  </si>
  <si>
    <t>Luminous Blue 2.25</t>
  </si>
  <si>
    <t>لومينوس بلو 2.25</t>
  </si>
  <si>
    <t>Luminous Blue 2.50</t>
  </si>
  <si>
    <t>لومينوس بلو 2.50</t>
  </si>
  <si>
    <t>Luminous Blue 2.75</t>
  </si>
  <si>
    <t>لومينوس بلو 2.75</t>
  </si>
  <si>
    <t>Luminous Blue 3.00</t>
  </si>
  <si>
    <t>لومينوس بلو 3.00</t>
  </si>
  <si>
    <t>Luminous Blue 3.25</t>
  </si>
  <si>
    <t>لومينوس بلو 3.25</t>
  </si>
  <si>
    <t>Luminous Blue 3.50</t>
  </si>
  <si>
    <t>لومينوس بلو 3.50</t>
  </si>
  <si>
    <t>Luminous Blue 3.75</t>
  </si>
  <si>
    <t>لومينوس بلو 3.75</t>
  </si>
  <si>
    <t>Luminous Blue 4.00</t>
  </si>
  <si>
    <t>لومينوس بلو 4.00</t>
  </si>
  <si>
    <t>Luminous Blue 4.25</t>
  </si>
  <si>
    <t>لومينوس بلو 4.25</t>
  </si>
  <si>
    <t>Luminous Blue 4.50</t>
  </si>
  <si>
    <t>لومينوس بلو 4.50</t>
  </si>
  <si>
    <t>Luminous Blue 4.75</t>
  </si>
  <si>
    <t>لومينوس بلو 4.75</t>
  </si>
  <si>
    <t>Luminous Blue 5.00</t>
  </si>
  <si>
    <t>لومينوس بلو 5.00</t>
  </si>
  <si>
    <t>Luminous Blue 5.50</t>
  </si>
  <si>
    <t>لومينوس بلو 5.50</t>
  </si>
  <si>
    <t>Luminous Blue 6.00</t>
  </si>
  <si>
    <t>لومينوس بلو 6.00</t>
  </si>
  <si>
    <t>Luminous Blue 6.50</t>
  </si>
  <si>
    <t>لومينوس بلو 6.50</t>
  </si>
  <si>
    <t>Luminous Blue 7.00</t>
  </si>
  <si>
    <t>لومينوس بلو 7.00</t>
  </si>
  <si>
    <t>Luminous Blue 7.50</t>
  </si>
  <si>
    <t>لومينوس بلو 7.50</t>
  </si>
  <si>
    <t>Luminous Blue 8.00</t>
  </si>
  <si>
    <t>لومينوس بلو 8.00</t>
  </si>
  <si>
    <t>Luminous Green Plano</t>
  </si>
  <si>
    <t>لومينوس جرين زينه</t>
  </si>
  <si>
    <t>Luminous Green 0.50</t>
  </si>
  <si>
    <t>لومينوس جرين 0.50</t>
  </si>
  <si>
    <t>Luminous Green 0.75</t>
  </si>
  <si>
    <t>لومينوس جرين 0.75</t>
  </si>
  <si>
    <t>Luminous Green 1.00</t>
  </si>
  <si>
    <t>لومينوس جرين 1.00</t>
  </si>
  <si>
    <t>Luminous Green 1.25</t>
  </si>
  <si>
    <t>لومينوس جرين 1.25</t>
  </si>
  <si>
    <t>Luminous Green 1.50</t>
  </si>
  <si>
    <t>لومينوس جرين 1.50</t>
  </si>
  <si>
    <t>Luminous Green 1.75</t>
  </si>
  <si>
    <t>لومينوس جرين 1.75</t>
  </si>
  <si>
    <t>Luminous Green 2.00</t>
  </si>
  <si>
    <t>لومينوس جرين 2.00</t>
  </si>
  <si>
    <t>Luminous Green 2.25</t>
  </si>
  <si>
    <t>لومينوس جرين 2.25</t>
  </si>
  <si>
    <t>Luminous Green 2.50</t>
  </si>
  <si>
    <t>لومينوس جرين 2.50</t>
  </si>
  <si>
    <t>Luminous Green 2.75</t>
  </si>
  <si>
    <t>لومينوس جرين 2.75</t>
  </si>
  <si>
    <t>Luminous Green 3.00</t>
  </si>
  <si>
    <t>لومينوس جرين 3.00</t>
  </si>
  <si>
    <t>Luminous Green 3.25</t>
  </si>
  <si>
    <t>لومينوس جرين 3.25</t>
  </si>
  <si>
    <t>Luminous Green 3.50</t>
  </si>
  <si>
    <t>لومينوس جرين 3.50</t>
  </si>
  <si>
    <t>Luminous Green 3.75</t>
  </si>
  <si>
    <t>لومينوس جرين 3.75</t>
  </si>
  <si>
    <t>Luminous Green 4.00</t>
  </si>
  <si>
    <t>لومينوس جرين 4.00</t>
  </si>
  <si>
    <t>Luminous Green 4.25</t>
  </si>
  <si>
    <t>لومينوس جرين 4.25</t>
  </si>
  <si>
    <t>Luminous Green 4.50</t>
  </si>
  <si>
    <t>لومينوس جرين 4.50</t>
  </si>
  <si>
    <t>Luminous Green 4.75</t>
  </si>
  <si>
    <t>لومينوس جرين 4.75</t>
  </si>
  <si>
    <t>Luminous Green 5.00</t>
  </si>
  <si>
    <t>لومينوس جرين 5.00</t>
  </si>
  <si>
    <t>Luminous Green 5.50</t>
  </si>
  <si>
    <t>لومينوس جرين 5.50</t>
  </si>
  <si>
    <t>Luminous Green 6.00</t>
  </si>
  <si>
    <t>لومينوس جرين 6.00</t>
  </si>
  <si>
    <t>Luminous Green 6.50</t>
  </si>
  <si>
    <t>لومينوس جرين 6.50</t>
  </si>
  <si>
    <t>Luminous Green 7.00</t>
  </si>
  <si>
    <t>لومينوس جرين 7.00</t>
  </si>
  <si>
    <t>Luminous Green 7.50</t>
  </si>
  <si>
    <t>لومينوس جرين 7.50</t>
  </si>
  <si>
    <t>Luminous Green 8.00</t>
  </si>
  <si>
    <t>لومينوس جرين 8.00</t>
  </si>
  <si>
    <t>Luminous Dazzling Green Plano</t>
  </si>
  <si>
    <t>لومينوس دزلنج جرين</t>
  </si>
  <si>
    <t>Luminous Dazzling Green 0.50</t>
  </si>
  <si>
    <t>لومينوس دزلنج جرين 0.50</t>
  </si>
  <si>
    <t>Luminous Dazzling Green 0.75</t>
  </si>
  <si>
    <t>لومينوس دزلنج جرين 0.75</t>
  </si>
  <si>
    <t>Luminous Dazzling Green 1.00</t>
  </si>
  <si>
    <t>لومينوس دزلنج جرين 1.00</t>
  </si>
  <si>
    <t>Luminous Dazzling Green 1.25</t>
  </si>
  <si>
    <t>لومينوس دزلنج جرين 1.25</t>
  </si>
  <si>
    <t>Luminous Dazzling Green 1.50</t>
  </si>
  <si>
    <t>لومينوس دزلنج جرين 1.50</t>
  </si>
  <si>
    <t>Luminous Dazzling Green 1.75</t>
  </si>
  <si>
    <t>لومينوس دزلنج جرين 1.75</t>
  </si>
  <si>
    <t>Luminous Dazzling Green 2.00</t>
  </si>
  <si>
    <t>لومينوس دزلنج جرين 2.00</t>
  </si>
  <si>
    <t>Luminous Dazzling Green 2.25</t>
  </si>
  <si>
    <t>لومينوس دزلنج جرين 2.25</t>
  </si>
  <si>
    <t>Luminous Dazzling Green 2.50</t>
  </si>
  <si>
    <t>لومينوس دزلنج جرين 2.50</t>
  </si>
  <si>
    <t>Luminous Dazzling Green 2.75</t>
  </si>
  <si>
    <t>لومينوس دزلنج جرين 2.75</t>
  </si>
  <si>
    <t>Luminous Dazzling Green 3.00</t>
  </si>
  <si>
    <t>لومينوس دزلنج جرين 3.00</t>
  </si>
  <si>
    <t>Luminous Dazzling Green 3.25</t>
  </si>
  <si>
    <t>لومينوس دزلنج جرين 3.25</t>
  </si>
  <si>
    <t>Luminous Dazzling Green 3.50</t>
  </si>
  <si>
    <t>لومينوس دزلنج جرين 3.50</t>
  </si>
  <si>
    <t>Luminous Dazzling Green 3.75</t>
  </si>
  <si>
    <t>لومينوس دزلنج جرين 3.75</t>
  </si>
  <si>
    <t>Luminous Dazzling Green 4.00</t>
  </si>
  <si>
    <t>لومينوس دزلنج جرين 4.00</t>
  </si>
  <si>
    <t>Luminous Dazzling Green 4.25</t>
  </si>
  <si>
    <t>لومينوس دزلنج جرين 4.25</t>
  </si>
  <si>
    <t>Luminous Dazzling Green 4.50</t>
  </si>
  <si>
    <t>لومينوس دزلنج جرين 4.50</t>
  </si>
  <si>
    <t>Luminous Dazzling Green 4.75</t>
  </si>
  <si>
    <t>لومينوس دزلنج جرين 4.75</t>
  </si>
  <si>
    <t>Luminous Dazzling Green 5.00</t>
  </si>
  <si>
    <t>لومينوس دزلنج جرين 5.00</t>
  </si>
  <si>
    <t>Luminous Dazzling Green 5.50</t>
  </si>
  <si>
    <t>لومينوس دزلنج جرين 5.50</t>
  </si>
  <si>
    <t>Luminous Dazzling Green 6.00</t>
  </si>
  <si>
    <t>لومينوس دزلنج جرين 6.00</t>
  </si>
  <si>
    <t>Luminous Dazzling Green 6.50</t>
  </si>
  <si>
    <t>لومينوس دزلنج جرين 6.50</t>
  </si>
  <si>
    <t>Luminous Dazzling Green 7.00</t>
  </si>
  <si>
    <t>لومينوس دزلنج جرين 7.00</t>
  </si>
  <si>
    <t>Luminous Dazzling Green 7.50</t>
  </si>
  <si>
    <t>لومينوس دزلنج جرين 7.50</t>
  </si>
  <si>
    <t>Luminous Dazzling Green 8.00</t>
  </si>
  <si>
    <t>لومينوس دزلنج جرين 8.00</t>
  </si>
  <si>
    <t>Luminous Lazord Plano</t>
  </si>
  <si>
    <t>لومينوس لازورد</t>
  </si>
  <si>
    <t>Luminous Lazord 0.50</t>
  </si>
  <si>
    <t>لومينوس لازورد 0.50</t>
  </si>
  <si>
    <t>Luminous Lazord 0.75</t>
  </si>
  <si>
    <t>لومينوس لازورد 0.75</t>
  </si>
  <si>
    <t>Luminous Lazord 1.00</t>
  </si>
  <si>
    <t>لومينوس لازورد 1.00</t>
  </si>
  <si>
    <t>Luminous Lazord 1.25</t>
  </si>
  <si>
    <t>لومينوس لازورد 1.25</t>
  </si>
  <si>
    <t>Luminous Lazord 1.50</t>
  </si>
  <si>
    <t>لومينوس لازورد 1.50</t>
  </si>
  <si>
    <t>Luminous Lazord 1.75</t>
  </si>
  <si>
    <t>لومينوس لازورد 1.75</t>
  </si>
  <si>
    <t>Luminous Lazord 2.00</t>
  </si>
  <si>
    <t>لومينوس لازورد 2.00</t>
  </si>
  <si>
    <t>Luminous Lazord 2.25</t>
  </si>
  <si>
    <t>لومينوس لازورد 2.25</t>
  </si>
  <si>
    <t>Luminous Lazord 2.50</t>
  </si>
  <si>
    <t>لومينوس لازورد 2.50</t>
  </si>
  <si>
    <t>Luminous Lazord 2.75</t>
  </si>
  <si>
    <t>لومينوس لازورد 2.75</t>
  </si>
  <si>
    <t>Luminous Lazord 3.00</t>
  </si>
  <si>
    <t>لومينوس لازورد 3.00</t>
  </si>
  <si>
    <t>Luminous Lazord 3.25</t>
  </si>
  <si>
    <t>لومينوس لازورد 3.25</t>
  </si>
  <si>
    <t>Luminous Lazord 3.50</t>
  </si>
  <si>
    <t>لومينوس لازورد 3.50</t>
  </si>
  <si>
    <t>Luminous Lazord 3.75</t>
  </si>
  <si>
    <t>لومينوس لازورد 3.75</t>
  </si>
  <si>
    <t>Luminous Lazord 4.00</t>
  </si>
  <si>
    <t>لومينوس لازورد 4.00</t>
  </si>
  <si>
    <t>Luminous Lazord 4.25</t>
  </si>
  <si>
    <t>لومينوس لازورد 4.25</t>
  </si>
  <si>
    <t>Luminous Lazord 4.50</t>
  </si>
  <si>
    <t>لومينوس لازورد 4.50</t>
  </si>
  <si>
    <t>Luminous Lazord 4.75</t>
  </si>
  <si>
    <t>لومينوس لازورد 4.75</t>
  </si>
  <si>
    <t>Luminous Lazord 5.00</t>
  </si>
  <si>
    <t>لومينوس لازورد 5.00</t>
  </si>
  <si>
    <t>Luminous Lazord 5.50</t>
  </si>
  <si>
    <t>لومينوس لازورد 5.50</t>
  </si>
  <si>
    <t>Luminous Lazord 6.00</t>
  </si>
  <si>
    <t>لومينوس لازورد 6.00</t>
  </si>
  <si>
    <t>Luminous Lazord 6.50</t>
  </si>
  <si>
    <t>لومينوس لازورد 6.50</t>
  </si>
  <si>
    <t>Luminous Lazord 7.00</t>
  </si>
  <si>
    <t>لومينوس لازورد 7.00</t>
  </si>
  <si>
    <t>Luminous Lazord 7.50</t>
  </si>
  <si>
    <t>لومينوس لازورد 7.50</t>
  </si>
  <si>
    <t>Luminous Lazord 8.00</t>
  </si>
  <si>
    <t>لومينوس لازورد 8.00</t>
  </si>
  <si>
    <t xml:space="preserve">Natural La Lolite Plano </t>
  </si>
  <si>
    <t>ناتشورال لالوليت زينه</t>
  </si>
  <si>
    <t xml:space="preserve">Natural La Lolite 0.50 </t>
  </si>
  <si>
    <t>ناتشورال لالوليت 0.50</t>
  </si>
  <si>
    <t xml:space="preserve">Natural La Lolite 0.75 </t>
  </si>
  <si>
    <t>ناتشورال لالوليت 0.75</t>
  </si>
  <si>
    <t xml:space="preserve">Natural La Lolite 1.00 </t>
  </si>
  <si>
    <t>ناتشورال لالوليت 1.00</t>
  </si>
  <si>
    <t xml:space="preserve">Natural La Lolite 1.25 </t>
  </si>
  <si>
    <t>ناتشورال لالوليت 1.25</t>
  </si>
  <si>
    <t xml:space="preserve">Natural La Lolite 1.50 </t>
  </si>
  <si>
    <t>ناتشورال لالوليت 1.50</t>
  </si>
  <si>
    <t xml:space="preserve">Natural La Lolite 1.75 </t>
  </si>
  <si>
    <t>ناتشورال لالوليت 1.75</t>
  </si>
  <si>
    <t xml:space="preserve">Natural La Lolite 2.00 </t>
  </si>
  <si>
    <t>ناتشورال لالوليت 2.00</t>
  </si>
  <si>
    <t xml:space="preserve">Natural La Lolite 2.25 </t>
  </si>
  <si>
    <t>ناتشورال لالوليت 2.25</t>
  </si>
  <si>
    <t xml:space="preserve">Natural La Lolite 2.50 </t>
  </si>
  <si>
    <t>ناتشورال لالوليت 2.50</t>
  </si>
  <si>
    <t xml:space="preserve">Natural La Lolite 2.75 </t>
  </si>
  <si>
    <t>ناتشورال لالوليت 2.75</t>
  </si>
  <si>
    <t xml:space="preserve">Natural La Lolite 3.00 </t>
  </si>
  <si>
    <t>ناتشورال لالوليت 3.00</t>
  </si>
  <si>
    <t xml:space="preserve">Natural La Lolite 3.25 </t>
  </si>
  <si>
    <t>ناتشورال لالوليت 3.25</t>
  </si>
  <si>
    <t xml:space="preserve">Natural La Lolite 3.50 </t>
  </si>
  <si>
    <t>ناتشورال لالوليت 3.50</t>
  </si>
  <si>
    <t xml:space="preserve">Natural La Lolite 3.75 </t>
  </si>
  <si>
    <t>ناتشورال لالوليت 3.75</t>
  </si>
  <si>
    <t xml:space="preserve">Natural La Lolite 4.00 </t>
  </si>
  <si>
    <t>ناتشورال لالوليت 4.00</t>
  </si>
  <si>
    <t xml:space="preserve">Natural La Lolite 4.25 </t>
  </si>
  <si>
    <t>ناتشورال لالوليت 4.25</t>
  </si>
  <si>
    <t xml:space="preserve">Natural La Lolite 4.50 </t>
  </si>
  <si>
    <t>ناتشورال لالوليت 4.50</t>
  </si>
  <si>
    <t xml:space="preserve">Natural La Lolite 4.75 </t>
  </si>
  <si>
    <t>ناتشورال لالوليت 4.75</t>
  </si>
  <si>
    <t xml:space="preserve">Natural La Lolite 5.00 </t>
  </si>
  <si>
    <t>ناتشورال لالوليت 5.00</t>
  </si>
  <si>
    <t xml:space="preserve">Natural La Lolite 5.50 </t>
  </si>
  <si>
    <t>ناتشورال لالوليت 5.50</t>
  </si>
  <si>
    <t xml:space="preserve">Natural La Lolite 6.00 </t>
  </si>
  <si>
    <t>ناتشورال لالوليت 6.00</t>
  </si>
  <si>
    <t xml:space="preserve">Natural La Lolite 6.50 </t>
  </si>
  <si>
    <t>ناتشورال لالوليت 6.50</t>
  </si>
  <si>
    <t xml:space="preserve">Natural La Lolite 7.00 </t>
  </si>
  <si>
    <t>ناتشورال لالوليت 7.00</t>
  </si>
  <si>
    <t xml:space="preserve">Natural La Lolite 7.50 </t>
  </si>
  <si>
    <t>ناتشورال لالوليت 7.50</t>
  </si>
  <si>
    <t xml:space="preserve">Natural La Lolite 8.00 </t>
  </si>
  <si>
    <t>ناتشورال لالوليت 8.00</t>
  </si>
  <si>
    <t xml:space="preserve">Natural La Hazel Plano </t>
  </si>
  <si>
    <t xml:space="preserve">ناتشورال لاهازل زينه </t>
  </si>
  <si>
    <t>Natural La Hazel 0.50</t>
  </si>
  <si>
    <t>ناتشورال لاهازل 0.50</t>
  </si>
  <si>
    <t>Natural La Hazel 0.75</t>
  </si>
  <si>
    <t>ناتشورال لاهازل 0.75</t>
  </si>
  <si>
    <t>Natural La Hazel 1.00</t>
  </si>
  <si>
    <t>ناتشورال لاهازل 1.00</t>
  </si>
  <si>
    <t>Natural La Hazel 1.25</t>
  </si>
  <si>
    <t>ناتشورال لاهازل 1.25</t>
  </si>
  <si>
    <t>Natural La Hazel 1.50</t>
  </si>
  <si>
    <t>ناتشورال لاهازل 1.50</t>
  </si>
  <si>
    <t>Natural La Hazel 1.75</t>
  </si>
  <si>
    <t>ناتشورال لاهازل 1.75</t>
  </si>
  <si>
    <t>Natural La Hazel 2.00</t>
  </si>
  <si>
    <t>ناتشورال لاهازل 2.00</t>
  </si>
  <si>
    <t>Natural La Hazel 2.25</t>
  </si>
  <si>
    <t>ناتشورال لاهازل 2.25</t>
  </si>
  <si>
    <t>Natural La Hazel 2.50</t>
  </si>
  <si>
    <t>ناتشورال لاهازل 2.50</t>
  </si>
  <si>
    <t>Natural La Hazel 2.75</t>
  </si>
  <si>
    <t>ناتشورال لاهازل 2.75</t>
  </si>
  <si>
    <t>Natural La Hazel 3.00</t>
  </si>
  <si>
    <t>ناتشورال لاهازل 3.00</t>
  </si>
  <si>
    <t>Natural La Hazel 3.25</t>
  </si>
  <si>
    <t>ناتشورال لاهازل 3.25</t>
  </si>
  <si>
    <t>Natural La Hazel 3.50</t>
  </si>
  <si>
    <t>ناتشورال لاهازل 3.50</t>
  </si>
  <si>
    <t>Natural La Hazel 3.75</t>
  </si>
  <si>
    <t>ناتشورال لاهازل 3.75</t>
  </si>
  <si>
    <t>Natural La Hazel 4.00</t>
  </si>
  <si>
    <t>ناتشورال لاهازل 4.00</t>
  </si>
  <si>
    <t>Natural La Hazel 4.25</t>
  </si>
  <si>
    <t>ناتشورال لاهازل 4.25</t>
  </si>
  <si>
    <t>Natural La Hazel 4.50</t>
  </si>
  <si>
    <t>ناتشورال لاهازل 4.50</t>
  </si>
  <si>
    <t>Natural La Hazel 4.75</t>
  </si>
  <si>
    <t>ناتشورال لاهازل 4.75</t>
  </si>
  <si>
    <t>Natural La Hazel 5.00</t>
  </si>
  <si>
    <t>ناتشورال لاهازل 5.00</t>
  </si>
  <si>
    <t>Natural La Hazel 5.50</t>
  </si>
  <si>
    <t>ناتشورال لاهازل 5.50</t>
  </si>
  <si>
    <t>Natural La Hazel 6.00</t>
  </si>
  <si>
    <t>ناتشورال لاهازل 6.00</t>
  </si>
  <si>
    <t>Natural La Hazel 6.50</t>
  </si>
  <si>
    <t>ناتشورال لاهازل 6.50</t>
  </si>
  <si>
    <t>Natural La Hazel 7.00</t>
  </si>
  <si>
    <t>ناتشورال لاهازل 7.00</t>
  </si>
  <si>
    <t>Natural La Hazel 7.50</t>
  </si>
  <si>
    <t>ناتشورال لاهازل 7.50</t>
  </si>
  <si>
    <t>Natural La Hazel 8.00</t>
  </si>
  <si>
    <t>ناتشورال لاهازل 8.00</t>
  </si>
  <si>
    <t xml:space="preserve">Natural La Gray Plano </t>
  </si>
  <si>
    <t xml:space="preserve">ناتشورال لاجري زينه </t>
  </si>
  <si>
    <t>Natural La Gray 0.50</t>
  </si>
  <si>
    <t>ناتشورال لاجري 0.50</t>
  </si>
  <si>
    <t>Natural La Gray 0.75</t>
  </si>
  <si>
    <t>ناتشورال لاجري 0.75</t>
  </si>
  <si>
    <t>Natural La Gray 1.00</t>
  </si>
  <si>
    <t>ناتشورال لاجري 1.00</t>
  </si>
  <si>
    <t>Natural La Gray 1.25</t>
  </si>
  <si>
    <t>ناتشورال لاجري 1.25</t>
  </si>
  <si>
    <t>Natural La Gray 1.50</t>
  </si>
  <si>
    <t>ناتشورال لاجري 1.50</t>
  </si>
  <si>
    <t>Natural La Gray 1.75</t>
  </si>
  <si>
    <t>ناتشورال لاجري 1.75</t>
  </si>
  <si>
    <t>Natural La Gray 2.00</t>
  </si>
  <si>
    <t>ناتشورال لاجري 2.00</t>
  </si>
  <si>
    <t>Natural La Gray 2.25</t>
  </si>
  <si>
    <t>ناتشورال لاجري 2.25</t>
  </si>
  <si>
    <t>Natural La Gray 2.50</t>
  </si>
  <si>
    <t>ناتشورال لاجري 2.50</t>
  </si>
  <si>
    <t>Natural La Gray 2.75</t>
  </si>
  <si>
    <t>ناتشورال لاجري 2.75</t>
  </si>
  <si>
    <t>Natural La Gray 3.00</t>
  </si>
  <si>
    <t>ناتشورال لاجري 3.00</t>
  </si>
  <si>
    <t>Natural La Gray 3.25</t>
  </si>
  <si>
    <t>ناتشورال لاجري 3.25</t>
  </si>
  <si>
    <t>Natural La Gray 3.50</t>
  </si>
  <si>
    <t>ناتشورال لاجري 3.50</t>
  </si>
  <si>
    <t>Natural La Gray 3.75</t>
  </si>
  <si>
    <t>ناتشورال لاجري 3.75</t>
  </si>
  <si>
    <t>Natural La Gray 4.00</t>
  </si>
  <si>
    <t>ناتشورال لاجري 4.00</t>
  </si>
  <si>
    <t>Natural La Gray 4.25</t>
  </si>
  <si>
    <t>ناتشورال لاجري 4.25</t>
  </si>
  <si>
    <t>Natural La Gray 4.50</t>
  </si>
  <si>
    <t>ناتشورال لاجري 4.50</t>
  </si>
  <si>
    <t>Natural La Gray 4.75</t>
  </si>
  <si>
    <t>ناتشورال لاجري 4.75</t>
  </si>
  <si>
    <t>Natural La Gray 5.00</t>
  </si>
  <si>
    <t>ناتشورال لاجري 5.00</t>
  </si>
  <si>
    <t>Natural La Gray 5.50</t>
  </si>
  <si>
    <t>ناتشورال لاجري 5.50</t>
  </si>
  <si>
    <t>Natural La Gray 6.00</t>
  </si>
  <si>
    <t>ناتشورال لاجري 6.00</t>
  </si>
  <si>
    <t>Natural La Gray 6.50</t>
  </si>
  <si>
    <t>ناتشورال لاجري 6.50</t>
  </si>
  <si>
    <t>Natural La Gray 7.00</t>
  </si>
  <si>
    <t>ناتشورال لاجري 7.00</t>
  </si>
  <si>
    <t>Natural La Gray 7.50</t>
  </si>
  <si>
    <t>ناتشورال لاجري 7.50</t>
  </si>
  <si>
    <t>Natural La Gray 8.00</t>
  </si>
  <si>
    <t>ناتشورال لاجري 8.00</t>
  </si>
  <si>
    <t xml:space="preserve">Natural La Agate Plano </t>
  </si>
  <si>
    <t xml:space="preserve">ناتشورال لااجيت زينه </t>
  </si>
  <si>
    <t>Natural La Agate 0.50</t>
  </si>
  <si>
    <t>ناتشورال لااجيت 0.50</t>
  </si>
  <si>
    <t>Natural La Agate 0.75</t>
  </si>
  <si>
    <t>ناتشورال لااجيت 0.75</t>
  </si>
  <si>
    <t>Natural La Agate 1.00</t>
  </si>
  <si>
    <t>ناتشورال لااجيت 1.00</t>
  </si>
  <si>
    <t>Natural La Agate 1.25</t>
  </si>
  <si>
    <t>ناتشورال لااجيت 1.25</t>
  </si>
  <si>
    <t>Natural La Agate 1.50</t>
  </si>
  <si>
    <t>ناتشورال لااجيت 1.50</t>
  </si>
  <si>
    <t>Natural La Agate 1.75</t>
  </si>
  <si>
    <t>ناتشورال لااجيت 1.75</t>
  </si>
  <si>
    <t>Natural La Agate 2.00</t>
  </si>
  <si>
    <t>ناتشورال لااجيت 2.00</t>
  </si>
  <si>
    <t>Natural La Agate 2.25</t>
  </si>
  <si>
    <t>ناتشورال لااجيت 2.25</t>
  </si>
  <si>
    <t>Natural La Agate 2.50</t>
  </si>
  <si>
    <t>ناتشورال لااجيت 2.50</t>
  </si>
  <si>
    <t>Natural La Agate 2.75</t>
  </si>
  <si>
    <t>ناتشورال لااجيت 2.75</t>
  </si>
  <si>
    <t>Natural La Agate 3.00</t>
  </si>
  <si>
    <t>ناتشورال لااجيت 3.00</t>
  </si>
  <si>
    <t>Natural La Agate 3.25</t>
  </si>
  <si>
    <t>ناتشورال لااجيت 3.25</t>
  </si>
  <si>
    <t>Natural La Agate 3.50</t>
  </si>
  <si>
    <t>ناتشورال لااجيت 3.50</t>
  </si>
  <si>
    <t>Natural La Agate 3.75</t>
  </si>
  <si>
    <t>ناتشورال لااجيت 3.75</t>
  </si>
  <si>
    <t>Natural La Agate 4.00</t>
  </si>
  <si>
    <t>ناتشورال لااجيت 4.00</t>
  </si>
  <si>
    <t>Natural La Agate 4.25</t>
  </si>
  <si>
    <t>ناتشورال لااجيت 4.25</t>
  </si>
  <si>
    <t>Natural La Agate 4.50</t>
  </si>
  <si>
    <t>ناتشورال لااجيت 4.50</t>
  </si>
  <si>
    <t>Natural La Agate 4.75</t>
  </si>
  <si>
    <t>ناتشورال لااجيت 4.75</t>
  </si>
  <si>
    <t>Natural La Agate 5.00</t>
  </si>
  <si>
    <t>ناتشورال لااجيت 5.00</t>
  </si>
  <si>
    <t>Natural La Agate 5.50</t>
  </si>
  <si>
    <t>ناتشورال لااجيت 5.50</t>
  </si>
  <si>
    <t>Natural La Agate 6.00</t>
  </si>
  <si>
    <t>ناتشورال لااجيت 6.00</t>
  </si>
  <si>
    <t>Natural La Agate 6.50</t>
  </si>
  <si>
    <t>ناتشورال لااجيت 6.50</t>
  </si>
  <si>
    <t>Natural La Agate 7.00</t>
  </si>
  <si>
    <t>ناتشورال لااجيت 7.00</t>
  </si>
  <si>
    <t>Natural La Agate 7.50</t>
  </si>
  <si>
    <t>ناتشورال لااجيت 7.50</t>
  </si>
  <si>
    <t>Natural La Agate 8.00</t>
  </si>
  <si>
    <t>ناتشورال لااجيت 8.00</t>
  </si>
  <si>
    <t xml:space="preserve">Natural La Green Plano </t>
  </si>
  <si>
    <t xml:space="preserve">ناتشورال لاجرين زينه </t>
  </si>
  <si>
    <t>Natural La Green 0.50</t>
  </si>
  <si>
    <t>ناتشورال لاجرين 0.50</t>
  </si>
  <si>
    <t>Natural La Green 0.75</t>
  </si>
  <si>
    <t>ناتشورال لاجرين 0.75</t>
  </si>
  <si>
    <t>Natural La Green 1.00</t>
  </si>
  <si>
    <t>ناتشورال لاجرين 1.00</t>
  </si>
  <si>
    <t>Natural La Green 1.25</t>
  </si>
  <si>
    <t>ناتشورال لاجرين 1.25</t>
  </si>
  <si>
    <t>Natural La Green 1.50</t>
  </si>
  <si>
    <t>ناتشورال لاجرين 1.50</t>
  </si>
  <si>
    <t>Natural La Green 1.75</t>
  </si>
  <si>
    <t>ناتشورال لاجرين 1.75</t>
  </si>
  <si>
    <t>Natural La Green 2.00</t>
  </si>
  <si>
    <t>ناتشورال لاجرين 2.00</t>
  </si>
  <si>
    <t>Natural La Green 2.25</t>
  </si>
  <si>
    <t>ناتشورال لاجرين 2.25</t>
  </si>
  <si>
    <t>Natural La Green 2.50</t>
  </si>
  <si>
    <t>ناتشورال لاجرين 2.50</t>
  </si>
  <si>
    <t>Natural La Green 2.75</t>
  </si>
  <si>
    <t>ناتشورال لاجرين 2.75</t>
  </si>
  <si>
    <t>Natural La Green 3.00</t>
  </si>
  <si>
    <t>ناتشورال لاجرين 3.00</t>
  </si>
  <si>
    <t>Natural La Green 3.25</t>
  </si>
  <si>
    <t>ناتشورال لاجرين 3.25</t>
  </si>
  <si>
    <t>Natural La Green 3.50</t>
  </si>
  <si>
    <t>ناتشورال لاجرين 3.50</t>
  </si>
  <si>
    <t>Natural La Green 3.75</t>
  </si>
  <si>
    <t>ناتشورال لاجرين 3.75</t>
  </si>
  <si>
    <t>Natural La Green 4.00</t>
  </si>
  <si>
    <t>ناتشورال لاجرين 4.00</t>
  </si>
  <si>
    <t>Natural La Green 4.25</t>
  </si>
  <si>
    <t>ناتشورال لاجرين 4.25</t>
  </si>
  <si>
    <t>Natural La Green 4.50</t>
  </si>
  <si>
    <t>ناتشورال لاجرين 4.50</t>
  </si>
  <si>
    <t>Natural La Green 4.75</t>
  </si>
  <si>
    <t>ناتشورال لاجرين 4.75</t>
  </si>
  <si>
    <t>Natural La Green 5.00</t>
  </si>
  <si>
    <t>ناتشورال لاجرين 5.00</t>
  </si>
  <si>
    <t>Natural La Green 5.50</t>
  </si>
  <si>
    <t>ناتشورال لاجرين 5.50</t>
  </si>
  <si>
    <t>Natural La Green 6.00</t>
  </si>
  <si>
    <t>ناتشورال لاجرين 6.00</t>
  </si>
  <si>
    <t>Natural La Green 6.50</t>
  </si>
  <si>
    <t>ناتشورال لاجرين 6.50</t>
  </si>
  <si>
    <t>Natural La Green 7.00</t>
  </si>
  <si>
    <t>ناتشورال لاجرين 7.00</t>
  </si>
  <si>
    <t>Natural La Green 7.50</t>
  </si>
  <si>
    <t>ناتشورال لاجرين 7.50</t>
  </si>
  <si>
    <t>Natural La Green 8.00</t>
  </si>
  <si>
    <t>ناتشورال لاجرين 8.00</t>
  </si>
  <si>
    <t xml:space="preserve">Natural Core Zircone Plano </t>
  </si>
  <si>
    <t xml:space="preserve">ناتشورال كور زيركون زينه </t>
  </si>
  <si>
    <t>Natural Core Zircone 0.50</t>
  </si>
  <si>
    <t>ناتشورال كور زيركون 0.50</t>
  </si>
  <si>
    <t>Natural Core Zircone 0.75</t>
  </si>
  <si>
    <t>ناتشورال كور زيركون 0.75</t>
  </si>
  <si>
    <t>Natural Core Zircone 1.00</t>
  </si>
  <si>
    <t>ناتشورال كور زيركون 1.00</t>
  </si>
  <si>
    <t>Natural Core Zircone 1.25</t>
  </si>
  <si>
    <t>ناتشورال كور زيركون 1.25</t>
  </si>
  <si>
    <t>Natural Core Zircone 1.50</t>
  </si>
  <si>
    <t>ناتشورال كور زيركون 1.50</t>
  </si>
  <si>
    <t>Natural Core Zircone 1.75</t>
  </si>
  <si>
    <t>ناتشورال كور زيركون 1.75</t>
  </si>
  <si>
    <t>Natural Core Zircone 2.00</t>
  </si>
  <si>
    <t>ناتشورال كور زيركون 2.00</t>
  </si>
  <si>
    <t>Natural Core Zircone 2.25</t>
  </si>
  <si>
    <t>ناتشورال كور زيركون 2.25</t>
  </si>
  <si>
    <t>Natural Core Zircone 2.50</t>
  </si>
  <si>
    <t>ناتشورال كور زيركون 2.50</t>
  </si>
  <si>
    <t>Natural Core Zircone 2.75</t>
  </si>
  <si>
    <t>ناتشورال كور زيركون 2.75</t>
  </si>
  <si>
    <t>Natural Core Zircone 3.00</t>
  </si>
  <si>
    <t>ناتشورال كور زيركون 3.00</t>
  </si>
  <si>
    <t>Natural Core Zircone 3.25</t>
  </si>
  <si>
    <t>ناتشورال كور زيركون 3.25</t>
  </si>
  <si>
    <t>Natural Core Zircone 3.50</t>
  </si>
  <si>
    <t>ناتشورال كور زيركون 3.50</t>
  </si>
  <si>
    <t>Natural Core Zircone 3.75</t>
  </si>
  <si>
    <t>ناتشورال كور زيركون 3.75</t>
  </si>
  <si>
    <t>Natural Core Zircone 4.00</t>
  </si>
  <si>
    <t>ناتشورال كور زيركون 4.00</t>
  </si>
  <si>
    <t>Natural Core Zircone 4.25</t>
  </si>
  <si>
    <t>ناتشورال كور زيركون 4.25</t>
  </si>
  <si>
    <t>Natural Core Zircone 4.50</t>
  </si>
  <si>
    <t>ناتشورال كور زيركون 4.50</t>
  </si>
  <si>
    <t>Natural Core Zircone 4.75</t>
  </si>
  <si>
    <t>ناتشورال كور زيركون 4.75</t>
  </si>
  <si>
    <t>Natural Core Zircone 5.00</t>
  </si>
  <si>
    <t>ناتشورال كور زيركون 5.00</t>
  </si>
  <si>
    <t>Natural Core Zircone 5.50</t>
  </si>
  <si>
    <t>ناتشورال كور زيركون 5.50</t>
  </si>
  <si>
    <t>Natural Core Zircone 6.00</t>
  </si>
  <si>
    <t>ناتشورال كور زيركون 6.00</t>
  </si>
  <si>
    <t>Natural Core Zircone 6.50</t>
  </si>
  <si>
    <t>ناتشورال كور زيركون 6.50</t>
  </si>
  <si>
    <t>Natural Core Zircone 7.00</t>
  </si>
  <si>
    <t>ناتشورال كور زيركون 7.00</t>
  </si>
  <si>
    <t>Natural Core Zircone 7.50</t>
  </si>
  <si>
    <t>ناتشورال كور زيركون 7.50</t>
  </si>
  <si>
    <t>Natural Core Zircone 8.00</t>
  </si>
  <si>
    <t>ناتشورال كور زيركون 8.00</t>
  </si>
  <si>
    <t xml:space="preserve">Natural Core Jade Plano </t>
  </si>
  <si>
    <t xml:space="preserve">ناتشورال كور جاد زينه </t>
  </si>
  <si>
    <t>Natural Core Jade 0.50</t>
  </si>
  <si>
    <t>ناتشورال كور جاد 0.50</t>
  </si>
  <si>
    <t>Natural Core Jade 0.75</t>
  </si>
  <si>
    <t>ناتشورال كور جاد 0.75</t>
  </si>
  <si>
    <t>Natural Core Jade 1.00</t>
  </si>
  <si>
    <t>ناتشورال كور جاد 1.00</t>
  </si>
  <si>
    <t>Natural Core Jade 1.25</t>
  </si>
  <si>
    <t>ناتشورال كور جاد 1.25</t>
  </si>
  <si>
    <t>Natural Core Jade 1.50</t>
  </si>
  <si>
    <t>ناتشورال كور جاد 1.50</t>
  </si>
  <si>
    <t>Natural Core Jade 1.75</t>
  </si>
  <si>
    <t>ناتشورال كور جاد 1.75</t>
  </si>
  <si>
    <t>Natural Core Jade 2.00</t>
  </si>
  <si>
    <t>ناتشورال كور جاد 2.00</t>
  </si>
  <si>
    <t>Natural Core Jade 2.25</t>
  </si>
  <si>
    <t>ناتشورال كور جاد 2.25</t>
  </si>
  <si>
    <t>Natural Core Jade 2.50</t>
  </si>
  <si>
    <t>ناتشورال كور جاد 2.50</t>
  </si>
  <si>
    <t>Natural Core Jade 2.75</t>
  </si>
  <si>
    <t>ناتشورال كور جاد 2.75</t>
  </si>
  <si>
    <t>Natural Core Jade 3.00</t>
  </si>
  <si>
    <t>ناتشورال كور جاد 3.00</t>
  </si>
  <si>
    <t>Natural Core Jade 3.25</t>
  </si>
  <si>
    <t>ناتشورال كور جاد 3.25</t>
  </si>
  <si>
    <t>Natural Core Jade 3.50</t>
  </si>
  <si>
    <t>ناتشورال كور جاد 3.50</t>
  </si>
  <si>
    <t>Natural Core Jade 3.75</t>
  </si>
  <si>
    <t>ناتشورال كور جاد 3.75</t>
  </si>
  <si>
    <t>Natural Core Jade 4.00</t>
  </si>
  <si>
    <t>ناتشورال كور جاد 4.00</t>
  </si>
  <si>
    <t>Natural Core Jade 4.25</t>
  </si>
  <si>
    <t>ناتشورال كور جاد 4.25</t>
  </si>
  <si>
    <t>Natural Core Jade 4.50</t>
  </si>
  <si>
    <t>ناتشورال كور جاد 4.50</t>
  </si>
  <si>
    <t>Natural Core Jade 4.75</t>
  </si>
  <si>
    <t>ناتشورال كور جاد 4.75</t>
  </si>
  <si>
    <t>Natural Core Jade 5.00</t>
  </si>
  <si>
    <t>ناتشورال كور جاد 5.00</t>
  </si>
  <si>
    <t>Natural Core Jade 5.50</t>
  </si>
  <si>
    <t>ناتشورال كور جاد 5.50</t>
  </si>
  <si>
    <t>Natural Core Jade 6.00</t>
  </si>
  <si>
    <t>ناتشورال كور جاد 6.00</t>
  </si>
  <si>
    <t>Natural Core Jade 6.50</t>
  </si>
  <si>
    <t>ناتشورال كور جاد 6.50</t>
  </si>
  <si>
    <t>Natural Core Jade 7.00</t>
  </si>
  <si>
    <t>ناتشورال كور جاد 7.00</t>
  </si>
  <si>
    <t>Natural Core Jade 7.50</t>
  </si>
  <si>
    <t>ناتشورال كور جاد 7.50</t>
  </si>
  <si>
    <t>Natural Core Jade 8.00</t>
  </si>
  <si>
    <t>ناتشورال كور جاد 8.00</t>
  </si>
  <si>
    <t xml:space="preserve">Natural Core Marron Plano </t>
  </si>
  <si>
    <t xml:space="preserve">ناتشورال كور مارون زينه </t>
  </si>
  <si>
    <t xml:space="preserve">Natural Core Marron 0.50 </t>
  </si>
  <si>
    <t>ناتشورال كور مارون 0.50</t>
  </si>
  <si>
    <t xml:space="preserve">Natural Core Marron 0.75 </t>
  </si>
  <si>
    <t>ناتشورال كور مارون 0.75</t>
  </si>
  <si>
    <t xml:space="preserve">Natural Core Marron 1.00 </t>
  </si>
  <si>
    <t>ناتشورال كور مارون 1.00</t>
  </si>
  <si>
    <t xml:space="preserve">Natural Core Marron 1.25 </t>
  </si>
  <si>
    <t>ناتشورال كور مارون 1.25</t>
  </si>
  <si>
    <t xml:space="preserve">Natural Core Marron 1.50 </t>
  </si>
  <si>
    <t>ناتشورال كور مارون 1.50</t>
  </si>
  <si>
    <t xml:space="preserve">Natural Core Marron 1.75 </t>
  </si>
  <si>
    <t>ناتشورال كور مارون 1.75</t>
  </si>
  <si>
    <t xml:space="preserve">Natural Core Marron 2.00 </t>
  </si>
  <si>
    <t>ناتشورال كور مارون 2.00</t>
  </si>
  <si>
    <t xml:space="preserve">Natural Core Marron 2.25 </t>
  </si>
  <si>
    <t>ناتشورال كور مارون 2.25</t>
  </si>
  <si>
    <t xml:space="preserve">Natural Core Marron 2.50 </t>
  </si>
  <si>
    <t>ناتشورال كور مارون 2.50</t>
  </si>
  <si>
    <t xml:space="preserve">Natural Core Marron 2.75 </t>
  </si>
  <si>
    <t>ناتشورال كور مارون 2.75</t>
  </si>
  <si>
    <t xml:space="preserve">Natural Core Marron 3.00 </t>
  </si>
  <si>
    <t>ناتشورال كور مارون 3.00</t>
  </si>
  <si>
    <t xml:space="preserve">Natural Core Marron 3.25 </t>
  </si>
  <si>
    <t>ناتشورال كور مارون 3.25</t>
  </si>
  <si>
    <t xml:space="preserve">Natural Core Marron 3.50 </t>
  </si>
  <si>
    <t>ناتشورال كور مارون 3.50</t>
  </si>
  <si>
    <t xml:space="preserve">Natural Core Marron 3.75 </t>
  </si>
  <si>
    <t>ناتشورال كور مارون 3.75</t>
  </si>
  <si>
    <t xml:space="preserve">Natural Core Marron 4.00 </t>
  </si>
  <si>
    <t>ناتشورال كور مارون 4.00</t>
  </si>
  <si>
    <t xml:space="preserve">Natural Core Marron 4.25 </t>
  </si>
  <si>
    <t>ناتشورال كور مارون 4.25</t>
  </si>
  <si>
    <t xml:space="preserve">Natural Core Marron 4.50 </t>
  </si>
  <si>
    <t>ناتشورال كور مارون 4.50</t>
  </si>
  <si>
    <t xml:space="preserve">Natural Core Marron 4.75 </t>
  </si>
  <si>
    <t>ناتشورال كور مارون 4.75</t>
  </si>
  <si>
    <t xml:space="preserve">Natural Core Marron 5.00 </t>
  </si>
  <si>
    <t>ناتشورال كور مارون 5.00</t>
  </si>
  <si>
    <t xml:space="preserve">Natural Core Marron 5.50 </t>
  </si>
  <si>
    <t>ناتشورال كور مارون 5.50</t>
  </si>
  <si>
    <t xml:space="preserve">Natural Core Marron 6.00 </t>
  </si>
  <si>
    <t>ناتشورال كور مارون 6.00</t>
  </si>
  <si>
    <t xml:space="preserve">Natural Core Marron 6.50 </t>
  </si>
  <si>
    <t>ناتشورال كور مارون 6.50</t>
  </si>
  <si>
    <t xml:space="preserve">Natural Core Marron 7.00 </t>
  </si>
  <si>
    <t>ناتشورال كور مارون 7.00</t>
  </si>
  <si>
    <t xml:space="preserve">Natural Core Marron 7.50 </t>
  </si>
  <si>
    <t>ناتشورال كور مارون 7.50</t>
  </si>
  <si>
    <t xml:space="preserve">Natural Core Marron 8.00 </t>
  </si>
  <si>
    <t>ناتشورال كور مارون 8.00</t>
  </si>
  <si>
    <t xml:space="preserve">Natural Core Green Plano </t>
  </si>
  <si>
    <t xml:space="preserve">ناتشورال كور جرين زينه </t>
  </si>
  <si>
    <t xml:space="preserve">Natural Core Green 0.50 </t>
  </si>
  <si>
    <t>ناتشورال كور جرين 0.50</t>
  </si>
  <si>
    <t xml:space="preserve">Natural Core Green 0.75 </t>
  </si>
  <si>
    <t>ناتشورال كور جرين 0.75</t>
  </si>
  <si>
    <t xml:space="preserve">Natural Core Green 1.00 </t>
  </si>
  <si>
    <t>ناتشورال كور جرين 1.00</t>
  </si>
  <si>
    <t xml:space="preserve">Natural Core Green 1.25 </t>
  </si>
  <si>
    <t>ناتشورال كور جرين 1.25</t>
  </si>
  <si>
    <t xml:space="preserve">Natural Core Green 1.50 </t>
  </si>
  <si>
    <t>ناتشورال كور جرين 1.50</t>
  </si>
  <si>
    <t xml:space="preserve">Natural Core Green 1.75 </t>
  </si>
  <si>
    <t>ناتشورال كور جرين 1.75</t>
  </si>
  <si>
    <t xml:space="preserve">Natural Core Green 2.00 </t>
  </si>
  <si>
    <t>ناتشورال كور جرين 2.00</t>
  </si>
  <si>
    <t xml:space="preserve">Natural Core Green 2.25 </t>
  </si>
  <si>
    <t>ناتشورال كور جرين 2.25</t>
  </si>
  <si>
    <t xml:space="preserve">Natural Core Green 2.50 </t>
  </si>
  <si>
    <t>ناتشورال كور جرين 2.50</t>
  </si>
  <si>
    <t xml:space="preserve">Natural Core Green 2.75 </t>
  </si>
  <si>
    <t>ناتشورال كور جرين 2.75</t>
  </si>
  <si>
    <t xml:space="preserve">Natural Core Green 3.00 </t>
  </si>
  <si>
    <t>ناتشورال كور جرين 3.00</t>
  </si>
  <si>
    <t xml:space="preserve">Natural Core Green 3.25 </t>
  </si>
  <si>
    <t>ناتشورال كور جرين 3.25</t>
  </si>
  <si>
    <t xml:space="preserve">Natural Core Green 3.50 </t>
  </si>
  <si>
    <t>ناتشورال كور جرين 3.50</t>
  </si>
  <si>
    <t xml:space="preserve">Natural Core Green 3.75 </t>
  </si>
  <si>
    <t>ناتشورال كور جرين 3.75</t>
  </si>
  <si>
    <t xml:space="preserve">Natural Core Green 4.00 </t>
  </si>
  <si>
    <t>ناتشورال كور جرين 4.00</t>
  </si>
  <si>
    <t xml:space="preserve">Natural Core Green 4.25 </t>
  </si>
  <si>
    <t>ناتشورال كور جرين 4.25</t>
  </si>
  <si>
    <t xml:space="preserve">Natural Core Green 4.50 </t>
  </si>
  <si>
    <t>ناتشورال كور جرين 4.50</t>
  </si>
  <si>
    <t xml:space="preserve">Natural Core Green 4.75 </t>
  </si>
  <si>
    <t>ناتشورال كور جرين 4.75</t>
  </si>
  <si>
    <t xml:space="preserve">Natural Core Green 5.00 </t>
  </si>
  <si>
    <t>ناتشورال كور جرين 5.00</t>
  </si>
  <si>
    <t xml:space="preserve">Natural Core Green 5.50 </t>
  </si>
  <si>
    <t>ناتشورال كور جرين 5.50</t>
  </si>
  <si>
    <t xml:space="preserve">Natural Core Green 6.00 </t>
  </si>
  <si>
    <t>ناتشورال كور جرين 6.00</t>
  </si>
  <si>
    <t xml:space="preserve">Natural Core Green 6.50 </t>
  </si>
  <si>
    <t>ناتشورال كور جرين 6.50</t>
  </si>
  <si>
    <t xml:space="preserve">Natural Core Green 7.00 </t>
  </si>
  <si>
    <t>ناتشورال كور جرين 7.00</t>
  </si>
  <si>
    <t xml:space="preserve">Natural Core Green 7.50 </t>
  </si>
  <si>
    <t>ناتشورال كور جرين 7.50</t>
  </si>
  <si>
    <t xml:space="preserve">Natural Core Green 8.00 </t>
  </si>
  <si>
    <t>ناتشورال كور جرين 8.00</t>
  </si>
  <si>
    <t xml:space="preserve">Natural Core Blue Plano </t>
  </si>
  <si>
    <t xml:space="preserve">ناتشورال كور بلو زينه </t>
  </si>
  <si>
    <t xml:space="preserve">Natural Core Blue 0.50 </t>
  </si>
  <si>
    <t>ناتشورال كور بلو 0.50</t>
  </si>
  <si>
    <t xml:space="preserve">Natural Core Blue 0.75 </t>
  </si>
  <si>
    <t>ناتشورال كور بلو 0.75</t>
  </si>
  <si>
    <t xml:space="preserve">Natural Core Blue 1.00 </t>
  </si>
  <si>
    <t>ناتشورال كور بلو 1.00</t>
  </si>
  <si>
    <t xml:space="preserve">Natural Core Blue 1.25 </t>
  </si>
  <si>
    <t>ناتشورال كور بلو 1.25</t>
  </si>
  <si>
    <t xml:space="preserve">Natural Core Blue 1.50 </t>
  </si>
  <si>
    <t>ناتشورال كور بلو 1.50</t>
  </si>
  <si>
    <t xml:space="preserve">Natural Core Blue 1.75 </t>
  </si>
  <si>
    <t>ناتشورال كور بلو 1.75</t>
  </si>
  <si>
    <t xml:space="preserve">Natural Core Blue 2.00 </t>
  </si>
  <si>
    <t>ناتشورال كور بلو 2.00</t>
  </si>
  <si>
    <t xml:space="preserve">Natural Core Blue 2.25 </t>
  </si>
  <si>
    <t>ناتشورال كور بلو 2.25</t>
  </si>
  <si>
    <t xml:space="preserve">Natural Core Blue 2.50 </t>
  </si>
  <si>
    <t>ناتشورال كور بلو 2.50</t>
  </si>
  <si>
    <t xml:space="preserve">Natural Core Blue 2.75 </t>
  </si>
  <si>
    <t>ناتشورال كور بلو 2.75</t>
  </si>
  <si>
    <t xml:space="preserve">Natural Core Blue 3.00 </t>
  </si>
  <si>
    <t>ناتشورال كور بلو 3.00</t>
  </si>
  <si>
    <t xml:space="preserve">Natural Core Blue 3.25 </t>
  </si>
  <si>
    <t>ناتشورال كور بلو 3.25</t>
  </si>
  <si>
    <t xml:space="preserve">Natural Core Blue 3.50 </t>
  </si>
  <si>
    <t>ناتشورال كور بلو 3.50</t>
  </si>
  <si>
    <t xml:space="preserve">Natural Core Blue 3.75 </t>
  </si>
  <si>
    <t>ناتشورال كور بلو 3.75</t>
  </si>
  <si>
    <t xml:space="preserve">Natural Core Blue 4.00 </t>
  </si>
  <si>
    <t>ناتشورال كور بلو 4.00</t>
  </si>
  <si>
    <t xml:space="preserve">Natural Core Blue 4.25 </t>
  </si>
  <si>
    <t>ناتشورال كور بلو 4.25</t>
  </si>
  <si>
    <t xml:space="preserve">Natural Core Blue 4.50 </t>
  </si>
  <si>
    <t>ناتشورال كور بلو 4.50</t>
  </si>
  <si>
    <t xml:space="preserve">Natural Core Blue 4.75 </t>
  </si>
  <si>
    <t>ناتشورال كور بلو 4.75</t>
  </si>
  <si>
    <t xml:space="preserve">Natural Core Blue 5.00 </t>
  </si>
  <si>
    <t>ناتشورال كور بلو 5.00</t>
  </si>
  <si>
    <t xml:space="preserve">Natural Core Blue 5.50 </t>
  </si>
  <si>
    <t>ناتشورال كور بلو 5.50</t>
  </si>
  <si>
    <t xml:space="preserve">Natural Core Blue 6.00 </t>
  </si>
  <si>
    <t>ناتشورال كور بلو 6.00</t>
  </si>
  <si>
    <t xml:space="preserve">Natural Core Blue 6.50 </t>
  </si>
  <si>
    <t>ناتشورال كور بلو 6.50</t>
  </si>
  <si>
    <t xml:space="preserve">Natural Core Blue 7.00 </t>
  </si>
  <si>
    <t>ناتشورال كور بلو 7.00</t>
  </si>
  <si>
    <t xml:space="preserve">Natural Core Blue 7.50 </t>
  </si>
  <si>
    <t>ناتشورال كور بلو 7.50</t>
  </si>
  <si>
    <t xml:space="preserve">Natural Core Blue 8.00 </t>
  </si>
  <si>
    <t>ناتشورال كور بلو 8.00</t>
  </si>
  <si>
    <t xml:space="preserve">Natural Core Hazel Plano </t>
  </si>
  <si>
    <t xml:space="preserve">ناتشورال كور هازل زينه </t>
  </si>
  <si>
    <t xml:space="preserve">Natural Core Hazel 0.50 </t>
  </si>
  <si>
    <t>ناتشورال كور هازل 0.50</t>
  </si>
  <si>
    <t xml:space="preserve">Natural Core Hazel 0.75 </t>
  </si>
  <si>
    <t>ناتشورال كور هازل 0.75</t>
  </si>
  <si>
    <t xml:space="preserve">Natural Core Hazel 1.00 </t>
  </si>
  <si>
    <t>ناتشورال كور هازل 1.00</t>
  </si>
  <si>
    <t xml:space="preserve">Natural Core Hazel 1.25 </t>
  </si>
  <si>
    <t>ناتشورال كور هازل 1.25</t>
  </si>
  <si>
    <t xml:space="preserve">Natural Core Hazel 1.50 </t>
  </si>
  <si>
    <t>ناتشورال كور هازل 1.50</t>
  </si>
  <si>
    <t xml:space="preserve">Natural Core Hazel 1.75 </t>
  </si>
  <si>
    <t>ناتشورال كور هازل 1.75</t>
  </si>
  <si>
    <t xml:space="preserve">Natural Core Hazel 2.00 </t>
  </si>
  <si>
    <t>ناتشورال كور هازل 2.00</t>
  </si>
  <si>
    <t xml:space="preserve">Natural Core Hazel 2.25 </t>
  </si>
  <si>
    <t>ناتشورال كور هازل 2.25</t>
  </si>
  <si>
    <t xml:space="preserve">Natural Core Hazel 2.50 </t>
  </si>
  <si>
    <t>ناتشورال كور هازل 2.50</t>
  </si>
  <si>
    <t xml:space="preserve">Natural Core Hazel 2.75 </t>
  </si>
  <si>
    <t>ناتشورال كور هازل 2.75</t>
  </si>
  <si>
    <t xml:space="preserve">Natural Core Hazel 3.00 </t>
  </si>
  <si>
    <t>ناتشورال كور هازل 3.00</t>
  </si>
  <si>
    <t xml:space="preserve">Natural Core Hazel 3.25 </t>
  </si>
  <si>
    <t>ناتشورال كور هازل 3.25</t>
  </si>
  <si>
    <t xml:space="preserve">Natural Core Hazel 3.50 </t>
  </si>
  <si>
    <t>ناتشورال كور هازل 3.50</t>
  </si>
  <si>
    <t xml:space="preserve">Natural Core Hazel 3.75 </t>
  </si>
  <si>
    <t>ناتشورال كور هازل 3.75</t>
  </si>
  <si>
    <t xml:space="preserve">Natural Core Hazel 4.00 </t>
  </si>
  <si>
    <t>ناتشورال كور هازل 4.00</t>
  </si>
  <si>
    <t xml:space="preserve">Natural Core Hazel 4.25 </t>
  </si>
  <si>
    <t>ناتشورال كور هازل 4.25</t>
  </si>
  <si>
    <t xml:space="preserve">Natural Core Hazel 4.50 </t>
  </si>
  <si>
    <t>ناتشورال كور هازل 4.50</t>
  </si>
  <si>
    <t xml:space="preserve">Natural Core Hazel 4.75 </t>
  </si>
  <si>
    <t>ناتشورال كور هازل 4.75</t>
  </si>
  <si>
    <t xml:space="preserve">Natural Core Hazel 5.00 </t>
  </si>
  <si>
    <t>ناتشورال كور هازل 5.00</t>
  </si>
  <si>
    <t xml:space="preserve">Natural Core Hazel 5.50 </t>
  </si>
  <si>
    <t>ناتشورال كور هازل 5.50</t>
  </si>
  <si>
    <t xml:space="preserve">Natural Core Hazel 6.00 </t>
  </si>
  <si>
    <t>ناتشورال كور هازل 6.00</t>
  </si>
  <si>
    <t xml:space="preserve">Natural Core Hazel 6.50 </t>
  </si>
  <si>
    <t>ناتشورال كور هازل 6.50</t>
  </si>
  <si>
    <t xml:space="preserve">Natural Core Hazel 7.00 </t>
  </si>
  <si>
    <t>ناتشورال كور هازل 7.00</t>
  </si>
  <si>
    <t xml:space="preserve">Natural Core Hazel 7.50 </t>
  </si>
  <si>
    <t>ناتشورال كور هازل 7.50</t>
  </si>
  <si>
    <t xml:space="preserve">Natural Core Hazel 8.00 </t>
  </si>
  <si>
    <t>ناتشورال كور هازل 8.00</t>
  </si>
  <si>
    <t xml:space="preserve">Natural Core Ivory Plano </t>
  </si>
  <si>
    <t xml:space="preserve">ناتشورال كور ايفوري زينه </t>
  </si>
  <si>
    <t xml:space="preserve">Natural Core Ivory 0.50 </t>
  </si>
  <si>
    <t>ناتشورال كور ايفوري 0.50</t>
  </si>
  <si>
    <t xml:space="preserve">Natural Core Ivory 0.75 </t>
  </si>
  <si>
    <t>ناتشورال كور ايفوري 0.75</t>
  </si>
  <si>
    <t xml:space="preserve">Natural Core Ivory 1.00 </t>
  </si>
  <si>
    <t>ناتشورال كور ايفوري 1.00</t>
  </si>
  <si>
    <t xml:space="preserve">Natural Core Ivory 1.25 </t>
  </si>
  <si>
    <t>ناتشورال كور ايفوري 1.25</t>
  </si>
  <si>
    <t xml:space="preserve">Natural Core Ivory 1.50 </t>
  </si>
  <si>
    <t>ناتشورال كور ايفوري 1.50</t>
  </si>
  <si>
    <t xml:space="preserve">Natural Core Ivory 1.75 </t>
  </si>
  <si>
    <t>ناتشورال كور ايفوري 1.75</t>
  </si>
  <si>
    <t xml:space="preserve">Natural Core Ivory 2.00 </t>
  </si>
  <si>
    <t>ناتشورال كور ايفوري 2.00</t>
  </si>
  <si>
    <t xml:space="preserve">Natural Core Ivory 2.25 </t>
  </si>
  <si>
    <t>ناتشورال كور ايفوري 2.25</t>
  </si>
  <si>
    <t xml:space="preserve">Natural Core Ivory 2.50 </t>
  </si>
  <si>
    <t>ناتشورال كور ايفوري 2.50</t>
  </si>
  <si>
    <t xml:space="preserve">Natural Core Ivory 2.75 </t>
  </si>
  <si>
    <t>ناتشورال كور ايفوري 2.75</t>
  </si>
  <si>
    <t xml:space="preserve">Natural Core Ivory 3.00 </t>
  </si>
  <si>
    <t>ناتشورال كور ايفوري 3.00</t>
  </si>
  <si>
    <t xml:space="preserve">Natural Core Ivory 3.25 </t>
  </si>
  <si>
    <t>ناتشورال كور ايفوري 3.25</t>
  </si>
  <si>
    <t xml:space="preserve">Natural Core Ivory 3.50 </t>
  </si>
  <si>
    <t>ناتشورال كور ايفوري 3.50</t>
  </si>
  <si>
    <t xml:space="preserve">Natural Core Ivory 3.75 </t>
  </si>
  <si>
    <t>ناتشورال كور ايفوري 3.75</t>
  </si>
  <si>
    <t xml:space="preserve">Natural Core Ivory 4.00 </t>
  </si>
  <si>
    <t>ناتشورال كور ايفوري 4.00</t>
  </si>
  <si>
    <t xml:space="preserve">Natural Core Ivory 4.25 </t>
  </si>
  <si>
    <t>ناتشورال كور ايفوري 4.25</t>
  </si>
  <si>
    <t xml:space="preserve">Natural Core Ivory 4.50 </t>
  </si>
  <si>
    <t>ناتشورال كور ايفوري 4.50</t>
  </si>
  <si>
    <t xml:space="preserve">Natural Core Ivory 4.75 </t>
  </si>
  <si>
    <t>ناتشورال كور ايفوري 4.75</t>
  </si>
  <si>
    <t xml:space="preserve">Natural Core Ivory 5.00 </t>
  </si>
  <si>
    <t>ناتشورال كور ايفوري 5.00</t>
  </si>
  <si>
    <t xml:space="preserve">Natural Core Ivory 5.50 </t>
  </si>
  <si>
    <t>ناتشورال كور ايفوري 5.50</t>
  </si>
  <si>
    <t xml:space="preserve">Natural Core Ivory 6.00 </t>
  </si>
  <si>
    <t>ناتشورال كور ايفوري 6.00</t>
  </si>
  <si>
    <t xml:space="preserve">Natural Core Ivory 6.50 </t>
  </si>
  <si>
    <t>ناتشورال كور ايفوري 6.50</t>
  </si>
  <si>
    <t xml:space="preserve">Natural Core Ivory 7.00 </t>
  </si>
  <si>
    <t>ناتشورال كور ايفوري 7.00</t>
  </si>
  <si>
    <t xml:space="preserve">Natural Core Ivory 7.50 </t>
  </si>
  <si>
    <t>ناتشورال كور ايفوري 7.50</t>
  </si>
  <si>
    <t xml:space="preserve">Natural Core Ivory 8.00 </t>
  </si>
  <si>
    <t>ناتشورال كور ايفوري 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</si>
</sst>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سعر التكلفة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'!$B$2:$B$261</c:f>
              <c:numCache/>
            </c:numRef>
          </c:val>
        </c:ser>
        <c:ser>
          <c:idx val="1"/>
          <c:order val="1"/>
          <c:tx>
            <c:v>سعر المبيع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'!$C$2:$C$261</c:f>
              <c:numCache/>
            </c:numRef>
          </c:val>
        </c:ser>
        <c:ser>
          <c:idx val="2"/>
          <c:order val="2"/>
          <c:tx>
            <c:v>الكمية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'!$D$2:$D$261</c:f>
              <c:numCache/>
            </c:numRef>
          </c:val>
        </c:ser>
        <c:ser>
          <c:idx val="3"/>
          <c:order val="3"/>
          <c:tx>
            <c:v>رقم تصنيف المنتج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'!$E$2:$E$261</c:f>
              <c:numCache/>
            </c:numRef>
          </c:val>
        </c:ser>
        <c:ser>
          <c:idx val="4"/>
          <c:order val="4"/>
          <c:tx>
            <c:v>يقبل الحد الأدنى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'!$F$2:$F$261</c:f>
              <c:numCache/>
            </c:numRef>
          </c:val>
        </c:ser>
        <c:ser>
          <c:idx val="5"/>
          <c:order val="5"/>
          <c:tx>
            <c:v>متوفر في المخزون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'لومينوس '!$A$2:$A$261</c:f>
            </c:strRef>
          </c:cat>
          <c:val>
            <c:numRef>
              <c:f>'لومينوس '!$G$2:$G$261</c:f>
              <c:numCache/>
            </c:numRef>
          </c:val>
        </c:ser>
        <c:ser>
          <c:idx val="6"/>
          <c:order val="6"/>
          <c:tx>
            <c:strRef>
              <c:f>'لومينوس '!$H$1</c:f>
            </c:strRef>
          </c:tx>
          <c:cat>
            <c:strRef>
              <c:f>'لومينوس '!$A$2:$A$261</c:f>
            </c:strRef>
          </c:cat>
          <c:val>
            <c:numRef>
              <c:f>'لومينوس '!$H$2:$H$261</c:f>
              <c:numCache/>
            </c:numRef>
          </c:val>
        </c:ser>
        <c:ser>
          <c:idx val="7"/>
          <c:order val="7"/>
          <c:tx>
            <c:strRef>
              <c:f>'لومينوس '!$I$1</c:f>
            </c:strRef>
          </c:tx>
          <c:cat>
            <c:strRef>
              <c:f>'لومينوس '!$A$2:$A$261</c:f>
            </c:strRef>
          </c:cat>
          <c:val>
            <c:numRef>
              <c:f>'لومينوس '!$I$2:$I$261</c:f>
              <c:numCache/>
            </c:numRef>
          </c:val>
        </c:ser>
        <c:axId val="1555516532"/>
        <c:axId val="1032895672"/>
      </c:barChart>
      <c:catAx>
        <c:axId val="1555516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1032895672"/>
      </c:catAx>
      <c:valAx>
        <c:axId val="1032895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155551653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5.13"/>
    <col customWidth="1" min="3" max="3" width="28.38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814194.0</v>
      </c>
      <c r="B2" s="1" t="s">
        <v>9</v>
      </c>
      <c r="C2" s="3" t="s">
        <v>10</v>
      </c>
      <c r="D2" s="3">
        <v>20.0</v>
      </c>
      <c r="E2" s="3">
        <v>55.0</v>
      </c>
      <c r="F2" s="3">
        <f>96+56+156+156+15+73</f>
        <v>552</v>
      </c>
      <c r="G2" s="3">
        <v>3.0</v>
      </c>
      <c r="H2" s="3">
        <v>0.0</v>
      </c>
      <c r="I2" s="3">
        <v>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814217.0</v>
      </c>
      <c r="B3" s="4" t="s">
        <v>11</v>
      </c>
      <c r="C3" s="5" t="s">
        <v>12</v>
      </c>
      <c r="D3" s="3">
        <v>20.0</v>
      </c>
      <c r="E3" s="3">
        <v>55.0</v>
      </c>
      <c r="F3" s="3">
        <f>10+6+2+2+1</f>
        <v>21</v>
      </c>
      <c r="G3" s="3">
        <v>4.0</v>
      </c>
      <c r="H3" s="3">
        <v>0.0</v>
      </c>
      <c r="I3" s="3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814224.0</v>
      </c>
      <c r="B4" s="4" t="s">
        <v>13</v>
      </c>
      <c r="C4" s="5" t="s">
        <v>14</v>
      </c>
      <c r="D4" s="3">
        <v>20.0</v>
      </c>
      <c r="E4" s="3">
        <v>55.0</v>
      </c>
      <c r="F4" s="3">
        <f>13+5+2+4+1</f>
        <v>25</v>
      </c>
      <c r="G4" s="3">
        <v>4.0</v>
      </c>
      <c r="H4" s="3">
        <v>0.0</v>
      </c>
      <c r="I4" s="3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814231.0</v>
      </c>
      <c r="B5" s="4" t="s">
        <v>15</v>
      </c>
      <c r="C5" s="5" t="s">
        <v>16</v>
      </c>
      <c r="D5" s="3">
        <v>20.0</v>
      </c>
      <c r="E5" s="3">
        <v>55.0</v>
      </c>
      <c r="F5" s="3">
        <f>7+9+2</f>
        <v>18</v>
      </c>
      <c r="G5" s="3">
        <v>4.0</v>
      </c>
      <c r="H5" s="3">
        <v>0.0</v>
      </c>
      <c r="I5" s="3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814248.0</v>
      </c>
      <c r="B6" s="4" t="s">
        <v>17</v>
      </c>
      <c r="C6" s="5" t="s">
        <v>18</v>
      </c>
      <c r="D6" s="3">
        <v>20.0</v>
      </c>
      <c r="E6" s="3">
        <v>55.0</v>
      </c>
      <c r="F6" s="2">
        <f>11+6+6+5</f>
        <v>28</v>
      </c>
      <c r="G6" s="3">
        <v>4.0</v>
      </c>
      <c r="H6" s="3">
        <v>0.0</v>
      </c>
      <c r="I6" s="3">
        <v>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814255.0</v>
      </c>
      <c r="B7" s="4" t="s">
        <v>19</v>
      </c>
      <c r="C7" s="5" t="s">
        <v>20</v>
      </c>
      <c r="D7" s="3">
        <v>20.0</v>
      </c>
      <c r="E7" s="3">
        <v>55.0</v>
      </c>
      <c r="F7" s="2">
        <f>9+3+2+6</f>
        <v>20</v>
      </c>
      <c r="G7" s="3">
        <v>4.0</v>
      </c>
      <c r="H7" s="3">
        <v>0.0</v>
      </c>
      <c r="I7" s="3">
        <v>1.0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814262.0</v>
      </c>
      <c r="B8" s="4" t="s">
        <v>21</v>
      </c>
      <c r="C8" s="5" t="s">
        <v>22</v>
      </c>
      <c r="D8" s="3">
        <v>20.0</v>
      </c>
      <c r="E8" s="3">
        <v>55.0</v>
      </c>
      <c r="F8" s="2">
        <f>7+8+4</f>
        <v>19</v>
      </c>
      <c r="G8" s="3">
        <v>4.0</v>
      </c>
      <c r="H8" s="3">
        <v>0.0</v>
      </c>
      <c r="I8" s="3">
        <v>1.0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814279.0</v>
      </c>
      <c r="B9" s="4" t="s">
        <v>23</v>
      </c>
      <c r="C9" s="5" t="s">
        <v>24</v>
      </c>
      <c r="D9" s="3">
        <v>20.0</v>
      </c>
      <c r="E9" s="3">
        <v>55.0</v>
      </c>
      <c r="F9" s="2">
        <f>6+5+2</f>
        <v>13</v>
      </c>
      <c r="G9" s="3">
        <v>4.0</v>
      </c>
      <c r="H9" s="3">
        <v>0.0</v>
      </c>
      <c r="I9" s="3">
        <v>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814286.0</v>
      </c>
      <c r="B10" s="4" t="s">
        <v>25</v>
      </c>
      <c r="C10" s="5" t="s">
        <v>26</v>
      </c>
      <c r="D10" s="3">
        <v>20.0</v>
      </c>
      <c r="E10" s="3">
        <v>55.0</v>
      </c>
      <c r="F10" s="2">
        <f>18</f>
        <v>18</v>
      </c>
      <c r="G10" s="3">
        <v>4.0</v>
      </c>
      <c r="H10" s="3">
        <v>0.0</v>
      </c>
      <c r="I10" s="3">
        <v>1.0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814293.0</v>
      </c>
      <c r="B11" s="4" t="s">
        <v>27</v>
      </c>
      <c r="C11" s="5" t="s">
        <v>28</v>
      </c>
      <c r="D11" s="3">
        <v>20.0</v>
      </c>
      <c r="E11" s="3">
        <v>55.0</v>
      </c>
      <c r="F11" s="2">
        <v>22.0</v>
      </c>
      <c r="G11" s="3">
        <v>4.0</v>
      </c>
      <c r="H11" s="3">
        <v>0.0</v>
      </c>
      <c r="I11" s="3">
        <v>1.0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814309.0</v>
      </c>
      <c r="B12" s="4" t="s">
        <v>29</v>
      </c>
      <c r="C12" s="5" t="s">
        <v>30</v>
      </c>
      <c r="D12" s="3">
        <v>20.0</v>
      </c>
      <c r="E12" s="3">
        <v>55.0</v>
      </c>
      <c r="F12" s="2">
        <v>27.0</v>
      </c>
      <c r="G12" s="3">
        <v>4.0</v>
      </c>
      <c r="H12" s="3">
        <v>0.0</v>
      </c>
      <c r="I12" s="3">
        <v>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814316.0</v>
      </c>
      <c r="B13" s="4" t="s">
        <v>31</v>
      </c>
      <c r="C13" s="5" t="s">
        <v>32</v>
      </c>
      <c r="D13" s="3">
        <v>20.0</v>
      </c>
      <c r="E13" s="3">
        <v>55.0</v>
      </c>
      <c r="F13" s="2">
        <v>18.0</v>
      </c>
      <c r="G13" s="3">
        <v>4.0</v>
      </c>
      <c r="H13" s="3">
        <v>0.0</v>
      </c>
      <c r="I13" s="3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814323.0</v>
      </c>
      <c r="B14" s="4" t="s">
        <v>33</v>
      </c>
      <c r="C14" s="5" t="s">
        <v>34</v>
      </c>
      <c r="D14" s="3">
        <v>20.0</v>
      </c>
      <c r="E14" s="3">
        <v>55.0</v>
      </c>
      <c r="F14" s="2">
        <v>31.0</v>
      </c>
      <c r="G14" s="3">
        <v>4.0</v>
      </c>
      <c r="H14" s="3">
        <v>0.0</v>
      </c>
      <c r="I14" s="3">
        <v>1.0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814330.0</v>
      </c>
      <c r="B15" s="4" t="s">
        <v>35</v>
      </c>
      <c r="C15" s="5" t="s">
        <v>36</v>
      </c>
      <c r="D15" s="3">
        <v>20.0</v>
      </c>
      <c r="E15" s="3">
        <v>55.0</v>
      </c>
      <c r="F15" s="2">
        <v>22.0</v>
      </c>
      <c r="G15" s="3">
        <v>4.0</v>
      </c>
      <c r="H15" s="3">
        <v>0.0</v>
      </c>
      <c r="I15" s="3">
        <v>1.0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814347.0</v>
      </c>
      <c r="B16" s="4" t="s">
        <v>37</v>
      </c>
      <c r="C16" s="5" t="s">
        <v>38</v>
      </c>
      <c r="D16" s="3">
        <v>20.0</v>
      </c>
      <c r="E16" s="3">
        <v>55.0</v>
      </c>
      <c r="F16" s="2">
        <v>24.0</v>
      </c>
      <c r="G16" s="3">
        <v>4.0</v>
      </c>
      <c r="H16" s="3">
        <v>0.0</v>
      </c>
      <c r="I16" s="3">
        <v>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814354.0</v>
      </c>
      <c r="B17" s="4" t="s">
        <v>39</v>
      </c>
      <c r="C17" s="5" t="s">
        <v>40</v>
      </c>
      <c r="D17" s="3">
        <v>20.0</v>
      </c>
      <c r="E17" s="3">
        <v>55.0</v>
      </c>
      <c r="F17" s="2">
        <v>22.0</v>
      </c>
      <c r="G17" s="3">
        <v>4.0</v>
      </c>
      <c r="H17" s="3">
        <v>0.0</v>
      </c>
      <c r="I17" s="3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814361.0</v>
      </c>
      <c r="B18" s="4" t="s">
        <v>41</v>
      </c>
      <c r="C18" s="5" t="s">
        <v>42</v>
      </c>
      <c r="D18" s="3">
        <v>20.0</v>
      </c>
      <c r="E18" s="3">
        <v>55.0</v>
      </c>
      <c r="F18" s="2">
        <v>30.0</v>
      </c>
      <c r="G18" s="3">
        <v>4.0</v>
      </c>
      <c r="H18" s="3">
        <v>0.0</v>
      </c>
      <c r="I18" s="3">
        <v>1.0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814378.0</v>
      </c>
      <c r="B19" s="4" t="s">
        <v>43</v>
      </c>
      <c r="C19" s="5" t="s">
        <v>44</v>
      </c>
      <c r="D19" s="3">
        <v>20.0</v>
      </c>
      <c r="E19" s="3">
        <v>55.0</v>
      </c>
      <c r="F19" s="2">
        <v>19.0</v>
      </c>
      <c r="G19" s="3">
        <v>4.0</v>
      </c>
      <c r="H19" s="3">
        <v>0.0</v>
      </c>
      <c r="I19" s="3">
        <v>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814385.0</v>
      </c>
      <c r="B20" s="4" t="s">
        <v>45</v>
      </c>
      <c r="C20" s="5" t="s">
        <v>46</v>
      </c>
      <c r="D20" s="3">
        <v>20.0</v>
      </c>
      <c r="E20" s="3">
        <v>55.0</v>
      </c>
      <c r="F20" s="2">
        <v>26.0</v>
      </c>
      <c r="G20" s="3">
        <v>4.0</v>
      </c>
      <c r="H20" s="3">
        <v>0.0</v>
      </c>
      <c r="I20" s="3">
        <v>1.0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814392.0</v>
      </c>
      <c r="B21" s="4" t="s">
        <v>47</v>
      </c>
      <c r="C21" s="5" t="s">
        <v>48</v>
      </c>
      <c r="D21" s="3">
        <v>20.0</v>
      </c>
      <c r="E21" s="3">
        <v>55.0</v>
      </c>
      <c r="F21" s="2">
        <v>24.0</v>
      </c>
      <c r="G21" s="3">
        <v>4.0</v>
      </c>
      <c r="H21" s="3">
        <v>0.0</v>
      </c>
      <c r="I21" s="3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814217.0</v>
      </c>
      <c r="B22" s="4" t="s">
        <v>49</v>
      </c>
      <c r="C22" s="5" t="s">
        <v>50</v>
      </c>
      <c r="D22" s="3">
        <v>20.0</v>
      </c>
      <c r="E22" s="3">
        <v>55.0</v>
      </c>
      <c r="F22" s="2">
        <v>22.0</v>
      </c>
      <c r="G22" s="3">
        <v>4.0</v>
      </c>
      <c r="H22" s="3">
        <v>0.0</v>
      </c>
      <c r="I22" s="3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814439.0</v>
      </c>
      <c r="B23" s="4" t="s">
        <v>51</v>
      </c>
      <c r="C23" s="5" t="s">
        <v>52</v>
      </c>
      <c r="D23" s="3">
        <v>20.0</v>
      </c>
      <c r="E23" s="3">
        <v>55.0</v>
      </c>
      <c r="F23" s="2">
        <v>24.0</v>
      </c>
      <c r="G23" s="3">
        <v>4.0</v>
      </c>
      <c r="H23" s="3">
        <v>0.0</v>
      </c>
      <c r="I23" s="3">
        <v>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814446.0</v>
      </c>
      <c r="B24" s="4" t="s">
        <v>53</v>
      </c>
      <c r="C24" s="5" t="s">
        <v>54</v>
      </c>
      <c r="D24" s="3">
        <v>20.0</v>
      </c>
      <c r="E24" s="3">
        <v>55.0</v>
      </c>
      <c r="F24" s="2">
        <v>10.0</v>
      </c>
      <c r="G24" s="3">
        <v>4.0</v>
      </c>
      <c r="H24" s="3">
        <v>0.0</v>
      </c>
      <c r="I24" s="3">
        <v>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814453.0</v>
      </c>
      <c r="B25" s="4" t="s">
        <v>55</v>
      </c>
      <c r="C25" s="5" t="s">
        <v>56</v>
      </c>
      <c r="D25" s="3">
        <v>20.0</v>
      </c>
      <c r="E25" s="3">
        <v>55.0</v>
      </c>
      <c r="F25" s="2">
        <v>12.0</v>
      </c>
      <c r="G25" s="3">
        <v>4.0</v>
      </c>
      <c r="H25" s="3">
        <v>0.0</v>
      </c>
      <c r="I25" s="3">
        <v>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814255.0</v>
      </c>
      <c r="B26" s="4" t="s">
        <v>57</v>
      </c>
      <c r="C26" s="5" t="s">
        <v>58</v>
      </c>
      <c r="D26" s="3">
        <v>20.0</v>
      </c>
      <c r="E26" s="3">
        <v>55.0</v>
      </c>
      <c r="F26" s="2">
        <v>13.0</v>
      </c>
      <c r="G26" s="3">
        <v>4.0</v>
      </c>
      <c r="H26" s="3">
        <v>0.0</v>
      </c>
      <c r="I26" s="3">
        <v>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814484.0</v>
      </c>
      <c r="B27" s="4" t="s">
        <v>59</v>
      </c>
      <c r="C27" s="5" t="s">
        <v>60</v>
      </c>
      <c r="D27" s="3">
        <v>20.0</v>
      </c>
      <c r="E27" s="3">
        <v>55.0</v>
      </c>
      <c r="F27" s="2">
        <v>12.0</v>
      </c>
      <c r="G27" s="3">
        <v>4.0</v>
      </c>
      <c r="H27" s="3">
        <v>0.0</v>
      </c>
      <c r="I27" s="3">
        <v>1.0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814194.0</v>
      </c>
      <c r="B28" s="4" t="s">
        <v>61</v>
      </c>
      <c r="C28" s="5" t="s">
        <v>62</v>
      </c>
      <c r="D28" s="3">
        <v>20.0</v>
      </c>
      <c r="E28" s="3">
        <v>55.0</v>
      </c>
      <c r="F28" s="2">
        <f>96+156+156+102+102+8+102+57</f>
        <v>779</v>
      </c>
      <c r="G28" s="3">
        <v>3.0</v>
      </c>
      <c r="H28" s="3">
        <v>0.0</v>
      </c>
      <c r="I28" s="3">
        <v>1.0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813883.0</v>
      </c>
      <c r="B29" s="4" t="s">
        <v>63</v>
      </c>
      <c r="C29" s="5" t="s">
        <v>64</v>
      </c>
      <c r="D29" s="3">
        <v>20.0</v>
      </c>
      <c r="E29" s="3">
        <v>55.0</v>
      </c>
      <c r="F29" s="2">
        <v>10.0</v>
      </c>
      <c r="G29" s="3">
        <v>4.0</v>
      </c>
      <c r="H29" s="3">
        <v>0.0</v>
      </c>
      <c r="I29" s="3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813890.0</v>
      </c>
      <c r="B30" s="4" t="s">
        <v>65</v>
      </c>
      <c r="C30" s="5" t="s">
        <v>66</v>
      </c>
      <c r="D30" s="3">
        <v>20.0</v>
      </c>
      <c r="E30" s="3">
        <v>55.0</v>
      </c>
      <c r="F30" s="2">
        <v>9.0</v>
      </c>
      <c r="G30" s="3">
        <v>4.0</v>
      </c>
      <c r="H30" s="3">
        <v>0.0</v>
      </c>
      <c r="I30" s="3">
        <v>1.0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813906.0</v>
      </c>
      <c r="B31" s="4" t="s">
        <v>67</v>
      </c>
      <c r="C31" s="5" t="s">
        <v>68</v>
      </c>
      <c r="D31" s="3">
        <v>20.0</v>
      </c>
      <c r="E31" s="3">
        <v>55.0</v>
      </c>
      <c r="F31" s="2">
        <v>9.0</v>
      </c>
      <c r="G31" s="3">
        <v>4.0</v>
      </c>
      <c r="H31" s="3">
        <v>0.0</v>
      </c>
      <c r="I31" s="3">
        <v>1.0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813913.0</v>
      </c>
      <c r="B32" s="4" t="s">
        <v>69</v>
      </c>
      <c r="C32" s="5" t="s">
        <v>70</v>
      </c>
      <c r="D32" s="3">
        <v>20.0</v>
      </c>
      <c r="E32" s="3">
        <v>55.0</v>
      </c>
      <c r="F32" s="2">
        <v>11.0</v>
      </c>
      <c r="G32" s="3">
        <v>4.0</v>
      </c>
      <c r="H32" s="3">
        <v>0.0</v>
      </c>
      <c r="I32" s="3">
        <v>1.0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813920.0</v>
      </c>
      <c r="B33" s="4" t="s">
        <v>71</v>
      </c>
      <c r="C33" s="5" t="s">
        <v>72</v>
      </c>
      <c r="D33" s="3">
        <v>20.0</v>
      </c>
      <c r="E33" s="3">
        <v>55.0</v>
      </c>
      <c r="F33" s="2">
        <v>0.0</v>
      </c>
      <c r="G33" s="3">
        <v>4.0</v>
      </c>
      <c r="H33" s="3">
        <v>0.0</v>
      </c>
      <c r="I33" s="3">
        <v>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813937.0</v>
      </c>
      <c r="B34" s="4" t="s">
        <v>73</v>
      </c>
      <c r="C34" s="5" t="s">
        <v>74</v>
      </c>
      <c r="D34" s="3">
        <v>20.0</v>
      </c>
      <c r="E34" s="3">
        <v>55.0</v>
      </c>
      <c r="F34" s="2">
        <v>7.0</v>
      </c>
      <c r="G34" s="3">
        <v>4.0</v>
      </c>
      <c r="H34" s="3">
        <v>0.0</v>
      </c>
      <c r="I34" s="3">
        <v>1.0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813944.0</v>
      </c>
      <c r="B35" s="4" t="s">
        <v>75</v>
      </c>
      <c r="C35" s="5" t="s">
        <v>76</v>
      </c>
      <c r="D35" s="3">
        <v>20.0</v>
      </c>
      <c r="E35" s="3">
        <v>55.0</v>
      </c>
      <c r="F35" s="2">
        <v>0.0</v>
      </c>
      <c r="G35" s="3">
        <v>4.0</v>
      </c>
      <c r="H35" s="3">
        <v>0.0</v>
      </c>
      <c r="I35" s="3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813951.0</v>
      </c>
      <c r="B36" s="4" t="s">
        <v>77</v>
      </c>
      <c r="C36" s="5" t="s">
        <v>78</v>
      </c>
      <c r="D36" s="3">
        <v>20.0</v>
      </c>
      <c r="E36" s="3">
        <v>55.0</v>
      </c>
      <c r="F36" s="2">
        <v>5.0</v>
      </c>
      <c r="G36" s="3">
        <v>4.0</v>
      </c>
      <c r="H36" s="3">
        <v>0.0</v>
      </c>
      <c r="I36" s="3">
        <v>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813968.0</v>
      </c>
      <c r="B37" s="4" t="s">
        <v>79</v>
      </c>
      <c r="C37" s="5" t="s">
        <v>80</v>
      </c>
      <c r="D37" s="3">
        <v>20.0</v>
      </c>
      <c r="E37" s="3">
        <v>55.0</v>
      </c>
      <c r="F37" s="2">
        <v>5.0</v>
      </c>
      <c r="G37" s="3">
        <v>4.0</v>
      </c>
      <c r="H37" s="3">
        <v>0.0</v>
      </c>
      <c r="I37" s="3">
        <v>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813975.0</v>
      </c>
      <c r="B38" s="4" t="s">
        <v>81</v>
      </c>
      <c r="C38" s="5" t="s">
        <v>82</v>
      </c>
      <c r="D38" s="3">
        <v>20.0</v>
      </c>
      <c r="E38" s="3">
        <v>55.0</v>
      </c>
      <c r="F38" s="2">
        <v>13.0</v>
      </c>
      <c r="G38" s="3">
        <v>4.0</v>
      </c>
      <c r="H38" s="3">
        <v>0.0</v>
      </c>
      <c r="I38" s="3">
        <v>1.0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813982.0</v>
      </c>
      <c r="B39" s="4" t="s">
        <v>83</v>
      </c>
      <c r="C39" s="5" t="s">
        <v>84</v>
      </c>
      <c r="D39" s="3">
        <v>20.0</v>
      </c>
      <c r="E39" s="3">
        <v>55.0</v>
      </c>
      <c r="F39" s="2">
        <v>4.0</v>
      </c>
      <c r="G39" s="3">
        <v>4.0</v>
      </c>
      <c r="H39" s="3">
        <v>0.0</v>
      </c>
      <c r="I39" s="3">
        <v>1.0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813999.0</v>
      </c>
      <c r="B40" s="4" t="s">
        <v>85</v>
      </c>
      <c r="C40" s="5" t="s">
        <v>86</v>
      </c>
      <c r="D40" s="3">
        <v>20.0</v>
      </c>
      <c r="E40" s="3">
        <v>55.0</v>
      </c>
      <c r="F40" s="2">
        <v>13.0</v>
      </c>
      <c r="G40" s="3">
        <v>4.0</v>
      </c>
      <c r="H40" s="3">
        <v>0.0</v>
      </c>
      <c r="I40" s="3">
        <v>1.0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814002.0</v>
      </c>
      <c r="B41" s="4" t="s">
        <v>87</v>
      </c>
      <c r="C41" s="5" t="s">
        <v>88</v>
      </c>
      <c r="D41" s="3">
        <v>20.0</v>
      </c>
      <c r="E41" s="3">
        <v>55.0</v>
      </c>
      <c r="F41" s="2">
        <v>17.0</v>
      </c>
      <c r="G41" s="3">
        <v>4.0</v>
      </c>
      <c r="H41" s="3">
        <v>0.0</v>
      </c>
      <c r="I41" s="3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814019.0</v>
      </c>
      <c r="B42" s="4" t="s">
        <v>89</v>
      </c>
      <c r="C42" s="5" t="s">
        <v>90</v>
      </c>
      <c r="D42" s="3">
        <v>20.0</v>
      </c>
      <c r="E42" s="3">
        <v>55.0</v>
      </c>
      <c r="F42" s="2">
        <v>18.0</v>
      </c>
      <c r="G42" s="3">
        <v>4.0</v>
      </c>
      <c r="H42" s="3">
        <v>0.0</v>
      </c>
      <c r="I42" s="3">
        <v>1.0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814026.0</v>
      </c>
      <c r="B43" s="4" t="s">
        <v>91</v>
      </c>
      <c r="C43" s="5" t="s">
        <v>92</v>
      </c>
      <c r="D43" s="3">
        <v>20.0</v>
      </c>
      <c r="E43" s="3">
        <v>55.0</v>
      </c>
      <c r="F43" s="2">
        <v>13.0</v>
      </c>
      <c r="G43" s="3">
        <v>4.0</v>
      </c>
      <c r="H43" s="3">
        <v>0.0</v>
      </c>
      <c r="I43" s="3">
        <v>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814033.0</v>
      </c>
      <c r="B44" s="4" t="s">
        <v>93</v>
      </c>
      <c r="C44" s="5" t="s">
        <v>94</v>
      </c>
      <c r="D44" s="3">
        <v>20.0</v>
      </c>
      <c r="E44" s="3">
        <v>55.0</v>
      </c>
      <c r="F44" s="2">
        <v>16.0</v>
      </c>
      <c r="G44" s="3">
        <v>4.0</v>
      </c>
      <c r="H44" s="3">
        <v>0.0</v>
      </c>
      <c r="I44" s="3">
        <v>1.0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814040.0</v>
      </c>
      <c r="B45" s="4" t="s">
        <v>95</v>
      </c>
      <c r="C45" s="5" t="s">
        <v>96</v>
      </c>
      <c r="D45" s="3">
        <v>20.0</v>
      </c>
      <c r="E45" s="3">
        <v>55.0</v>
      </c>
      <c r="F45" s="2">
        <v>18.0</v>
      </c>
      <c r="G45" s="3">
        <v>4.0</v>
      </c>
      <c r="H45" s="3">
        <v>0.0</v>
      </c>
      <c r="I45" s="3">
        <v>1.0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814057.0</v>
      </c>
      <c r="B46" s="4" t="s">
        <v>97</v>
      </c>
      <c r="C46" s="5" t="s">
        <v>98</v>
      </c>
      <c r="D46" s="3">
        <v>20.0</v>
      </c>
      <c r="E46" s="3">
        <v>55.0</v>
      </c>
      <c r="F46" s="2">
        <v>20.0</v>
      </c>
      <c r="G46" s="3">
        <v>4.0</v>
      </c>
      <c r="H46" s="3">
        <v>0.0</v>
      </c>
      <c r="I46" s="3">
        <v>1.0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814064.0</v>
      </c>
      <c r="B47" s="4" t="s">
        <v>99</v>
      </c>
      <c r="C47" s="5" t="s">
        <v>100</v>
      </c>
      <c r="D47" s="3">
        <v>20.0</v>
      </c>
      <c r="E47" s="3">
        <v>55.0</v>
      </c>
      <c r="F47" s="2">
        <v>21.0</v>
      </c>
      <c r="G47" s="3">
        <v>4.0</v>
      </c>
      <c r="H47" s="3">
        <v>0.0</v>
      </c>
      <c r="I47" s="3">
        <v>1.0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814088.0</v>
      </c>
      <c r="B48" s="4" t="s">
        <v>101</v>
      </c>
      <c r="C48" s="5" t="s">
        <v>102</v>
      </c>
      <c r="D48" s="3">
        <v>20.0</v>
      </c>
      <c r="E48" s="3">
        <v>55.0</v>
      </c>
      <c r="F48" s="2">
        <v>19.0</v>
      </c>
      <c r="G48" s="3">
        <v>4.0</v>
      </c>
      <c r="H48" s="3">
        <v>0.0</v>
      </c>
      <c r="I48" s="3">
        <v>1.0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814101.0</v>
      </c>
      <c r="B49" s="4" t="s">
        <v>103</v>
      </c>
      <c r="C49" s="5" t="s">
        <v>104</v>
      </c>
      <c r="D49" s="3">
        <v>20.0</v>
      </c>
      <c r="E49" s="3">
        <v>55.0</v>
      </c>
      <c r="F49" s="2">
        <v>22.0</v>
      </c>
      <c r="G49" s="3">
        <v>4.0</v>
      </c>
      <c r="H49" s="3">
        <v>0.0</v>
      </c>
      <c r="I49" s="3">
        <v>1.0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814118.0</v>
      </c>
      <c r="B50" s="4" t="s">
        <v>105</v>
      </c>
      <c r="C50" s="5" t="s">
        <v>106</v>
      </c>
      <c r="D50" s="3">
        <v>20.0</v>
      </c>
      <c r="E50" s="3">
        <v>55.0</v>
      </c>
      <c r="F50" s="2">
        <v>19.0</v>
      </c>
      <c r="G50" s="3">
        <v>4.0</v>
      </c>
      <c r="H50" s="3">
        <v>0.0</v>
      </c>
      <c r="I50" s="3">
        <v>1.0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>
        <v>814125.0</v>
      </c>
      <c r="B51" s="4" t="s">
        <v>107</v>
      </c>
      <c r="C51" s="5" t="s">
        <v>108</v>
      </c>
      <c r="D51" s="3">
        <v>20.0</v>
      </c>
      <c r="E51" s="3">
        <v>55.0</v>
      </c>
      <c r="F51" s="2">
        <v>19.0</v>
      </c>
      <c r="G51" s="3">
        <v>4.0</v>
      </c>
      <c r="H51" s="3">
        <v>0.0</v>
      </c>
      <c r="I51" s="3">
        <v>1.0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814132.0</v>
      </c>
      <c r="B52" s="4" t="s">
        <v>109</v>
      </c>
      <c r="C52" s="5" t="s">
        <v>110</v>
      </c>
      <c r="D52" s="3">
        <v>20.0</v>
      </c>
      <c r="E52" s="3">
        <v>55.0</v>
      </c>
      <c r="F52" s="2">
        <v>20.0</v>
      </c>
      <c r="G52" s="3">
        <v>4.0</v>
      </c>
      <c r="H52" s="3">
        <v>0.0</v>
      </c>
      <c r="I52" s="3">
        <v>1.0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814149.0</v>
      </c>
      <c r="B53" s="4" t="s">
        <v>111</v>
      </c>
      <c r="C53" s="5" t="s">
        <v>112</v>
      </c>
      <c r="D53" s="3">
        <v>20.0</v>
      </c>
      <c r="E53" s="3">
        <v>55.0</v>
      </c>
      <c r="F53" s="2">
        <v>19.0</v>
      </c>
      <c r="G53" s="3">
        <v>4.0</v>
      </c>
      <c r="H53" s="3">
        <v>0.0</v>
      </c>
      <c r="I53" s="3">
        <v>1.0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813531.0</v>
      </c>
      <c r="B54" s="4" t="s">
        <v>113</v>
      </c>
      <c r="C54" s="5" t="s">
        <v>114</v>
      </c>
      <c r="D54" s="3">
        <v>20.0</v>
      </c>
      <c r="E54" s="3">
        <v>55.0</v>
      </c>
      <c r="F54" s="2">
        <f>142+156+126+26</f>
        <v>450</v>
      </c>
      <c r="G54" s="3">
        <v>3.0</v>
      </c>
      <c r="H54" s="3">
        <v>0.0</v>
      </c>
      <c r="I54" s="3">
        <v>1.0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813555.0</v>
      </c>
      <c r="B55" s="4" t="s">
        <v>115</v>
      </c>
      <c r="C55" s="5" t="s">
        <v>116</v>
      </c>
      <c r="D55" s="3">
        <v>20.0</v>
      </c>
      <c r="E55" s="3">
        <v>55.0</v>
      </c>
      <c r="F55" s="2">
        <v>7.0</v>
      </c>
      <c r="G55" s="3">
        <v>4.0</v>
      </c>
      <c r="H55" s="3">
        <v>0.0</v>
      </c>
      <c r="I55" s="3">
        <v>1.0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813562.0</v>
      </c>
      <c r="B56" s="4" t="s">
        <v>117</v>
      </c>
      <c r="C56" s="5" t="s">
        <v>118</v>
      </c>
      <c r="D56" s="3">
        <v>20.0</v>
      </c>
      <c r="E56" s="3">
        <v>55.0</v>
      </c>
      <c r="F56" s="2">
        <v>14.0</v>
      </c>
      <c r="G56" s="3">
        <v>4.0</v>
      </c>
      <c r="H56" s="3">
        <v>0.0</v>
      </c>
      <c r="I56" s="3">
        <v>1.0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813569.0</v>
      </c>
      <c r="B57" s="4" t="s">
        <v>119</v>
      </c>
      <c r="C57" s="5" t="s">
        <v>120</v>
      </c>
      <c r="D57" s="3">
        <v>20.0</v>
      </c>
      <c r="E57" s="3">
        <v>55.0</v>
      </c>
      <c r="F57" s="2">
        <v>0.0</v>
      </c>
      <c r="G57" s="3">
        <v>4.0</v>
      </c>
      <c r="H57" s="3">
        <v>0.0</v>
      </c>
      <c r="I57" s="3">
        <v>1.0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813586.0</v>
      </c>
      <c r="B58" s="4" t="s">
        <v>121</v>
      </c>
      <c r="C58" s="5" t="s">
        <v>122</v>
      </c>
      <c r="D58" s="3">
        <v>20.0</v>
      </c>
      <c r="E58" s="3">
        <v>55.0</v>
      </c>
      <c r="F58" s="2">
        <v>8.0</v>
      </c>
      <c r="G58" s="3">
        <v>4.0</v>
      </c>
      <c r="H58" s="3">
        <v>0.0</v>
      </c>
      <c r="I58" s="3">
        <v>1.0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813593.0</v>
      </c>
      <c r="B59" s="4" t="s">
        <v>123</v>
      </c>
      <c r="C59" s="5" t="s">
        <v>124</v>
      </c>
      <c r="D59" s="3">
        <v>20.0</v>
      </c>
      <c r="E59" s="3">
        <v>55.0</v>
      </c>
      <c r="F59" s="2">
        <v>0.0</v>
      </c>
      <c r="G59" s="3">
        <v>4.0</v>
      </c>
      <c r="H59" s="3">
        <v>0.0</v>
      </c>
      <c r="I59" s="3">
        <v>1.0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813610.0</v>
      </c>
      <c r="B60" s="4" t="s">
        <v>125</v>
      </c>
      <c r="C60" s="5" t="s">
        <v>126</v>
      </c>
      <c r="D60" s="3">
        <v>20.0</v>
      </c>
      <c r="E60" s="3">
        <v>55.0</v>
      </c>
      <c r="F60" s="2">
        <v>0.0</v>
      </c>
      <c r="G60" s="3">
        <v>4.0</v>
      </c>
      <c r="H60" s="3">
        <v>0.0</v>
      </c>
      <c r="I60" s="3">
        <v>1.0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>
        <v>813617.0</v>
      </c>
      <c r="B61" s="4" t="s">
        <v>127</v>
      </c>
      <c r="C61" s="5" t="s">
        <v>128</v>
      </c>
      <c r="D61" s="3">
        <v>20.0</v>
      </c>
      <c r="E61" s="3">
        <v>55.0</v>
      </c>
      <c r="F61" s="2">
        <v>0.0</v>
      </c>
      <c r="G61" s="3">
        <v>4.0</v>
      </c>
      <c r="H61" s="3">
        <v>0.0</v>
      </c>
      <c r="I61" s="3">
        <v>1.0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>
        <v>813633.0</v>
      </c>
      <c r="B62" s="4" t="s">
        <v>129</v>
      </c>
      <c r="C62" s="5" t="s">
        <v>130</v>
      </c>
      <c r="D62" s="3">
        <v>20.0</v>
      </c>
      <c r="E62" s="3">
        <v>55.0</v>
      </c>
      <c r="F62" s="2">
        <v>0.0</v>
      </c>
      <c r="G62" s="3">
        <v>4.0</v>
      </c>
      <c r="H62" s="3">
        <v>0.0</v>
      </c>
      <c r="I62" s="3">
        <v>1.0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>
        <v>813640.0</v>
      </c>
      <c r="B63" s="4" t="s">
        <v>131</v>
      </c>
      <c r="C63" s="5" t="s">
        <v>132</v>
      </c>
      <c r="D63" s="3">
        <v>20.0</v>
      </c>
      <c r="E63" s="3">
        <v>55.0</v>
      </c>
      <c r="F63" s="2">
        <v>3.0</v>
      </c>
      <c r="G63" s="3">
        <v>4.0</v>
      </c>
      <c r="H63" s="3">
        <v>0.0</v>
      </c>
      <c r="I63" s="3">
        <v>1.0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>
        <v>813647.0</v>
      </c>
      <c r="B64" s="4" t="s">
        <v>133</v>
      </c>
      <c r="C64" s="5" t="s">
        <v>134</v>
      </c>
      <c r="D64" s="3">
        <v>20.0</v>
      </c>
      <c r="E64" s="3">
        <v>55.0</v>
      </c>
      <c r="F64" s="2">
        <v>7.0</v>
      </c>
      <c r="G64" s="3">
        <v>4.0</v>
      </c>
      <c r="H64" s="3">
        <v>0.0</v>
      </c>
      <c r="I64" s="3">
        <v>1.0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>
        <v>813654.0</v>
      </c>
      <c r="B65" s="4" t="s">
        <v>135</v>
      </c>
      <c r="C65" s="5" t="s">
        <v>136</v>
      </c>
      <c r="D65" s="3">
        <v>20.0</v>
      </c>
      <c r="E65" s="3">
        <v>55.0</v>
      </c>
      <c r="F65" s="2">
        <v>4.0</v>
      </c>
      <c r="G65" s="3">
        <v>4.0</v>
      </c>
      <c r="H65" s="3">
        <v>0.0</v>
      </c>
      <c r="I65" s="3">
        <v>1.0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>
        <v>813661.0</v>
      </c>
      <c r="B66" s="4" t="s">
        <v>137</v>
      </c>
      <c r="C66" s="5" t="s">
        <v>138</v>
      </c>
      <c r="D66" s="3">
        <v>20.0</v>
      </c>
      <c r="E66" s="3">
        <v>55.0</v>
      </c>
      <c r="F66" s="2">
        <v>22.0</v>
      </c>
      <c r="G66" s="3">
        <v>4.0</v>
      </c>
      <c r="H66" s="3">
        <v>0.0</v>
      </c>
      <c r="I66" s="3">
        <v>1.0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>
        <v>813678.0</v>
      </c>
      <c r="B67" s="4" t="s">
        <v>139</v>
      </c>
      <c r="C67" s="5" t="s">
        <v>140</v>
      </c>
      <c r="D67" s="3">
        <v>20.0</v>
      </c>
      <c r="E67" s="3">
        <v>55.0</v>
      </c>
      <c r="F67" s="2">
        <v>16.0</v>
      </c>
      <c r="G67" s="3">
        <v>4.0</v>
      </c>
      <c r="H67" s="3">
        <v>0.0</v>
      </c>
      <c r="I67" s="3">
        <v>1.0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>
        <v>813685.0</v>
      </c>
      <c r="B68" s="4" t="s">
        <v>141</v>
      </c>
      <c r="C68" s="5" t="s">
        <v>142</v>
      </c>
      <c r="D68" s="3">
        <v>20.0</v>
      </c>
      <c r="E68" s="3">
        <v>55.0</v>
      </c>
      <c r="F68" s="2">
        <v>8.0</v>
      </c>
      <c r="G68" s="3">
        <v>4.0</v>
      </c>
      <c r="H68" s="3">
        <v>0.0</v>
      </c>
      <c r="I68" s="3">
        <v>1.0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>
        <v>813692.0</v>
      </c>
      <c r="B69" s="4" t="s">
        <v>143</v>
      </c>
      <c r="C69" s="5" t="s">
        <v>144</v>
      </c>
      <c r="D69" s="3">
        <v>20.0</v>
      </c>
      <c r="E69" s="3">
        <v>55.0</v>
      </c>
      <c r="F69" s="2">
        <v>18.0</v>
      </c>
      <c r="G69" s="3">
        <v>4.0</v>
      </c>
      <c r="H69" s="3">
        <v>0.0</v>
      </c>
      <c r="I69" s="3">
        <v>1.0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>
        <v>813708.0</v>
      </c>
      <c r="B70" s="4" t="s">
        <v>145</v>
      </c>
      <c r="C70" s="5" t="s">
        <v>146</v>
      </c>
      <c r="D70" s="3">
        <v>20.0</v>
      </c>
      <c r="E70" s="3">
        <v>55.0</v>
      </c>
      <c r="F70" s="2">
        <v>21.0</v>
      </c>
      <c r="G70" s="3">
        <v>4.0</v>
      </c>
      <c r="H70" s="3">
        <v>0.0</v>
      </c>
      <c r="I70" s="3">
        <v>1.0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>
        <v>813715.0</v>
      </c>
      <c r="B71" s="4" t="s">
        <v>147</v>
      </c>
      <c r="C71" s="5" t="s">
        <v>148</v>
      </c>
      <c r="D71" s="3">
        <v>20.0</v>
      </c>
      <c r="E71" s="3">
        <v>55.0</v>
      </c>
      <c r="F71" s="2">
        <v>16.0</v>
      </c>
      <c r="G71" s="3">
        <v>4.0</v>
      </c>
      <c r="H71" s="3">
        <v>0.0</v>
      </c>
      <c r="I71" s="3">
        <v>1.0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>
        <v>813722.0</v>
      </c>
      <c r="B72" s="4" t="s">
        <v>149</v>
      </c>
      <c r="C72" s="5" t="s">
        <v>150</v>
      </c>
      <c r="D72" s="3">
        <v>20.0</v>
      </c>
      <c r="E72" s="3">
        <v>55.0</v>
      </c>
      <c r="F72" s="2">
        <v>21.0</v>
      </c>
      <c r="G72" s="3">
        <v>4.0</v>
      </c>
      <c r="H72" s="3">
        <v>0.0</v>
      </c>
      <c r="I72" s="3">
        <v>1.0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>
        <v>813739.0</v>
      </c>
      <c r="B73" s="4" t="s">
        <v>151</v>
      </c>
      <c r="C73" s="5" t="s">
        <v>152</v>
      </c>
      <c r="D73" s="3">
        <v>20.0</v>
      </c>
      <c r="E73" s="3">
        <v>55.0</v>
      </c>
      <c r="F73" s="2">
        <v>22.0</v>
      </c>
      <c r="G73" s="3">
        <v>4.0</v>
      </c>
      <c r="H73" s="3">
        <v>0.0</v>
      </c>
      <c r="I73" s="3">
        <v>1.0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>
        <v>813753.0</v>
      </c>
      <c r="B74" s="4" t="s">
        <v>153</v>
      </c>
      <c r="C74" s="5" t="s">
        <v>154</v>
      </c>
      <c r="D74" s="3">
        <v>20.0</v>
      </c>
      <c r="E74" s="3">
        <v>55.0</v>
      </c>
      <c r="F74" s="2">
        <v>21.0</v>
      </c>
      <c r="G74" s="3">
        <v>4.0</v>
      </c>
      <c r="H74" s="3">
        <v>0.0</v>
      </c>
      <c r="I74" s="3">
        <v>1.0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>
        <v>813777.0</v>
      </c>
      <c r="B75" s="4" t="s">
        <v>155</v>
      </c>
      <c r="C75" s="5" t="s">
        <v>156</v>
      </c>
      <c r="D75" s="3">
        <v>20.0</v>
      </c>
      <c r="E75" s="3">
        <v>55.0</v>
      </c>
      <c r="F75" s="2">
        <v>22.0</v>
      </c>
      <c r="G75" s="3">
        <v>4.0</v>
      </c>
      <c r="H75" s="3">
        <v>0.0</v>
      </c>
      <c r="I75" s="3">
        <v>1.0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>
        <v>813784.0</v>
      </c>
      <c r="B76" s="4" t="s">
        <v>157</v>
      </c>
      <c r="C76" s="5" t="s">
        <v>158</v>
      </c>
      <c r="D76" s="3">
        <v>20.0</v>
      </c>
      <c r="E76" s="3">
        <v>55.0</v>
      </c>
      <c r="F76" s="2">
        <v>10.0</v>
      </c>
      <c r="G76" s="3">
        <v>4.0</v>
      </c>
      <c r="H76" s="3">
        <v>0.0</v>
      </c>
      <c r="I76" s="3">
        <v>1.0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>
        <v>813791.0</v>
      </c>
      <c r="B77" s="4" t="s">
        <v>159</v>
      </c>
      <c r="C77" s="5" t="s">
        <v>160</v>
      </c>
      <c r="D77" s="3">
        <v>20.0</v>
      </c>
      <c r="E77" s="3">
        <v>55.0</v>
      </c>
      <c r="F77" s="2">
        <v>7.0</v>
      </c>
      <c r="G77" s="3">
        <v>4.0</v>
      </c>
      <c r="H77" s="3">
        <v>0.0</v>
      </c>
      <c r="I77" s="3">
        <v>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>
        <v>813807.0</v>
      </c>
      <c r="B78" s="4" t="s">
        <v>161</v>
      </c>
      <c r="C78" s="5" t="s">
        <v>162</v>
      </c>
      <c r="D78" s="3">
        <v>20.0</v>
      </c>
      <c r="E78" s="3">
        <v>55.0</v>
      </c>
      <c r="F78" s="2">
        <v>13.0</v>
      </c>
      <c r="G78" s="3">
        <v>4.0</v>
      </c>
      <c r="H78" s="3">
        <v>0.0</v>
      </c>
      <c r="I78" s="3">
        <v>1.0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>
        <v>813814.0</v>
      </c>
      <c r="B79" s="4" t="s">
        <v>163</v>
      </c>
      <c r="C79" s="5" t="s">
        <v>164</v>
      </c>
      <c r="D79" s="3">
        <v>20.0</v>
      </c>
      <c r="E79" s="3">
        <v>55.0</v>
      </c>
      <c r="F79" s="2">
        <v>9.0</v>
      </c>
      <c r="G79" s="3">
        <v>4.0</v>
      </c>
      <c r="H79" s="3">
        <v>0.0</v>
      </c>
      <c r="I79" s="3">
        <v>1.0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>
        <v>813203.0</v>
      </c>
      <c r="B80" s="4" t="s">
        <v>165</v>
      </c>
      <c r="C80" s="5" t="s">
        <v>166</v>
      </c>
      <c r="D80" s="3">
        <v>20.0</v>
      </c>
      <c r="E80" s="3">
        <v>55.0</v>
      </c>
      <c r="F80" s="2">
        <v>13.0</v>
      </c>
      <c r="G80" s="3">
        <v>3.0</v>
      </c>
      <c r="H80" s="3">
        <v>0.0</v>
      </c>
      <c r="I80" s="3">
        <v>1.0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>
        <v>813227.0</v>
      </c>
      <c r="B81" s="4" t="s">
        <v>167</v>
      </c>
      <c r="C81" s="5" t="s">
        <v>168</v>
      </c>
      <c r="D81" s="3">
        <v>20.0</v>
      </c>
      <c r="E81" s="3">
        <v>55.0</v>
      </c>
      <c r="F81" s="2">
        <v>21.0</v>
      </c>
      <c r="G81" s="3">
        <v>4.0</v>
      </c>
      <c r="H81" s="3">
        <v>0.0</v>
      </c>
      <c r="I81" s="3">
        <v>1.0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>
        <v>813234.0</v>
      </c>
      <c r="B82" s="4" t="s">
        <v>169</v>
      </c>
      <c r="C82" s="5" t="s">
        <v>170</v>
      </c>
      <c r="D82" s="3">
        <v>20.0</v>
      </c>
      <c r="E82" s="3">
        <v>55.0</v>
      </c>
      <c r="F82" s="2">
        <v>10.0</v>
      </c>
      <c r="G82" s="3">
        <v>4.0</v>
      </c>
      <c r="H82" s="3">
        <v>0.0</v>
      </c>
      <c r="I82" s="3">
        <v>1.0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>
        <v>813241.0</v>
      </c>
      <c r="B83" s="4" t="s">
        <v>171</v>
      </c>
      <c r="C83" s="5" t="s">
        <v>172</v>
      </c>
      <c r="D83" s="3">
        <v>20.0</v>
      </c>
      <c r="E83" s="3">
        <v>55.0</v>
      </c>
      <c r="F83" s="2">
        <v>14.0</v>
      </c>
      <c r="G83" s="3">
        <v>4.0</v>
      </c>
      <c r="H83" s="3">
        <v>0.0</v>
      </c>
      <c r="I83" s="3">
        <v>1.0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>
        <v>813258.0</v>
      </c>
      <c r="B84" s="4" t="s">
        <v>173</v>
      </c>
      <c r="C84" s="5" t="s">
        <v>174</v>
      </c>
      <c r="D84" s="3">
        <v>20.0</v>
      </c>
      <c r="E84" s="3">
        <v>55.0</v>
      </c>
      <c r="F84" s="2">
        <v>21.0</v>
      </c>
      <c r="G84" s="3">
        <v>4.0</v>
      </c>
      <c r="H84" s="3">
        <v>0.0</v>
      </c>
      <c r="I84" s="3">
        <v>1.0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>
        <v>813265.0</v>
      </c>
      <c r="B85" s="4" t="s">
        <v>175</v>
      </c>
      <c r="C85" s="5" t="s">
        <v>176</v>
      </c>
      <c r="D85" s="3">
        <v>20.0</v>
      </c>
      <c r="E85" s="3">
        <v>55.0</v>
      </c>
      <c r="F85" s="2">
        <v>12.0</v>
      </c>
      <c r="G85" s="3">
        <v>4.0</v>
      </c>
      <c r="H85" s="3">
        <v>0.0</v>
      </c>
      <c r="I85" s="3">
        <v>1.0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>
        <v>813272.0</v>
      </c>
      <c r="B86" s="4" t="s">
        <v>177</v>
      </c>
      <c r="C86" s="5" t="s">
        <v>178</v>
      </c>
      <c r="D86" s="3">
        <v>20.0</v>
      </c>
      <c r="E86" s="3">
        <v>55.0</v>
      </c>
      <c r="F86" s="2">
        <v>13.0</v>
      </c>
      <c r="G86" s="3">
        <v>4.0</v>
      </c>
      <c r="H86" s="3">
        <v>0.0</v>
      </c>
      <c r="I86" s="3">
        <v>1.0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>
        <v>813289.0</v>
      </c>
      <c r="B87" s="4" t="s">
        <v>179</v>
      </c>
      <c r="C87" s="5" t="s">
        <v>180</v>
      </c>
      <c r="D87" s="3">
        <v>20.0</v>
      </c>
      <c r="E87" s="3">
        <v>55.0</v>
      </c>
      <c r="F87" s="2">
        <v>9.0</v>
      </c>
      <c r="G87" s="3">
        <v>4.0</v>
      </c>
      <c r="H87" s="3">
        <v>0.0</v>
      </c>
      <c r="I87" s="3">
        <v>1.0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>
        <v>813296.0</v>
      </c>
      <c r="B88" s="4" t="s">
        <v>181</v>
      </c>
      <c r="C88" s="5" t="s">
        <v>182</v>
      </c>
      <c r="D88" s="3">
        <v>20.0</v>
      </c>
      <c r="E88" s="3">
        <v>55.0</v>
      </c>
      <c r="F88" s="2">
        <v>9.0</v>
      </c>
      <c r="G88" s="3">
        <v>4.0</v>
      </c>
      <c r="H88" s="3">
        <v>0.0</v>
      </c>
      <c r="I88" s="3">
        <v>1.0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>
        <v>813302.0</v>
      </c>
      <c r="B89" s="4" t="s">
        <v>183</v>
      </c>
      <c r="C89" s="5" t="s">
        <v>184</v>
      </c>
      <c r="D89" s="3">
        <v>20.0</v>
      </c>
      <c r="E89" s="3">
        <v>55.0</v>
      </c>
      <c r="F89" s="2">
        <v>3.0</v>
      </c>
      <c r="G89" s="3">
        <v>4.0</v>
      </c>
      <c r="H89" s="3">
        <v>0.0</v>
      </c>
      <c r="I89" s="3">
        <v>1.0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>
        <v>813319.0</v>
      </c>
      <c r="B90" s="4" t="s">
        <v>185</v>
      </c>
      <c r="C90" s="5" t="s">
        <v>186</v>
      </c>
      <c r="D90" s="3">
        <v>20.0</v>
      </c>
      <c r="E90" s="3">
        <v>55.0</v>
      </c>
      <c r="F90" s="2">
        <v>13.0</v>
      </c>
      <c r="G90" s="3">
        <v>4.0</v>
      </c>
      <c r="H90" s="3">
        <v>0.0</v>
      </c>
      <c r="I90" s="3">
        <v>1.0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>
        <v>813326.0</v>
      </c>
      <c r="B91" s="4" t="s">
        <v>187</v>
      </c>
      <c r="C91" s="5" t="s">
        <v>188</v>
      </c>
      <c r="D91" s="3">
        <v>20.0</v>
      </c>
      <c r="E91" s="3">
        <v>55.0</v>
      </c>
      <c r="F91" s="2">
        <v>15.0</v>
      </c>
      <c r="G91" s="3">
        <v>4.0</v>
      </c>
      <c r="H91" s="3">
        <v>0.0</v>
      </c>
      <c r="I91" s="3">
        <v>1.0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>
        <v>813333.0</v>
      </c>
      <c r="B92" s="4" t="s">
        <v>189</v>
      </c>
      <c r="C92" s="5" t="s">
        <v>190</v>
      </c>
      <c r="D92" s="3">
        <v>20.0</v>
      </c>
      <c r="E92" s="3">
        <v>55.0</v>
      </c>
      <c r="F92" s="2">
        <v>25.0</v>
      </c>
      <c r="G92" s="3">
        <v>4.0</v>
      </c>
      <c r="H92" s="3">
        <v>0.0</v>
      </c>
      <c r="I92" s="3">
        <v>1.0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>
        <v>813340.0</v>
      </c>
      <c r="B93" s="4" t="s">
        <v>191</v>
      </c>
      <c r="C93" s="5" t="s">
        <v>192</v>
      </c>
      <c r="D93" s="3">
        <v>20.0</v>
      </c>
      <c r="E93" s="3">
        <v>55.0</v>
      </c>
      <c r="F93" s="2">
        <v>11.0</v>
      </c>
      <c r="G93" s="3">
        <v>4.0</v>
      </c>
      <c r="H93" s="3">
        <v>0.0</v>
      </c>
      <c r="I93" s="3">
        <v>1.0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>
        <v>813357.0</v>
      </c>
      <c r="B94" s="4" t="s">
        <v>193</v>
      </c>
      <c r="C94" s="5" t="s">
        <v>194</v>
      </c>
      <c r="D94" s="3">
        <v>20.0</v>
      </c>
      <c r="E94" s="3">
        <v>55.0</v>
      </c>
      <c r="F94" s="2">
        <v>23.0</v>
      </c>
      <c r="G94" s="3">
        <v>4.0</v>
      </c>
      <c r="H94" s="3">
        <v>0.0</v>
      </c>
      <c r="I94" s="3">
        <v>1.0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>
        <v>813364.0</v>
      </c>
      <c r="B95" s="4" t="s">
        <v>195</v>
      </c>
      <c r="C95" s="5" t="s">
        <v>196</v>
      </c>
      <c r="D95" s="3">
        <v>20.0</v>
      </c>
      <c r="E95" s="3">
        <v>55.0</v>
      </c>
      <c r="F95" s="2">
        <v>18.0</v>
      </c>
      <c r="G95" s="3">
        <v>4.0</v>
      </c>
      <c r="H95" s="3">
        <v>0.0</v>
      </c>
      <c r="I95" s="3">
        <v>1.0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>
        <v>813371.0</v>
      </c>
      <c r="B96" s="4" t="s">
        <v>197</v>
      </c>
      <c r="C96" s="5" t="s">
        <v>198</v>
      </c>
      <c r="D96" s="3">
        <v>20.0</v>
      </c>
      <c r="E96" s="3">
        <v>55.0</v>
      </c>
      <c r="F96" s="2">
        <v>25.0</v>
      </c>
      <c r="G96" s="3">
        <v>4.0</v>
      </c>
      <c r="H96" s="3">
        <v>0.0</v>
      </c>
      <c r="I96" s="3">
        <v>1.0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>
        <v>813388.0</v>
      </c>
      <c r="B97" s="4" t="s">
        <v>199</v>
      </c>
      <c r="C97" s="5" t="s">
        <v>200</v>
      </c>
      <c r="D97" s="3">
        <v>20.0</v>
      </c>
      <c r="E97" s="3">
        <v>55.0</v>
      </c>
      <c r="F97" s="2">
        <v>20.0</v>
      </c>
      <c r="G97" s="3">
        <v>4.0</v>
      </c>
      <c r="H97" s="3">
        <v>0.0</v>
      </c>
      <c r="I97" s="3">
        <v>1.0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>
        <v>813395.0</v>
      </c>
      <c r="B98" s="4" t="s">
        <v>201</v>
      </c>
      <c r="C98" s="5" t="s">
        <v>202</v>
      </c>
      <c r="D98" s="3">
        <v>20.0</v>
      </c>
      <c r="E98" s="3">
        <v>55.0</v>
      </c>
      <c r="F98" s="2">
        <v>32.0</v>
      </c>
      <c r="G98" s="3">
        <v>4.0</v>
      </c>
      <c r="H98" s="3">
        <v>0.0</v>
      </c>
      <c r="I98" s="3">
        <v>1.0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>
        <v>813401.0</v>
      </c>
      <c r="B99" s="4" t="s">
        <v>203</v>
      </c>
      <c r="C99" s="5" t="s">
        <v>204</v>
      </c>
      <c r="D99" s="3">
        <v>20.0</v>
      </c>
      <c r="E99" s="3">
        <v>55.0</v>
      </c>
      <c r="F99" s="2">
        <v>17.0</v>
      </c>
      <c r="G99" s="3">
        <v>4.0</v>
      </c>
      <c r="H99" s="3">
        <v>0.0</v>
      </c>
      <c r="I99" s="3">
        <v>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>
        <v>813425.0</v>
      </c>
      <c r="B100" s="4" t="s">
        <v>205</v>
      </c>
      <c r="C100" s="5" t="s">
        <v>206</v>
      </c>
      <c r="D100" s="3">
        <v>20.0</v>
      </c>
      <c r="E100" s="3">
        <v>55.0</v>
      </c>
      <c r="F100" s="2">
        <v>19.0</v>
      </c>
      <c r="G100" s="3">
        <v>4.0</v>
      </c>
      <c r="H100" s="3">
        <v>0.0</v>
      </c>
      <c r="I100" s="3">
        <v>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>
        <v>813449.0</v>
      </c>
      <c r="B101" s="4" t="s">
        <v>207</v>
      </c>
      <c r="C101" s="5" t="s">
        <v>208</v>
      </c>
      <c r="D101" s="3">
        <v>20.0</v>
      </c>
      <c r="E101" s="3">
        <v>55.0</v>
      </c>
      <c r="F101" s="2">
        <v>30.0</v>
      </c>
      <c r="G101" s="3">
        <v>4.0</v>
      </c>
      <c r="H101" s="3">
        <v>0.0</v>
      </c>
      <c r="I101" s="3">
        <v>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>
        <v>813456.0</v>
      </c>
      <c r="B102" s="4" t="s">
        <v>209</v>
      </c>
      <c r="C102" s="5" t="s">
        <v>210</v>
      </c>
      <c r="D102" s="3">
        <v>20.0</v>
      </c>
      <c r="E102" s="3">
        <v>55.0</v>
      </c>
      <c r="F102" s="2">
        <v>19.0</v>
      </c>
      <c r="G102" s="3">
        <v>4.0</v>
      </c>
      <c r="H102" s="3">
        <v>0.0</v>
      </c>
      <c r="I102" s="3">
        <v>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>
        <v>813463.0</v>
      </c>
      <c r="B103" s="4" t="s">
        <v>211</v>
      </c>
      <c r="C103" s="5" t="s">
        <v>212</v>
      </c>
      <c r="D103" s="3">
        <v>20.0</v>
      </c>
      <c r="E103" s="3">
        <v>55.0</v>
      </c>
      <c r="F103" s="2">
        <v>14.0</v>
      </c>
      <c r="G103" s="3">
        <v>4.0</v>
      </c>
      <c r="H103" s="3">
        <v>0.0</v>
      </c>
      <c r="I103" s="3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>
        <v>813470.0</v>
      </c>
      <c r="B104" s="4" t="s">
        <v>213</v>
      </c>
      <c r="C104" s="5" t="s">
        <v>214</v>
      </c>
      <c r="D104" s="3">
        <v>20.0</v>
      </c>
      <c r="E104" s="3">
        <v>55.0</v>
      </c>
      <c r="F104" s="2">
        <v>16.0</v>
      </c>
      <c r="G104" s="3">
        <v>4.0</v>
      </c>
      <c r="H104" s="3">
        <v>0.0</v>
      </c>
      <c r="I104" s="3">
        <v>1.0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>
        <v>813487.0</v>
      </c>
      <c r="B105" s="4" t="s">
        <v>215</v>
      </c>
      <c r="C105" s="5" t="s">
        <v>216</v>
      </c>
      <c r="D105" s="3">
        <v>20.0</v>
      </c>
      <c r="E105" s="3">
        <v>55.0</v>
      </c>
      <c r="F105" s="2">
        <v>14.0</v>
      </c>
      <c r="G105" s="3">
        <v>4.0</v>
      </c>
      <c r="H105" s="3">
        <v>0.0</v>
      </c>
      <c r="I105" s="3">
        <v>1.0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>
        <v>814859.0</v>
      </c>
      <c r="B106" s="4" t="s">
        <v>217</v>
      </c>
      <c r="C106" s="5" t="s">
        <v>218</v>
      </c>
      <c r="D106" s="3">
        <v>20.0</v>
      </c>
      <c r="E106" s="3">
        <v>55.0</v>
      </c>
      <c r="F106" s="2">
        <f>408+32+32+6+21+22</f>
        <v>521</v>
      </c>
      <c r="G106" s="3">
        <v>3.0</v>
      </c>
      <c r="H106" s="3">
        <v>0.0</v>
      </c>
      <c r="I106" s="3">
        <v>1.0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>
        <v>814873.0</v>
      </c>
      <c r="B107" s="4" t="s">
        <v>219</v>
      </c>
      <c r="C107" s="5" t="s">
        <v>220</v>
      </c>
      <c r="D107" s="3">
        <v>20.0</v>
      </c>
      <c r="E107" s="3">
        <v>55.0</v>
      </c>
      <c r="F107" s="2">
        <v>24.0</v>
      </c>
      <c r="G107" s="3">
        <v>4.0</v>
      </c>
      <c r="H107" s="3">
        <v>0.0</v>
      </c>
      <c r="I107" s="3">
        <v>1.0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>
        <v>814880.0</v>
      </c>
      <c r="B108" s="4" t="s">
        <v>221</v>
      </c>
      <c r="C108" s="5" t="s">
        <v>222</v>
      </c>
      <c r="D108" s="3">
        <v>20.0</v>
      </c>
      <c r="E108" s="3">
        <v>55.0</v>
      </c>
      <c r="F108" s="2">
        <v>30.0</v>
      </c>
      <c r="G108" s="3">
        <v>4.0</v>
      </c>
      <c r="H108" s="3">
        <v>0.0</v>
      </c>
      <c r="I108" s="3">
        <v>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>
        <v>814897.0</v>
      </c>
      <c r="B109" s="4" t="s">
        <v>223</v>
      </c>
      <c r="C109" s="5" t="s">
        <v>224</v>
      </c>
      <c r="D109" s="3">
        <v>20.0</v>
      </c>
      <c r="E109" s="3">
        <v>55.0</v>
      </c>
      <c r="F109" s="2">
        <v>21.0</v>
      </c>
      <c r="G109" s="3">
        <v>4.0</v>
      </c>
      <c r="H109" s="3">
        <v>0.0</v>
      </c>
      <c r="I109" s="3">
        <v>1.0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>
        <v>814903.0</v>
      </c>
      <c r="B110" s="4" t="s">
        <v>225</v>
      </c>
      <c r="C110" s="5" t="s">
        <v>226</v>
      </c>
      <c r="D110" s="3">
        <v>20.0</v>
      </c>
      <c r="E110" s="3">
        <v>55.0</v>
      </c>
      <c r="F110" s="2">
        <v>25.0</v>
      </c>
      <c r="G110" s="3">
        <v>4.0</v>
      </c>
      <c r="H110" s="3">
        <v>0.0</v>
      </c>
      <c r="I110" s="3">
        <v>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>
        <v>814910.0</v>
      </c>
      <c r="B111" s="4" t="s">
        <v>227</v>
      </c>
      <c r="C111" s="5" t="s">
        <v>228</v>
      </c>
      <c r="D111" s="3">
        <v>20.0</v>
      </c>
      <c r="E111" s="3">
        <v>55.0</v>
      </c>
      <c r="F111" s="2">
        <v>16.0</v>
      </c>
      <c r="G111" s="3">
        <v>4.0</v>
      </c>
      <c r="H111" s="3">
        <v>0.0</v>
      </c>
      <c r="I111" s="3">
        <v>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>
        <v>814927.0</v>
      </c>
      <c r="B112" s="4" t="s">
        <v>229</v>
      </c>
      <c r="C112" s="5" t="s">
        <v>230</v>
      </c>
      <c r="D112" s="3">
        <v>20.0</v>
      </c>
      <c r="E112" s="3">
        <v>55.0</v>
      </c>
      <c r="F112" s="2">
        <v>17.0</v>
      </c>
      <c r="G112" s="3">
        <v>4.0</v>
      </c>
      <c r="H112" s="3">
        <v>0.0</v>
      </c>
      <c r="I112" s="3">
        <v>1.0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>
        <v>814934.0</v>
      </c>
      <c r="B113" s="4" t="s">
        <v>231</v>
      </c>
      <c r="C113" s="5" t="s">
        <v>232</v>
      </c>
      <c r="D113" s="3">
        <v>20.0</v>
      </c>
      <c r="E113" s="3">
        <v>55.0</v>
      </c>
      <c r="F113" s="2">
        <v>14.0</v>
      </c>
      <c r="G113" s="3">
        <v>4.0</v>
      </c>
      <c r="H113" s="3">
        <v>0.0</v>
      </c>
      <c r="I113" s="3">
        <v>1.0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>
        <v>814941.0</v>
      </c>
      <c r="B114" s="4" t="s">
        <v>233</v>
      </c>
      <c r="C114" s="5" t="s">
        <v>234</v>
      </c>
      <c r="D114" s="3">
        <v>20.0</v>
      </c>
      <c r="E114" s="3">
        <v>55.0</v>
      </c>
      <c r="F114" s="2">
        <v>25.0</v>
      </c>
      <c r="G114" s="3">
        <v>4.0</v>
      </c>
      <c r="H114" s="3">
        <v>0.0</v>
      </c>
      <c r="I114" s="3">
        <v>1.0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>
        <v>814958.0</v>
      </c>
      <c r="B115" s="4" t="s">
        <v>235</v>
      </c>
      <c r="C115" s="5" t="s">
        <v>236</v>
      </c>
      <c r="D115" s="3">
        <v>20.0</v>
      </c>
      <c r="E115" s="3">
        <v>55.0</v>
      </c>
      <c r="F115" s="2">
        <v>20.0</v>
      </c>
      <c r="G115" s="3">
        <v>4.0</v>
      </c>
      <c r="H115" s="3">
        <v>0.0</v>
      </c>
      <c r="I115" s="3">
        <v>1.0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>
        <v>814965.0</v>
      </c>
      <c r="B116" s="4" t="s">
        <v>237</v>
      </c>
      <c r="C116" s="5" t="s">
        <v>238</v>
      </c>
      <c r="D116" s="3">
        <v>20.0</v>
      </c>
      <c r="E116" s="3">
        <v>55.0</v>
      </c>
      <c r="F116" s="2">
        <v>28.0</v>
      </c>
      <c r="G116" s="3">
        <v>4.0</v>
      </c>
      <c r="H116" s="3">
        <v>0.0</v>
      </c>
      <c r="I116" s="3">
        <v>1.0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>
        <v>814972.0</v>
      </c>
      <c r="B117" s="4" t="s">
        <v>239</v>
      </c>
      <c r="C117" s="5" t="s">
        <v>240</v>
      </c>
      <c r="D117" s="3">
        <v>20.0</v>
      </c>
      <c r="E117" s="3">
        <v>55.0</v>
      </c>
      <c r="F117" s="2">
        <v>15.0</v>
      </c>
      <c r="G117" s="3">
        <v>4.0</v>
      </c>
      <c r="H117" s="3">
        <v>0.0</v>
      </c>
      <c r="I117" s="3">
        <v>1.0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>
        <v>814385.0</v>
      </c>
      <c r="B118" s="4" t="s">
        <v>241</v>
      </c>
      <c r="C118" s="5" t="s">
        <v>242</v>
      </c>
      <c r="D118" s="3">
        <v>20.0</v>
      </c>
      <c r="E118" s="3">
        <v>55.0</v>
      </c>
      <c r="F118" s="2">
        <v>36.0</v>
      </c>
      <c r="G118" s="3">
        <v>4.0</v>
      </c>
      <c r="H118" s="3">
        <v>0.0</v>
      </c>
      <c r="I118" s="3">
        <v>1.0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>
        <v>814996.0</v>
      </c>
      <c r="B119" s="4" t="s">
        <v>243</v>
      </c>
      <c r="C119" s="5" t="s">
        <v>244</v>
      </c>
      <c r="D119" s="3">
        <v>20.0</v>
      </c>
      <c r="E119" s="3">
        <v>55.0</v>
      </c>
      <c r="F119" s="2">
        <v>25.0</v>
      </c>
      <c r="G119" s="3">
        <v>4.0</v>
      </c>
      <c r="H119" s="3">
        <v>0.0</v>
      </c>
      <c r="I119" s="3">
        <v>1.0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>
        <v>815009.0</v>
      </c>
      <c r="B120" s="4" t="s">
        <v>245</v>
      </c>
      <c r="C120" s="5" t="s">
        <v>246</v>
      </c>
      <c r="D120" s="3">
        <v>20.0</v>
      </c>
      <c r="E120" s="3">
        <v>55.0</v>
      </c>
      <c r="F120" s="2">
        <v>31.0</v>
      </c>
      <c r="G120" s="3">
        <v>4.0</v>
      </c>
      <c r="H120" s="3">
        <v>0.0</v>
      </c>
      <c r="I120" s="3">
        <v>1.0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>
        <v>815016.0</v>
      </c>
      <c r="B121" s="4" t="s">
        <v>247</v>
      </c>
      <c r="C121" s="5" t="s">
        <v>248</v>
      </c>
      <c r="D121" s="3">
        <v>20.0</v>
      </c>
      <c r="E121" s="3">
        <v>55.0</v>
      </c>
      <c r="F121" s="2">
        <v>20.0</v>
      </c>
      <c r="G121" s="3">
        <v>4.0</v>
      </c>
      <c r="H121" s="3">
        <v>0.0</v>
      </c>
      <c r="I121" s="3">
        <v>1.0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>
        <v>815023.0</v>
      </c>
      <c r="B122" s="4" t="s">
        <v>249</v>
      </c>
      <c r="C122" s="5" t="s">
        <v>250</v>
      </c>
      <c r="D122" s="3">
        <v>20.0</v>
      </c>
      <c r="E122" s="3">
        <v>55.0</v>
      </c>
      <c r="F122" s="2">
        <v>32.0</v>
      </c>
      <c r="G122" s="3">
        <v>4.0</v>
      </c>
      <c r="H122" s="3">
        <v>0.0</v>
      </c>
      <c r="I122" s="3">
        <v>1.0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>
        <v>815030.0</v>
      </c>
      <c r="B123" s="4" t="s">
        <v>251</v>
      </c>
      <c r="C123" s="5" t="s">
        <v>252</v>
      </c>
      <c r="D123" s="3">
        <v>20.0</v>
      </c>
      <c r="E123" s="3">
        <v>55.0</v>
      </c>
      <c r="F123" s="2">
        <v>21.0</v>
      </c>
      <c r="G123" s="3">
        <v>4.0</v>
      </c>
      <c r="H123" s="3">
        <v>0.0</v>
      </c>
      <c r="I123" s="3">
        <v>1.0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>
        <v>815047.0</v>
      </c>
      <c r="B124" s="4" t="s">
        <v>253</v>
      </c>
      <c r="C124" s="5" t="s">
        <v>254</v>
      </c>
      <c r="D124" s="3">
        <v>20.0</v>
      </c>
      <c r="E124" s="3">
        <v>55.0</v>
      </c>
      <c r="F124" s="2">
        <v>29.0</v>
      </c>
      <c r="G124" s="3">
        <v>4.0</v>
      </c>
      <c r="H124" s="3">
        <v>0.0</v>
      </c>
      <c r="I124" s="3">
        <v>1.0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>
        <v>815054.0</v>
      </c>
      <c r="B125" s="4" t="s">
        <v>255</v>
      </c>
      <c r="C125" s="5" t="s">
        <v>256</v>
      </c>
      <c r="D125" s="3">
        <v>20.0</v>
      </c>
      <c r="E125" s="3">
        <v>55.0</v>
      </c>
      <c r="F125" s="2">
        <v>27.0</v>
      </c>
      <c r="G125" s="3">
        <v>4.0</v>
      </c>
      <c r="H125" s="3">
        <v>0.0</v>
      </c>
      <c r="I125" s="3">
        <v>1.0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>
        <v>815078.0</v>
      </c>
      <c r="B126" s="4" t="s">
        <v>257</v>
      </c>
      <c r="C126" s="5" t="s">
        <v>258</v>
      </c>
      <c r="D126" s="3">
        <v>20.0</v>
      </c>
      <c r="E126" s="3">
        <v>55.0</v>
      </c>
      <c r="F126" s="2">
        <v>28.0</v>
      </c>
      <c r="G126" s="3">
        <v>4.0</v>
      </c>
      <c r="H126" s="3">
        <v>0.0</v>
      </c>
      <c r="I126" s="3">
        <v>1.0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>
        <v>815092.0</v>
      </c>
      <c r="B127" s="4" t="s">
        <v>259</v>
      </c>
      <c r="C127" s="5" t="s">
        <v>260</v>
      </c>
      <c r="D127" s="3">
        <v>20.0</v>
      </c>
      <c r="E127" s="3">
        <v>55.0</v>
      </c>
      <c r="F127" s="2">
        <v>24.0</v>
      </c>
      <c r="G127" s="3">
        <v>4.0</v>
      </c>
      <c r="H127" s="3">
        <v>0.0</v>
      </c>
      <c r="I127" s="3">
        <v>1.0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>
        <v>815108.0</v>
      </c>
      <c r="B128" s="4" t="s">
        <v>261</v>
      </c>
      <c r="C128" s="5" t="s">
        <v>262</v>
      </c>
      <c r="D128" s="3">
        <v>20.0</v>
      </c>
      <c r="E128" s="3">
        <v>55.0</v>
      </c>
      <c r="F128" s="2">
        <v>17.0</v>
      </c>
      <c r="G128" s="3">
        <v>4.0</v>
      </c>
      <c r="H128" s="3">
        <v>0.0</v>
      </c>
      <c r="I128" s="3">
        <v>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>
        <v>815115.0</v>
      </c>
      <c r="B129" s="4" t="s">
        <v>263</v>
      </c>
      <c r="C129" s="5" t="s">
        <v>264</v>
      </c>
      <c r="D129" s="3">
        <v>20.0</v>
      </c>
      <c r="E129" s="3">
        <v>55.0</v>
      </c>
      <c r="F129" s="2">
        <v>16.0</v>
      </c>
      <c r="G129" s="3">
        <v>4.0</v>
      </c>
      <c r="H129" s="3">
        <v>0.0</v>
      </c>
      <c r="I129" s="3">
        <v>1.0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>
        <v>815122.0</v>
      </c>
      <c r="B130" s="4" t="s">
        <v>265</v>
      </c>
      <c r="C130" s="5" t="s">
        <v>266</v>
      </c>
      <c r="D130" s="3">
        <v>20.0</v>
      </c>
      <c r="E130" s="3">
        <v>55.0</v>
      </c>
      <c r="F130" s="2">
        <v>21.0</v>
      </c>
      <c r="G130" s="3">
        <v>4.0</v>
      </c>
      <c r="H130" s="3">
        <v>0.0</v>
      </c>
      <c r="I130" s="3">
        <v>1.0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>
        <v>815139.0</v>
      </c>
      <c r="B131" s="4" t="s">
        <v>267</v>
      </c>
      <c r="C131" s="5" t="s">
        <v>268</v>
      </c>
      <c r="D131" s="3">
        <v>20.0</v>
      </c>
      <c r="E131" s="3">
        <v>55.0</v>
      </c>
      <c r="F131" s="2">
        <v>14.0</v>
      </c>
      <c r="G131" s="3">
        <v>4.0</v>
      </c>
      <c r="H131" s="3">
        <v>0.0</v>
      </c>
      <c r="I131" s="3">
        <v>1.0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>
        <v>812541.0</v>
      </c>
      <c r="B132" s="4" t="s">
        <v>269</v>
      </c>
      <c r="C132" s="5" t="s">
        <v>270</v>
      </c>
      <c r="D132" s="3">
        <v>20.0</v>
      </c>
      <c r="E132" s="3">
        <v>55.0</v>
      </c>
      <c r="F132" s="2">
        <v>1.0</v>
      </c>
      <c r="G132" s="3">
        <v>3.0</v>
      </c>
      <c r="H132" s="3">
        <v>0.0</v>
      </c>
      <c r="I132" s="3">
        <v>1.0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>
        <v>812565.0</v>
      </c>
      <c r="B133" s="4" t="s">
        <v>271</v>
      </c>
      <c r="C133" s="5" t="s">
        <v>272</v>
      </c>
      <c r="D133" s="3">
        <v>20.0</v>
      </c>
      <c r="E133" s="3">
        <v>55.0</v>
      </c>
      <c r="F133" s="2">
        <v>24.0</v>
      </c>
      <c r="G133" s="3">
        <v>4.0</v>
      </c>
      <c r="H133" s="3">
        <v>0.0</v>
      </c>
      <c r="I133" s="3">
        <v>1.0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>
        <v>812572.0</v>
      </c>
      <c r="B134" s="4" t="s">
        <v>273</v>
      </c>
      <c r="C134" s="5" t="s">
        <v>274</v>
      </c>
      <c r="D134" s="3">
        <v>20.0</v>
      </c>
      <c r="E134" s="3">
        <v>55.0</v>
      </c>
      <c r="F134" s="2">
        <v>21.0</v>
      </c>
      <c r="G134" s="3">
        <v>4.0</v>
      </c>
      <c r="H134" s="3">
        <v>0.0</v>
      </c>
      <c r="I134" s="3">
        <v>1.0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>
        <v>812589.0</v>
      </c>
      <c r="B135" s="4" t="s">
        <v>275</v>
      </c>
      <c r="C135" s="5" t="s">
        <v>276</v>
      </c>
      <c r="D135" s="3">
        <v>20.0</v>
      </c>
      <c r="E135" s="3">
        <v>55.0</v>
      </c>
      <c r="F135" s="2">
        <v>13.0</v>
      </c>
      <c r="G135" s="3">
        <v>4.0</v>
      </c>
      <c r="H135" s="3">
        <v>0.0</v>
      </c>
      <c r="I135" s="3">
        <v>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>
        <v>812596.0</v>
      </c>
      <c r="B136" s="4" t="s">
        <v>277</v>
      </c>
      <c r="C136" s="5" t="s">
        <v>278</v>
      </c>
      <c r="D136" s="3">
        <v>20.0</v>
      </c>
      <c r="E136" s="3">
        <v>55.0</v>
      </c>
      <c r="F136" s="2">
        <v>15.0</v>
      </c>
      <c r="G136" s="3">
        <v>4.0</v>
      </c>
      <c r="H136" s="3">
        <v>0.0</v>
      </c>
      <c r="I136" s="3">
        <v>1.0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>
        <v>812602.0</v>
      </c>
      <c r="B137" s="4" t="s">
        <v>279</v>
      </c>
      <c r="C137" s="5" t="s">
        <v>280</v>
      </c>
      <c r="D137" s="3">
        <v>20.0</v>
      </c>
      <c r="E137" s="3">
        <v>55.0</v>
      </c>
      <c r="F137" s="2">
        <v>13.0</v>
      </c>
      <c r="G137" s="3">
        <v>4.0</v>
      </c>
      <c r="H137" s="3">
        <v>0.0</v>
      </c>
      <c r="I137" s="3">
        <v>1.0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>
        <v>812619.0</v>
      </c>
      <c r="B138" s="4" t="s">
        <v>281</v>
      </c>
      <c r="C138" s="5" t="s">
        <v>282</v>
      </c>
      <c r="D138" s="3">
        <v>20.0</v>
      </c>
      <c r="E138" s="3">
        <v>55.0</v>
      </c>
      <c r="F138" s="2">
        <v>12.0</v>
      </c>
      <c r="G138" s="3">
        <v>4.0</v>
      </c>
      <c r="H138" s="3">
        <v>0.0</v>
      </c>
      <c r="I138" s="3">
        <v>1.0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>
        <v>812626.0</v>
      </c>
      <c r="B139" s="4" t="s">
        <v>283</v>
      </c>
      <c r="C139" s="5" t="s">
        <v>284</v>
      </c>
      <c r="D139" s="3">
        <v>20.0</v>
      </c>
      <c r="E139" s="3">
        <v>55.0</v>
      </c>
      <c r="F139" s="2">
        <v>11.0</v>
      </c>
      <c r="G139" s="3">
        <v>4.0</v>
      </c>
      <c r="H139" s="3">
        <v>0.0</v>
      </c>
      <c r="I139" s="3">
        <v>1.0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>
        <v>812633.0</v>
      </c>
      <c r="B140" s="4" t="s">
        <v>285</v>
      </c>
      <c r="C140" s="5" t="s">
        <v>286</v>
      </c>
      <c r="D140" s="3">
        <v>20.0</v>
      </c>
      <c r="E140" s="3">
        <v>55.0</v>
      </c>
      <c r="F140" s="2">
        <v>14.0</v>
      </c>
      <c r="G140" s="3">
        <v>4.0</v>
      </c>
      <c r="H140" s="3">
        <v>0.0</v>
      </c>
      <c r="I140" s="3">
        <v>1.0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>
        <v>812640.0</v>
      </c>
      <c r="B141" s="4" t="s">
        <v>287</v>
      </c>
      <c r="C141" s="5" t="s">
        <v>288</v>
      </c>
      <c r="D141" s="3">
        <v>20.0</v>
      </c>
      <c r="E141" s="3">
        <v>55.0</v>
      </c>
      <c r="F141" s="2">
        <v>10.0</v>
      </c>
      <c r="G141" s="3">
        <v>4.0</v>
      </c>
      <c r="H141" s="3">
        <v>0.0</v>
      </c>
      <c r="I141" s="3">
        <v>1.0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>
        <v>812657.0</v>
      </c>
      <c r="B142" s="4" t="s">
        <v>289</v>
      </c>
      <c r="C142" s="5" t="s">
        <v>290</v>
      </c>
      <c r="D142" s="3">
        <v>20.0</v>
      </c>
      <c r="E142" s="3">
        <v>55.0</v>
      </c>
      <c r="F142" s="2">
        <v>22.0</v>
      </c>
      <c r="G142" s="3">
        <v>4.0</v>
      </c>
      <c r="H142" s="3">
        <v>0.0</v>
      </c>
      <c r="I142" s="3">
        <v>1.0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>
        <v>812664.0</v>
      </c>
      <c r="B143" s="4" t="s">
        <v>291</v>
      </c>
      <c r="C143" s="5" t="s">
        <v>292</v>
      </c>
      <c r="D143" s="3">
        <v>20.0</v>
      </c>
      <c r="E143" s="3">
        <v>55.0</v>
      </c>
      <c r="F143" s="2">
        <v>12.0</v>
      </c>
      <c r="G143" s="3">
        <v>4.0</v>
      </c>
      <c r="H143" s="3">
        <v>0.0</v>
      </c>
      <c r="I143" s="3">
        <v>1.0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>
        <v>812671.0</v>
      </c>
      <c r="B144" s="4" t="s">
        <v>293</v>
      </c>
      <c r="C144" s="5" t="s">
        <v>294</v>
      </c>
      <c r="D144" s="3">
        <v>20.0</v>
      </c>
      <c r="E144" s="3">
        <v>55.0</v>
      </c>
      <c r="F144" s="2">
        <v>18.0</v>
      </c>
      <c r="G144" s="3">
        <v>4.0</v>
      </c>
      <c r="H144" s="3">
        <v>0.0</v>
      </c>
      <c r="I144" s="3">
        <v>1.0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>
        <v>812688.0</v>
      </c>
      <c r="B145" s="4" t="s">
        <v>295</v>
      </c>
      <c r="C145" s="5" t="s">
        <v>296</v>
      </c>
      <c r="D145" s="3">
        <v>20.0</v>
      </c>
      <c r="E145" s="3">
        <v>55.0</v>
      </c>
      <c r="F145" s="2">
        <v>15.0</v>
      </c>
      <c r="G145" s="3">
        <v>4.0</v>
      </c>
      <c r="H145" s="3">
        <v>0.0</v>
      </c>
      <c r="I145" s="3">
        <v>1.0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>
        <v>812695.0</v>
      </c>
      <c r="B146" s="4" t="s">
        <v>297</v>
      </c>
      <c r="C146" s="5" t="s">
        <v>298</v>
      </c>
      <c r="D146" s="3">
        <v>20.0</v>
      </c>
      <c r="E146" s="3">
        <v>55.0</v>
      </c>
      <c r="F146" s="2">
        <v>18.0</v>
      </c>
      <c r="G146" s="3">
        <v>4.0</v>
      </c>
      <c r="H146" s="3">
        <v>0.0</v>
      </c>
      <c r="I146" s="3">
        <v>1.0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>
        <v>812701.0</v>
      </c>
      <c r="B147" s="4" t="s">
        <v>299</v>
      </c>
      <c r="C147" s="5" t="s">
        <v>300</v>
      </c>
      <c r="D147" s="3">
        <v>20.0</v>
      </c>
      <c r="E147" s="3">
        <v>55.0</v>
      </c>
      <c r="F147" s="2">
        <v>15.0</v>
      </c>
      <c r="G147" s="3">
        <v>4.0</v>
      </c>
      <c r="H147" s="3">
        <v>0.0</v>
      </c>
      <c r="I147" s="3">
        <v>1.0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>
        <v>812718.0</v>
      </c>
      <c r="B148" s="4" t="s">
        <v>301</v>
      </c>
      <c r="C148" s="5" t="s">
        <v>302</v>
      </c>
      <c r="D148" s="3">
        <v>20.0</v>
      </c>
      <c r="E148" s="3">
        <v>55.0</v>
      </c>
      <c r="F148" s="2">
        <v>4.0</v>
      </c>
      <c r="G148" s="3">
        <v>4.0</v>
      </c>
      <c r="H148" s="3">
        <v>0.0</v>
      </c>
      <c r="I148" s="3">
        <v>1.0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>
        <v>812725.0</v>
      </c>
      <c r="B149" s="4" t="s">
        <v>303</v>
      </c>
      <c r="C149" s="5" t="s">
        <v>304</v>
      </c>
      <c r="D149" s="3">
        <v>20.0</v>
      </c>
      <c r="E149" s="3">
        <v>55.0</v>
      </c>
      <c r="F149" s="2">
        <v>2.0</v>
      </c>
      <c r="G149" s="3">
        <v>4.0</v>
      </c>
      <c r="H149" s="3">
        <v>0.0</v>
      </c>
      <c r="I149" s="3">
        <v>1.0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>
        <v>812732.0</v>
      </c>
      <c r="B150" s="4" t="s">
        <v>305</v>
      </c>
      <c r="C150" s="5" t="s">
        <v>306</v>
      </c>
      <c r="D150" s="3">
        <v>20.0</v>
      </c>
      <c r="E150" s="3">
        <v>55.0</v>
      </c>
      <c r="F150" s="2">
        <v>5.0</v>
      </c>
      <c r="G150" s="3">
        <v>4.0</v>
      </c>
      <c r="H150" s="3">
        <v>0.0</v>
      </c>
      <c r="I150" s="3">
        <v>1.0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>
        <v>812749.0</v>
      </c>
      <c r="B151" s="4" t="s">
        <v>307</v>
      </c>
      <c r="C151" s="5" t="s">
        <v>308</v>
      </c>
      <c r="D151" s="3">
        <v>20.0</v>
      </c>
      <c r="E151" s="3">
        <v>55.0</v>
      </c>
      <c r="F151" s="2">
        <v>3.0</v>
      </c>
      <c r="G151" s="3">
        <v>4.0</v>
      </c>
      <c r="H151" s="3">
        <v>0.0</v>
      </c>
      <c r="I151" s="3">
        <v>1.0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>
        <v>812763.0</v>
      </c>
      <c r="B152" s="4" t="s">
        <v>309</v>
      </c>
      <c r="C152" s="5" t="s">
        <v>310</v>
      </c>
      <c r="D152" s="3">
        <v>20.0</v>
      </c>
      <c r="E152" s="3">
        <v>55.0</v>
      </c>
      <c r="F152" s="2">
        <v>6.0</v>
      </c>
      <c r="G152" s="3">
        <v>4.0</v>
      </c>
      <c r="H152" s="3">
        <v>0.0</v>
      </c>
      <c r="I152" s="3">
        <v>1.0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>
        <v>812787.0</v>
      </c>
      <c r="B153" s="4" t="s">
        <v>311</v>
      </c>
      <c r="C153" s="5" t="s">
        <v>312</v>
      </c>
      <c r="D153" s="3">
        <v>20.0</v>
      </c>
      <c r="E153" s="3">
        <v>55.0</v>
      </c>
      <c r="F153" s="2">
        <v>4.0</v>
      </c>
      <c r="G153" s="3">
        <v>4.0</v>
      </c>
      <c r="H153" s="3">
        <v>0.0</v>
      </c>
      <c r="I153" s="3">
        <v>1.0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>
        <v>812794.0</v>
      </c>
      <c r="B154" s="4" t="s">
        <v>313</v>
      </c>
      <c r="C154" s="5" t="s">
        <v>314</v>
      </c>
      <c r="D154" s="3">
        <v>20.0</v>
      </c>
      <c r="E154" s="3">
        <v>55.0</v>
      </c>
      <c r="F154" s="2">
        <v>3.0</v>
      </c>
      <c r="G154" s="3">
        <v>4.0</v>
      </c>
      <c r="H154" s="3">
        <v>0.0</v>
      </c>
      <c r="I154" s="3">
        <v>1.0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>
        <v>812800.0</v>
      </c>
      <c r="B155" s="4" t="s">
        <v>315</v>
      </c>
      <c r="C155" s="5" t="s">
        <v>316</v>
      </c>
      <c r="D155" s="3">
        <v>20.0</v>
      </c>
      <c r="E155" s="3">
        <v>55.0</v>
      </c>
      <c r="F155" s="2">
        <v>5.0</v>
      </c>
      <c r="G155" s="3">
        <v>4.0</v>
      </c>
      <c r="H155" s="3">
        <v>0.0</v>
      </c>
      <c r="I155" s="3">
        <v>1.0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>
        <v>812817.0</v>
      </c>
      <c r="B156" s="4" t="s">
        <v>317</v>
      </c>
      <c r="C156" s="5" t="s">
        <v>318</v>
      </c>
      <c r="D156" s="3">
        <v>20.0</v>
      </c>
      <c r="E156" s="3">
        <v>55.0</v>
      </c>
      <c r="F156" s="2">
        <v>5.0</v>
      </c>
      <c r="G156" s="3">
        <v>4.0</v>
      </c>
      <c r="H156" s="3">
        <v>0.0</v>
      </c>
      <c r="I156" s="3">
        <v>1.0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>
        <v>812824.0</v>
      </c>
      <c r="B157" s="4" t="s">
        <v>319</v>
      </c>
      <c r="C157" s="5" t="s">
        <v>320</v>
      </c>
      <c r="D157" s="3">
        <v>20.0</v>
      </c>
      <c r="E157" s="3">
        <v>55.0</v>
      </c>
      <c r="F157" s="2">
        <v>2.0</v>
      </c>
      <c r="G157" s="3">
        <v>4.0</v>
      </c>
      <c r="H157" s="3">
        <v>0.0</v>
      </c>
      <c r="I157" s="3">
        <v>1.0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>
        <v>812879.0</v>
      </c>
      <c r="B158" s="4" t="s">
        <v>321</v>
      </c>
      <c r="C158" s="5" t="s">
        <v>322</v>
      </c>
      <c r="D158" s="3">
        <v>20.0</v>
      </c>
      <c r="E158" s="3">
        <v>55.0</v>
      </c>
      <c r="F158" s="2">
        <f>306+18+37</f>
        <v>361</v>
      </c>
      <c r="G158" s="3">
        <v>3.0</v>
      </c>
      <c r="H158" s="3">
        <v>0.0</v>
      </c>
      <c r="I158" s="3">
        <v>1.0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>
        <v>812893.0</v>
      </c>
      <c r="B159" s="4" t="s">
        <v>323</v>
      </c>
      <c r="C159" s="5" t="s">
        <v>324</v>
      </c>
      <c r="D159" s="3">
        <v>20.0</v>
      </c>
      <c r="E159" s="3">
        <v>55.0</v>
      </c>
      <c r="F159" s="2">
        <v>8.0</v>
      </c>
      <c r="G159" s="3">
        <v>4.0</v>
      </c>
      <c r="H159" s="3">
        <v>0.0</v>
      </c>
      <c r="I159" s="3">
        <v>1.0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>
        <v>812909.0</v>
      </c>
      <c r="B160" s="4" t="s">
        <v>325</v>
      </c>
      <c r="C160" s="5" t="s">
        <v>326</v>
      </c>
      <c r="D160" s="3">
        <v>20.0</v>
      </c>
      <c r="E160" s="3">
        <v>55.0</v>
      </c>
      <c r="F160" s="2">
        <v>2.0</v>
      </c>
      <c r="G160" s="3">
        <v>4.0</v>
      </c>
      <c r="H160" s="3">
        <v>0.0</v>
      </c>
      <c r="I160" s="3">
        <v>1.0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>
        <v>812916.0</v>
      </c>
      <c r="B161" s="4" t="s">
        <v>327</v>
      </c>
      <c r="C161" s="5" t="s">
        <v>328</v>
      </c>
      <c r="D161" s="3">
        <v>20.0</v>
      </c>
      <c r="E161" s="3">
        <v>55.0</v>
      </c>
      <c r="F161" s="2">
        <v>2.0</v>
      </c>
      <c r="G161" s="3">
        <v>4.0</v>
      </c>
      <c r="H161" s="3">
        <v>0.0</v>
      </c>
      <c r="I161" s="3">
        <v>1.0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>
        <v>812933.0</v>
      </c>
      <c r="B162" s="4" t="s">
        <v>329</v>
      </c>
      <c r="C162" s="5" t="s">
        <v>330</v>
      </c>
      <c r="D162" s="3">
        <v>20.0</v>
      </c>
      <c r="E162" s="3">
        <v>55.0</v>
      </c>
      <c r="F162" s="2">
        <v>0.0</v>
      </c>
      <c r="G162" s="3">
        <v>4.0</v>
      </c>
      <c r="H162" s="3">
        <v>0.0</v>
      </c>
      <c r="I162" s="3">
        <v>1.0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>
        <v>812940.0</v>
      </c>
      <c r="B163" s="4" t="s">
        <v>331</v>
      </c>
      <c r="C163" s="5" t="s">
        <v>332</v>
      </c>
      <c r="D163" s="3">
        <v>20.0</v>
      </c>
      <c r="E163" s="3">
        <v>55.0</v>
      </c>
      <c r="F163" s="2">
        <v>0.0</v>
      </c>
      <c r="G163" s="3">
        <v>4.0</v>
      </c>
      <c r="H163" s="3">
        <v>0.0</v>
      </c>
      <c r="I163" s="3">
        <v>1.0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>
        <v>812947.0</v>
      </c>
      <c r="B164" s="4" t="s">
        <v>333</v>
      </c>
      <c r="C164" s="5" t="s">
        <v>334</v>
      </c>
      <c r="D164" s="3">
        <v>20.0</v>
      </c>
      <c r="E164" s="3">
        <v>55.0</v>
      </c>
      <c r="F164" s="2">
        <v>0.0</v>
      </c>
      <c r="G164" s="3">
        <v>4.0</v>
      </c>
      <c r="H164" s="3">
        <v>0.0</v>
      </c>
      <c r="I164" s="3">
        <v>1.0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>
        <v>812964.0</v>
      </c>
      <c r="B165" s="4" t="s">
        <v>335</v>
      </c>
      <c r="C165" s="5" t="s">
        <v>336</v>
      </c>
      <c r="D165" s="3">
        <v>20.0</v>
      </c>
      <c r="E165" s="3">
        <v>55.0</v>
      </c>
      <c r="F165" s="2">
        <v>0.0</v>
      </c>
      <c r="G165" s="3">
        <v>4.0</v>
      </c>
      <c r="H165" s="3">
        <v>0.0</v>
      </c>
      <c r="I165" s="3">
        <v>1.0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>
        <v>812971.0</v>
      </c>
      <c r="B166" s="4" t="s">
        <v>337</v>
      </c>
      <c r="C166" s="5" t="s">
        <v>338</v>
      </c>
      <c r="D166" s="3">
        <v>20.0</v>
      </c>
      <c r="E166" s="3">
        <v>55.0</v>
      </c>
      <c r="F166" s="2">
        <v>0.0</v>
      </c>
      <c r="G166" s="3">
        <v>4.0</v>
      </c>
      <c r="H166" s="3">
        <v>0.0</v>
      </c>
      <c r="I166" s="3">
        <v>1.0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>
        <v>812978.0</v>
      </c>
      <c r="B167" s="4" t="s">
        <v>339</v>
      </c>
      <c r="C167" s="5" t="s">
        <v>340</v>
      </c>
      <c r="D167" s="3">
        <v>20.0</v>
      </c>
      <c r="E167" s="3">
        <v>55.0</v>
      </c>
      <c r="F167" s="2">
        <v>0.0</v>
      </c>
      <c r="G167" s="3">
        <v>4.0</v>
      </c>
      <c r="H167" s="3">
        <v>0.0</v>
      </c>
      <c r="I167" s="3">
        <v>1.0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>
        <v>812988.0</v>
      </c>
      <c r="B168" s="4" t="s">
        <v>341</v>
      </c>
      <c r="C168" s="5" t="s">
        <v>342</v>
      </c>
      <c r="D168" s="3">
        <v>20.0</v>
      </c>
      <c r="E168" s="3">
        <v>55.0</v>
      </c>
      <c r="F168" s="2">
        <v>0.0</v>
      </c>
      <c r="G168" s="3">
        <v>4.0</v>
      </c>
      <c r="H168" s="3">
        <v>0.0</v>
      </c>
      <c r="I168" s="3">
        <v>1.0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>
        <v>812995.0</v>
      </c>
      <c r="B169" s="4" t="s">
        <v>343</v>
      </c>
      <c r="C169" s="5" t="s">
        <v>344</v>
      </c>
      <c r="D169" s="3">
        <v>20.0</v>
      </c>
      <c r="E169" s="3">
        <v>55.0</v>
      </c>
      <c r="F169" s="2">
        <v>0.0</v>
      </c>
      <c r="G169" s="3">
        <v>4.0</v>
      </c>
      <c r="H169" s="3">
        <v>0.0</v>
      </c>
      <c r="I169" s="3">
        <v>1.0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>
        <v>813005.0</v>
      </c>
      <c r="B170" s="4" t="s">
        <v>345</v>
      </c>
      <c r="C170" s="5" t="s">
        <v>346</v>
      </c>
      <c r="D170" s="3">
        <v>20.0</v>
      </c>
      <c r="E170" s="3">
        <v>55.0</v>
      </c>
      <c r="F170" s="2">
        <v>2.0</v>
      </c>
      <c r="G170" s="3">
        <v>4.0</v>
      </c>
      <c r="H170" s="3">
        <v>0.0</v>
      </c>
      <c r="I170" s="3">
        <v>1.0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>
        <v>813012.0</v>
      </c>
      <c r="B171" s="4" t="s">
        <v>347</v>
      </c>
      <c r="C171" s="5" t="s">
        <v>348</v>
      </c>
      <c r="D171" s="3">
        <v>20.0</v>
      </c>
      <c r="E171" s="3">
        <v>55.0</v>
      </c>
      <c r="F171" s="2">
        <v>3.0</v>
      </c>
      <c r="G171" s="3">
        <v>4.0</v>
      </c>
      <c r="H171" s="3">
        <v>0.0</v>
      </c>
      <c r="I171" s="3">
        <v>1.0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>
        <v>813029.0</v>
      </c>
      <c r="B172" s="4" t="s">
        <v>349</v>
      </c>
      <c r="C172" s="5" t="s">
        <v>350</v>
      </c>
      <c r="D172" s="3">
        <v>20.0</v>
      </c>
      <c r="E172" s="3">
        <v>55.0</v>
      </c>
      <c r="F172" s="2">
        <v>12.0</v>
      </c>
      <c r="G172" s="3">
        <v>4.0</v>
      </c>
      <c r="H172" s="3">
        <v>0.0</v>
      </c>
      <c r="I172" s="3">
        <v>1.0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>
        <v>813036.0</v>
      </c>
      <c r="B173" s="4" t="s">
        <v>351</v>
      </c>
      <c r="C173" s="5" t="s">
        <v>352</v>
      </c>
      <c r="D173" s="3">
        <v>20.0</v>
      </c>
      <c r="E173" s="3">
        <v>55.0</v>
      </c>
      <c r="F173" s="2">
        <v>8.0</v>
      </c>
      <c r="G173" s="3">
        <v>4.0</v>
      </c>
      <c r="H173" s="3">
        <v>0.0</v>
      </c>
      <c r="I173" s="3">
        <v>1.0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>
        <v>813043.0</v>
      </c>
      <c r="B174" s="4" t="s">
        <v>353</v>
      </c>
      <c r="C174" s="5" t="s">
        <v>354</v>
      </c>
      <c r="D174" s="3">
        <v>20.0</v>
      </c>
      <c r="E174" s="3">
        <v>55.0</v>
      </c>
      <c r="F174" s="2">
        <v>18.0</v>
      </c>
      <c r="G174" s="3">
        <v>4.0</v>
      </c>
      <c r="H174" s="3">
        <v>0.0</v>
      </c>
      <c r="I174" s="3">
        <v>1.0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>
        <v>813050.0</v>
      </c>
      <c r="B175" s="4" t="s">
        <v>355</v>
      </c>
      <c r="C175" s="5" t="s">
        <v>356</v>
      </c>
      <c r="D175" s="3">
        <v>20.0</v>
      </c>
      <c r="E175" s="3">
        <v>55.0</v>
      </c>
      <c r="F175" s="2">
        <v>12.0</v>
      </c>
      <c r="G175" s="3">
        <v>4.0</v>
      </c>
      <c r="H175" s="3">
        <v>0.0</v>
      </c>
      <c r="I175" s="3">
        <v>1.0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>
        <v>813067.0</v>
      </c>
      <c r="B176" s="4" t="s">
        <v>357</v>
      </c>
      <c r="C176" s="5" t="s">
        <v>358</v>
      </c>
      <c r="D176" s="3">
        <v>20.0</v>
      </c>
      <c r="E176" s="3">
        <v>55.0</v>
      </c>
      <c r="F176" s="2">
        <v>15.0</v>
      </c>
      <c r="G176" s="3">
        <v>4.0</v>
      </c>
      <c r="H176" s="3">
        <v>0.0</v>
      </c>
      <c r="I176" s="3">
        <v>1.0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>
        <v>813074.0</v>
      </c>
      <c r="B177" s="4" t="s">
        <v>359</v>
      </c>
      <c r="C177" s="5" t="s">
        <v>360</v>
      </c>
      <c r="D177" s="3">
        <v>20.0</v>
      </c>
      <c r="E177" s="3">
        <v>55.0</v>
      </c>
      <c r="F177" s="2">
        <v>10.0</v>
      </c>
      <c r="G177" s="3">
        <v>4.0</v>
      </c>
      <c r="H177" s="3">
        <v>0.0</v>
      </c>
      <c r="I177" s="3">
        <v>1.0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>
        <v>813098.0</v>
      </c>
      <c r="B178" s="4" t="s">
        <v>361</v>
      </c>
      <c r="C178" s="5" t="s">
        <v>362</v>
      </c>
      <c r="D178" s="3">
        <v>20.0</v>
      </c>
      <c r="E178" s="3">
        <v>55.0</v>
      </c>
      <c r="F178" s="2">
        <v>15.0</v>
      </c>
      <c r="G178" s="3">
        <v>4.0</v>
      </c>
      <c r="H178" s="3">
        <v>0.0</v>
      </c>
      <c r="I178" s="3">
        <v>1.0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>
        <v>813111.0</v>
      </c>
      <c r="B179" s="4" t="s">
        <v>363</v>
      </c>
      <c r="C179" s="5" t="s">
        <v>364</v>
      </c>
      <c r="D179" s="3">
        <v>20.0</v>
      </c>
      <c r="E179" s="3">
        <v>55.0</v>
      </c>
      <c r="F179" s="2">
        <v>13.0</v>
      </c>
      <c r="G179" s="3">
        <v>4.0</v>
      </c>
      <c r="H179" s="3">
        <v>0.0</v>
      </c>
      <c r="I179" s="3">
        <v>1.0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>
        <v>813128.0</v>
      </c>
      <c r="B180" s="4" t="s">
        <v>365</v>
      </c>
      <c r="C180" s="5" t="s">
        <v>366</v>
      </c>
      <c r="D180" s="3">
        <v>20.0</v>
      </c>
      <c r="E180" s="3">
        <v>55.0</v>
      </c>
      <c r="F180" s="2">
        <v>11.0</v>
      </c>
      <c r="G180" s="3">
        <v>4.0</v>
      </c>
      <c r="H180" s="3">
        <v>0.0</v>
      </c>
      <c r="I180" s="3">
        <v>1.0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>
        <v>813135.0</v>
      </c>
      <c r="B181" s="4" t="s">
        <v>367</v>
      </c>
      <c r="C181" s="5" t="s">
        <v>368</v>
      </c>
      <c r="D181" s="3">
        <v>20.0</v>
      </c>
      <c r="E181" s="3">
        <v>55.0</v>
      </c>
      <c r="F181" s="2">
        <v>7.0</v>
      </c>
      <c r="G181" s="3">
        <v>4.0</v>
      </c>
      <c r="H181" s="3">
        <v>0.0</v>
      </c>
      <c r="I181" s="3">
        <v>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>
        <v>813142.0</v>
      </c>
      <c r="B182" s="4" t="s">
        <v>369</v>
      </c>
      <c r="C182" s="5" t="s">
        <v>370</v>
      </c>
      <c r="D182" s="3">
        <v>20.0</v>
      </c>
      <c r="E182" s="3">
        <v>55.0</v>
      </c>
      <c r="F182" s="2">
        <v>14.0</v>
      </c>
      <c r="G182" s="3">
        <v>4.0</v>
      </c>
      <c r="H182" s="3">
        <v>0.0</v>
      </c>
      <c r="I182" s="3">
        <v>1.0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>
        <v>813159.0</v>
      </c>
      <c r="B183" s="4" t="s">
        <v>371</v>
      </c>
      <c r="C183" s="5" t="s">
        <v>372</v>
      </c>
      <c r="D183" s="3">
        <v>20.0</v>
      </c>
      <c r="E183" s="3">
        <v>55.0</v>
      </c>
      <c r="F183" s="2">
        <v>10.0</v>
      </c>
      <c r="G183" s="3">
        <v>4.0</v>
      </c>
      <c r="H183" s="3">
        <v>0.0</v>
      </c>
      <c r="I183" s="3">
        <v>1.0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>
        <v>815511.0</v>
      </c>
      <c r="B184" s="4" t="s">
        <v>373</v>
      </c>
      <c r="C184" s="5" t="s">
        <v>374</v>
      </c>
      <c r="D184" s="3">
        <v>20.0</v>
      </c>
      <c r="E184" s="3">
        <v>55.0</v>
      </c>
      <c r="F184" s="2">
        <f>96+510+13+24+83</f>
        <v>726</v>
      </c>
      <c r="G184" s="3">
        <v>3.0</v>
      </c>
      <c r="H184" s="3">
        <v>0.0</v>
      </c>
      <c r="I184" s="3">
        <v>1.0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>
        <v>815535.0</v>
      </c>
      <c r="B185" s="4" t="s">
        <v>375</v>
      </c>
      <c r="C185" s="5" t="s">
        <v>376</v>
      </c>
      <c r="D185" s="3">
        <v>20.0</v>
      </c>
      <c r="E185" s="3">
        <v>55.0</v>
      </c>
      <c r="F185" s="2">
        <v>7.0</v>
      </c>
      <c r="G185" s="3">
        <v>4.0</v>
      </c>
      <c r="H185" s="3">
        <v>0.0</v>
      </c>
      <c r="I185" s="3">
        <v>1.0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>
        <v>815542.0</v>
      </c>
      <c r="B186" s="4" t="s">
        <v>377</v>
      </c>
      <c r="C186" s="5" t="s">
        <v>378</v>
      </c>
      <c r="D186" s="3">
        <v>20.0</v>
      </c>
      <c r="E186" s="3">
        <v>55.0</v>
      </c>
      <c r="F186" s="2">
        <v>6.0</v>
      </c>
      <c r="G186" s="3">
        <v>4.0</v>
      </c>
      <c r="H186" s="3">
        <v>0.0</v>
      </c>
      <c r="I186" s="3">
        <v>1.0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>
        <v>815559.0</v>
      </c>
      <c r="B187" s="4" t="s">
        <v>379</v>
      </c>
      <c r="C187" s="5" t="s">
        <v>380</v>
      </c>
      <c r="D187" s="3">
        <v>20.0</v>
      </c>
      <c r="E187" s="3">
        <v>55.0</v>
      </c>
      <c r="F187" s="2">
        <v>9.0</v>
      </c>
      <c r="G187" s="3">
        <v>4.0</v>
      </c>
      <c r="H187" s="3">
        <v>0.0</v>
      </c>
      <c r="I187" s="3">
        <v>1.0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>
        <v>815580.0</v>
      </c>
      <c r="B188" s="4" t="s">
        <v>381</v>
      </c>
      <c r="C188" s="5" t="s">
        <v>382</v>
      </c>
      <c r="D188" s="3">
        <v>20.0</v>
      </c>
      <c r="E188" s="3">
        <v>55.0</v>
      </c>
      <c r="F188" s="2">
        <v>11.0</v>
      </c>
      <c r="G188" s="3">
        <v>4.0</v>
      </c>
      <c r="H188" s="3">
        <v>0.0</v>
      </c>
      <c r="I188" s="3">
        <v>1.0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>
        <v>815573.0</v>
      </c>
      <c r="B189" s="4" t="s">
        <v>383</v>
      </c>
      <c r="C189" s="5" t="s">
        <v>384</v>
      </c>
      <c r="D189" s="3">
        <v>20.0</v>
      </c>
      <c r="E189" s="3">
        <v>55.0</v>
      </c>
      <c r="F189" s="2">
        <v>7.0</v>
      </c>
      <c r="G189" s="3">
        <v>4.0</v>
      </c>
      <c r="H189" s="3">
        <v>0.0</v>
      </c>
      <c r="I189" s="3">
        <v>1.0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>
        <v>815580.0</v>
      </c>
      <c r="B190" s="4" t="s">
        <v>385</v>
      </c>
      <c r="C190" s="5" t="s">
        <v>386</v>
      </c>
      <c r="D190" s="3">
        <v>20.0</v>
      </c>
      <c r="E190" s="3">
        <v>55.0</v>
      </c>
      <c r="F190" s="2">
        <v>11.0</v>
      </c>
      <c r="G190" s="3">
        <v>4.0</v>
      </c>
      <c r="H190" s="3">
        <v>0.0</v>
      </c>
      <c r="I190" s="3">
        <v>1.0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>
        <v>815597.0</v>
      </c>
      <c r="B191" s="4" t="s">
        <v>387</v>
      </c>
      <c r="C191" s="5" t="s">
        <v>388</v>
      </c>
      <c r="D191" s="3">
        <v>20.0</v>
      </c>
      <c r="E191" s="3">
        <v>55.0</v>
      </c>
      <c r="F191" s="2">
        <v>1.0</v>
      </c>
      <c r="G191" s="3">
        <v>4.0</v>
      </c>
      <c r="H191" s="3">
        <v>0.0</v>
      </c>
      <c r="I191" s="3">
        <v>1.0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>
        <v>815603.0</v>
      </c>
      <c r="B192" s="4" t="s">
        <v>389</v>
      </c>
      <c r="C192" s="5" t="s">
        <v>390</v>
      </c>
      <c r="D192" s="3">
        <v>20.0</v>
      </c>
      <c r="E192" s="3">
        <v>55.0</v>
      </c>
      <c r="F192" s="2">
        <v>7.0</v>
      </c>
      <c r="G192" s="3">
        <v>4.0</v>
      </c>
      <c r="H192" s="3">
        <v>0.0</v>
      </c>
      <c r="I192" s="3">
        <v>1.0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>
        <v>815620.0</v>
      </c>
      <c r="B193" s="4" t="s">
        <v>391</v>
      </c>
      <c r="C193" s="5" t="s">
        <v>392</v>
      </c>
      <c r="D193" s="3">
        <v>20.0</v>
      </c>
      <c r="E193" s="3">
        <v>55.0</v>
      </c>
      <c r="F193" s="2">
        <v>1.0</v>
      </c>
      <c r="G193" s="3">
        <v>4.0</v>
      </c>
      <c r="H193" s="3">
        <v>0.0</v>
      </c>
      <c r="I193" s="3">
        <v>1.0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>
        <v>815627.0</v>
      </c>
      <c r="B194" s="4" t="s">
        <v>393</v>
      </c>
      <c r="C194" s="5" t="s">
        <v>394</v>
      </c>
      <c r="D194" s="3">
        <v>20.0</v>
      </c>
      <c r="E194" s="3">
        <v>55.0</v>
      </c>
      <c r="F194" s="2">
        <v>11.0</v>
      </c>
      <c r="G194" s="3">
        <v>4.0</v>
      </c>
      <c r="H194" s="3">
        <v>0.0</v>
      </c>
      <c r="I194" s="3">
        <v>1.0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>
        <v>815634.0</v>
      </c>
      <c r="B195" s="4" t="s">
        <v>395</v>
      </c>
      <c r="C195" s="5" t="s">
        <v>396</v>
      </c>
      <c r="D195" s="3">
        <v>20.0</v>
      </c>
      <c r="E195" s="3">
        <v>55.0</v>
      </c>
      <c r="F195" s="2">
        <v>10.0</v>
      </c>
      <c r="G195" s="3">
        <v>4.0</v>
      </c>
      <c r="H195" s="3">
        <v>0.0</v>
      </c>
      <c r="I195" s="3">
        <v>1.0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>
        <v>815641.0</v>
      </c>
      <c r="B196" s="4" t="s">
        <v>397</v>
      </c>
      <c r="C196" s="5" t="s">
        <v>398</v>
      </c>
      <c r="D196" s="3">
        <v>20.0</v>
      </c>
      <c r="E196" s="3">
        <v>55.0</v>
      </c>
      <c r="F196" s="2">
        <v>21.0</v>
      </c>
      <c r="G196" s="3">
        <v>4.0</v>
      </c>
      <c r="H196" s="3">
        <v>0.0</v>
      </c>
      <c r="I196" s="3">
        <v>1.0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>
        <v>815658.0</v>
      </c>
      <c r="B197" s="4" t="s">
        <v>399</v>
      </c>
      <c r="C197" s="5" t="s">
        <v>400</v>
      </c>
      <c r="D197" s="3">
        <v>20.0</v>
      </c>
      <c r="E197" s="3">
        <v>55.0</v>
      </c>
      <c r="F197" s="2">
        <v>13.0</v>
      </c>
      <c r="G197" s="3">
        <v>4.0</v>
      </c>
      <c r="H197" s="3">
        <v>0.0</v>
      </c>
      <c r="I197" s="3">
        <v>1.0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>
        <v>815665.0</v>
      </c>
      <c r="B198" s="4" t="s">
        <v>401</v>
      </c>
      <c r="C198" s="5" t="s">
        <v>402</v>
      </c>
      <c r="D198" s="3">
        <v>20.0</v>
      </c>
      <c r="E198" s="3">
        <v>55.0</v>
      </c>
      <c r="F198" s="2">
        <v>13.0</v>
      </c>
      <c r="G198" s="3">
        <v>4.0</v>
      </c>
      <c r="H198" s="3">
        <v>0.0</v>
      </c>
      <c r="I198" s="3">
        <v>1.0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>
        <v>815672.0</v>
      </c>
      <c r="B199" s="4" t="s">
        <v>403</v>
      </c>
      <c r="C199" s="5" t="s">
        <v>404</v>
      </c>
      <c r="D199" s="3">
        <v>20.0</v>
      </c>
      <c r="E199" s="3">
        <v>55.0</v>
      </c>
      <c r="F199" s="2">
        <v>17.0</v>
      </c>
      <c r="G199" s="3">
        <v>4.0</v>
      </c>
      <c r="H199" s="3">
        <v>0.0</v>
      </c>
      <c r="I199" s="3">
        <v>1.0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>
        <v>815689.0</v>
      </c>
      <c r="B200" s="4" t="s">
        <v>405</v>
      </c>
      <c r="C200" s="5" t="s">
        <v>406</v>
      </c>
      <c r="D200" s="3">
        <v>20.0</v>
      </c>
      <c r="E200" s="3">
        <v>55.0</v>
      </c>
      <c r="F200" s="2">
        <v>6.0</v>
      </c>
      <c r="G200" s="3">
        <v>4.0</v>
      </c>
      <c r="H200" s="3">
        <v>0.0</v>
      </c>
      <c r="I200" s="3">
        <v>1.0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>
        <v>815696.0</v>
      </c>
      <c r="B201" s="4" t="s">
        <v>407</v>
      </c>
      <c r="C201" s="5" t="s">
        <v>408</v>
      </c>
      <c r="D201" s="3">
        <v>20.0</v>
      </c>
      <c r="E201" s="3">
        <v>55.0</v>
      </c>
      <c r="F201" s="2">
        <v>8.0</v>
      </c>
      <c r="G201" s="3">
        <v>4.0</v>
      </c>
      <c r="H201" s="3">
        <v>0.0</v>
      </c>
      <c r="I201" s="3">
        <v>1.0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>
        <v>815702.0</v>
      </c>
      <c r="B202" s="4" t="s">
        <v>409</v>
      </c>
      <c r="C202" s="5" t="s">
        <v>410</v>
      </c>
      <c r="D202" s="3">
        <v>20.0</v>
      </c>
      <c r="E202" s="3">
        <v>55.0</v>
      </c>
      <c r="F202" s="2">
        <v>20.0</v>
      </c>
      <c r="G202" s="3">
        <v>4.0</v>
      </c>
      <c r="H202" s="3">
        <v>0.0</v>
      </c>
      <c r="I202" s="3">
        <v>1.0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>
        <v>815719.0</v>
      </c>
      <c r="B203" s="4" t="s">
        <v>411</v>
      </c>
      <c r="C203" s="5" t="s">
        <v>412</v>
      </c>
      <c r="D203" s="3">
        <v>20.0</v>
      </c>
      <c r="E203" s="3">
        <v>55.0</v>
      </c>
      <c r="F203" s="2">
        <v>16.0</v>
      </c>
      <c r="G203" s="3">
        <v>4.0</v>
      </c>
      <c r="H203" s="3">
        <v>0.0</v>
      </c>
      <c r="I203" s="3">
        <v>1.0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>
        <v>815733.0</v>
      </c>
      <c r="B204" s="4" t="s">
        <v>413</v>
      </c>
      <c r="C204" s="5" t="s">
        <v>414</v>
      </c>
      <c r="D204" s="3">
        <v>20.0</v>
      </c>
      <c r="E204" s="3">
        <v>55.0</v>
      </c>
      <c r="F204" s="2">
        <v>24.0</v>
      </c>
      <c r="G204" s="3">
        <v>4.0</v>
      </c>
      <c r="H204" s="3">
        <v>0.0</v>
      </c>
      <c r="I204" s="3">
        <v>1.0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>
        <v>815757.0</v>
      </c>
      <c r="B205" s="4" t="s">
        <v>415</v>
      </c>
      <c r="C205" s="5" t="s">
        <v>416</v>
      </c>
      <c r="D205" s="3">
        <v>20.0</v>
      </c>
      <c r="E205" s="3">
        <v>55.0</v>
      </c>
      <c r="F205" s="2">
        <v>19.0</v>
      </c>
      <c r="G205" s="3">
        <v>4.0</v>
      </c>
      <c r="H205" s="3">
        <v>0.0</v>
      </c>
      <c r="I205" s="3">
        <v>1.0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>
        <v>815764.0</v>
      </c>
      <c r="B206" s="4" t="s">
        <v>417</v>
      </c>
      <c r="C206" s="5" t="s">
        <v>418</v>
      </c>
      <c r="D206" s="3">
        <v>20.0</v>
      </c>
      <c r="E206" s="3">
        <v>55.0</v>
      </c>
      <c r="F206" s="2">
        <v>8.0</v>
      </c>
      <c r="G206" s="3">
        <v>4.0</v>
      </c>
      <c r="H206" s="3">
        <v>0.0</v>
      </c>
      <c r="I206" s="3">
        <v>1.0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>
        <v>815771.0</v>
      </c>
      <c r="B207" s="4" t="s">
        <v>419</v>
      </c>
      <c r="C207" s="5" t="s">
        <v>420</v>
      </c>
      <c r="D207" s="3">
        <v>20.0</v>
      </c>
      <c r="E207" s="3">
        <v>55.0</v>
      </c>
      <c r="F207" s="2">
        <v>12.0</v>
      </c>
      <c r="G207" s="3">
        <v>4.0</v>
      </c>
      <c r="H207" s="3">
        <v>0.0</v>
      </c>
      <c r="I207" s="3">
        <v>1.0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>
        <v>815788.0</v>
      </c>
      <c r="B208" s="4" t="s">
        <v>421</v>
      </c>
      <c r="C208" s="5" t="s">
        <v>422</v>
      </c>
      <c r="D208" s="3">
        <v>20.0</v>
      </c>
      <c r="E208" s="3">
        <v>55.0</v>
      </c>
      <c r="F208" s="2">
        <v>10.0</v>
      </c>
      <c r="G208" s="3">
        <v>4.0</v>
      </c>
      <c r="H208" s="3">
        <v>0.0</v>
      </c>
      <c r="I208" s="3">
        <v>1.0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>
        <v>815795.0</v>
      </c>
      <c r="B209" s="4" t="s">
        <v>423</v>
      </c>
      <c r="C209" s="5" t="s">
        <v>424</v>
      </c>
      <c r="D209" s="3">
        <v>20.0</v>
      </c>
      <c r="E209" s="3">
        <v>55.0</v>
      </c>
      <c r="F209" s="2">
        <v>8.0</v>
      </c>
      <c r="G209" s="3">
        <v>4.0</v>
      </c>
      <c r="H209" s="3">
        <v>0.0</v>
      </c>
      <c r="I209" s="3">
        <v>1.0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>
        <v>815184.0</v>
      </c>
      <c r="B210" s="4" t="s">
        <v>425</v>
      </c>
      <c r="C210" s="5" t="s">
        <v>426</v>
      </c>
      <c r="D210" s="3">
        <v>20.0</v>
      </c>
      <c r="E210" s="3">
        <v>55.0</v>
      </c>
      <c r="F210" s="2">
        <f>544+306+42+1+74</f>
        <v>967</v>
      </c>
      <c r="G210" s="3">
        <v>3.0</v>
      </c>
      <c r="H210" s="3">
        <v>0.0</v>
      </c>
      <c r="I210" s="3">
        <v>1.0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>
        <v>815207.0</v>
      </c>
      <c r="B211" s="4" t="s">
        <v>427</v>
      </c>
      <c r="C211" s="5" t="s">
        <v>428</v>
      </c>
      <c r="D211" s="3">
        <v>20.0</v>
      </c>
      <c r="E211" s="3">
        <v>55.0</v>
      </c>
      <c r="F211" s="2">
        <v>6.0</v>
      </c>
      <c r="G211" s="3">
        <v>4.0</v>
      </c>
      <c r="H211" s="3">
        <v>0.0</v>
      </c>
      <c r="I211" s="3">
        <v>1.0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>
        <v>815214.0</v>
      </c>
      <c r="B212" s="4" t="s">
        <v>429</v>
      </c>
      <c r="C212" s="5" t="s">
        <v>430</v>
      </c>
      <c r="D212" s="3">
        <v>20.0</v>
      </c>
      <c r="E212" s="3">
        <v>55.0</v>
      </c>
      <c r="F212" s="2">
        <v>12.0</v>
      </c>
      <c r="G212" s="3">
        <v>4.0</v>
      </c>
      <c r="H212" s="3">
        <v>0.0</v>
      </c>
      <c r="I212" s="3">
        <v>1.0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>
        <v>815221.0</v>
      </c>
      <c r="B213" s="4" t="s">
        <v>431</v>
      </c>
      <c r="C213" s="5" t="s">
        <v>432</v>
      </c>
      <c r="D213" s="3">
        <v>20.0</v>
      </c>
      <c r="E213" s="3">
        <v>55.0</v>
      </c>
      <c r="F213" s="2">
        <v>22.0</v>
      </c>
      <c r="G213" s="3">
        <v>4.0</v>
      </c>
      <c r="H213" s="3">
        <v>0.0</v>
      </c>
      <c r="I213" s="3">
        <v>1.0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>
        <v>815238.0</v>
      </c>
      <c r="B214" s="4" t="s">
        <v>433</v>
      </c>
      <c r="C214" s="5" t="s">
        <v>434</v>
      </c>
      <c r="D214" s="3">
        <v>20.0</v>
      </c>
      <c r="E214" s="3">
        <v>55.0</v>
      </c>
      <c r="F214" s="2">
        <v>19.0</v>
      </c>
      <c r="G214" s="3">
        <v>4.0</v>
      </c>
      <c r="H214" s="3">
        <v>0.0</v>
      </c>
      <c r="I214" s="3">
        <v>1.0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>
        <v>815245.0</v>
      </c>
      <c r="B215" s="4" t="s">
        <v>435</v>
      </c>
      <c r="C215" s="5" t="s">
        <v>436</v>
      </c>
      <c r="D215" s="3">
        <v>20.0</v>
      </c>
      <c r="E215" s="3">
        <v>55.0</v>
      </c>
      <c r="F215" s="2">
        <v>9.0</v>
      </c>
      <c r="G215" s="3">
        <v>4.0</v>
      </c>
      <c r="H215" s="3">
        <v>0.0</v>
      </c>
      <c r="I215" s="3">
        <v>1.0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>
        <v>815252.0</v>
      </c>
      <c r="B216" s="4" t="s">
        <v>437</v>
      </c>
      <c r="C216" s="5" t="s">
        <v>438</v>
      </c>
      <c r="D216" s="3">
        <v>20.0</v>
      </c>
      <c r="E216" s="3">
        <v>55.0</v>
      </c>
      <c r="F216" s="2">
        <v>20.0</v>
      </c>
      <c r="G216" s="3">
        <v>4.0</v>
      </c>
      <c r="H216" s="3">
        <v>0.0</v>
      </c>
      <c r="I216" s="3">
        <v>1.0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>
        <v>815269.0</v>
      </c>
      <c r="B217" s="4" t="s">
        <v>439</v>
      </c>
      <c r="C217" s="5" t="s">
        <v>440</v>
      </c>
      <c r="D217" s="3">
        <v>20.0</v>
      </c>
      <c r="E217" s="3">
        <v>55.0</v>
      </c>
      <c r="F217" s="2">
        <v>27.0</v>
      </c>
      <c r="G217" s="3">
        <v>4.0</v>
      </c>
      <c r="H217" s="3">
        <v>0.0</v>
      </c>
      <c r="I217" s="3">
        <v>1.0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>
        <v>815276.0</v>
      </c>
      <c r="B218" s="4" t="s">
        <v>441</v>
      </c>
      <c r="C218" s="5" t="s">
        <v>442</v>
      </c>
      <c r="D218" s="3">
        <v>20.0</v>
      </c>
      <c r="E218" s="3">
        <v>55.0</v>
      </c>
      <c r="F218" s="2">
        <v>18.0</v>
      </c>
      <c r="G218" s="3">
        <v>4.0</v>
      </c>
      <c r="H218" s="3">
        <v>0.0</v>
      </c>
      <c r="I218" s="3">
        <v>1.0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>
        <v>815283.0</v>
      </c>
      <c r="B219" s="4" t="s">
        <v>443</v>
      </c>
      <c r="C219" s="5" t="s">
        <v>444</v>
      </c>
      <c r="D219" s="3">
        <v>20.0</v>
      </c>
      <c r="E219" s="3">
        <v>55.0</v>
      </c>
      <c r="F219" s="2">
        <v>21.0</v>
      </c>
      <c r="G219" s="3">
        <v>4.0</v>
      </c>
      <c r="H219" s="3">
        <v>0.0</v>
      </c>
      <c r="I219" s="3">
        <v>1.0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>
        <v>815290.0</v>
      </c>
      <c r="B220" s="4" t="s">
        <v>445</v>
      </c>
      <c r="C220" s="5" t="s">
        <v>446</v>
      </c>
      <c r="D220" s="3">
        <v>20.0</v>
      </c>
      <c r="E220" s="3">
        <v>55.0</v>
      </c>
      <c r="F220" s="2">
        <v>25.0</v>
      </c>
      <c r="G220" s="3">
        <v>4.0</v>
      </c>
      <c r="H220" s="3">
        <v>0.0</v>
      </c>
      <c r="I220" s="3">
        <v>1.0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">
        <v>815306.0</v>
      </c>
      <c r="B221" s="4" t="s">
        <v>447</v>
      </c>
      <c r="C221" s="5" t="s">
        <v>448</v>
      </c>
      <c r="D221" s="3">
        <v>20.0</v>
      </c>
      <c r="E221" s="3">
        <v>55.0</v>
      </c>
      <c r="F221" s="2">
        <v>17.0</v>
      </c>
      <c r="G221" s="3">
        <v>4.0</v>
      </c>
      <c r="H221" s="3">
        <v>0.0</v>
      </c>
      <c r="I221" s="3">
        <v>1.0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>
        <v>815313.0</v>
      </c>
      <c r="B222" s="4" t="s">
        <v>449</v>
      </c>
      <c r="C222" s="5" t="s">
        <v>450</v>
      </c>
      <c r="D222" s="3">
        <v>20.0</v>
      </c>
      <c r="E222" s="3">
        <v>55.0</v>
      </c>
      <c r="F222" s="2">
        <v>30.0</v>
      </c>
      <c r="G222" s="3">
        <v>4.0</v>
      </c>
      <c r="H222" s="3">
        <v>0.0</v>
      </c>
      <c r="I222" s="3">
        <v>1.0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">
        <v>815320.0</v>
      </c>
      <c r="B223" s="4" t="s">
        <v>451</v>
      </c>
      <c r="C223" s="5" t="s">
        <v>452</v>
      </c>
      <c r="D223" s="3">
        <v>20.0</v>
      </c>
      <c r="E223" s="3">
        <v>55.0</v>
      </c>
      <c r="F223" s="2">
        <v>32.0</v>
      </c>
      <c r="G223" s="3">
        <v>4.0</v>
      </c>
      <c r="H223" s="3">
        <v>0.0</v>
      </c>
      <c r="I223" s="3">
        <v>1.0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">
        <v>815337.0</v>
      </c>
      <c r="B224" s="4" t="s">
        <v>453</v>
      </c>
      <c r="C224" s="5" t="s">
        <v>454</v>
      </c>
      <c r="D224" s="3">
        <v>20.0</v>
      </c>
      <c r="E224" s="3">
        <v>55.0</v>
      </c>
      <c r="F224" s="2">
        <v>29.0</v>
      </c>
      <c r="G224" s="3">
        <v>4.0</v>
      </c>
      <c r="H224" s="3">
        <v>0.0</v>
      </c>
      <c r="I224" s="3">
        <v>1.0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">
        <v>815344.0</v>
      </c>
      <c r="B225" s="4" t="s">
        <v>455</v>
      </c>
      <c r="C225" s="5" t="s">
        <v>456</v>
      </c>
      <c r="D225" s="3">
        <v>20.0</v>
      </c>
      <c r="E225" s="3">
        <v>55.0</v>
      </c>
      <c r="F225" s="2">
        <v>27.0</v>
      </c>
      <c r="G225" s="3">
        <v>4.0</v>
      </c>
      <c r="H225" s="3">
        <v>0.0</v>
      </c>
      <c r="I225" s="3">
        <v>1.0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>
        <v>815351.0</v>
      </c>
      <c r="B226" s="4" t="s">
        <v>457</v>
      </c>
      <c r="C226" s="5" t="s">
        <v>458</v>
      </c>
      <c r="D226" s="3">
        <v>20.0</v>
      </c>
      <c r="E226" s="3">
        <v>55.0</v>
      </c>
      <c r="F226" s="2">
        <v>35.0</v>
      </c>
      <c r="G226" s="3">
        <v>4.0</v>
      </c>
      <c r="H226" s="3">
        <v>0.0</v>
      </c>
      <c r="I226" s="3">
        <v>1.0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">
        <v>815368.0</v>
      </c>
      <c r="B227" s="4" t="s">
        <v>459</v>
      </c>
      <c r="C227" s="5" t="s">
        <v>460</v>
      </c>
      <c r="D227" s="3">
        <v>20.0</v>
      </c>
      <c r="E227" s="3">
        <v>55.0</v>
      </c>
      <c r="F227" s="2">
        <v>25.0</v>
      </c>
      <c r="G227" s="3">
        <v>4.0</v>
      </c>
      <c r="H227" s="3">
        <v>0.0</v>
      </c>
      <c r="I227" s="3">
        <v>1.0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">
        <v>815375.0</v>
      </c>
      <c r="B228" s="4" t="s">
        <v>461</v>
      </c>
      <c r="C228" s="5" t="s">
        <v>462</v>
      </c>
      <c r="D228" s="3">
        <v>20.0</v>
      </c>
      <c r="E228" s="3">
        <v>55.0</v>
      </c>
      <c r="F228" s="2">
        <v>33.0</v>
      </c>
      <c r="G228" s="3">
        <v>4.0</v>
      </c>
      <c r="H228" s="3">
        <v>0.0</v>
      </c>
      <c r="I228" s="3">
        <v>1.0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">
        <v>815382.0</v>
      </c>
      <c r="B229" s="4" t="s">
        <v>463</v>
      </c>
      <c r="C229" s="5" t="s">
        <v>464</v>
      </c>
      <c r="D229" s="3">
        <v>20.0</v>
      </c>
      <c r="E229" s="3">
        <v>55.0</v>
      </c>
      <c r="F229" s="2">
        <v>29.0</v>
      </c>
      <c r="G229" s="3">
        <v>4.0</v>
      </c>
      <c r="H229" s="3">
        <v>0.0</v>
      </c>
      <c r="I229" s="3">
        <v>1.0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>
        <v>815405.0</v>
      </c>
      <c r="B230" s="4" t="s">
        <v>465</v>
      </c>
      <c r="C230" s="5" t="s">
        <v>466</v>
      </c>
      <c r="D230" s="3">
        <v>20.0</v>
      </c>
      <c r="E230" s="3">
        <v>55.0</v>
      </c>
      <c r="F230" s="2">
        <v>30.0</v>
      </c>
      <c r="G230" s="3">
        <v>4.0</v>
      </c>
      <c r="H230" s="3">
        <v>0.0</v>
      </c>
      <c r="I230" s="3">
        <v>1.0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">
        <v>815429.0</v>
      </c>
      <c r="B231" s="4" t="s">
        <v>467</v>
      </c>
      <c r="C231" s="5" t="s">
        <v>468</v>
      </c>
      <c r="D231" s="3">
        <v>20.0</v>
      </c>
      <c r="E231" s="3">
        <v>55.0</v>
      </c>
      <c r="F231" s="2">
        <v>23.0</v>
      </c>
      <c r="G231" s="3">
        <v>4.0</v>
      </c>
      <c r="H231" s="3">
        <v>0.0</v>
      </c>
      <c r="I231" s="3">
        <v>1.0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">
        <v>815436.0</v>
      </c>
      <c r="B232" s="4" t="s">
        <v>469</v>
      </c>
      <c r="C232" s="5" t="s">
        <v>470</v>
      </c>
      <c r="D232" s="3">
        <v>20.0</v>
      </c>
      <c r="E232" s="3">
        <v>55.0</v>
      </c>
      <c r="F232" s="2">
        <v>16.0</v>
      </c>
      <c r="G232" s="3">
        <v>4.0</v>
      </c>
      <c r="H232" s="3">
        <v>0.0</v>
      </c>
      <c r="I232" s="3">
        <v>1.0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>
        <v>815443.0</v>
      </c>
      <c r="B233" s="4" t="s">
        <v>471</v>
      </c>
      <c r="C233" s="5" t="s">
        <v>472</v>
      </c>
      <c r="D233" s="3">
        <v>20.0</v>
      </c>
      <c r="E233" s="3">
        <v>55.0</v>
      </c>
      <c r="F233" s="2">
        <v>20.0</v>
      </c>
      <c r="G233" s="3">
        <v>4.0</v>
      </c>
      <c r="H233" s="3">
        <v>0.0</v>
      </c>
      <c r="I233" s="3">
        <v>1.0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">
        <v>815450.0</v>
      </c>
      <c r="B234" s="4" t="s">
        <v>473</v>
      </c>
      <c r="C234" s="5" t="s">
        <v>474</v>
      </c>
      <c r="D234" s="3">
        <v>20.0</v>
      </c>
      <c r="E234" s="3">
        <v>55.0</v>
      </c>
      <c r="F234" s="2">
        <v>20.0</v>
      </c>
      <c r="G234" s="3">
        <v>4.0</v>
      </c>
      <c r="H234" s="3">
        <v>0.0</v>
      </c>
      <c r="I234" s="3">
        <v>1.0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">
        <v>815467.0</v>
      </c>
      <c r="B235" s="4" t="s">
        <v>475</v>
      </c>
      <c r="C235" s="5" t="s">
        <v>476</v>
      </c>
      <c r="D235" s="3">
        <v>20.0</v>
      </c>
      <c r="E235" s="3">
        <v>55.0</v>
      </c>
      <c r="F235" s="2">
        <v>9.0</v>
      </c>
      <c r="G235" s="3">
        <v>4.0</v>
      </c>
      <c r="H235" s="3">
        <v>0.0</v>
      </c>
      <c r="I235" s="3">
        <v>1.0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5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5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5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5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5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5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5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5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5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5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5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5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5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5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5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5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5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5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5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5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5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5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5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5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5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5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5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5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5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5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5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5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5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5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5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5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5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5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5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5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5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5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5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5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5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5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5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5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5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5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5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5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5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5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5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5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5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5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5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5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5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5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5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5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5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5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5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5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5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5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5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5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5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5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5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5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5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5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5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5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5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5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5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5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5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5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5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5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5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5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5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5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5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5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5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5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5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5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5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5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5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5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5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5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5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5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5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5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5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5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5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5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5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5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5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5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5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5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5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5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5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5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5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5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5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5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5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5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5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5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5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5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5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5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5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5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5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5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5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5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5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5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5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5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5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5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5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5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5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5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5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5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5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5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5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5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5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5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5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5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5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5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5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5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5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5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5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5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5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5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5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5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5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5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5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5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5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5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5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5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5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5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5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5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5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5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5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5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5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5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5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5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5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5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5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5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5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5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5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25"/>
    <col customWidth="1" min="3" max="3" width="22.63"/>
    <col customWidth="1" min="4" max="26" width="14.38"/>
  </cols>
  <sheetData>
    <row r="1" ht="15.7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6">
        <v>800005.0</v>
      </c>
      <c r="B2" s="5" t="s">
        <v>477</v>
      </c>
      <c r="C2" s="1" t="s">
        <v>478</v>
      </c>
      <c r="D2" s="3">
        <v>26.95</v>
      </c>
      <c r="E2" s="3">
        <v>75.0</v>
      </c>
      <c r="F2" s="3">
        <v>224.0</v>
      </c>
      <c r="G2" s="3">
        <v>4.0</v>
      </c>
      <c r="H2" s="3">
        <v>0.0</v>
      </c>
      <c r="I2" s="3">
        <v>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>
        <v>800234.0</v>
      </c>
      <c r="B3" s="5" t="s">
        <v>479</v>
      </c>
      <c r="C3" s="4" t="s">
        <v>480</v>
      </c>
      <c r="D3" s="3">
        <v>26.95</v>
      </c>
      <c r="E3" s="3">
        <v>75.0</v>
      </c>
      <c r="F3" s="3">
        <f>2+2+2+13</f>
        <v>19</v>
      </c>
      <c r="G3" s="3">
        <v>4.0</v>
      </c>
      <c r="H3" s="3">
        <v>0.0</v>
      </c>
      <c r="I3" s="3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>
        <v>800241.0</v>
      </c>
      <c r="B4" s="5" t="s">
        <v>481</v>
      </c>
      <c r="C4" s="4" t="s">
        <v>482</v>
      </c>
      <c r="D4" s="3">
        <v>26.95</v>
      </c>
      <c r="E4" s="3">
        <v>75.0</v>
      </c>
      <c r="F4" s="3">
        <f>2+2+9+16</f>
        <v>29</v>
      </c>
      <c r="G4" s="3">
        <v>4.0</v>
      </c>
      <c r="H4" s="3">
        <v>0.0</v>
      </c>
      <c r="I4" s="3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>
        <v>800258.0</v>
      </c>
      <c r="B5" s="5" t="s">
        <v>483</v>
      </c>
      <c r="C5" s="4" t="s">
        <v>484</v>
      </c>
      <c r="D5" s="3">
        <v>26.95</v>
      </c>
      <c r="E5" s="3">
        <v>75.0</v>
      </c>
      <c r="F5" s="3">
        <f>2+2+10+10</f>
        <v>24</v>
      </c>
      <c r="G5" s="3">
        <v>4.0</v>
      </c>
      <c r="H5" s="3">
        <v>0.0</v>
      </c>
      <c r="I5" s="3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>
        <v>800265.0</v>
      </c>
      <c r="B6" s="5" t="s">
        <v>485</v>
      </c>
      <c r="C6" s="4" t="s">
        <v>486</v>
      </c>
      <c r="D6" s="3">
        <v>26.95</v>
      </c>
      <c r="E6" s="3">
        <v>75.0</v>
      </c>
      <c r="F6" s="2">
        <f>2+2+4+18+18</f>
        <v>44</v>
      </c>
      <c r="G6" s="3">
        <v>4.0</v>
      </c>
      <c r="H6" s="3">
        <v>0.0</v>
      </c>
      <c r="I6" s="3">
        <v>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>
        <v>800272.0</v>
      </c>
      <c r="B7" s="5" t="s">
        <v>487</v>
      </c>
      <c r="C7" s="4" t="s">
        <v>488</v>
      </c>
      <c r="D7" s="3">
        <v>26.95</v>
      </c>
      <c r="E7" s="3">
        <v>75.0</v>
      </c>
      <c r="F7" s="2">
        <f>2+2+1+6+10</f>
        <v>21</v>
      </c>
      <c r="G7" s="3">
        <v>4.0</v>
      </c>
      <c r="H7" s="3">
        <v>0.0</v>
      </c>
      <c r="I7" s="3">
        <v>1.0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v>800289.0</v>
      </c>
      <c r="B8" s="5" t="s">
        <v>489</v>
      </c>
      <c r="C8" s="4" t="s">
        <v>490</v>
      </c>
      <c r="D8" s="3">
        <v>26.95</v>
      </c>
      <c r="E8" s="3">
        <v>75.0</v>
      </c>
      <c r="F8" s="2">
        <f>2+2+2+12+14</f>
        <v>32</v>
      </c>
      <c r="G8" s="3">
        <v>4.0</v>
      </c>
      <c r="H8" s="3">
        <v>0.0</v>
      </c>
      <c r="I8" s="3">
        <v>1.0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800296.0</v>
      </c>
      <c r="B9" s="5" t="s">
        <v>491</v>
      </c>
      <c r="C9" s="4" t="s">
        <v>492</v>
      </c>
      <c r="D9" s="3">
        <v>26.95</v>
      </c>
      <c r="E9" s="3">
        <v>75.0</v>
      </c>
      <c r="F9" s="2">
        <f>2+2+1+13+14</f>
        <v>32</v>
      </c>
      <c r="G9" s="3">
        <v>4.0</v>
      </c>
      <c r="H9" s="3">
        <v>0.0</v>
      </c>
      <c r="I9" s="3">
        <v>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800302.0</v>
      </c>
      <c r="B10" s="5" t="s">
        <v>493</v>
      </c>
      <c r="C10" s="4" t="s">
        <v>494</v>
      </c>
      <c r="D10" s="3">
        <v>26.95</v>
      </c>
      <c r="E10" s="3">
        <v>75.0</v>
      </c>
      <c r="F10" s="2">
        <f>2+2+1+15+8</f>
        <v>28</v>
      </c>
      <c r="G10" s="3">
        <v>4.0</v>
      </c>
      <c r="H10" s="3">
        <v>0.0</v>
      </c>
      <c r="I10" s="3">
        <v>1.0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800319.0</v>
      </c>
      <c r="B11" s="5" t="s">
        <v>495</v>
      </c>
      <c r="C11" s="4" t="s">
        <v>496</v>
      </c>
      <c r="D11" s="3">
        <v>26.95</v>
      </c>
      <c r="E11" s="3">
        <v>75.0</v>
      </c>
      <c r="F11" s="2">
        <f>2+2+3+10+13</f>
        <v>30</v>
      </c>
      <c r="G11" s="3">
        <v>4.0</v>
      </c>
      <c r="H11" s="3">
        <v>0.0</v>
      </c>
      <c r="I11" s="3">
        <v>1.0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>
        <v>800326.0</v>
      </c>
      <c r="B12" s="5" t="s">
        <v>497</v>
      </c>
      <c r="C12" s="4" t="s">
        <v>498</v>
      </c>
      <c r="D12" s="3">
        <v>26.95</v>
      </c>
      <c r="E12" s="3">
        <v>75.0</v>
      </c>
      <c r="F12" s="2">
        <f>12+2+2+1+14</f>
        <v>31</v>
      </c>
      <c r="G12" s="3">
        <v>4.0</v>
      </c>
      <c r="H12" s="3">
        <v>0.0</v>
      </c>
      <c r="I12" s="3">
        <v>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>
        <v>800333.0</v>
      </c>
      <c r="B13" s="5" t="s">
        <v>499</v>
      </c>
      <c r="C13" s="4" t="s">
        <v>500</v>
      </c>
      <c r="D13" s="3">
        <v>26.95</v>
      </c>
      <c r="E13" s="3">
        <v>75.0</v>
      </c>
      <c r="F13" s="2">
        <f>2+2+1+8+11</f>
        <v>24</v>
      </c>
      <c r="G13" s="3">
        <v>4.0</v>
      </c>
      <c r="H13" s="3">
        <v>0.0</v>
      </c>
      <c r="I13" s="3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800340.0</v>
      </c>
      <c r="B14" s="5" t="s">
        <v>501</v>
      </c>
      <c r="C14" s="4" t="s">
        <v>502</v>
      </c>
      <c r="D14" s="3">
        <v>26.95</v>
      </c>
      <c r="E14" s="3">
        <v>75.0</v>
      </c>
      <c r="F14" s="2">
        <f>15+2+2+1+14</f>
        <v>34</v>
      </c>
      <c r="G14" s="3">
        <v>4.0</v>
      </c>
      <c r="H14" s="3">
        <v>0.0</v>
      </c>
      <c r="I14" s="3">
        <v>1.0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>
        <v>800357.0</v>
      </c>
      <c r="B15" s="5" t="s">
        <v>503</v>
      </c>
      <c r="C15" s="4" t="s">
        <v>504</v>
      </c>
      <c r="D15" s="3">
        <v>26.95</v>
      </c>
      <c r="E15" s="3">
        <v>75.0</v>
      </c>
      <c r="F15" s="2">
        <f>2+2+2+12+7+5</f>
        <v>30</v>
      </c>
      <c r="G15" s="3">
        <v>4.0</v>
      </c>
      <c r="H15" s="3">
        <v>0.0</v>
      </c>
      <c r="I15" s="3">
        <v>1.0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>
        <v>800364.0</v>
      </c>
      <c r="B16" s="5" t="s">
        <v>505</v>
      </c>
      <c r="C16" s="4" t="s">
        <v>506</v>
      </c>
      <c r="D16" s="3">
        <v>26.95</v>
      </c>
      <c r="E16" s="3">
        <v>75.0</v>
      </c>
      <c r="F16" s="2">
        <f>13+2+2+1+15</f>
        <v>33</v>
      </c>
      <c r="G16" s="3">
        <v>4.0</v>
      </c>
      <c r="H16" s="3">
        <v>0.0</v>
      </c>
      <c r="I16" s="3">
        <v>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>
        <v>800371.0</v>
      </c>
      <c r="B17" s="5" t="s">
        <v>507</v>
      </c>
      <c r="C17" s="4" t="s">
        <v>508</v>
      </c>
      <c r="D17" s="3">
        <v>26.95</v>
      </c>
      <c r="E17" s="3">
        <v>75.0</v>
      </c>
      <c r="F17" s="2">
        <f>2+2+16+14</f>
        <v>34</v>
      </c>
      <c r="G17" s="3">
        <v>4.0</v>
      </c>
      <c r="H17" s="3">
        <v>0.0</v>
      </c>
      <c r="I17" s="3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>
        <v>800388.0</v>
      </c>
      <c r="B18" s="5" t="s">
        <v>509</v>
      </c>
      <c r="C18" s="4" t="s">
        <v>510</v>
      </c>
      <c r="D18" s="3">
        <v>26.95</v>
      </c>
      <c r="E18" s="3">
        <v>75.0</v>
      </c>
      <c r="F18" s="2">
        <f>6+8+2+2+1+16</f>
        <v>35</v>
      </c>
      <c r="G18" s="3">
        <v>4.0</v>
      </c>
      <c r="H18" s="3">
        <v>0.0</v>
      </c>
      <c r="I18" s="3">
        <v>1.0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>
        <v>800395.0</v>
      </c>
      <c r="B19" s="5" t="s">
        <v>511</v>
      </c>
      <c r="C19" s="4" t="s">
        <v>512</v>
      </c>
      <c r="D19" s="3">
        <v>26.95</v>
      </c>
      <c r="E19" s="3">
        <v>75.0</v>
      </c>
      <c r="F19" s="2">
        <f>2+2+3+16+14</f>
        <v>37</v>
      </c>
      <c r="G19" s="3">
        <v>4.0</v>
      </c>
      <c r="H19" s="3">
        <v>0.0</v>
      </c>
      <c r="I19" s="3">
        <v>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>
        <v>800401.0</v>
      </c>
      <c r="B20" s="5" t="s">
        <v>513</v>
      </c>
      <c r="C20" s="4" t="s">
        <v>514</v>
      </c>
      <c r="D20" s="3">
        <v>26.95</v>
      </c>
      <c r="E20" s="3">
        <v>75.0</v>
      </c>
      <c r="F20" s="2">
        <f>14+2+2+16</f>
        <v>34</v>
      </c>
      <c r="G20" s="3">
        <v>4.0</v>
      </c>
      <c r="H20" s="3">
        <v>0.0</v>
      </c>
      <c r="I20" s="3">
        <v>1.0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800418.0</v>
      </c>
      <c r="B21" s="5" t="s">
        <v>515</v>
      </c>
      <c r="C21" s="4" t="s">
        <v>516</v>
      </c>
      <c r="D21" s="3">
        <v>26.95</v>
      </c>
      <c r="E21" s="3">
        <v>75.0</v>
      </c>
      <c r="F21" s="2">
        <f>6+7+2+2+1+14</f>
        <v>32</v>
      </c>
      <c r="G21" s="3">
        <v>4.0</v>
      </c>
      <c r="H21" s="3">
        <v>0.0</v>
      </c>
      <c r="I21" s="3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800432.0</v>
      </c>
      <c r="B22" s="5" t="s">
        <v>517</v>
      </c>
      <c r="C22" s="4" t="s">
        <v>518</v>
      </c>
      <c r="D22" s="3">
        <v>26.95</v>
      </c>
      <c r="E22" s="3">
        <v>75.0</v>
      </c>
      <c r="F22" s="2">
        <f>2+2+13+10</f>
        <v>27</v>
      </c>
      <c r="G22" s="3">
        <v>4.0</v>
      </c>
      <c r="H22" s="3">
        <v>0.0</v>
      </c>
      <c r="I22" s="3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800456.0</v>
      </c>
      <c r="B23" s="5" t="s">
        <v>519</v>
      </c>
      <c r="C23" s="4" t="s">
        <v>520</v>
      </c>
      <c r="D23" s="3">
        <v>26.95</v>
      </c>
      <c r="E23" s="3">
        <v>75.0</v>
      </c>
      <c r="F23" s="2">
        <f>11+2+2+14</f>
        <v>29</v>
      </c>
      <c r="G23" s="3">
        <v>4.0</v>
      </c>
      <c r="H23" s="3">
        <v>0.0</v>
      </c>
      <c r="I23" s="3">
        <v>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800463.0</v>
      </c>
      <c r="B24" s="5" t="s">
        <v>521</v>
      </c>
      <c r="C24" s="4" t="s">
        <v>522</v>
      </c>
      <c r="D24" s="3">
        <v>26.95</v>
      </c>
      <c r="E24" s="3">
        <v>75.0</v>
      </c>
      <c r="F24" s="2">
        <f>1+1+3+8+7</f>
        <v>20</v>
      </c>
      <c r="G24" s="3">
        <v>4.0</v>
      </c>
      <c r="H24" s="3">
        <v>0.0</v>
      </c>
      <c r="I24" s="3">
        <v>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>
        <v>800470.0</v>
      </c>
      <c r="B25" s="5" t="s">
        <v>523</v>
      </c>
      <c r="C25" s="4" t="s">
        <v>524</v>
      </c>
      <c r="D25" s="3">
        <v>26.95</v>
      </c>
      <c r="E25" s="3">
        <v>75.0</v>
      </c>
      <c r="F25" s="2">
        <f>4+1+1+5</f>
        <v>11</v>
      </c>
      <c r="G25" s="3">
        <v>4.0</v>
      </c>
      <c r="H25" s="3">
        <v>0.0</v>
      </c>
      <c r="I25" s="3">
        <v>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>
        <v>800487.0</v>
      </c>
      <c r="B26" s="5" t="s">
        <v>525</v>
      </c>
      <c r="C26" s="4" t="s">
        <v>526</v>
      </c>
      <c r="D26" s="3">
        <v>26.95</v>
      </c>
      <c r="E26" s="3">
        <v>75.0</v>
      </c>
      <c r="F26" s="2">
        <f>1+1+1+4</f>
        <v>7</v>
      </c>
      <c r="G26" s="3">
        <v>4.0</v>
      </c>
      <c r="H26" s="3">
        <v>0.0</v>
      </c>
      <c r="I26" s="3">
        <v>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>
        <v>800494.0</v>
      </c>
      <c r="B27" s="5" t="s">
        <v>527</v>
      </c>
      <c r="C27" s="4" t="s">
        <v>528</v>
      </c>
      <c r="D27" s="3">
        <v>26.95</v>
      </c>
      <c r="E27" s="3">
        <v>75.0</v>
      </c>
      <c r="F27" s="2">
        <f>1+1+5+2</f>
        <v>9</v>
      </c>
      <c r="G27" s="3">
        <v>4.0</v>
      </c>
      <c r="H27" s="3">
        <v>0.0</v>
      </c>
      <c r="I27" s="3">
        <v>1.0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800012.0</v>
      </c>
      <c r="B28" s="5" t="s">
        <v>529</v>
      </c>
      <c r="C28" s="4" t="s">
        <v>530</v>
      </c>
      <c r="D28" s="3">
        <v>26.95</v>
      </c>
      <c r="E28" s="3">
        <v>75.0</v>
      </c>
      <c r="F28" s="2">
        <v>380.0</v>
      </c>
      <c r="G28" s="3">
        <v>4.0</v>
      </c>
      <c r="H28" s="3">
        <v>0.0</v>
      </c>
      <c r="I28" s="3">
        <v>1.0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800555.0</v>
      </c>
      <c r="B29" s="5" t="s">
        <v>531</v>
      </c>
      <c r="C29" s="4" t="s">
        <v>532</v>
      </c>
      <c r="D29" s="3">
        <v>26.95</v>
      </c>
      <c r="E29" s="3">
        <v>75.0</v>
      </c>
      <c r="F29" s="2">
        <f>2+2+3+4+12</f>
        <v>23</v>
      </c>
      <c r="G29" s="3">
        <v>4.0</v>
      </c>
      <c r="H29" s="3">
        <v>0.0</v>
      </c>
      <c r="I29" s="3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800562.0</v>
      </c>
      <c r="B30" s="5" t="s">
        <v>533</v>
      </c>
      <c r="C30" s="4" t="s">
        <v>534</v>
      </c>
      <c r="D30" s="3">
        <v>26.95</v>
      </c>
      <c r="E30" s="3">
        <v>75.0</v>
      </c>
      <c r="F30" s="2">
        <f>14+2+2+14</f>
        <v>32</v>
      </c>
      <c r="G30" s="3">
        <v>4.0</v>
      </c>
      <c r="H30" s="3">
        <v>0.0</v>
      </c>
      <c r="I30" s="3">
        <v>1.0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800579.0</v>
      </c>
      <c r="B31" s="5" t="s">
        <v>535</v>
      </c>
      <c r="C31" s="4" t="s">
        <v>536</v>
      </c>
      <c r="D31" s="3">
        <v>26.95</v>
      </c>
      <c r="E31" s="3">
        <v>75.0</v>
      </c>
      <c r="F31" s="2">
        <f>14+2+2+7+7</f>
        <v>32</v>
      </c>
      <c r="G31" s="3">
        <v>4.0</v>
      </c>
      <c r="H31" s="3">
        <v>0.0</v>
      </c>
      <c r="I31" s="3">
        <v>1.0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800586.0</v>
      </c>
      <c r="B32" s="5" t="s">
        <v>537</v>
      </c>
      <c r="C32" s="4" t="s">
        <v>538</v>
      </c>
      <c r="D32" s="3">
        <v>26.95</v>
      </c>
      <c r="E32" s="3">
        <v>75.0</v>
      </c>
      <c r="F32" s="2">
        <f>13+2+2+13</f>
        <v>30</v>
      </c>
      <c r="G32" s="3">
        <v>4.0</v>
      </c>
      <c r="H32" s="3">
        <v>0.0</v>
      </c>
      <c r="I32" s="3">
        <v>1.0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800593.0</v>
      </c>
      <c r="B33" s="5" t="s">
        <v>539</v>
      </c>
      <c r="C33" s="4" t="s">
        <v>540</v>
      </c>
      <c r="D33" s="3">
        <v>26.95</v>
      </c>
      <c r="E33" s="3">
        <v>75.0</v>
      </c>
      <c r="F33" s="2">
        <f>2+2+2+10+11+2</f>
        <v>29</v>
      </c>
      <c r="G33" s="3">
        <v>4.0</v>
      </c>
      <c r="H33" s="3">
        <v>0.0</v>
      </c>
      <c r="I33" s="3">
        <v>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800609.0</v>
      </c>
      <c r="B34" s="5" t="s">
        <v>541</v>
      </c>
      <c r="C34" s="4" t="s">
        <v>542</v>
      </c>
      <c r="D34" s="3">
        <v>26.95</v>
      </c>
      <c r="E34" s="3">
        <v>75.0</v>
      </c>
      <c r="F34" s="2">
        <f>15+2+2+2+16</f>
        <v>37</v>
      </c>
      <c r="G34" s="3">
        <v>4.0</v>
      </c>
      <c r="H34" s="3">
        <v>0.0</v>
      </c>
      <c r="I34" s="3">
        <v>1.0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800616.0</v>
      </c>
      <c r="B35" s="5" t="s">
        <v>543</v>
      </c>
      <c r="C35" s="4" t="s">
        <v>544</v>
      </c>
      <c r="D35" s="3">
        <v>26.95</v>
      </c>
      <c r="E35" s="3">
        <v>75.0</v>
      </c>
      <c r="F35" s="2">
        <f>11+6+2+2+5+6</f>
        <v>32</v>
      </c>
      <c r="G35" s="3">
        <v>4.0</v>
      </c>
      <c r="H35" s="3">
        <v>0.0</v>
      </c>
      <c r="I35" s="3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800623.0</v>
      </c>
      <c r="B36" s="5" t="s">
        <v>545</v>
      </c>
      <c r="C36" s="4" t="s">
        <v>546</v>
      </c>
      <c r="D36" s="3">
        <v>26.95</v>
      </c>
      <c r="E36" s="3">
        <v>75.0</v>
      </c>
      <c r="F36" s="2">
        <f>9+5+2+2+4+15</f>
        <v>37</v>
      </c>
      <c r="G36" s="3">
        <v>4.0</v>
      </c>
      <c r="H36" s="3">
        <v>0.0</v>
      </c>
      <c r="I36" s="3">
        <v>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800630.0</v>
      </c>
      <c r="B37" s="5" t="s">
        <v>547</v>
      </c>
      <c r="C37" s="4" t="s">
        <v>548</v>
      </c>
      <c r="D37" s="3">
        <v>26.95</v>
      </c>
      <c r="E37" s="3">
        <v>75.0</v>
      </c>
      <c r="F37" s="2">
        <f>10+3+2+2+5+6</f>
        <v>28</v>
      </c>
      <c r="G37" s="3">
        <v>4.0</v>
      </c>
      <c r="H37" s="3">
        <v>0.0</v>
      </c>
      <c r="I37" s="3">
        <v>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800647.0</v>
      </c>
      <c r="B38" s="5" t="s">
        <v>549</v>
      </c>
      <c r="C38" s="4" t="s">
        <v>550</v>
      </c>
      <c r="D38" s="3">
        <v>26.95</v>
      </c>
      <c r="E38" s="3">
        <v>75.0</v>
      </c>
      <c r="F38" s="2">
        <f>7+5+2+2+17</f>
        <v>33</v>
      </c>
      <c r="G38" s="3">
        <v>4.0</v>
      </c>
      <c r="H38" s="3">
        <v>0.0</v>
      </c>
      <c r="I38" s="3">
        <v>1.0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>
        <v>800654.0</v>
      </c>
      <c r="B39" s="5" t="s">
        <v>551</v>
      </c>
      <c r="C39" s="4" t="s">
        <v>552</v>
      </c>
      <c r="D39" s="3">
        <v>26.95</v>
      </c>
      <c r="E39" s="3">
        <v>75.0</v>
      </c>
      <c r="F39" s="2">
        <f>2+2+4+11+5</f>
        <v>24</v>
      </c>
      <c r="G39" s="3">
        <v>4.0</v>
      </c>
      <c r="H39" s="3">
        <v>0.0</v>
      </c>
      <c r="I39" s="3">
        <v>1.0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800661.0</v>
      </c>
      <c r="B40" s="5" t="s">
        <v>553</v>
      </c>
      <c r="C40" s="4" t="s">
        <v>554</v>
      </c>
      <c r="D40" s="3">
        <v>26.95</v>
      </c>
      <c r="E40" s="3">
        <v>75.0</v>
      </c>
      <c r="F40" s="2">
        <f>5+2+2+2+22</f>
        <v>33</v>
      </c>
      <c r="G40" s="3">
        <v>4.0</v>
      </c>
      <c r="H40" s="3">
        <v>0.0</v>
      </c>
      <c r="I40" s="3">
        <v>1.0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800678.0</v>
      </c>
      <c r="B41" s="5" t="s">
        <v>555</v>
      </c>
      <c r="C41" s="4" t="s">
        <v>556</v>
      </c>
      <c r="D41" s="3">
        <v>26.95</v>
      </c>
      <c r="E41" s="3">
        <v>75.0</v>
      </c>
      <c r="F41" s="2">
        <f>2+2+24+5</f>
        <v>33</v>
      </c>
      <c r="G41" s="3">
        <v>4.0</v>
      </c>
      <c r="H41" s="3">
        <v>0.0</v>
      </c>
      <c r="I41" s="3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800685.0</v>
      </c>
      <c r="B42" s="5" t="s">
        <v>557</v>
      </c>
      <c r="C42" s="4" t="s">
        <v>558</v>
      </c>
      <c r="D42" s="3">
        <v>26.95</v>
      </c>
      <c r="E42" s="3">
        <v>75.0</v>
      </c>
      <c r="F42" s="2">
        <f>2+2+4+25+5</f>
        <v>38</v>
      </c>
      <c r="G42" s="3">
        <v>4.0</v>
      </c>
      <c r="H42" s="3">
        <v>0.0</v>
      </c>
      <c r="I42" s="3">
        <v>1.0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800692.0</v>
      </c>
      <c r="B43" s="5" t="s">
        <v>559</v>
      </c>
      <c r="C43" s="4" t="s">
        <v>560</v>
      </c>
      <c r="D43" s="3">
        <v>26.95</v>
      </c>
      <c r="E43" s="3">
        <v>75.0</v>
      </c>
      <c r="F43" s="2">
        <f>2+12+2+2+1+17</f>
        <v>36</v>
      </c>
      <c r="G43" s="3">
        <v>4.0</v>
      </c>
      <c r="H43" s="3">
        <v>0.0</v>
      </c>
      <c r="I43" s="3">
        <v>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800708.0</v>
      </c>
      <c r="B44" s="5" t="s">
        <v>561</v>
      </c>
      <c r="C44" s="4" t="s">
        <v>562</v>
      </c>
      <c r="D44" s="3">
        <v>26.95</v>
      </c>
      <c r="E44" s="3">
        <v>75.0</v>
      </c>
      <c r="F44" s="2">
        <f>2+2+3+16+2+12</f>
        <v>37</v>
      </c>
      <c r="G44" s="3">
        <v>4.0</v>
      </c>
      <c r="H44" s="3">
        <v>0.0</v>
      </c>
      <c r="I44" s="3">
        <v>1.0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800715.0</v>
      </c>
      <c r="B45" s="5" t="s">
        <v>563</v>
      </c>
      <c r="C45" s="4" t="s">
        <v>564</v>
      </c>
      <c r="D45" s="3">
        <v>26.95</v>
      </c>
      <c r="E45" s="3">
        <v>75.0</v>
      </c>
      <c r="F45" s="2">
        <f>2+2+1+13+2+11</f>
        <v>31</v>
      </c>
      <c r="G45" s="3">
        <v>4.0</v>
      </c>
      <c r="H45" s="3">
        <v>0.0</v>
      </c>
      <c r="I45" s="3">
        <v>1.0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800722.0</v>
      </c>
      <c r="B46" s="5" t="s">
        <v>565</v>
      </c>
      <c r="C46" s="4" t="s">
        <v>566</v>
      </c>
      <c r="D46" s="3">
        <v>26.95</v>
      </c>
      <c r="E46" s="3">
        <v>75.0</v>
      </c>
      <c r="F46" s="2">
        <f>2+2+1+16+14</f>
        <v>35</v>
      </c>
      <c r="G46" s="3">
        <v>4.0</v>
      </c>
      <c r="H46" s="3">
        <v>0.0</v>
      </c>
      <c r="I46" s="3">
        <v>1.0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800739.0</v>
      </c>
      <c r="B47" s="5" t="s">
        <v>567</v>
      </c>
      <c r="C47" s="4" t="s">
        <v>568</v>
      </c>
      <c r="D47" s="3">
        <v>26.95</v>
      </c>
      <c r="E47" s="3">
        <v>75.0</v>
      </c>
      <c r="F47" s="2">
        <f>8+7+2+2+1+16</f>
        <v>36</v>
      </c>
      <c r="G47" s="3">
        <v>4.0</v>
      </c>
      <c r="H47" s="3">
        <v>0.0</v>
      </c>
      <c r="I47" s="3">
        <v>1.0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800753.0</v>
      </c>
      <c r="B48" s="5" t="s">
        <v>569</v>
      </c>
      <c r="C48" s="4" t="s">
        <v>570</v>
      </c>
      <c r="D48" s="3">
        <v>26.95</v>
      </c>
      <c r="E48" s="3">
        <v>75.0</v>
      </c>
      <c r="F48" s="2">
        <f>12+2+2+12</f>
        <v>28</v>
      </c>
      <c r="G48" s="3">
        <v>4.0</v>
      </c>
      <c r="H48" s="3">
        <v>0.0</v>
      </c>
      <c r="I48" s="3">
        <v>1.0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>
        <v>800777.0</v>
      </c>
      <c r="B49" s="5" t="s">
        <v>571</v>
      </c>
      <c r="C49" s="4" t="s">
        <v>572</v>
      </c>
      <c r="D49" s="3">
        <v>26.95</v>
      </c>
      <c r="E49" s="3">
        <v>75.0</v>
      </c>
      <c r="F49" s="2">
        <f>2+2+1+11+12</f>
        <v>28</v>
      </c>
      <c r="G49" s="3">
        <v>4.0</v>
      </c>
      <c r="H49" s="3">
        <v>0.0</v>
      </c>
      <c r="I49" s="3">
        <v>1.0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>
        <v>800784.0</v>
      </c>
      <c r="B50" s="5" t="s">
        <v>573</v>
      </c>
      <c r="C50" s="4" t="s">
        <v>574</v>
      </c>
      <c r="D50" s="3">
        <v>26.95</v>
      </c>
      <c r="E50" s="3">
        <v>75.0</v>
      </c>
      <c r="F50" s="2">
        <f>5+2+1+1+9</f>
        <v>18</v>
      </c>
      <c r="G50" s="3">
        <v>4.0</v>
      </c>
      <c r="H50" s="3">
        <v>0.0</v>
      </c>
      <c r="I50" s="3">
        <v>1.0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>
        <v>800791.0</v>
      </c>
      <c r="B51" s="5" t="s">
        <v>575</v>
      </c>
      <c r="C51" s="4" t="s">
        <v>576</v>
      </c>
      <c r="D51" s="3">
        <v>26.95</v>
      </c>
      <c r="E51" s="3">
        <v>75.0</v>
      </c>
      <c r="F51" s="2">
        <f>1+1+7+2+2</f>
        <v>13</v>
      </c>
      <c r="G51" s="3">
        <v>4.0</v>
      </c>
      <c r="H51" s="3">
        <v>0.0</v>
      </c>
      <c r="I51" s="3">
        <v>1.0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800807.0</v>
      </c>
      <c r="B52" s="5" t="s">
        <v>577</v>
      </c>
      <c r="C52" s="4" t="s">
        <v>578</v>
      </c>
      <c r="D52" s="3">
        <v>26.95</v>
      </c>
      <c r="E52" s="3">
        <v>75.0</v>
      </c>
      <c r="F52" s="2">
        <f>2+2+1+1+7</f>
        <v>13</v>
      </c>
      <c r="G52" s="3">
        <v>4.0</v>
      </c>
      <c r="H52" s="3">
        <v>0.0</v>
      </c>
      <c r="I52" s="3">
        <v>1.0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800814.0</v>
      </c>
      <c r="B53" s="5" t="s">
        <v>579</v>
      </c>
      <c r="C53" s="4" t="s">
        <v>580</v>
      </c>
      <c r="D53" s="3">
        <v>26.95</v>
      </c>
      <c r="E53" s="3">
        <v>75.0</v>
      </c>
      <c r="F53" s="2">
        <f>3+1+1+1+6</f>
        <v>12</v>
      </c>
      <c r="G53" s="3">
        <v>4.0</v>
      </c>
      <c r="H53" s="3">
        <v>0.0</v>
      </c>
      <c r="I53" s="3">
        <v>1.0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800067.0</v>
      </c>
      <c r="B54" s="5" t="s">
        <v>581</v>
      </c>
      <c r="C54" s="4" t="s">
        <v>582</v>
      </c>
      <c r="D54" s="3">
        <v>26.95</v>
      </c>
      <c r="E54" s="3">
        <v>75.0</v>
      </c>
      <c r="F54" s="2">
        <v>230.0</v>
      </c>
      <c r="G54" s="3">
        <v>4.0</v>
      </c>
      <c r="H54" s="3">
        <v>0.0</v>
      </c>
      <c r="I54" s="3">
        <v>1.0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802153.0</v>
      </c>
      <c r="B55" s="5" t="s">
        <v>583</v>
      </c>
      <c r="C55" s="4" t="s">
        <v>584</v>
      </c>
      <c r="D55" s="3">
        <v>26.95</v>
      </c>
      <c r="E55" s="3">
        <v>75.0</v>
      </c>
      <c r="F55" s="2">
        <f>10+1+2+2+2+2</f>
        <v>19</v>
      </c>
      <c r="G55" s="3">
        <v>4.0</v>
      </c>
      <c r="H55" s="3">
        <v>0.0</v>
      </c>
      <c r="I55" s="3">
        <v>1.0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802160.0</v>
      </c>
      <c r="B56" s="5" t="s">
        <v>585</v>
      </c>
      <c r="C56" s="4" t="s">
        <v>586</v>
      </c>
      <c r="D56" s="3">
        <v>26.95</v>
      </c>
      <c r="E56" s="3">
        <v>75.0</v>
      </c>
      <c r="F56" s="2">
        <f>2+2+12+1+11</f>
        <v>28</v>
      </c>
      <c r="G56" s="3">
        <v>4.0</v>
      </c>
      <c r="H56" s="3">
        <v>0.0</v>
      </c>
      <c r="I56" s="3">
        <v>1.0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802177.0</v>
      </c>
      <c r="B57" s="5" t="s">
        <v>587</v>
      </c>
      <c r="C57" s="4" t="s">
        <v>588</v>
      </c>
      <c r="D57" s="3">
        <v>26.95</v>
      </c>
      <c r="E57" s="3">
        <v>75.0</v>
      </c>
      <c r="F57" s="2">
        <f>1+13+2+2+8</f>
        <v>26</v>
      </c>
      <c r="G57" s="3">
        <v>4.0</v>
      </c>
      <c r="H57" s="3">
        <v>0.0</v>
      </c>
      <c r="I57" s="3">
        <v>1.0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802184.0</v>
      </c>
      <c r="B58" s="5" t="s">
        <v>589</v>
      </c>
      <c r="C58" s="4" t="s">
        <v>590</v>
      </c>
      <c r="D58" s="3">
        <v>26.95</v>
      </c>
      <c r="E58" s="3">
        <v>75.0</v>
      </c>
      <c r="F58" s="2">
        <f>1+2+7+2+2+7</f>
        <v>21</v>
      </c>
      <c r="G58" s="3">
        <v>4.0</v>
      </c>
      <c r="H58" s="3">
        <v>0.0</v>
      </c>
      <c r="I58" s="3">
        <v>1.0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802191.0</v>
      </c>
      <c r="B59" s="5" t="s">
        <v>591</v>
      </c>
      <c r="C59" s="4" t="s">
        <v>592</v>
      </c>
      <c r="D59" s="3">
        <v>26.95</v>
      </c>
      <c r="E59" s="3">
        <v>75.0</v>
      </c>
      <c r="F59" s="2">
        <f>1+7+2+2+3+6</f>
        <v>21</v>
      </c>
      <c r="G59" s="3">
        <v>4.0</v>
      </c>
      <c r="H59" s="3">
        <v>0.0</v>
      </c>
      <c r="I59" s="3">
        <v>1.0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802207.0</v>
      </c>
      <c r="B60" s="5" t="s">
        <v>593</v>
      </c>
      <c r="C60" s="4" t="s">
        <v>594</v>
      </c>
      <c r="D60" s="3">
        <v>26.95</v>
      </c>
      <c r="E60" s="3">
        <v>75.0</v>
      </c>
      <c r="F60" s="2">
        <f>2+2+10+1+13</f>
        <v>28</v>
      </c>
      <c r="G60" s="3">
        <v>4.0</v>
      </c>
      <c r="H60" s="3">
        <v>0.0</v>
      </c>
      <c r="I60" s="3">
        <v>1.0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>
        <v>802214.0</v>
      </c>
      <c r="B61" s="5" t="s">
        <v>595</v>
      </c>
      <c r="C61" s="4" t="s">
        <v>596</v>
      </c>
      <c r="D61" s="3">
        <v>26.95</v>
      </c>
      <c r="E61" s="3">
        <v>75.0</v>
      </c>
      <c r="F61" s="2">
        <f>1+1+9+2+2+9</f>
        <v>24</v>
      </c>
      <c r="G61" s="3">
        <v>4.0</v>
      </c>
      <c r="H61" s="3">
        <v>0.0</v>
      </c>
      <c r="I61" s="3">
        <v>1.0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>
        <v>802221.0</v>
      </c>
      <c r="B62" s="5" t="s">
        <v>597</v>
      </c>
      <c r="C62" s="4" t="s">
        <v>598</v>
      </c>
      <c r="D62" s="3">
        <v>26.95</v>
      </c>
      <c r="E62" s="3">
        <v>75.0</v>
      </c>
      <c r="F62" s="2">
        <f>1+3+10+2+2+8</f>
        <v>26</v>
      </c>
      <c r="G62" s="3">
        <v>4.0</v>
      </c>
      <c r="H62" s="3">
        <v>0.0</v>
      </c>
      <c r="I62" s="3">
        <v>1.0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>
        <v>802238.0</v>
      </c>
      <c r="B63" s="5" t="s">
        <v>599</v>
      </c>
      <c r="C63" s="4" t="s">
        <v>600</v>
      </c>
      <c r="D63" s="3">
        <v>26.95</v>
      </c>
      <c r="E63" s="3">
        <v>75.0</v>
      </c>
      <c r="F63" s="2">
        <f>1+11+2+2+7</f>
        <v>23</v>
      </c>
      <c r="G63" s="3">
        <v>4.0</v>
      </c>
      <c r="H63" s="3">
        <v>0.0</v>
      </c>
      <c r="I63" s="3">
        <v>1.0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>
        <v>802245.0</v>
      </c>
      <c r="B64" s="5" t="s">
        <v>601</v>
      </c>
      <c r="C64" s="4" t="s">
        <v>602</v>
      </c>
      <c r="D64" s="3">
        <v>26.95</v>
      </c>
      <c r="E64" s="3">
        <v>75.0</v>
      </c>
      <c r="F64" s="2">
        <f>1+11+2+2+1+14</f>
        <v>31</v>
      </c>
      <c r="G64" s="3">
        <v>4.0</v>
      </c>
      <c r="H64" s="3">
        <v>0.0</v>
      </c>
      <c r="I64" s="3">
        <v>1.0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>
        <v>802252.0</v>
      </c>
      <c r="B65" s="5" t="s">
        <v>603</v>
      </c>
      <c r="C65" s="4" t="s">
        <v>604</v>
      </c>
      <c r="D65" s="3">
        <v>26.95</v>
      </c>
      <c r="E65" s="3">
        <v>75.0</v>
      </c>
      <c r="F65" s="2">
        <f>1+12+2+2+2+12</f>
        <v>31</v>
      </c>
      <c r="G65" s="3">
        <v>4.0</v>
      </c>
      <c r="H65" s="3">
        <v>0.0</v>
      </c>
      <c r="I65" s="3">
        <v>1.0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>
        <v>802269.0</v>
      </c>
      <c r="B66" s="5" t="s">
        <v>605</v>
      </c>
      <c r="C66" s="4" t="s">
        <v>606</v>
      </c>
      <c r="D66" s="3">
        <v>26.95</v>
      </c>
      <c r="E66" s="3">
        <v>75.0</v>
      </c>
      <c r="F66" s="2">
        <f>2+2+1+13+1+10+3</f>
        <v>32</v>
      </c>
      <c r="G66" s="3">
        <v>4.0</v>
      </c>
      <c r="H66" s="3">
        <v>0.0</v>
      </c>
      <c r="I66" s="3">
        <v>1.0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>
        <v>802276.0</v>
      </c>
      <c r="B67" s="5" t="s">
        <v>607</v>
      </c>
      <c r="C67" s="4" t="s">
        <v>608</v>
      </c>
      <c r="D67" s="3">
        <v>26.95</v>
      </c>
      <c r="E67" s="3">
        <v>75.0</v>
      </c>
      <c r="F67" s="2">
        <f>1+12+2+2+12</f>
        <v>29</v>
      </c>
      <c r="G67" s="3">
        <v>4.0</v>
      </c>
      <c r="H67" s="3">
        <v>0.0</v>
      </c>
      <c r="I67" s="3">
        <v>1.0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>
        <v>802283.0</v>
      </c>
      <c r="B68" s="5" t="s">
        <v>609</v>
      </c>
      <c r="C68" s="4" t="s">
        <v>610</v>
      </c>
      <c r="D68" s="3">
        <v>26.95</v>
      </c>
      <c r="E68" s="3">
        <v>75.0</v>
      </c>
      <c r="F68" s="2">
        <f>1+12+2+2+1+15</f>
        <v>33</v>
      </c>
      <c r="G68" s="3">
        <v>4.0</v>
      </c>
      <c r="H68" s="3">
        <v>0.0</v>
      </c>
      <c r="I68" s="3">
        <v>1.0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>
        <v>802290.0</v>
      </c>
      <c r="B69" s="5" t="s">
        <v>611</v>
      </c>
      <c r="C69" s="4" t="s">
        <v>612</v>
      </c>
      <c r="D69" s="3">
        <v>26.95</v>
      </c>
      <c r="E69" s="3">
        <v>75.0</v>
      </c>
      <c r="F69" s="2">
        <f>2+2+4+11+1+7+6</f>
        <v>33</v>
      </c>
      <c r="G69" s="3">
        <v>4.0</v>
      </c>
      <c r="H69" s="3">
        <v>0.0</v>
      </c>
      <c r="I69" s="3">
        <v>1.0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>
        <v>802306.0</v>
      </c>
      <c r="B70" s="5" t="s">
        <v>613</v>
      </c>
      <c r="C70" s="4" t="s">
        <v>614</v>
      </c>
      <c r="D70" s="3">
        <v>26.95</v>
      </c>
      <c r="E70" s="3">
        <v>75.0</v>
      </c>
      <c r="F70" s="2">
        <f>1+14+2+2+2+15</f>
        <v>36</v>
      </c>
      <c r="G70" s="3">
        <v>4.0</v>
      </c>
      <c r="H70" s="3">
        <v>0.0</v>
      </c>
      <c r="I70" s="3">
        <v>1.0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>
        <v>802313.0</v>
      </c>
      <c r="B71" s="5" t="s">
        <v>615</v>
      </c>
      <c r="C71" s="4" t="s">
        <v>616</v>
      </c>
      <c r="D71" s="3">
        <v>26.95</v>
      </c>
      <c r="E71" s="3">
        <v>75.0</v>
      </c>
      <c r="F71" s="2">
        <f>2+2+2+14+1+13</f>
        <v>34</v>
      </c>
      <c r="G71" s="3">
        <v>4.0</v>
      </c>
      <c r="H71" s="3">
        <v>0.0</v>
      </c>
      <c r="I71" s="3">
        <v>1.0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>
        <v>802320.0</v>
      </c>
      <c r="B72" s="5" t="s">
        <v>617</v>
      </c>
      <c r="C72" s="4" t="s">
        <v>618</v>
      </c>
      <c r="D72" s="3">
        <v>26.95</v>
      </c>
      <c r="E72" s="3">
        <v>75.0</v>
      </c>
      <c r="F72" s="2">
        <f>1+8+6+2+2+2+16</f>
        <v>37</v>
      </c>
      <c r="G72" s="3">
        <v>4.0</v>
      </c>
      <c r="H72" s="3">
        <v>0.0</v>
      </c>
      <c r="I72" s="3">
        <v>1.0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>
        <v>802337.0</v>
      </c>
      <c r="B73" s="5" t="s">
        <v>619</v>
      </c>
      <c r="C73" s="4" t="s">
        <v>620</v>
      </c>
      <c r="D73" s="3">
        <v>26.95</v>
      </c>
      <c r="E73" s="3">
        <v>75.0</v>
      </c>
      <c r="F73" s="2">
        <f>1+12+2+2+1+15</f>
        <v>33</v>
      </c>
      <c r="G73" s="3">
        <v>4.0</v>
      </c>
      <c r="H73" s="3">
        <v>0.0</v>
      </c>
      <c r="I73" s="3">
        <v>1.0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>
        <v>802351.0</v>
      </c>
      <c r="B74" s="5" t="s">
        <v>621</v>
      </c>
      <c r="C74" s="4" t="s">
        <v>622</v>
      </c>
      <c r="D74" s="3">
        <v>26.95</v>
      </c>
      <c r="E74" s="3">
        <v>75.0</v>
      </c>
      <c r="F74" s="2">
        <f>1+11+2+2+3+10</f>
        <v>29</v>
      </c>
      <c r="G74" s="3">
        <v>4.0</v>
      </c>
      <c r="H74" s="3">
        <v>0.0</v>
      </c>
      <c r="I74" s="3">
        <v>1.0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>
        <v>802375.0</v>
      </c>
      <c r="B75" s="5" t="s">
        <v>623</v>
      </c>
      <c r="C75" s="4" t="s">
        <v>624</v>
      </c>
      <c r="D75" s="3">
        <v>26.95</v>
      </c>
      <c r="E75" s="3">
        <v>75.0</v>
      </c>
      <c r="F75" s="2">
        <f>1+2+9+2+2+3+9</f>
        <v>28</v>
      </c>
      <c r="G75" s="3">
        <v>4.0</v>
      </c>
      <c r="H75" s="3">
        <v>0.0</v>
      </c>
      <c r="I75" s="3">
        <v>1.0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>
        <v>802382.0</v>
      </c>
      <c r="B76" s="5" t="s">
        <v>625</v>
      </c>
      <c r="C76" s="4" t="s">
        <v>626</v>
      </c>
      <c r="D76" s="3">
        <v>26.95</v>
      </c>
      <c r="E76" s="3">
        <v>75.0</v>
      </c>
      <c r="F76" s="2">
        <f>1+6+1+1+9</f>
        <v>18</v>
      </c>
      <c r="G76" s="3">
        <v>4.0</v>
      </c>
      <c r="H76" s="3">
        <v>0.0</v>
      </c>
      <c r="I76" s="3">
        <v>1.0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>
        <v>802399.0</v>
      </c>
      <c r="B77" s="5" t="s">
        <v>627</v>
      </c>
      <c r="C77" s="4" t="s">
        <v>628</v>
      </c>
      <c r="D77" s="3">
        <v>26.95</v>
      </c>
      <c r="E77" s="3">
        <v>75.0</v>
      </c>
      <c r="F77" s="2">
        <f>2+3+1+1+8</f>
        <v>15</v>
      </c>
      <c r="G77" s="3">
        <v>4.0</v>
      </c>
      <c r="H77" s="3">
        <v>0.0</v>
      </c>
      <c r="I77" s="3">
        <v>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>
        <v>802405.0</v>
      </c>
      <c r="B78" s="5" t="s">
        <v>629</v>
      </c>
      <c r="C78" s="4" t="s">
        <v>630</v>
      </c>
      <c r="D78" s="3">
        <v>26.95</v>
      </c>
      <c r="E78" s="3">
        <v>75.0</v>
      </c>
      <c r="F78" s="2">
        <f>1+3+1+1+7</f>
        <v>13</v>
      </c>
      <c r="G78" s="3">
        <v>4.0</v>
      </c>
      <c r="H78" s="3">
        <v>0.0</v>
      </c>
      <c r="I78" s="3">
        <v>1.0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>
        <v>802412.0</v>
      </c>
      <c r="B79" s="5" t="s">
        <v>631</v>
      </c>
      <c r="C79" s="4" t="s">
        <v>632</v>
      </c>
      <c r="D79" s="3">
        <v>26.95</v>
      </c>
      <c r="E79" s="3">
        <v>75.0</v>
      </c>
      <c r="F79" s="2">
        <f>1+3+1+1+3</f>
        <v>9</v>
      </c>
      <c r="G79" s="3">
        <v>4.0</v>
      </c>
      <c r="H79" s="3">
        <v>0.0</v>
      </c>
      <c r="I79" s="3">
        <v>1.0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>
        <v>800074.0</v>
      </c>
      <c r="B80" s="5" t="s">
        <v>633</v>
      </c>
      <c r="C80" s="4" t="s">
        <v>634</v>
      </c>
      <c r="D80" s="3">
        <v>26.95</v>
      </c>
      <c r="E80" s="3">
        <v>75.0</v>
      </c>
      <c r="F80" s="2">
        <v>200.0</v>
      </c>
      <c r="G80" s="3">
        <v>4.0</v>
      </c>
      <c r="H80" s="3">
        <v>0.0</v>
      </c>
      <c r="I80" s="3">
        <v>1.0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>
        <v>802474.0</v>
      </c>
      <c r="B81" s="5" t="s">
        <v>635</v>
      </c>
      <c r="C81" s="4" t="s">
        <v>636</v>
      </c>
      <c r="D81" s="3">
        <v>26.95</v>
      </c>
      <c r="E81" s="3">
        <v>75.0</v>
      </c>
      <c r="F81" s="2">
        <f>2+2+1+2+8</f>
        <v>15</v>
      </c>
      <c r="G81" s="3">
        <v>4.0</v>
      </c>
      <c r="H81" s="3">
        <v>0.0</v>
      </c>
      <c r="I81" s="3">
        <v>1.0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>
        <v>802481.0</v>
      </c>
      <c r="B82" s="5" t="s">
        <v>637</v>
      </c>
      <c r="C82" s="4" t="s">
        <v>638</v>
      </c>
      <c r="D82" s="3">
        <v>26.95</v>
      </c>
      <c r="E82" s="3">
        <v>75.0</v>
      </c>
      <c r="F82" s="2">
        <f>15+2+2+1+4</f>
        <v>24</v>
      </c>
      <c r="G82" s="3">
        <v>4.0</v>
      </c>
      <c r="H82" s="3">
        <v>0.0</v>
      </c>
      <c r="I82" s="3">
        <v>1.0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>
        <v>802498.0</v>
      </c>
      <c r="B83" s="5" t="s">
        <v>639</v>
      </c>
      <c r="C83" s="4" t="s">
        <v>640</v>
      </c>
      <c r="D83" s="3">
        <v>26.95</v>
      </c>
      <c r="E83" s="3">
        <v>75.0</v>
      </c>
      <c r="F83" s="2">
        <f>11+2+2+2+6</f>
        <v>23</v>
      </c>
      <c r="G83" s="3">
        <v>4.0</v>
      </c>
      <c r="H83" s="3">
        <v>0.0</v>
      </c>
      <c r="I83" s="3">
        <v>1.0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>
        <v>802504.0</v>
      </c>
      <c r="B84" s="5" t="s">
        <v>641</v>
      </c>
      <c r="C84" s="4" t="s">
        <v>642</v>
      </c>
      <c r="D84" s="3">
        <v>26.95</v>
      </c>
      <c r="E84" s="3">
        <v>75.0</v>
      </c>
      <c r="F84" s="2">
        <f>2+2+1+9+6+6</f>
        <v>26</v>
      </c>
      <c r="G84" s="3">
        <v>4.0</v>
      </c>
      <c r="H84" s="3">
        <v>0.0</v>
      </c>
      <c r="I84" s="3">
        <v>1.0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>
        <v>802511.0</v>
      </c>
      <c r="B85" s="5" t="s">
        <v>643</v>
      </c>
      <c r="C85" s="4" t="s">
        <v>644</v>
      </c>
      <c r="D85" s="3">
        <v>26.95</v>
      </c>
      <c r="E85" s="3">
        <v>75.0</v>
      </c>
      <c r="F85" s="2">
        <f>8+2+2+4</f>
        <v>16</v>
      </c>
      <c r="G85" s="3">
        <v>4.0</v>
      </c>
      <c r="H85" s="3">
        <v>0.0</v>
      </c>
      <c r="I85" s="3">
        <v>1.0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>
        <v>802528.0</v>
      </c>
      <c r="B86" s="5" t="s">
        <v>645</v>
      </c>
      <c r="C86" s="4" t="s">
        <v>646</v>
      </c>
      <c r="D86" s="3">
        <v>26.95</v>
      </c>
      <c r="E86" s="3">
        <v>75.0</v>
      </c>
      <c r="F86" s="2">
        <f>9+2+2+8</f>
        <v>21</v>
      </c>
      <c r="G86" s="3">
        <v>4.0</v>
      </c>
      <c r="H86" s="3">
        <v>0.0</v>
      </c>
      <c r="I86" s="3">
        <v>1.0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>
        <v>802535.0</v>
      </c>
      <c r="B87" s="5" t="s">
        <v>647</v>
      </c>
      <c r="C87" s="4" t="s">
        <v>648</v>
      </c>
      <c r="D87" s="3">
        <v>26.95</v>
      </c>
      <c r="E87" s="3">
        <v>75.0</v>
      </c>
      <c r="F87" s="2">
        <f>14+2+2+1</f>
        <v>19</v>
      </c>
      <c r="G87" s="3">
        <v>4.0</v>
      </c>
      <c r="H87" s="3">
        <v>0.0</v>
      </c>
      <c r="I87" s="3">
        <v>1.0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>
        <v>802542.0</v>
      </c>
      <c r="B88" s="5" t="s">
        <v>649</v>
      </c>
      <c r="C88" s="4" t="s">
        <v>650</v>
      </c>
      <c r="D88" s="3">
        <v>26.95</v>
      </c>
      <c r="E88" s="3">
        <v>75.0</v>
      </c>
      <c r="F88" s="2">
        <f>3+5+2+1+1</f>
        <v>12</v>
      </c>
      <c r="G88" s="3">
        <v>4.0</v>
      </c>
      <c r="H88" s="3">
        <v>0.0</v>
      </c>
      <c r="I88" s="3">
        <v>1.0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>
        <v>802559.0</v>
      </c>
      <c r="B89" s="5" t="s">
        <v>651</v>
      </c>
      <c r="C89" s="4" t="s">
        <v>652</v>
      </c>
      <c r="D89" s="3">
        <v>26.95</v>
      </c>
      <c r="E89" s="3">
        <v>75.0</v>
      </c>
      <c r="F89" s="2">
        <f>6+2</f>
        <v>8</v>
      </c>
      <c r="G89" s="3">
        <v>4.0</v>
      </c>
      <c r="H89" s="3">
        <v>0.0</v>
      </c>
      <c r="I89" s="3">
        <v>1.0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>
        <v>802566.0</v>
      </c>
      <c r="B90" s="5" t="s">
        <v>653</v>
      </c>
      <c r="C90" s="4" t="s">
        <v>654</v>
      </c>
      <c r="D90" s="3">
        <v>26.95</v>
      </c>
      <c r="E90" s="3">
        <v>75.0</v>
      </c>
      <c r="F90" s="2">
        <f>22+1+2+2+18</f>
        <v>45</v>
      </c>
      <c r="G90" s="3">
        <v>4.0</v>
      </c>
      <c r="H90" s="3">
        <v>0.0</v>
      </c>
      <c r="I90" s="3">
        <v>1.0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>
        <v>802573.0</v>
      </c>
      <c r="B91" s="5" t="s">
        <v>655</v>
      </c>
      <c r="C91" s="4" t="s">
        <v>656</v>
      </c>
      <c r="D91" s="3">
        <v>26.95</v>
      </c>
      <c r="E91" s="3">
        <v>75.0</v>
      </c>
      <c r="F91" s="2">
        <f>12+2+2+9</f>
        <v>25</v>
      </c>
      <c r="G91" s="3">
        <v>4.0</v>
      </c>
      <c r="H91" s="3">
        <v>0.0</v>
      </c>
      <c r="I91" s="3">
        <v>1.0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>
        <v>802580.0</v>
      </c>
      <c r="B92" s="5" t="s">
        <v>657</v>
      </c>
      <c r="C92" s="4" t="s">
        <v>658</v>
      </c>
      <c r="D92" s="3">
        <v>26.95</v>
      </c>
      <c r="E92" s="3">
        <v>75.0</v>
      </c>
      <c r="F92" s="2">
        <f>12+2+2+1+4+9</f>
        <v>30</v>
      </c>
      <c r="G92" s="3">
        <v>4.0</v>
      </c>
      <c r="H92" s="3">
        <v>0.0</v>
      </c>
      <c r="I92" s="3">
        <v>1.0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>
        <v>802597.0</v>
      </c>
      <c r="B93" s="5" t="s">
        <v>659</v>
      </c>
      <c r="C93" s="4" t="s">
        <v>660</v>
      </c>
      <c r="D93" s="3">
        <v>26.95</v>
      </c>
      <c r="E93" s="3">
        <v>75.0</v>
      </c>
      <c r="F93" s="2">
        <f>12+2+2+2+15</f>
        <v>33</v>
      </c>
      <c r="G93" s="3">
        <v>4.0</v>
      </c>
      <c r="H93" s="3">
        <v>0.0</v>
      </c>
      <c r="I93" s="3">
        <v>1.0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>
        <v>802603.0</v>
      </c>
      <c r="B94" s="5" t="s">
        <v>661</v>
      </c>
      <c r="C94" s="4" t="s">
        <v>662</v>
      </c>
      <c r="D94" s="3">
        <v>26.95</v>
      </c>
      <c r="E94" s="3">
        <v>75.0</v>
      </c>
      <c r="F94" s="2">
        <f>12+2+2+14</f>
        <v>30</v>
      </c>
      <c r="G94" s="3">
        <v>4.0</v>
      </c>
      <c r="H94" s="3">
        <v>0.0</v>
      </c>
      <c r="I94" s="3">
        <v>1.0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>
        <v>802610.0</v>
      </c>
      <c r="B95" s="5" t="s">
        <v>663</v>
      </c>
      <c r="C95" s="4" t="s">
        <v>664</v>
      </c>
      <c r="D95" s="3">
        <v>26.95</v>
      </c>
      <c r="E95" s="3">
        <v>75.0</v>
      </c>
      <c r="F95" s="2">
        <f>12+2+2+1+13</f>
        <v>30</v>
      </c>
      <c r="G95" s="3">
        <v>4.0</v>
      </c>
      <c r="H95" s="3">
        <v>0.0</v>
      </c>
      <c r="I95" s="3">
        <v>1.0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>
        <v>802627.0</v>
      </c>
      <c r="B96" s="5" t="s">
        <v>665</v>
      </c>
      <c r="C96" s="4" t="s">
        <v>666</v>
      </c>
      <c r="D96" s="3">
        <v>26.95</v>
      </c>
      <c r="E96" s="3">
        <v>75.0</v>
      </c>
      <c r="F96" s="2">
        <f>15+2+2+13</f>
        <v>32</v>
      </c>
      <c r="G96" s="3">
        <v>4.0</v>
      </c>
      <c r="H96" s="3">
        <v>0.0</v>
      </c>
      <c r="I96" s="3">
        <v>1.0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>
        <v>802634.0</v>
      </c>
      <c r="B97" s="5" t="s">
        <v>667</v>
      </c>
      <c r="C97" s="4" t="s">
        <v>668</v>
      </c>
      <c r="D97" s="3">
        <v>26.95</v>
      </c>
      <c r="E97" s="3">
        <v>75.0</v>
      </c>
      <c r="F97" s="2">
        <f>12+2+2+2+6</f>
        <v>24</v>
      </c>
      <c r="G97" s="3">
        <v>4.0</v>
      </c>
      <c r="H97" s="3">
        <v>0.0</v>
      </c>
      <c r="I97" s="3">
        <v>1.0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>
        <v>802641.0</v>
      </c>
      <c r="B98" s="5" t="s">
        <v>669</v>
      </c>
      <c r="C98" s="4" t="s">
        <v>670</v>
      </c>
      <c r="D98" s="3">
        <v>26.95</v>
      </c>
      <c r="E98" s="3">
        <v>75.0</v>
      </c>
      <c r="F98" s="2">
        <f>9+4+2+2+2+17</f>
        <v>36</v>
      </c>
      <c r="G98" s="3">
        <v>4.0</v>
      </c>
      <c r="H98" s="3">
        <v>0.0</v>
      </c>
      <c r="I98" s="3">
        <v>1.0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>
        <v>802658.0</v>
      </c>
      <c r="B99" s="5" t="s">
        <v>671</v>
      </c>
      <c r="C99" s="4" t="s">
        <v>672</v>
      </c>
      <c r="D99" s="3">
        <v>26.95</v>
      </c>
      <c r="E99" s="3">
        <v>75.0</v>
      </c>
      <c r="F99" s="2">
        <f>14+2+2+2+11</f>
        <v>31</v>
      </c>
      <c r="G99" s="3">
        <v>4.0</v>
      </c>
      <c r="H99" s="3">
        <v>0.0</v>
      </c>
      <c r="I99" s="3">
        <v>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>
        <v>802672.0</v>
      </c>
      <c r="B100" s="5" t="s">
        <v>673</v>
      </c>
      <c r="C100" s="4" t="s">
        <v>674</v>
      </c>
      <c r="D100" s="3">
        <v>26.95</v>
      </c>
      <c r="E100" s="3">
        <v>75.0</v>
      </c>
      <c r="F100" s="2">
        <f>2+2+1+10+11</f>
        <v>26</v>
      </c>
      <c r="G100" s="3">
        <v>4.0</v>
      </c>
      <c r="H100" s="3">
        <v>0.0</v>
      </c>
      <c r="I100" s="3">
        <v>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>
        <v>802696.0</v>
      </c>
      <c r="B101" s="5" t="s">
        <v>675</v>
      </c>
      <c r="C101" s="4" t="s">
        <v>676</v>
      </c>
      <c r="D101" s="3">
        <v>26.95</v>
      </c>
      <c r="E101" s="3">
        <v>75.0</v>
      </c>
      <c r="F101" s="2">
        <f>8+2+2+1+2</f>
        <v>15</v>
      </c>
      <c r="G101" s="3">
        <v>4.0</v>
      </c>
      <c r="H101" s="3">
        <v>0.0</v>
      </c>
      <c r="I101" s="3">
        <v>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>
        <v>802702.0</v>
      </c>
      <c r="B102" s="5" t="s">
        <v>677</v>
      </c>
      <c r="C102" s="4" t="s">
        <v>678</v>
      </c>
      <c r="D102" s="3">
        <v>26.95</v>
      </c>
      <c r="E102" s="3">
        <v>75.0</v>
      </c>
      <c r="F102" s="2">
        <f>6+1+1+9</f>
        <v>17</v>
      </c>
      <c r="G102" s="3">
        <v>4.0</v>
      </c>
      <c r="H102" s="3">
        <v>0.0</v>
      </c>
      <c r="I102" s="3">
        <v>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>
        <v>802719.0</v>
      </c>
      <c r="B103" s="5" t="s">
        <v>679</v>
      </c>
      <c r="C103" s="4" t="s">
        <v>680</v>
      </c>
      <c r="D103" s="3">
        <v>26.95</v>
      </c>
      <c r="E103" s="3">
        <v>75.0</v>
      </c>
      <c r="F103" s="2">
        <f>1+1+1+5+3</f>
        <v>11</v>
      </c>
      <c r="G103" s="3">
        <v>4.0</v>
      </c>
      <c r="H103" s="3">
        <v>0.0</v>
      </c>
      <c r="I103" s="3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>
        <v>802726.0</v>
      </c>
      <c r="B104" s="5" t="s">
        <v>681</v>
      </c>
      <c r="C104" s="4" t="s">
        <v>682</v>
      </c>
      <c r="D104" s="3">
        <v>26.95</v>
      </c>
      <c r="E104" s="3">
        <v>75.0</v>
      </c>
      <c r="F104" s="2">
        <f>4+1+1+7</f>
        <v>13</v>
      </c>
      <c r="G104" s="3">
        <v>4.0</v>
      </c>
      <c r="H104" s="3">
        <v>0.0</v>
      </c>
      <c r="I104" s="3">
        <v>1.0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>
        <v>802733.0</v>
      </c>
      <c r="B105" s="5" t="s">
        <v>683</v>
      </c>
      <c r="C105" s="4" t="s">
        <v>684</v>
      </c>
      <c r="D105" s="3">
        <v>26.95</v>
      </c>
      <c r="E105" s="3">
        <v>75.0</v>
      </c>
      <c r="F105" s="2">
        <f>4+1+1+1+5</f>
        <v>12</v>
      </c>
      <c r="G105" s="3">
        <v>4.0</v>
      </c>
      <c r="H105" s="3">
        <v>0.0</v>
      </c>
      <c r="I105" s="3">
        <v>1.0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>
        <v>800036.0</v>
      </c>
      <c r="B106" s="5" t="s">
        <v>685</v>
      </c>
      <c r="C106" s="4" t="s">
        <v>686</v>
      </c>
      <c r="D106" s="3">
        <v>26.95</v>
      </c>
      <c r="E106" s="3">
        <v>75.0</v>
      </c>
      <c r="F106" s="2">
        <v>110.0</v>
      </c>
      <c r="G106" s="3">
        <v>4.0</v>
      </c>
      <c r="H106" s="3">
        <v>0.0</v>
      </c>
      <c r="I106" s="3">
        <v>1.0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>
        <v>801194.0</v>
      </c>
      <c r="B107" s="5" t="s">
        <v>687</v>
      </c>
      <c r="C107" s="4" t="s">
        <v>688</v>
      </c>
      <c r="D107" s="3">
        <v>26.95</v>
      </c>
      <c r="E107" s="3">
        <v>75.0</v>
      </c>
      <c r="F107" s="2">
        <f>15+1+2+5</f>
        <v>23</v>
      </c>
      <c r="G107" s="3">
        <v>4.0</v>
      </c>
      <c r="H107" s="3">
        <v>0.0</v>
      </c>
      <c r="I107" s="3">
        <v>1.0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>
        <v>801200.0</v>
      </c>
      <c r="B108" s="5" t="s">
        <v>689</v>
      </c>
      <c r="C108" s="4" t="s">
        <v>690</v>
      </c>
      <c r="D108" s="3">
        <v>26.95</v>
      </c>
      <c r="E108" s="3">
        <v>75.0</v>
      </c>
      <c r="F108" s="2">
        <f>17+2+3+9</f>
        <v>31</v>
      </c>
      <c r="G108" s="3">
        <v>4.0</v>
      </c>
      <c r="H108" s="3">
        <v>0.0</v>
      </c>
      <c r="I108" s="3">
        <v>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>
        <v>801217.0</v>
      </c>
      <c r="B109" s="5" t="s">
        <v>691</v>
      </c>
      <c r="C109" s="4" t="s">
        <v>692</v>
      </c>
      <c r="D109" s="3">
        <v>26.95</v>
      </c>
      <c r="E109" s="3">
        <v>75.0</v>
      </c>
      <c r="F109" s="2">
        <f>13+2+2+2</f>
        <v>19</v>
      </c>
      <c r="G109" s="3">
        <v>4.0</v>
      </c>
      <c r="H109" s="3">
        <v>0.0</v>
      </c>
      <c r="I109" s="3">
        <v>1.0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>
        <v>801224.0</v>
      </c>
      <c r="B110" s="5" t="s">
        <v>693</v>
      </c>
      <c r="C110" s="4" t="s">
        <v>694</v>
      </c>
      <c r="D110" s="3">
        <v>26.95</v>
      </c>
      <c r="E110" s="3">
        <v>75.0</v>
      </c>
      <c r="F110" s="2">
        <f>13+1+2</f>
        <v>16</v>
      </c>
      <c r="G110" s="3">
        <v>4.0</v>
      </c>
      <c r="H110" s="3">
        <v>0.0</v>
      </c>
      <c r="I110" s="3">
        <v>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>
        <v>801231.0</v>
      </c>
      <c r="B111" s="5" t="s">
        <v>695</v>
      </c>
      <c r="C111" s="4" t="s">
        <v>696</v>
      </c>
      <c r="D111" s="3">
        <v>26.95</v>
      </c>
      <c r="E111" s="3">
        <v>75.0</v>
      </c>
      <c r="F111" s="2">
        <f>7+2</f>
        <v>9</v>
      </c>
      <c r="G111" s="3">
        <v>4.0</v>
      </c>
      <c r="H111" s="3">
        <v>0.0</v>
      </c>
      <c r="I111" s="3">
        <v>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>
        <v>801248.0</v>
      </c>
      <c r="B112" s="5" t="s">
        <v>697</v>
      </c>
      <c r="C112" s="4" t="s">
        <v>698</v>
      </c>
      <c r="D112" s="3">
        <v>26.95</v>
      </c>
      <c r="E112" s="3">
        <v>75.0</v>
      </c>
      <c r="F112" s="2">
        <f>15+3</f>
        <v>18</v>
      </c>
      <c r="G112" s="3">
        <v>4.0</v>
      </c>
      <c r="H112" s="3">
        <v>0.0</v>
      </c>
      <c r="I112" s="3">
        <v>1.0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>
        <v>801255.0</v>
      </c>
      <c r="B113" s="5" t="s">
        <v>699</v>
      </c>
      <c r="C113" s="4" t="s">
        <v>700</v>
      </c>
      <c r="D113" s="3">
        <v>26.95</v>
      </c>
      <c r="E113" s="3">
        <v>75.0</v>
      </c>
      <c r="F113" s="2">
        <f>6+2+2+3</f>
        <v>13</v>
      </c>
      <c r="G113" s="3">
        <v>4.0</v>
      </c>
      <c r="H113" s="3">
        <v>0.0</v>
      </c>
      <c r="I113" s="3">
        <v>1.0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>
        <v>801262.0</v>
      </c>
      <c r="B114" s="5" t="s">
        <v>701</v>
      </c>
      <c r="C114" s="4" t="s">
        <v>702</v>
      </c>
      <c r="D114" s="3">
        <v>26.95</v>
      </c>
      <c r="E114" s="3">
        <v>75.0</v>
      </c>
      <c r="F114" s="2">
        <f>1+13</f>
        <v>14</v>
      </c>
      <c r="G114" s="3">
        <v>4.0</v>
      </c>
      <c r="H114" s="3">
        <v>0.0</v>
      </c>
      <c r="I114" s="3">
        <v>1.0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>
        <v>801279.0</v>
      </c>
      <c r="B115" s="5" t="s">
        <v>703</v>
      </c>
      <c r="C115" s="4" t="s">
        <v>704</v>
      </c>
      <c r="D115" s="3">
        <v>26.95</v>
      </c>
      <c r="E115" s="3">
        <v>75.0</v>
      </c>
      <c r="F115" s="2">
        <f>6+2</f>
        <v>8</v>
      </c>
      <c r="G115" s="3">
        <v>4.0</v>
      </c>
      <c r="H115" s="3">
        <v>0.0</v>
      </c>
      <c r="I115" s="3">
        <v>1.0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>
        <v>801286.0</v>
      </c>
      <c r="B116" s="5" t="s">
        <v>705</v>
      </c>
      <c r="C116" s="4" t="s">
        <v>706</v>
      </c>
      <c r="D116" s="3">
        <v>26.95</v>
      </c>
      <c r="E116" s="3">
        <v>75.0</v>
      </c>
      <c r="F116" s="2">
        <f>13+1+3</f>
        <v>17</v>
      </c>
      <c r="G116" s="3">
        <v>4.0</v>
      </c>
      <c r="H116" s="3">
        <v>0.0</v>
      </c>
      <c r="I116" s="3">
        <v>1.0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>
        <v>801293.0</v>
      </c>
      <c r="B117" s="5" t="s">
        <v>707</v>
      </c>
      <c r="C117" s="4" t="s">
        <v>708</v>
      </c>
      <c r="D117" s="3">
        <v>26.95</v>
      </c>
      <c r="E117" s="3">
        <v>75.0</v>
      </c>
      <c r="F117" s="2">
        <f>14+1+2+6</f>
        <v>23</v>
      </c>
      <c r="G117" s="3">
        <v>4.0</v>
      </c>
      <c r="H117" s="3">
        <v>0.0</v>
      </c>
      <c r="I117" s="3">
        <v>1.0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>
        <v>801309.0</v>
      </c>
      <c r="B118" s="5" t="s">
        <v>709</v>
      </c>
      <c r="C118" s="4" t="s">
        <v>710</v>
      </c>
      <c r="D118" s="3">
        <v>26.95</v>
      </c>
      <c r="E118" s="3">
        <v>75.0</v>
      </c>
      <c r="F118" s="2">
        <f>14+2+2+12</f>
        <v>30</v>
      </c>
      <c r="G118" s="3">
        <v>4.0</v>
      </c>
      <c r="H118" s="3">
        <v>0.0</v>
      </c>
      <c r="I118" s="3">
        <v>1.0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>
        <v>801316.0</v>
      </c>
      <c r="B119" s="5" t="s">
        <v>711</v>
      </c>
      <c r="C119" s="4" t="s">
        <v>712</v>
      </c>
      <c r="D119" s="3">
        <v>26.95</v>
      </c>
      <c r="E119" s="3">
        <v>75.0</v>
      </c>
      <c r="F119" s="2">
        <f>11+2+3+4</f>
        <v>20</v>
      </c>
      <c r="G119" s="3">
        <v>4.0</v>
      </c>
      <c r="H119" s="3">
        <v>0.0</v>
      </c>
      <c r="I119" s="3">
        <v>1.0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>
        <v>801323.0</v>
      </c>
      <c r="B120" s="5" t="s">
        <v>713</v>
      </c>
      <c r="C120" s="4" t="s">
        <v>714</v>
      </c>
      <c r="D120" s="3">
        <v>26.95</v>
      </c>
      <c r="E120" s="3">
        <v>75.0</v>
      </c>
      <c r="F120" s="2">
        <f>14+1+2+5</f>
        <v>22</v>
      </c>
      <c r="G120" s="3">
        <v>4.0</v>
      </c>
      <c r="H120" s="3">
        <v>0.0</v>
      </c>
      <c r="I120" s="3">
        <v>1.0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>
        <v>801330.0</v>
      </c>
      <c r="B121" s="5" t="s">
        <v>715</v>
      </c>
      <c r="C121" s="4" t="s">
        <v>716</v>
      </c>
      <c r="D121" s="3">
        <v>26.95</v>
      </c>
      <c r="E121" s="3">
        <v>75.0</v>
      </c>
      <c r="F121" s="2">
        <f>14+2+2+2</f>
        <v>20</v>
      </c>
      <c r="G121" s="3">
        <v>4.0</v>
      </c>
      <c r="H121" s="3">
        <v>0.0</v>
      </c>
      <c r="I121" s="3">
        <v>1.0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>
        <v>801347.0</v>
      </c>
      <c r="B122" s="5" t="s">
        <v>717</v>
      </c>
      <c r="C122" s="4" t="s">
        <v>718</v>
      </c>
      <c r="D122" s="3">
        <v>26.95</v>
      </c>
      <c r="E122" s="3">
        <v>75.0</v>
      </c>
      <c r="F122" s="2">
        <f>12+2+4+1+15</f>
        <v>34</v>
      </c>
      <c r="G122" s="3">
        <v>4.0</v>
      </c>
      <c r="H122" s="3">
        <v>0.0</v>
      </c>
      <c r="I122" s="3">
        <v>1.0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>
        <v>801354.0</v>
      </c>
      <c r="B123" s="5" t="s">
        <v>719</v>
      </c>
      <c r="C123" s="4" t="s">
        <v>720</v>
      </c>
      <c r="D123" s="3">
        <v>26.95</v>
      </c>
      <c r="E123" s="3">
        <v>75.0</v>
      </c>
      <c r="F123" s="2">
        <f>14+2+4+10</f>
        <v>30</v>
      </c>
      <c r="G123" s="3">
        <v>4.0</v>
      </c>
      <c r="H123" s="3">
        <v>0.0</v>
      </c>
      <c r="I123" s="3">
        <v>1.0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>
        <v>801361.0</v>
      </c>
      <c r="B124" s="5" t="s">
        <v>721</v>
      </c>
      <c r="C124" s="4" t="s">
        <v>722</v>
      </c>
      <c r="D124" s="3">
        <v>26.95</v>
      </c>
      <c r="E124" s="3">
        <v>75.0</v>
      </c>
      <c r="F124" s="2">
        <f>9+2+4+17</f>
        <v>32</v>
      </c>
      <c r="G124" s="3">
        <v>4.0</v>
      </c>
      <c r="H124" s="3">
        <v>0.0</v>
      </c>
      <c r="I124" s="3">
        <v>1.0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>
        <v>801378.0</v>
      </c>
      <c r="B125" s="5" t="s">
        <v>723</v>
      </c>
      <c r="C125" s="4" t="s">
        <v>724</v>
      </c>
      <c r="D125" s="3">
        <v>26.95</v>
      </c>
      <c r="E125" s="3">
        <v>75.0</v>
      </c>
      <c r="F125" s="2">
        <f>6+2+3+21</f>
        <v>32</v>
      </c>
      <c r="G125" s="3">
        <v>4.0</v>
      </c>
      <c r="H125" s="3">
        <v>0.0</v>
      </c>
      <c r="I125" s="3">
        <v>1.0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>
        <v>801392.0</v>
      </c>
      <c r="B126" s="5" t="s">
        <v>725</v>
      </c>
      <c r="C126" s="4" t="s">
        <v>726</v>
      </c>
      <c r="D126" s="3">
        <v>26.95</v>
      </c>
      <c r="E126" s="3">
        <v>75.0</v>
      </c>
      <c r="F126" s="2">
        <f>2+2+4+18</f>
        <v>26</v>
      </c>
      <c r="G126" s="3">
        <v>4.0</v>
      </c>
      <c r="H126" s="3">
        <v>0.0</v>
      </c>
      <c r="I126" s="3">
        <v>1.0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>
        <v>801415.0</v>
      </c>
      <c r="B127" s="5" t="s">
        <v>727</v>
      </c>
      <c r="C127" s="4" t="s">
        <v>728</v>
      </c>
      <c r="D127" s="3">
        <v>26.95</v>
      </c>
      <c r="E127" s="3">
        <v>75.0</v>
      </c>
      <c r="F127" s="2">
        <f>5+2+4+15</f>
        <v>26</v>
      </c>
      <c r="G127" s="3">
        <v>4.0</v>
      </c>
      <c r="H127" s="3">
        <v>0.0</v>
      </c>
      <c r="I127" s="3">
        <v>1.0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>
        <v>801422.0</v>
      </c>
      <c r="B128" s="5" t="s">
        <v>729</v>
      </c>
      <c r="C128" s="4" t="s">
        <v>730</v>
      </c>
      <c r="D128" s="3">
        <v>26.95</v>
      </c>
      <c r="E128" s="3">
        <v>75.0</v>
      </c>
      <c r="F128" s="2">
        <f>3+1+3+9</f>
        <v>16</v>
      </c>
      <c r="G128" s="3">
        <v>4.0</v>
      </c>
      <c r="H128" s="3">
        <v>0.0</v>
      </c>
      <c r="I128" s="3">
        <v>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>
        <v>801439.0</v>
      </c>
      <c r="B129" s="5" t="s">
        <v>731</v>
      </c>
      <c r="C129" s="4" t="s">
        <v>732</v>
      </c>
      <c r="D129" s="3">
        <v>26.95</v>
      </c>
      <c r="E129" s="3">
        <v>75.0</v>
      </c>
      <c r="F129" s="2">
        <f>1+1+3+3</f>
        <v>8</v>
      </c>
      <c r="G129" s="3">
        <v>4.0</v>
      </c>
      <c r="H129" s="3">
        <v>0.0</v>
      </c>
      <c r="I129" s="3">
        <v>1.0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>
        <v>801446.0</v>
      </c>
      <c r="B130" s="5" t="s">
        <v>733</v>
      </c>
      <c r="C130" s="4" t="s">
        <v>734</v>
      </c>
      <c r="D130" s="3">
        <v>26.95</v>
      </c>
      <c r="E130" s="3">
        <v>75.0</v>
      </c>
      <c r="F130" s="2">
        <f>6+1+3+2</f>
        <v>12</v>
      </c>
      <c r="G130" s="3">
        <v>4.0</v>
      </c>
      <c r="H130" s="3">
        <v>0.0</v>
      </c>
      <c r="I130" s="3">
        <v>1.0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>
        <v>801453.0</v>
      </c>
      <c r="B131" s="5" t="s">
        <v>735</v>
      </c>
      <c r="C131" s="4" t="s">
        <v>736</v>
      </c>
      <c r="D131" s="3">
        <v>26.95</v>
      </c>
      <c r="E131" s="3">
        <v>75.0</v>
      </c>
      <c r="F131" s="2">
        <f>6+2+1</f>
        <v>9</v>
      </c>
      <c r="G131" s="3">
        <v>4.0</v>
      </c>
      <c r="H131" s="3">
        <v>0.0</v>
      </c>
      <c r="I131" s="3">
        <v>1.0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>
        <v>800029.0</v>
      </c>
      <c r="B132" s="5" t="s">
        <v>737</v>
      </c>
      <c r="C132" s="4" t="s">
        <v>738</v>
      </c>
      <c r="D132" s="3">
        <v>26.95</v>
      </c>
      <c r="E132" s="3">
        <v>75.0</v>
      </c>
      <c r="F132" s="2">
        <v>200.0</v>
      </c>
      <c r="G132" s="3">
        <v>4.0</v>
      </c>
      <c r="H132" s="3">
        <v>0.0</v>
      </c>
      <c r="I132" s="3">
        <v>1.0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>
        <v>800876.0</v>
      </c>
      <c r="B133" s="5" t="s">
        <v>739</v>
      </c>
      <c r="C133" s="4" t="s">
        <v>740</v>
      </c>
      <c r="D133" s="3">
        <v>26.95</v>
      </c>
      <c r="E133" s="3">
        <v>75.0</v>
      </c>
      <c r="F133" s="2">
        <f>13+2+2+1+6</f>
        <v>24</v>
      </c>
      <c r="G133" s="3">
        <v>4.0</v>
      </c>
      <c r="H133" s="3">
        <v>0.0</v>
      </c>
      <c r="I133" s="3">
        <v>1.0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>
        <v>800883.0</v>
      </c>
      <c r="B134" s="5" t="s">
        <v>741</v>
      </c>
      <c r="C134" s="4" t="s">
        <v>742</v>
      </c>
      <c r="D134" s="3">
        <v>26.95</v>
      </c>
      <c r="E134" s="3">
        <v>75.0</v>
      </c>
      <c r="F134" s="2">
        <f>16+2+2+9</f>
        <v>29</v>
      </c>
      <c r="G134" s="3">
        <v>4.0</v>
      </c>
      <c r="H134" s="3">
        <v>0.0</v>
      </c>
      <c r="I134" s="3">
        <v>1.0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>
        <v>800890.0</v>
      </c>
      <c r="B135" s="5" t="s">
        <v>743</v>
      </c>
      <c r="C135" s="4" t="s">
        <v>744</v>
      </c>
      <c r="D135" s="3">
        <v>26.95</v>
      </c>
      <c r="E135" s="3">
        <v>75.0</v>
      </c>
      <c r="F135" s="2">
        <f>10+2+2+1+12</f>
        <v>27</v>
      </c>
      <c r="G135" s="3">
        <v>4.0</v>
      </c>
      <c r="H135" s="3">
        <v>0.0</v>
      </c>
      <c r="I135" s="3">
        <v>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>
        <v>800906.0</v>
      </c>
      <c r="B136" s="5" t="s">
        <v>745</v>
      </c>
      <c r="C136" s="4" t="s">
        <v>746</v>
      </c>
      <c r="D136" s="3">
        <v>26.95</v>
      </c>
      <c r="E136" s="3">
        <v>75.0</v>
      </c>
      <c r="F136" s="2">
        <f>2+2+1+17+18</f>
        <v>40</v>
      </c>
      <c r="G136" s="3">
        <v>4.0</v>
      </c>
      <c r="H136" s="3">
        <v>0.0</v>
      </c>
      <c r="I136" s="3">
        <v>1.0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>
        <v>800913.0</v>
      </c>
      <c r="B137" s="5" t="s">
        <v>747</v>
      </c>
      <c r="C137" s="4" t="s">
        <v>748</v>
      </c>
      <c r="D137" s="3">
        <v>26.95</v>
      </c>
      <c r="E137" s="3">
        <v>75.0</v>
      </c>
      <c r="F137" s="2">
        <f>10+2+2+2+11</f>
        <v>27</v>
      </c>
      <c r="G137" s="3">
        <v>4.0</v>
      </c>
      <c r="H137" s="3">
        <v>0.0</v>
      </c>
      <c r="I137" s="3">
        <v>1.0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>
        <v>800920.0</v>
      </c>
      <c r="B138" s="5" t="s">
        <v>749</v>
      </c>
      <c r="C138" s="4" t="s">
        <v>750</v>
      </c>
      <c r="D138" s="3">
        <v>26.95</v>
      </c>
      <c r="E138" s="3">
        <v>75.0</v>
      </c>
      <c r="F138" s="2">
        <f>2+2+13+14</f>
        <v>31</v>
      </c>
      <c r="G138" s="3">
        <v>4.0</v>
      </c>
      <c r="H138" s="3">
        <v>0.0</v>
      </c>
      <c r="I138" s="3">
        <v>1.0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>
        <v>800937.0</v>
      </c>
      <c r="B139" s="5" t="s">
        <v>751</v>
      </c>
      <c r="C139" s="4" t="s">
        <v>752</v>
      </c>
      <c r="D139" s="3">
        <v>26.95</v>
      </c>
      <c r="E139" s="3">
        <v>75.0</v>
      </c>
      <c r="F139" s="2">
        <f>14+2+2+17</f>
        <v>35</v>
      </c>
      <c r="G139" s="3">
        <v>4.0</v>
      </c>
      <c r="H139" s="3">
        <v>0.0</v>
      </c>
      <c r="I139" s="3">
        <v>1.0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>
        <v>800944.0</v>
      </c>
      <c r="B140" s="5" t="s">
        <v>753</v>
      </c>
      <c r="C140" s="4" t="s">
        <v>754</v>
      </c>
      <c r="D140" s="3">
        <v>26.95</v>
      </c>
      <c r="E140" s="3">
        <v>75.0</v>
      </c>
      <c r="F140" s="2">
        <f>8+2+2+1+11</f>
        <v>24</v>
      </c>
      <c r="G140" s="3">
        <v>4.0</v>
      </c>
      <c r="H140" s="3">
        <v>0.0</v>
      </c>
      <c r="I140" s="3">
        <v>1.0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>
        <v>800951.0</v>
      </c>
      <c r="B141" s="5" t="s">
        <v>755</v>
      </c>
      <c r="C141" s="4" t="s">
        <v>756</v>
      </c>
      <c r="D141" s="3">
        <v>26.95</v>
      </c>
      <c r="E141" s="3">
        <v>75.0</v>
      </c>
      <c r="F141" s="2">
        <f>13+2+2+3+4</f>
        <v>24</v>
      </c>
      <c r="G141" s="3">
        <v>4.0</v>
      </c>
      <c r="H141" s="3">
        <v>0.0</v>
      </c>
      <c r="I141" s="3">
        <v>1.0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>
        <v>800968.0</v>
      </c>
      <c r="B142" s="5" t="s">
        <v>757</v>
      </c>
      <c r="C142" s="4" t="s">
        <v>758</v>
      </c>
      <c r="D142" s="3">
        <v>26.95</v>
      </c>
      <c r="E142" s="3">
        <v>75.0</v>
      </c>
      <c r="F142" s="2">
        <f>2+2+2+10+4+8</f>
        <v>28</v>
      </c>
      <c r="G142" s="3">
        <v>4.0</v>
      </c>
      <c r="H142" s="3">
        <v>0.0</v>
      </c>
      <c r="I142" s="3">
        <v>1.0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>
        <v>800975.0</v>
      </c>
      <c r="B143" s="5" t="s">
        <v>759</v>
      </c>
      <c r="C143" s="4" t="s">
        <v>760</v>
      </c>
      <c r="D143" s="3">
        <v>26.95</v>
      </c>
      <c r="E143" s="3">
        <v>75.0</v>
      </c>
      <c r="F143" s="2">
        <f>11+2+2+1+5</f>
        <v>21</v>
      </c>
      <c r="G143" s="3">
        <v>4.0</v>
      </c>
      <c r="H143" s="3">
        <v>0.0</v>
      </c>
      <c r="I143" s="3">
        <v>1.0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>
        <v>800982.0</v>
      </c>
      <c r="B144" s="5" t="s">
        <v>761</v>
      </c>
      <c r="C144" s="4" t="s">
        <v>762</v>
      </c>
      <c r="D144" s="3">
        <v>26.95</v>
      </c>
      <c r="E144" s="3">
        <v>75.0</v>
      </c>
      <c r="F144" s="2">
        <f>15+2+2+2</f>
        <v>21</v>
      </c>
      <c r="G144" s="3">
        <v>4.0</v>
      </c>
      <c r="H144" s="3">
        <v>0.0</v>
      </c>
      <c r="I144" s="3">
        <v>1.0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>
        <v>800999.0</v>
      </c>
      <c r="B145" s="5" t="s">
        <v>763</v>
      </c>
      <c r="C145" s="4" t="s">
        <v>764</v>
      </c>
      <c r="D145" s="3">
        <v>26.95</v>
      </c>
      <c r="E145" s="3">
        <v>75.0</v>
      </c>
      <c r="F145" s="2">
        <f>2+2+13+5+7</f>
        <v>29</v>
      </c>
      <c r="G145" s="3">
        <v>4.0</v>
      </c>
      <c r="H145" s="3">
        <v>0.0</v>
      </c>
      <c r="I145" s="3">
        <v>1.0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>
        <v>801002.0</v>
      </c>
      <c r="B146" s="5" t="s">
        <v>765</v>
      </c>
      <c r="C146" s="4" t="s">
        <v>766</v>
      </c>
      <c r="D146" s="3">
        <v>26.95</v>
      </c>
      <c r="E146" s="3">
        <v>75.0</v>
      </c>
      <c r="F146" s="2">
        <f>13+2+2+3+19</f>
        <v>39</v>
      </c>
      <c r="G146" s="3">
        <v>4.0</v>
      </c>
      <c r="H146" s="3">
        <v>0.0</v>
      </c>
      <c r="I146" s="3">
        <v>1.0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>
        <v>801019.0</v>
      </c>
      <c r="B147" s="5" t="s">
        <v>767</v>
      </c>
      <c r="C147" s="4" t="s">
        <v>768</v>
      </c>
      <c r="D147" s="3">
        <v>26.95</v>
      </c>
      <c r="E147" s="3">
        <v>75.0</v>
      </c>
      <c r="F147" s="2">
        <f>14+1+2+20</f>
        <v>37</v>
      </c>
      <c r="G147" s="3">
        <v>4.0</v>
      </c>
      <c r="H147" s="3">
        <v>0.0</v>
      </c>
      <c r="I147" s="3">
        <v>1.0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>
        <v>801026.0</v>
      </c>
      <c r="B148" s="5" t="s">
        <v>769</v>
      </c>
      <c r="C148" s="4" t="s">
        <v>770</v>
      </c>
      <c r="D148" s="3">
        <v>26.95</v>
      </c>
      <c r="E148" s="3">
        <v>75.0</v>
      </c>
      <c r="F148" s="2">
        <f>6+8+3+2+2+14</f>
        <v>35</v>
      </c>
      <c r="G148" s="3">
        <v>4.0</v>
      </c>
      <c r="H148" s="3">
        <v>0.0</v>
      </c>
      <c r="I148" s="3">
        <v>1.0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>
        <v>801033.0</v>
      </c>
      <c r="B149" s="5" t="s">
        <v>771</v>
      </c>
      <c r="C149" s="4" t="s">
        <v>772</v>
      </c>
      <c r="D149" s="3">
        <v>26.95</v>
      </c>
      <c r="E149" s="3">
        <v>75.0</v>
      </c>
      <c r="F149" s="2">
        <f>14+2+2+2+17</f>
        <v>37</v>
      </c>
      <c r="G149" s="3">
        <v>4.0</v>
      </c>
      <c r="H149" s="3">
        <v>0.0</v>
      </c>
      <c r="I149" s="3">
        <v>1.0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>
        <v>801040.0</v>
      </c>
      <c r="B150" s="5" t="s">
        <v>773</v>
      </c>
      <c r="C150" s="4" t="s">
        <v>774</v>
      </c>
      <c r="D150" s="3">
        <v>26.95</v>
      </c>
      <c r="E150" s="3">
        <v>75.0</v>
      </c>
      <c r="F150" s="2">
        <f>14+2+2+15</f>
        <v>33</v>
      </c>
      <c r="G150" s="3">
        <v>4.0</v>
      </c>
      <c r="H150" s="3">
        <v>0.0</v>
      </c>
      <c r="I150" s="3">
        <v>1.0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>
        <v>801057.0</v>
      </c>
      <c r="B151" s="5" t="s">
        <v>775</v>
      </c>
      <c r="C151" s="4" t="s">
        <v>776</v>
      </c>
      <c r="D151" s="3">
        <v>26.95</v>
      </c>
      <c r="E151" s="3">
        <v>75.0</v>
      </c>
      <c r="F151" s="2">
        <f>6+7+2+2+3+15</f>
        <v>35</v>
      </c>
      <c r="G151" s="3">
        <v>4.0</v>
      </c>
      <c r="H151" s="3">
        <v>0.0</v>
      </c>
      <c r="I151" s="3">
        <v>1.0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>
        <v>801071.0</v>
      </c>
      <c r="B152" s="5" t="s">
        <v>777</v>
      </c>
      <c r="C152" s="4" t="s">
        <v>778</v>
      </c>
      <c r="D152" s="3">
        <v>26.95</v>
      </c>
      <c r="E152" s="3">
        <v>75.0</v>
      </c>
      <c r="F152" s="2">
        <f>2+2+1+10+10</f>
        <v>25</v>
      </c>
      <c r="G152" s="3">
        <v>4.0</v>
      </c>
      <c r="H152" s="3">
        <v>0.0</v>
      </c>
      <c r="I152" s="3">
        <v>1.0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>
        <v>801095.0</v>
      </c>
      <c r="B153" s="5" t="s">
        <v>779</v>
      </c>
      <c r="C153" s="4" t="s">
        <v>780</v>
      </c>
      <c r="D153" s="3">
        <v>26.95</v>
      </c>
      <c r="E153" s="3">
        <v>75.0</v>
      </c>
      <c r="F153" s="2">
        <f>2+2+3+8+11</f>
        <v>26</v>
      </c>
      <c r="G153" s="3">
        <v>4.0</v>
      </c>
      <c r="H153" s="3">
        <v>0.0</v>
      </c>
      <c r="I153" s="3">
        <v>1.0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>
        <v>801101.0</v>
      </c>
      <c r="B154" s="5" t="s">
        <v>781</v>
      </c>
      <c r="C154" s="4" t="s">
        <v>782</v>
      </c>
      <c r="D154" s="3">
        <v>26.95</v>
      </c>
      <c r="E154" s="3">
        <v>75.0</v>
      </c>
      <c r="F154" s="2">
        <f>7+1+1+5</f>
        <v>14</v>
      </c>
      <c r="G154" s="3">
        <v>4.0</v>
      </c>
      <c r="H154" s="3">
        <v>0.0</v>
      </c>
      <c r="I154" s="3">
        <v>1.0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>
        <v>801118.0</v>
      </c>
      <c r="B155" s="5" t="s">
        <v>783</v>
      </c>
      <c r="C155" s="4" t="s">
        <v>784</v>
      </c>
      <c r="D155" s="3">
        <v>26.95</v>
      </c>
      <c r="E155" s="3">
        <v>75.0</v>
      </c>
      <c r="F155" s="2">
        <f>4+1+1+5</f>
        <v>11</v>
      </c>
      <c r="G155" s="3">
        <v>4.0</v>
      </c>
      <c r="H155" s="3">
        <v>0.0</v>
      </c>
      <c r="I155" s="3">
        <v>1.0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>
        <v>801125.0</v>
      </c>
      <c r="B156" s="5" t="s">
        <v>785</v>
      </c>
      <c r="C156" s="4" t="s">
        <v>786</v>
      </c>
      <c r="D156" s="3">
        <v>26.95</v>
      </c>
      <c r="E156" s="3">
        <v>75.0</v>
      </c>
      <c r="F156" s="2">
        <f>1+1+6+4</f>
        <v>12</v>
      </c>
      <c r="G156" s="3">
        <v>4.0</v>
      </c>
      <c r="H156" s="3">
        <v>0.0</v>
      </c>
      <c r="I156" s="3">
        <v>1.0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>
        <v>801132.0</v>
      </c>
      <c r="B157" s="5" t="s">
        <v>787</v>
      </c>
      <c r="C157" s="4" t="s">
        <v>788</v>
      </c>
      <c r="D157" s="3">
        <v>26.95</v>
      </c>
      <c r="E157" s="3">
        <v>75.0</v>
      </c>
      <c r="F157" s="2">
        <f>2+1+1+4</f>
        <v>8</v>
      </c>
      <c r="G157" s="3">
        <v>4.0</v>
      </c>
      <c r="H157" s="3">
        <v>0.0</v>
      </c>
      <c r="I157" s="3">
        <v>1.0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>
        <v>800081.0</v>
      </c>
      <c r="B158" s="5" t="s">
        <v>789</v>
      </c>
      <c r="C158" s="4" t="s">
        <v>790</v>
      </c>
      <c r="D158" s="3">
        <v>26.95</v>
      </c>
      <c r="E158" s="3">
        <v>75.0</v>
      </c>
      <c r="F158" s="2">
        <v>120.0</v>
      </c>
      <c r="G158" s="3">
        <v>4.0</v>
      </c>
      <c r="H158" s="3">
        <v>0.0</v>
      </c>
      <c r="I158" s="3">
        <v>1.0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>
        <v>802795.0</v>
      </c>
      <c r="B159" s="5" t="s">
        <v>791</v>
      </c>
      <c r="C159" s="4" t="s">
        <v>792</v>
      </c>
      <c r="D159" s="3">
        <v>26.95</v>
      </c>
      <c r="E159" s="3">
        <v>75.0</v>
      </c>
      <c r="F159" s="2">
        <f>15+2+2+1+4</f>
        <v>24</v>
      </c>
      <c r="G159" s="3">
        <v>4.0</v>
      </c>
      <c r="H159" s="3">
        <v>0.0</v>
      </c>
      <c r="I159" s="3">
        <v>1.0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>
        <v>802801.0</v>
      </c>
      <c r="B160" s="5" t="s">
        <v>793</v>
      </c>
      <c r="C160" s="4" t="s">
        <v>794</v>
      </c>
      <c r="D160" s="3">
        <v>26.95</v>
      </c>
      <c r="E160" s="3">
        <v>75.0</v>
      </c>
      <c r="F160" s="2">
        <f>19+2+2+1+9</f>
        <v>33</v>
      </c>
      <c r="G160" s="3">
        <v>4.0</v>
      </c>
      <c r="H160" s="3">
        <v>0.0</v>
      </c>
      <c r="I160" s="3">
        <v>1.0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>
        <v>802818.0</v>
      </c>
      <c r="B161" s="5" t="s">
        <v>795</v>
      </c>
      <c r="C161" s="4" t="s">
        <v>796</v>
      </c>
      <c r="D161" s="3">
        <v>26.95</v>
      </c>
      <c r="E161" s="3">
        <v>75.0</v>
      </c>
      <c r="F161" s="2">
        <f>11+2+2+3+15</f>
        <v>33</v>
      </c>
      <c r="G161" s="3">
        <v>4.0</v>
      </c>
      <c r="H161" s="3">
        <v>0.0</v>
      </c>
      <c r="I161" s="3">
        <v>1.0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>
        <v>802825.0</v>
      </c>
      <c r="B162" s="5" t="s">
        <v>797</v>
      </c>
      <c r="C162" s="4" t="s">
        <v>798</v>
      </c>
      <c r="D162" s="3">
        <v>26.95</v>
      </c>
      <c r="E162" s="3">
        <v>75.0</v>
      </c>
      <c r="F162" s="2">
        <f>6+6+2+2+3+14</f>
        <v>33</v>
      </c>
      <c r="G162" s="3">
        <v>4.0</v>
      </c>
      <c r="H162" s="3">
        <v>0.0</v>
      </c>
      <c r="I162" s="3">
        <v>1.0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>
        <v>802832.0</v>
      </c>
      <c r="B163" s="5" t="s">
        <v>799</v>
      </c>
      <c r="C163" s="4" t="s">
        <v>800</v>
      </c>
      <c r="D163" s="3">
        <v>26.95</v>
      </c>
      <c r="E163" s="3">
        <v>75.0</v>
      </c>
      <c r="F163" s="2">
        <f>2+2+2+13+8</f>
        <v>27</v>
      </c>
      <c r="G163" s="3">
        <v>4.0</v>
      </c>
      <c r="H163" s="3">
        <v>0.0</v>
      </c>
      <c r="I163" s="3">
        <v>1.0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>
        <v>802849.0</v>
      </c>
      <c r="B164" s="5" t="s">
        <v>801</v>
      </c>
      <c r="C164" s="4" t="s">
        <v>802</v>
      </c>
      <c r="D164" s="3">
        <v>26.95</v>
      </c>
      <c r="E164" s="3">
        <v>75.0</v>
      </c>
      <c r="F164" s="2">
        <f>9+2+2+2+13</f>
        <v>28</v>
      </c>
      <c r="G164" s="3">
        <v>4.0</v>
      </c>
      <c r="H164" s="3">
        <v>0.0</v>
      </c>
      <c r="I164" s="3">
        <v>1.0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>
        <v>802856.0</v>
      </c>
      <c r="B165" s="5" t="s">
        <v>803</v>
      </c>
      <c r="C165" s="4" t="s">
        <v>804</v>
      </c>
      <c r="D165" s="3">
        <v>26.95</v>
      </c>
      <c r="E165" s="3">
        <v>75.0</v>
      </c>
      <c r="F165" s="2">
        <f>2+2+3+12+14</f>
        <v>33</v>
      </c>
      <c r="G165" s="3">
        <v>4.0</v>
      </c>
      <c r="H165" s="3">
        <v>0.0</v>
      </c>
      <c r="I165" s="3">
        <v>1.0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>
        <v>802863.0</v>
      </c>
      <c r="B166" s="5" t="s">
        <v>805</v>
      </c>
      <c r="C166" s="4" t="s">
        <v>806</v>
      </c>
      <c r="D166" s="3">
        <v>26.95</v>
      </c>
      <c r="E166" s="3">
        <v>75.0</v>
      </c>
      <c r="F166" s="2">
        <f>5+3+2+2+13</f>
        <v>25</v>
      </c>
      <c r="G166" s="3">
        <v>4.0</v>
      </c>
      <c r="H166" s="3">
        <v>0.0</v>
      </c>
      <c r="I166" s="3">
        <v>1.0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>
        <v>802870.0</v>
      </c>
      <c r="B167" s="5" t="s">
        <v>807</v>
      </c>
      <c r="C167" s="4" t="s">
        <v>808</v>
      </c>
      <c r="D167" s="3">
        <v>26.95</v>
      </c>
      <c r="E167" s="3">
        <v>75.0</v>
      </c>
      <c r="F167" s="2">
        <f>6+2+2+2+12</f>
        <v>24</v>
      </c>
      <c r="G167" s="3">
        <v>4.0</v>
      </c>
      <c r="H167" s="3">
        <v>0.0</v>
      </c>
      <c r="I167" s="3">
        <v>1.0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>
        <v>802887.0</v>
      </c>
      <c r="B168" s="5" t="s">
        <v>809</v>
      </c>
      <c r="C168" s="4" t="s">
        <v>810</v>
      </c>
      <c r="D168" s="3">
        <v>26.95</v>
      </c>
      <c r="E168" s="3">
        <v>75.0</v>
      </c>
      <c r="F168" s="2">
        <f>2+2+1+15+18</f>
        <v>38</v>
      </c>
      <c r="G168" s="3">
        <v>4.0</v>
      </c>
      <c r="H168" s="3">
        <v>0.0</v>
      </c>
      <c r="I168" s="3">
        <v>1.0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>
        <v>802894.0</v>
      </c>
      <c r="B169" s="5" t="s">
        <v>811</v>
      </c>
      <c r="C169" s="4" t="s">
        <v>812</v>
      </c>
      <c r="D169" s="3">
        <v>26.95</v>
      </c>
      <c r="E169" s="3">
        <v>75.0</v>
      </c>
      <c r="F169" s="2">
        <f>12+2+2+2+11</f>
        <v>29</v>
      </c>
      <c r="G169" s="3">
        <v>4.0</v>
      </c>
      <c r="H169" s="3">
        <v>0.0</v>
      </c>
      <c r="I169" s="3">
        <v>1.0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>
        <v>802900.0</v>
      </c>
      <c r="B170" s="5" t="s">
        <v>813</v>
      </c>
      <c r="C170" s="4" t="s">
        <v>814</v>
      </c>
      <c r="D170" s="3">
        <v>26.95</v>
      </c>
      <c r="E170" s="3">
        <v>75.0</v>
      </c>
      <c r="F170" s="2">
        <f>12+2+2+2+16</f>
        <v>34</v>
      </c>
      <c r="G170" s="3">
        <v>4.0</v>
      </c>
      <c r="H170" s="3">
        <v>0.0</v>
      </c>
      <c r="I170" s="3">
        <v>1.0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>
        <v>802917.0</v>
      </c>
      <c r="B171" s="5" t="s">
        <v>815</v>
      </c>
      <c r="C171" s="4" t="s">
        <v>816</v>
      </c>
      <c r="D171" s="3">
        <v>26.95</v>
      </c>
      <c r="E171" s="3">
        <v>75.0</v>
      </c>
      <c r="F171" s="2">
        <f>15+2+2+1+16</f>
        <v>36</v>
      </c>
      <c r="G171" s="3">
        <v>4.0</v>
      </c>
      <c r="H171" s="3">
        <v>0.0</v>
      </c>
      <c r="I171" s="3">
        <v>1.0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>
        <v>802924.0</v>
      </c>
      <c r="B172" s="5" t="s">
        <v>817</v>
      </c>
      <c r="C172" s="4" t="s">
        <v>818</v>
      </c>
      <c r="D172" s="3">
        <v>26.95</v>
      </c>
      <c r="E172" s="3">
        <v>75.0</v>
      </c>
      <c r="F172" s="2">
        <f>2+2+13+12</f>
        <v>29</v>
      </c>
      <c r="G172" s="3">
        <v>4.0</v>
      </c>
      <c r="H172" s="3">
        <v>0.0</v>
      </c>
      <c r="I172" s="3">
        <v>1.0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>
        <v>802931.0</v>
      </c>
      <c r="B173" s="5" t="s">
        <v>819</v>
      </c>
      <c r="C173" s="4" t="s">
        <v>820</v>
      </c>
      <c r="D173" s="3">
        <v>26.95</v>
      </c>
      <c r="E173" s="3">
        <v>75.0</v>
      </c>
      <c r="F173" s="2">
        <f>12+2+2+14</f>
        <v>30</v>
      </c>
      <c r="G173" s="3">
        <v>4.0</v>
      </c>
      <c r="H173" s="3">
        <v>0.0</v>
      </c>
      <c r="I173" s="3">
        <v>1.0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>
        <v>802948.0</v>
      </c>
      <c r="B174" s="5" t="s">
        <v>821</v>
      </c>
      <c r="C174" s="4" t="s">
        <v>822</v>
      </c>
      <c r="D174" s="3">
        <v>26.95</v>
      </c>
      <c r="E174" s="3">
        <v>75.0</v>
      </c>
      <c r="F174" s="2">
        <f>13+2+2+4+7</f>
        <v>28</v>
      </c>
      <c r="G174" s="3">
        <v>4.0</v>
      </c>
      <c r="H174" s="3">
        <v>0.0</v>
      </c>
      <c r="I174" s="3">
        <v>1.0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>
        <v>802955.0</v>
      </c>
      <c r="B175" s="5" t="s">
        <v>823</v>
      </c>
      <c r="C175" s="4" t="s">
        <v>824</v>
      </c>
      <c r="D175" s="3">
        <v>26.95</v>
      </c>
      <c r="E175" s="3">
        <v>75.0</v>
      </c>
      <c r="F175" s="2">
        <f>2+2+1+4+12</f>
        <v>21</v>
      </c>
      <c r="G175" s="3">
        <v>4.0</v>
      </c>
      <c r="H175" s="3">
        <v>0.0</v>
      </c>
      <c r="I175" s="3">
        <v>1.0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>
        <v>802962.0</v>
      </c>
      <c r="B176" s="5" t="s">
        <v>825</v>
      </c>
      <c r="C176" s="4" t="s">
        <v>826</v>
      </c>
      <c r="D176" s="3">
        <v>26.95</v>
      </c>
      <c r="E176" s="3">
        <v>75.0</v>
      </c>
      <c r="F176" s="2">
        <f>9+4+2+2+1+12</f>
        <v>30</v>
      </c>
      <c r="G176" s="3">
        <v>4.0</v>
      </c>
      <c r="H176" s="3">
        <v>0.0</v>
      </c>
      <c r="I176" s="3">
        <v>1.0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>
        <v>802979.0</v>
      </c>
      <c r="B177" s="5" t="s">
        <v>827</v>
      </c>
      <c r="C177" s="4" t="s">
        <v>828</v>
      </c>
      <c r="D177" s="3">
        <v>26.95</v>
      </c>
      <c r="E177" s="3">
        <v>75.0</v>
      </c>
      <c r="F177" s="2">
        <f>14+2+2+1+4</f>
        <v>23</v>
      </c>
      <c r="G177" s="3">
        <v>4.0</v>
      </c>
      <c r="H177" s="3">
        <v>0.0</v>
      </c>
      <c r="I177" s="3">
        <v>1.0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>
        <v>802993.0</v>
      </c>
      <c r="B178" s="5" t="s">
        <v>829</v>
      </c>
      <c r="C178" s="4" t="s">
        <v>830</v>
      </c>
      <c r="D178" s="3">
        <v>26.95</v>
      </c>
      <c r="E178" s="3">
        <v>75.0</v>
      </c>
      <c r="F178" s="2">
        <f>11+2+2+1+11</f>
        <v>27</v>
      </c>
      <c r="G178" s="3">
        <v>4.0</v>
      </c>
      <c r="H178" s="3">
        <v>0.0</v>
      </c>
      <c r="I178" s="3">
        <v>1.0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>
        <v>803013.0</v>
      </c>
      <c r="B179" s="5" t="s">
        <v>831</v>
      </c>
      <c r="C179" s="4" t="s">
        <v>832</v>
      </c>
      <c r="D179" s="3">
        <v>26.95</v>
      </c>
      <c r="E179" s="3">
        <v>75.0</v>
      </c>
      <c r="F179" s="2">
        <f>2+2+1+11+8</f>
        <v>24</v>
      </c>
      <c r="G179" s="3">
        <v>4.0</v>
      </c>
      <c r="H179" s="3">
        <v>0.0</v>
      </c>
      <c r="I179" s="3">
        <v>1.0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>
        <v>803020.0</v>
      </c>
      <c r="B180" s="5" t="s">
        <v>833</v>
      </c>
      <c r="C180" s="4" t="s">
        <v>834</v>
      </c>
      <c r="D180" s="3">
        <v>26.95</v>
      </c>
      <c r="E180" s="3">
        <v>75.0</v>
      </c>
      <c r="F180" s="2">
        <f>6+1+1+1+9</f>
        <v>18</v>
      </c>
      <c r="G180" s="3">
        <v>4.0</v>
      </c>
      <c r="H180" s="3">
        <v>0.0</v>
      </c>
      <c r="I180" s="3">
        <v>1.0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>
        <v>803037.0</v>
      </c>
      <c r="B181" s="5" t="s">
        <v>835</v>
      </c>
      <c r="C181" s="4" t="s">
        <v>836</v>
      </c>
      <c r="D181" s="3">
        <v>26.95</v>
      </c>
      <c r="E181" s="3">
        <v>75.0</v>
      </c>
      <c r="F181" s="2">
        <f>1+1+6+3</f>
        <v>11</v>
      </c>
      <c r="G181" s="3">
        <v>4.0</v>
      </c>
      <c r="H181" s="3">
        <v>0.0</v>
      </c>
      <c r="I181" s="3">
        <v>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>
        <v>803044.0</v>
      </c>
      <c r="B182" s="5" t="s">
        <v>837</v>
      </c>
      <c r="C182" s="4" t="s">
        <v>838</v>
      </c>
      <c r="D182" s="3">
        <v>26.95</v>
      </c>
      <c r="E182" s="3">
        <v>75.0</v>
      </c>
      <c r="F182" s="2">
        <f>4+1+1+7</f>
        <v>13</v>
      </c>
      <c r="G182" s="3">
        <v>4.0</v>
      </c>
      <c r="H182" s="3">
        <v>0.0</v>
      </c>
      <c r="I182" s="3">
        <v>1.0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>
        <v>803051.0</v>
      </c>
      <c r="B183" s="5" t="s">
        <v>839</v>
      </c>
      <c r="C183" s="4" t="s">
        <v>840</v>
      </c>
      <c r="D183" s="3">
        <v>26.95</v>
      </c>
      <c r="E183" s="3">
        <v>75.0</v>
      </c>
      <c r="F183" s="2">
        <f>1+1+6+4</f>
        <v>12</v>
      </c>
      <c r="G183" s="3">
        <v>4.0</v>
      </c>
      <c r="H183" s="3">
        <v>0.0</v>
      </c>
      <c r="I183" s="3">
        <v>1.0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>
        <v>800043.0</v>
      </c>
      <c r="B184" s="5" t="s">
        <v>841</v>
      </c>
      <c r="C184" s="4" t="s">
        <v>842</v>
      </c>
      <c r="D184" s="3">
        <v>26.95</v>
      </c>
      <c r="E184" s="3">
        <v>75.0</v>
      </c>
      <c r="F184" s="2">
        <v>360.0</v>
      </c>
      <c r="G184" s="3">
        <v>4.0</v>
      </c>
      <c r="H184" s="3">
        <v>0.0</v>
      </c>
      <c r="I184" s="3">
        <v>1.0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>
        <v>801514.0</v>
      </c>
      <c r="B185" s="5" t="s">
        <v>843</v>
      </c>
      <c r="C185" s="4" t="s">
        <v>844</v>
      </c>
      <c r="D185" s="3">
        <v>26.95</v>
      </c>
      <c r="E185" s="3">
        <v>75.0</v>
      </c>
      <c r="F185" s="2">
        <f>2+2+2+6+1+14</f>
        <v>27</v>
      </c>
      <c r="G185" s="3">
        <v>4.0</v>
      </c>
      <c r="H185" s="3">
        <v>0.0</v>
      </c>
      <c r="I185" s="3">
        <v>1.0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>
        <v>801521.0</v>
      </c>
      <c r="B186" s="5" t="s">
        <v>845</v>
      </c>
      <c r="C186" s="4" t="s">
        <v>846</v>
      </c>
      <c r="D186" s="3">
        <v>26.95</v>
      </c>
      <c r="E186" s="3">
        <v>75.0</v>
      </c>
      <c r="F186" s="2">
        <f>1+14+2+2+2+13</f>
        <v>34</v>
      </c>
      <c r="G186" s="3">
        <v>4.0</v>
      </c>
      <c r="H186" s="3">
        <v>0.0</v>
      </c>
      <c r="I186" s="3">
        <v>1.0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>
        <v>801538.0</v>
      </c>
      <c r="B187" s="5" t="s">
        <v>847</v>
      </c>
      <c r="C187" s="4" t="s">
        <v>848</v>
      </c>
      <c r="D187" s="3">
        <v>26.95</v>
      </c>
      <c r="E187" s="3">
        <v>75.0</v>
      </c>
      <c r="F187" s="2">
        <f>1+4+6+2+2+4+14</f>
        <v>33</v>
      </c>
      <c r="G187" s="3">
        <v>4.0</v>
      </c>
      <c r="H187" s="3">
        <v>0.0</v>
      </c>
      <c r="I187" s="3">
        <v>1.0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>
        <v>801545.0</v>
      </c>
      <c r="B188" s="5" t="s">
        <v>849</v>
      </c>
      <c r="C188" s="4" t="s">
        <v>850</v>
      </c>
      <c r="D188" s="3">
        <v>26.95</v>
      </c>
      <c r="E188" s="3">
        <v>75.0</v>
      </c>
      <c r="F188" s="2">
        <f>1+8+6+2+2+1+11</f>
        <v>31</v>
      </c>
      <c r="G188" s="3">
        <v>4.0</v>
      </c>
      <c r="H188" s="3">
        <v>0.0</v>
      </c>
      <c r="I188" s="3">
        <v>1.0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>
        <v>801552.0</v>
      </c>
      <c r="B189" s="5" t="s">
        <v>851</v>
      </c>
      <c r="C189" s="4" t="s">
        <v>852</v>
      </c>
      <c r="D189" s="3">
        <v>26.95</v>
      </c>
      <c r="E189" s="3">
        <v>75.0</v>
      </c>
      <c r="F189" s="2">
        <f>1+5+8+2+2+12</f>
        <v>30</v>
      </c>
      <c r="G189" s="3">
        <v>4.0</v>
      </c>
      <c r="H189" s="3">
        <v>0.0</v>
      </c>
      <c r="I189" s="3">
        <v>1.0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>
        <v>801569.0</v>
      </c>
      <c r="B190" s="5" t="s">
        <v>853</v>
      </c>
      <c r="C190" s="4" t="s">
        <v>854</v>
      </c>
      <c r="D190" s="3">
        <v>26.95</v>
      </c>
      <c r="E190" s="3">
        <v>75.0</v>
      </c>
      <c r="F190" s="2">
        <f>2+2+1+8+1+8+4</f>
        <v>26</v>
      </c>
      <c r="G190" s="3">
        <v>4.0</v>
      </c>
      <c r="H190" s="3">
        <v>0.0</v>
      </c>
      <c r="I190" s="3">
        <v>1.0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>
        <v>801576.0</v>
      </c>
      <c r="B191" s="5" t="s">
        <v>855</v>
      </c>
      <c r="C191" s="4" t="s">
        <v>856</v>
      </c>
      <c r="D191" s="3">
        <v>26.95</v>
      </c>
      <c r="E191" s="3">
        <v>75.0</v>
      </c>
      <c r="F191" s="2">
        <f>1+11+2+2+2+9</f>
        <v>27</v>
      </c>
      <c r="G191" s="3">
        <v>4.0</v>
      </c>
      <c r="H191" s="3">
        <v>0.0</v>
      </c>
      <c r="I191" s="3">
        <v>1.0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>
        <v>801583.0</v>
      </c>
      <c r="B192" s="5" t="s">
        <v>857</v>
      </c>
      <c r="C192" s="4" t="s">
        <v>858</v>
      </c>
      <c r="D192" s="3">
        <v>26.95</v>
      </c>
      <c r="E192" s="3">
        <v>75.0</v>
      </c>
      <c r="F192" s="2">
        <f>1+9+4+2+2+2+16</f>
        <v>36</v>
      </c>
      <c r="G192" s="3">
        <v>4.0</v>
      </c>
      <c r="H192" s="3">
        <v>0.0</v>
      </c>
      <c r="I192" s="3">
        <v>1.0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>
        <v>801590.0</v>
      </c>
      <c r="B193" s="5" t="s">
        <v>859</v>
      </c>
      <c r="C193" s="4" t="s">
        <v>860</v>
      </c>
      <c r="D193" s="3">
        <v>26.95</v>
      </c>
      <c r="E193" s="3">
        <v>75.0</v>
      </c>
      <c r="F193" s="2">
        <f>1+8+5+2+2+3+12</f>
        <v>33</v>
      </c>
      <c r="G193" s="3">
        <v>4.0</v>
      </c>
      <c r="H193" s="3">
        <v>0.0</v>
      </c>
      <c r="I193" s="3">
        <v>1.0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>
        <v>801606.0</v>
      </c>
      <c r="B194" s="5" t="s">
        <v>861</v>
      </c>
      <c r="C194" s="4" t="s">
        <v>862</v>
      </c>
      <c r="D194" s="3">
        <v>26.95</v>
      </c>
      <c r="E194" s="3">
        <v>75.0</v>
      </c>
      <c r="F194" s="2">
        <f>1+6+6+2+2+4+14</f>
        <v>35</v>
      </c>
      <c r="G194" s="3">
        <v>4.0</v>
      </c>
      <c r="H194" s="3">
        <v>0.0</v>
      </c>
      <c r="I194" s="3">
        <v>1.0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>
        <v>801613.0</v>
      </c>
      <c r="B195" s="5" t="s">
        <v>863</v>
      </c>
      <c r="C195" s="4" t="s">
        <v>864</v>
      </c>
      <c r="D195" s="3">
        <v>26.95</v>
      </c>
      <c r="E195" s="3">
        <v>75.0</v>
      </c>
      <c r="F195" s="2">
        <f>2+2+5+7+1+11</f>
        <v>28</v>
      </c>
      <c r="G195" s="3">
        <v>4.0</v>
      </c>
      <c r="H195" s="3">
        <v>0.0</v>
      </c>
      <c r="I195" s="3">
        <v>1.0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>
        <v>801620.0</v>
      </c>
      <c r="B196" s="5" t="s">
        <v>865</v>
      </c>
      <c r="C196" s="4" t="s">
        <v>866</v>
      </c>
      <c r="D196" s="3">
        <v>26.95</v>
      </c>
      <c r="E196" s="3">
        <v>75.0</v>
      </c>
      <c r="F196" s="2">
        <f>1+12+2+2+2+7+19</f>
        <v>45</v>
      </c>
      <c r="G196" s="3">
        <v>4.0</v>
      </c>
      <c r="H196" s="3">
        <v>0.0</v>
      </c>
      <c r="I196" s="3">
        <v>1.0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>
        <v>801637.0</v>
      </c>
      <c r="B197" s="5" t="s">
        <v>867</v>
      </c>
      <c r="C197" s="4" t="s">
        <v>868</v>
      </c>
      <c r="D197" s="3">
        <v>26.95</v>
      </c>
      <c r="E197" s="3">
        <v>75.0</v>
      </c>
      <c r="F197" s="2">
        <f>2+2+2+12+1+3+11</f>
        <v>33</v>
      </c>
      <c r="G197" s="3">
        <v>4.0</v>
      </c>
      <c r="H197" s="3">
        <v>0.0</v>
      </c>
      <c r="I197" s="3">
        <v>1.0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>
        <v>801644.0</v>
      </c>
      <c r="B198" s="5" t="s">
        <v>869</v>
      </c>
      <c r="C198" s="4" t="s">
        <v>870</v>
      </c>
      <c r="D198" s="3">
        <v>26.95</v>
      </c>
      <c r="E198" s="3">
        <v>75.0</v>
      </c>
      <c r="F198" s="2">
        <f>1+12+2+2+1+13</f>
        <v>31</v>
      </c>
      <c r="G198" s="3">
        <v>4.0</v>
      </c>
      <c r="H198" s="3">
        <v>0.0</v>
      </c>
      <c r="I198" s="3">
        <v>1.0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>
        <v>801651.0</v>
      </c>
      <c r="B199" s="5" t="s">
        <v>871</v>
      </c>
      <c r="C199" s="4" t="s">
        <v>872</v>
      </c>
      <c r="D199" s="3">
        <v>26.95</v>
      </c>
      <c r="E199" s="3">
        <v>75.0</v>
      </c>
      <c r="F199" s="2">
        <f>2+2+2+4+8+1+14</f>
        <v>33</v>
      </c>
      <c r="G199" s="3">
        <v>4.0</v>
      </c>
      <c r="H199" s="3">
        <v>0.0</v>
      </c>
      <c r="I199" s="3">
        <v>1.0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>
        <v>801668.0</v>
      </c>
      <c r="B200" s="5" t="s">
        <v>873</v>
      </c>
      <c r="C200" s="4" t="s">
        <v>874</v>
      </c>
      <c r="D200" s="3">
        <v>26.95</v>
      </c>
      <c r="E200" s="3">
        <v>75.0</v>
      </c>
      <c r="F200" s="2">
        <f>1+1+4+9+2+2+1+14</f>
        <v>34</v>
      </c>
      <c r="G200" s="3">
        <v>4.0</v>
      </c>
      <c r="H200" s="3">
        <v>0.0</v>
      </c>
      <c r="I200" s="3">
        <v>1.0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>
        <v>801675.0</v>
      </c>
      <c r="B201" s="5" t="s">
        <v>875</v>
      </c>
      <c r="C201" s="4" t="s">
        <v>876</v>
      </c>
      <c r="D201" s="3">
        <v>26.95</v>
      </c>
      <c r="E201" s="3">
        <v>75.0</v>
      </c>
      <c r="F201" s="2">
        <f>2+2+2+16+1+13</f>
        <v>36</v>
      </c>
      <c r="G201" s="3">
        <v>4.0</v>
      </c>
      <c r="H201" s="3">
        <v>0.0</v>
      </c>
      <c r="I201" s="3">
        <v>1.0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>
        <v>801682.0</v>
      </c>
      <c r="B202" s="5" t="s">
        <v>877</v>
      </c>
      <c r="C202" s="4" t="s">
        <v>878</v>
      </c>
      <c r="D202" s="3">
        <v>26.95</v>
      </c>
      <c r="E202" s="3">
        <v>75.0</v>
      </c>
      <c r="F202" s="2">
        <f>1+14+2+2+1+16</f>
        <v>36</v>
      </c>
      <c r="G202" s="3">
        <v>4.0</v>
      </c>
      <c r="H202" s="3">
        <v>0.0</v>
      </c>
      <c r="I202" s="3">
        <v>1.0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>
        <v>801699.0</v>
      </c>
      <c r="B203" s="5" t="s">
        <v>879</v>
      </c>
      <c r="C203" s="4" t="s">
        <v>880</v>
      </c>
      <c r="D203" s="3">
        <v>26.95</v>
      </c>
      <c r="E203" s="3">
        <v>75.0</v>
      </c>
      <c r="F203" s="2">
        <f>1+12+2+2+1+12</f>
        <v>30</v>
      </c>
      <c r="G203" s="3">
        <v>4.0</v>
      </c>
      <c r="H203" s="3">
        <v>0.0</v>
      </c>
      <c r="I203" s="3">
        <v>1.0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>
        <v>801712.0</v>
      </c>
      <c r="B204" s="5" t="s">
        <v>881</v>
      </c>
      <c r="C204" s="4" t="s">
        <v>882</v>
      </c>
      <c r="D204" s="3">
        <v>26.95</v>
      </c>
      <c r="E204" s="3">
        <v>75.0</v>
      </c>
      <c r="F204" s="2">
        <f>2+2+1+11+1+11</f>
        <v>28</v>
      </c>
      <c r="G204" s="3">
        <v>4.0</v>
      </c>
      <c r="H204" s="3">
        <v>0.0</v>
      </c>
      <c r="I204" s="3">
        <v>1.0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>
        <v>801736.0</v>
      </c>
      <c r="B205" s="5" t="s">
        <v>883</v>
      </c>
      <c r="C205" s="4" t="s">
        <v>884</v>
      </c>
      <c r="D205" s="3">
        <v>26.95</v>
      </c>
      <c r="E205" s="3">
        <v>75.0</v>
      </c>
      <c r="F205" s="2">
        <f>1+11+2+2+1+9</f>
        <v>26</v>
      </c>
      <c r="G205" s="3">
        <v>4.0</v>
      </c>
      <c r="H205" s="3">
        <v>0.0</v>
      </c>
      <c r="I205" s="3">
        <v>1.0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>
        <v>801743.0</v>
      </c>
      <c r="B206" s="5" t="s">
        <v>885</v>
      </c>
      <c r="C206" s="4" t="s">
        <v>886</v>
      </c>
      <c r="D206" s="3">
        <v>26.95</v>
      </c>
      <c r="E206" s="3">
        <v>75.0</v>
      </c>
      <c r="F206" s="2">
        <f>1+1+11+1+6</f>
        <v>20</v>
      </c>
      <c r="G206" s="3">
        <v>4.0</v>
      </c>
      <c r="H206" s="3">
        <v>0.0</v>
      </c>
      <c r="I206" s="3">
        <v>1.0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>
        <v>801750.0</v>
      </c>
      <c r="B207" s="5" t="s">
        <v>887</v>
      </c>
      <c r="C207" s="4" t="s">
        <v>888</v>
      </c>
      <c r="D207" s="3">
        <v>26.95</v>
      </c>
      <c r="E207" s="3">
        <v>75.0</v>
      </c>
      <c r="F207" s="2">
        <f>1+2+1+1+6</f>
        <v>11</v>
      </c>
      <c r="G207" s="3">
        <v>4.0</v>
      </c>
      <c r="H207" s="3">
        <v>0.0</v>
      </c>
      <c r="I207" s="3">
        <v>1.0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>
        <v>801767.0</v>
      </c>
      <c r="B208" s="5" t="s">
        <v>889</v>
      </c>
      <c r="C208" s="4" t="s">
        <v>890</v>
      </c>
      <c r="D208" s="3">
        <v>26.95</v>
      </c>
      <c r="E208" s="3">
        <v>75.0</v>
      </c>
      <c r="F208" s="2">
        <f>1+2+1+1+2+9</f>
        <v>16</v>
      </c>
      <c r="G208" s="3">
        <v>4.0</v>
      </c>
      <c r="H208" s="3">
        <v>0.0</v>
      </c>
      <c r="I208" s="3">
        <v>1.0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>
        <v>801774.0</v>
      </c>
      <c r="B209" s="5" t="s">
        <v>891</v>
      </c>
      <c r="C209" s="4" t="s">
        <v>892</v>
      </c>
      <c r="D209" s="3">
        <v>26.95</v>
      </c>
      <c r="E209" s="3">
        <v>75.0</v>
      </c>
      <c r="F209" s="2">
        <f>1+2+1+1+5+7</f>
        <v>17</v>
      </c>
      <c r="G209" s="3">
        <v>4.0</v>
      </c>
      <c r="H209" s="3">
        <v>0.0</v>
      </c>
      <c r="I209" s="3">
        <v>1.0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>
        <v>800050.0</v>
      </c>
      <c r="B210" s="5" t="s">
        <v>893</v>
      </c>
      <c r="C210" s="4" t="s">
        <v>894</v>
      </c>
      <c r="D210" s="3">
        <v>26.95</v>
      </c>
      <c r="E210" s="3">
        <v>75.0</v>
      </c>
      <c r="F210" s="2">
        <v>270.0</v>
      </c>
      <c r="G210" s="3">
        <v>4.0</v>
      </c>
      <c r="H210" s="3">
        <v>0.0</v>
      </c>
      <c r="I210" s="3">
        <v>1.0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>
        <v>801835.0</v>
      </c>
      <c r="B211" s="5" t="s">
        <v>895</v>
      </c>
      <c r="C211" s="4" t="s">
        <v>896</v>
      </c>
      <c r="D211" s="3">
        <v>26.95</v>
      </c>
      <c r="E211" s="3">
        <v>75.0</v>
      </c>
      <c r="F211" s="2">
        <f>1+11+2+2+3</f>
        <v>19</v>
      </c>
      <c r="G211" s="3">
        <v>4.0</v>
      </c>
      <c r="H211" s="3">
        <v>0.0</v>
      </c>
      <c r="I211" s="3">
        <v>1.0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>
        <v>801842.0</v>
      </c>
      <c r="B212" s="5" t="s">
        <v>897</v>
      </c>
      <c r="C212" s="4" t="s">
        <v>898</v>
      </c>
      <c r="D212" s="3">
        <v>26.95</v>
      </c>
      <c r="E212" s="3">
        <v>75.0</v>
      </c>
      <c r="F212" s="2">
        <f>2+2+2+11+15</f>
        <v>32</v>
      </c>
      <c r="G212" s="3">
        <v>4.0</v>
      </c>
      <c r="H212" s="3">
        <v>0.0</v>
      </c>
      <c r="I212" s="3">
        <v>1.0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>
        <v>801859.0</v>
      </c>
      <c r="B213" s="5" t="s">
        <v>899</v>
      </c>
      <c r="C213" s="4" t="s">
        <v>900</v>
      </c>
      <c r="D213" s="3">
        <v>26.95</v>
      </c>
      <c r="E213" s="3">
        <v>75.0</v>
      </c>
      <c r="F213" s="2">
        <f>12+2+2+1+12</f>
        <v>29</v>
      </c>
      <c r="G213" s="3">
        <v>4.0</v>
      </c>
      <c r="H213" s="3">
        <v>0.0</v>
      </c>
      <c r="I213" s="3">
        <v>1.0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>
        <v>801866.0</v>
      </c>
      <c r="B214" s="5" t="s">
        <v>901</v>
      </c>
      <c r="C214" s="4" t="s">
        <v>902</v>
      </c>
      <c r="D214" s="3">
        <v>26.95</v>
      </c>
      <c r="E214" s="3">
        <v>75.0</v>
      </c>
      <c r="F214" s="2">
        <f>2+2+1+11+8+2</f>
        <v>26</v>
      </c>
      <c r="G214" s="3">
        <v>4.0</v>
      </c>
      <c r="H214" s="3">
        <v>0.0</v>
      </c>
      <c r="I214" s="3">
        <v>1.0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>
        <v>801873.0</v>
      </c>
      <c r="B215" s="5" t="s">
        <v>903</v>
      </c>
      <c r="C215" s="4" t="s">
        <v>904</v>
      </c>
      <c r="D215" s="3">
        <v>26.95</v>
      </c>
      <c r="E215" s="3">
        <v>75.0</v>
      </c>
      <c r="F215" s="2">
        <f>12+2+2+4</f>
        <v>20</v>
      </c>
      <c r="G215" s="3">
        <v>4.0</v>
      </c>
      <c r="H215" s="3">
        <v>0.0</v>
      </c>
      <c r="I215" s="3">
        <v>1.0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>
        <v>801880.0</v>
      </c>
      <c r="B216" s="5" t="s">
        <v>905</v>
      </c>
      <c r="C216" s="4" t="s">
        <v>906</v>
      </c>
      <c r="D216" s="3">
        <v>26.95</v>
      </c>
      <c r="E216" s="3">
        <v>75.0</v>
      </c>
      <c r="F216" s="2">
        <f>1+11+2+2+3+6</f>
        <v>25</v>
      </c>
      <c r="G216" s="3">
        <v>4.0</v>
      </c>
      <c r="H216" s="3">
        <v>0.0</v>
      </c>
      <c r="I216" s="3">
        <v>1.0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>
        <v>801897.0</v>
      </c>
      <c r="B217" s="5" t="s">
        <v>907</v>
      </c>
      <c r="C217" s="4" t="s">
        <v>908</v>
      </c>
      <c r="D217" s="3">
        <v>26.95</v>
      </c>
      <c r="E217" s="3">
        <v>75.0</v>
      </c>
      <c r="F217" s="2">
        <f>2+8+2+2+1+11</f>
        <v>26</v>
      </c>
      <c r="G217" s="3">
        <v>4.0</v>
      </c>
      <c r="H217" s="3">
        <v>0.0</v>
      </c>
      <c r="I217" s="3">
        <v>1.0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>
        <v>801903.0</v>
      </c>
      <c r="B218" s="5" t="s">
        <v>909</v>
      </c>
      <c r="C218" s="4" t="s">
        <v>910</v>
      </c>
      <c r="D218" s="3">
        <v>26.95</v>
      </c>
      <c r="E218" s="3">
        <v>75.0</v>
      </c>
      <c r="F218" s="2">
        <f>2+2+3+2+14+1</f>
        <v>24</v>
      </c>
      <c r="G218" s="3">
        <v>4.0</v>
      </c>
      <c r="H218" s="3">
        <v>0.0</v>
      </c>
      <c r="I218" s="3">
        <v>1.0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>
        <v>801910.0</v>
      </c>
      <c r="B219" s="5" t="s">
        <v>911</v>
      </c>
      <c r="C219" s="4" t="s">
        <v>912</v>
      </c>
      <c r="D219" s="3">
        <v>26.95</v>
      </c>
      <c r="E219" s="3">
        <v>75.0</v>
      </c>
      <c r="F219" s="2">
        <f>2+2+1+3+14</f>
        <v>22</v>
      </c>
      <c r="G219" s="3">
        <v>4.0</v>
      </c>
      <c r="H219" s="3">
        <v>0.0</v>
      </c>
      <c r="I219" s="3">
        <v>1.0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>
        <v>801927.0</v>
      </c>
      <c r="B220" s="5" t="s">
        <v>913</v>
      </c>
      <c r="C220" s="4" t="s">
        <v>914</v>
      </c>
      <c r="D220" s="3">
        <v>26.95</v>
      </c>
      <c r="E220" s="3">
        <v>75.0</v>
      </c>
      <c r="F220" s="2">
        <f>11+2+2+9</f>
        <v>24</v>
      </c>
      <c r="G220" s="3">
        <v>4.0</v>
      </c>
      <c r="H220" s="3">
        <v>0.0</v>
      </c>
      <c r="I220" s="3">
        <v>1.0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">
        <v>801934.0</v>
      </c>
      <c r="B221" s="5" t="s">
        <v>915</v>
      </c>
      <c r="C221" s="4" t="s">
        <v>916</v>
      </c>
      <c r="D221" s="3">
        <v>26.95</v>
      </c>
      <c r="E221" s="3">
        <v>75.0</v>
      </c>
      <c r="F221" s="2">
        <f>10+2+2+3+5</f>
        <v>22</v>
      </c>
      <c r="G221" s="3">
        <v>4.0</v>
      </c>
      <c r="H221" s="3">
        <v>0.0</v>
      </c>
      <c r="I221" s="3">
        <v>1.0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>
        <v>801941.0</v>
      </c>
      <c r="B222" s="5" t="s">
        <v>917</v>
      </c>
      <c r="C222" s="4" t="s">
        <v>918</v>
      </c>
      <c r="D222" s="3">
        <v>26.95</v>
      </c>
      <c r="E222" s="3">
        <v>75.0</v>
      </c>
      <c r="F222" s="2">
        <f>2+2+2+12+15</f>
        <v>33</v>
      </c>
      <c r="G222" s="3">
        <v>4.0</v>
      </c>
      <c r="H222" s="3">
        <v>0.0</v>
      </c>
      <c r="I222" s="3">
        <v>1.0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">
        <v>801958.0</v>
      </c>
      <c r="B223" s="5" t="s">
        <v>919</v>
      </c>
      <c r="C223" s="4" t="s">
        <v>920</v>
      </c>
      <c r="D223" s="3">
        <v>26.95</v>
      </c>
      <c r="E223" s="3">
        <v>75.0</v>
      </c>
      <c r="F223" s="2">
        <f>14+2+2+14</f>
        <v>32</v>
      </c>
      <c r="G223" s="3">
        <v>4.0</v>
      </c>
      <c r="H223" s="3">
        <v>0.0</v>
      </c>
      <c r="I223" s="3">
        <v>1.0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">
        <v>801965.0</v>
      </c>
      <c r="B224" s="5" t="s">
        <v>921</v>
      </c>
      <c r="C224" s="4" t="s">
        <v>922</v>
      </c>
      <c r="D224" s="3">
        <v>26.95</v>
      </c>
      <c r="E224" s="3">
        <v>75.0</v>
      </c>
      <c r="F224" s="2">
        <f>14+2+2+2+11</f>
        <v>31</v>
      </c>
      <c r="G224" s="3">
        <v>4.0</v>
      </c>
      <c r="H224" s="3">
        <v>0.0</v>
      </c>
      <c r="I224" s="3">
        <v>1.0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">
        <v>801972.0</v>
      </c>
      <c r="B225" s="5" t="s">
        <v>923</v>
      </c>
      <c r="C225" s="4" t="s">
        <v>924</v>
      </c>
      <c r="D225" s="3">
        <v>26.95</v>
      </c>
      <c r="E225" s="3">
        <v>75.0</v>
      </c>
      <c r="F225" s="2">
        <f>12+2+2+1+13</f>
        <v>30</v>
      </c>
      <c r="G225" s="3">
        <v>4.0</v>
      </c>
      <c r="H225" s="3">
        <v>0.0</v>
      </c>
      <c r="I225" s="3">
        <v>1.0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>
        <v>801989.0</v>
      </c>
      <c r="B226" s="5" t="s">
        <v>925</v>
      </c>
      <c r="C226" s="4" t="s">
        <v>926</v>
      </c>
      <c r="D226" s="3">
        <v>26.95</v>
      </c>
      <c r="E226" s="3">
        <v>75.0</v>
      </c>
      <c r="F226" s="2">
        <f>2+2+2+16+15</f>
        <v>37</v>
      </c>
      <c r="G226" s="3">
        <v>4.0</v>
      </c>
      <c r="H226" s="3">
        <v>0.0</v>
      </c>
      <c r="I226" s="3">
        <v>1.0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">
        <v>801996.0</v>
      </c>
      <c r="B227" s="5" t="s">
        <v>927</v>
      </c>
      <c r="C227" s="4" t="s">
        <v>928</v>
      </c>
      <c r="D227" s="3">
        <v>26.95</v>
      </c>
      <c r="E227" s="3">
        <v>75.0</v>
      </c>
      <c r="F227" s="2">
        <f>14+2+2+2+12</f>
        <v>32</v>
      </c>
      <c r="G227" s="3">
        <v>4.0</v>
      </c>
      <c r="H227" s="3">
        <v>0.0</v>
      </c>
      <c r="I227" s="3">
        <v>1.0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">
        <v>802009.0</v>
      </c>
      <c r="B228" s="5" t="s">
        <v>929</v>
      </c>
      <c r="C228" s="4" t="s">
        <v>930</v>
      </c>
      <c r="D228" s="3">
        <v>26.95</v>
      </c>
      <c r="E228" s="3">
        <v>75.0</v>
      </c>
      <c r="F228" s="2">
        <f>14+2+2+2+16</f>
        <v>36</v>
      </c>
      <c r="G228" s="3">
        <v>4.0</v>
      </c>
      <c r="H228" s="3">
        <v>0.0</v>
      </c>
      <c r="I228" s="3">
        <v>1.0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">
        <v>802016.0</v>
      </c>
      <c r="B229" s="5" t="s">
        <v>931</v>
      </c>
      <c r="C229" s="4" t="s">
        <v>932</v>
      </c>
      <c r="D229" s="3">
        <v>26.95</v>
      </c>
      <c r="E229" s="3">
        <v>75.0</v>
      </c>
      <c r="F229" s="2">
        <f>2+2+1+15+14</f>
        <v>34</v>
      </c>
      <c r="G229" s="3">
        <v>4.0</v>
      </c>
      <c r="H229" s="3">
        <v>0.0</v>
      </c>
      <c r="I229" s="3">
        <v>1.0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>
        <v>802030.0</v>
      </c>
      <c r="B230" s="5" t="s">
        <v>933</v>
      </c>
      <c r="C230" s="4" t="s">
        <v>934</v>
      </c>
      <c r="D230" s="3">
        <v>26.95</v>
      </c>
      <c r="E230" s="3">
        <v>75.0</v>
      </c>
      <c r="F230" s="2">
        <f>10+2+2+3+15</f>
        <v>32</v>
      </c>
      <c r="G230" s="3">
        <v>4.0</v>
      </c>
      <c r="H230" s="3">
        <v>0.0</v>
      </c>
      <c r="I230" s="3">
        <v>1.0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">
        <v>802054.0</v>
      </c>
      <c r="B231" s="5" t="s">
        <v>935</v>
      </c>
      <c r="C231" s="4" t="s">
        <v>936</v>
      </c>
      <c r="D231" s="3">
        <v>26.95</v>
      </c>
      <c r="E231" s="3">
        <v>75.0</v>
      </c>
      <c r="F231" s="2">
        <f>2+2+14+12</f>
        <v>30</v>
      </c>
      <c r="G231" s="3">
        <v>4.0</v>
      </c>
      <c r="H231" s="3">
        <v>0.0</v>
      </c>
      <c r="I231" s="3">
        <v>1.0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">
        <v>802061.0</v>
      </c>
      <c r="B232" s="5" t="s">
        <v>937</v>
      </c>
      <c r="C232" s="4" t="s">
        <v>938</v>
      </c>
      <c r="D232" s="3">
        <v>26.95</v>
      </c>
      <c r="E232" s="3">
        <v>75.0</v>
      </c>
      <c r="F232" s="2">
        <f>6+1+1+9</f>
        <v>17</v>
      </c>
      <c r="G232" s="3">
        <v>4.0</v>
      </c>
      <c r="H232" s="3">
        <v>0.0</v>
      </c>
      <c r="I232" s="3">
        <v>1.0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>
        <v>802078.0</v>
      </c>
      <c r="B233" s="5" t="s">
        <v>939</v>
      </c>
      <c r="C233" s="4" t="s">
        <v>940</v>
      </c>
      <c r="D233" s="3">
        <v>26.95</v>
      </c>
      <c r="E233" s="3">
        <v>75.0</v>
      </c>
      <c r="F233" s="2">
        <f>1+1+4+4</f>
        <v>10</v>
      </c>
      <c r="G233" s="3">
        <v>4.0</v>
      </c>
      <c r="H233" s="3">
        <v>0.0</v>
      </c>
      <c r="I233" s="3">
        <v>1.0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">
        <v>802085.0</v>
      </c>
      <c r="B234" s="5" t="s">
        <v>941</v>
      </c>
      <c r="C234" s="4" t="s">
        <v>942</v>
      </c>
      <c r="D234" s="3">
        <v>26.95</v>
      </c>
      <c r="E234" s="3">
        <v>75.0</v>
      </c>
      <c r="F234" s="2">
        <f>4+1+1+7</f>
        <v>13</v>
      </c>
      <c r="G234" s="3">
        <v>4.0</v>
      </c>
      <c r="H234" s="3">
        <v>0.0</v>
      </c>
      <c r="I234" s="3">
        <v>1.0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">
        <v>802092.0</v>
      </c>
      <c r="B235" s="5" t="s">
        <v>943</v>
      </c>
      <c r="C235" s="4" t="s">
        <v>944</v>
      </c>
      <c r="D235" s="3">
        <v>26.95</v>
      </c>
      <c r="E235" s="3">
        <v>75.0</v>
      </c>
      <c r="F235" s="2">
        <f>4+1+1+3</f>
        <v>9</v>
      </c>
      <c r="G235" s="3">
        <v>4.0</v>
      </c>
      <c r="H235" s="3">
        <v>0.0</v>
      </c>
      <c r="I235" s="3">
        <v>1.0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">
        <v>800098.0</v>
      </c>
      <c r="B236" s="5" t="s">
        <v>945</v>
      </c>
      <c r="C236" s="4" t="s">
        <v>946</v>
      </c>
      <c r="D236" s="3">
        <v>26.95</v>
      </c>
      <c r="E236" s="3">
        <v>75.0</v>
      </c>
      <c r="F236" s="2">
        <v>440.0</v>
      </c>
      <c r="G236" s="3">
        <v>4.0</v>
      </c>
      <c r="H236" s="3">
        <v>0.0</v>
      </c>
      <c r="I236" s="3">
        <v>1.0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6">
        <v>803112.0</v>
      </c>
      <c r="B237" s="5" t="s">
        <v>947</v>
      </c>
      <c r="C237" s="4" t="s">
        <v>948</v>
      </c>
      <c r="D237" s="3">
        <v>26.95</v>
      </c>
      <c r="E237" s="3">
        <v>75.0</v>
      </c>
      <c r="F237" s="2">
        <f>15+2+1+2</f>
        <v>20</v>
      </c>
      <c r="G237" s="3">
        <v>4.0</v>
      </c>
      <c r="H237" s="3">
        <v>0.0</v>
      </c>
      <c r="I237" s="3">
        <v>1.0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">
        <v>803129.0</v>
      </c>
      <c r="B238" s="5" t="s">
        <v>949</v>
      </c>
      <c r="C238" s="4" t="s">
        <v>950</v>
      </c>
      <c r="D238" s="3">
        <v>26.95</v>
      </c>
      <c r="E238" s="3">
        <v>75.0</v>
      </c>
      <c r="F238" s="2">
        <f>17+2+2+2+20</f>
        <v>43</v>
      </c>
      <c r="G238" s="3">
        <v>4.0</v>
      </c>
      <c r="H238" s="3">
        <v>0.0</v>
      </c>
      <c r="I238" s="3">
        <v>1.0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6">
        <v>803136.0</v>
      </c>
      <c r="B239" s="5" t="s">
        <v>951</v>
      </c>
      <c r="C239" s="4" t="s">
        <v>952</v>
      </c>
      <c r="D239" s="3">
        <v>26.95</v>
      </c>
      <c r="E239" s="3">
        <v>75.0</v>
      </c>
      <c r="F239" s="2">
        <f>13+2+2+2+13</f>
        <v>32</v>
      </c>
      <c r="G239" s="3">
        <v>4.0</v>
      </c>
      <c r="H239" s="3">
        <v>0.0</v>
      </c>
      <c r="I239" s="3">
        <v>1.0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">
        <v>803143.0</v>
      </c>
      <c r="B240" s="5" t="s">
        <v>953</v>
      </c>
      <c r="C240" s="4" t="s">
        <v>954</v>
      </c>
      <c r="D240" s="3">
        <v>26.95</v>
      </c>
      <c r="E240" s="3">
        <v>75.0</v>
      </c>
      <c r="F240" s="2">
        <f>13+2+2+13</f>
        <v>30</v>
      </c>
      <c r="G240" s="3">
        <v>4.0</v>
      </c>
      <c r="H240" s="3">
        <v>0.0</v>
      </c>
      <c r="I240" s="3">
        <v>1.0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6">
        <v>803150.0</v>
      </c>
      <c r="B241" s="5" t="s">
        <v>955</v>
      </c>
      <c r="C241" s="4" t="s">
        <v>956</v>
      </c>
      <c r="D241" s="3">
        <v>26.95</v>
      </c>
      <c r="E241" s="3">
        <v>75.0</v>
      </c>
      <c r="F241" s="2">
        <f>7+2+2+15</f>
        <v>26</v>
      </c>
      <c r="G241" s="3">
        <v>4.0</v>
      </c>
      <c r="H241" s="3">
        <v>0.0</v>
      </c>
      <c r="I241" s="3">
        <v>1.0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6">
        <v>803167.0</v>
      </c>
      <c r="B242" s="5" t="s">
        <v>957</v>
      </c>
      <c r="C242" s="4" t="s">
        <v>958</v>
      </c>
      <c r="D242" s="3">
        <v>26.95</v>
      </c>
      <c r="E242" s="3">
        <v>75.0</v>
      </c>
      <c r="F242" s="2">
        <f>15+2+2+3+10</f>
        <v>32</v>
      </c>
      <c r="G242" s="3">
        <v>4.0</v>
      </c>
      <c r="H242" s="3">
        <v>0.0</v>
      </c>
      <c r="I242" s="3">
        <v>1.0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6">
        <v>803174.0</v>
      </c>
      <c r="B243" s="5" t="s">
        <v>959</v>
      </c>
      <c r="C243" s="4" t="s">
        <v>960</v>
      </c>
      <c r="D243" s="3">
        <v>26.95</v>
      </c>
      <c r="E243" s="3">
        <v>75.0</v>
      </c>
      <c r="F243" s="2">
        <f>2+2+9+6</f>
        <v>19</v>
      </c>
      <c r="G243" s="3">
        <v>4.0</v>
      </c>
      <c r="H243" s="3">
        <v>0.0</v>
      </c>
      <c r="I243" s="3">
        <v>1.0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6">
        <v>803181.0</v>
      </c>
      <c r="B244" s="5" t="s">
        <v>961</v>
      </c>
      <c r="C244" s="4" t="s">
        <v>962</v>
      </c>
      <c r="D244" s="3">
        <v>26.95</v>
      </c>
      <c r="E244" s="3">
        <v>75.0</v>
      </c>
      <c r="F244" s="2">
        <f>13+2+2+1+12</f>
        <v>30</v>
      </c>
      <c r="G244" s="3">
        <v>4.0</v>
      </c>
      <c r="H244" s="3">
        <v>0.0</v>
      </c>
      <c r="I244" s="3">
        <v>1.0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6">
        <v>803198.0</v>
      </c>
      <c r="B245" s="5" t="s">
        <v>963</v>
      </c>
      <c r="C245" s="4" t="s">
        <v>964</v>
      </c>
      <c r="D245" s="3">
        <v>26.95</v>
      </c>
      <c r="E245" s="3">
        <v>75.0</v>
      </c>
      <c r="F245" s="2">
        <f>1+1+1+3+6</f>
        <v>12</v>
      </c>
      <c r="G245" s="3">
        <v>4.0</v>
      </c>
      <c r="H245" s="3">
        <v>0.0</v>
      </c>
      <c r="I245" s="3">
        <v>1.0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6">
        <v>803204.0</v>
      </c>
      <c r="B246" s="5" t="s">
        <v>965</v>
      </c>
      <c r="C246" s="4" t="s">
        <v>966</v>
      </c>
      <c r="D246" s="3">
        <v>26.95</v>
      </c>
      <c r="E246" s="3">
        <v>75.0</v>
      </c>
      <c r="F246" s="2">
        <f>13+2+2+1+7</f>
        <v>25</v>
      </c>
      <c r="G246" s="3">
        <v>4.0</v>
      </c>
      <c r="H246" s="3">
        <v>0.0</v>
      </c>
      <c r="I246" s="3">
        <v>1.0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6">
        <v>803211.0</v>
      </c>
      <c r="B247" s="5" t="s">
        <v>967</v>
      </c>
      <c r="C247" s="4" t="s">
        <v>968</v>
      </c>
      <c r="D247" s="3">
        <v>26.95</v>
      </c>
      <c r="E247" s="3">
        <v>75.0</v>
      </c>
      <c r="F247" s="2">
        <f>1+1+2+5+14</f>
        <v>23</v>
      </c>
      <c r="G247" s="3">
        <v>4.0</v>
      </c>
      <c r="H247" s="3">
        <v>0.0</v>
      </c>
      <c r="I247" s="3">
        <v>1.0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">
        <v>803228.0</v>
      </c>
      <c r="B248" s="5" t="s">
        <v>969</v>
      </c>
      <c r="C248" s="4" t="s">
        <v>970</v>
      </c>
      <c r="D248" s="3">
        <v>26.95</v>
      </c>
      <c r="E248" s="3">
        <v>75.0</v>
      </c>
      <c r="F248" s="2">
        <f>14+2+2+1+14</f>
        <v>33</v>
      </c>
      <c r="G248" s="3">
        <v>4.0</v>
      </c>
      <c r="H248" s="3">
        <v>0.0</v>
      </c>
      <c r="I248" s="3">
        <v>1.0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6">
        <v>803235.0</v>
      </c>
      <c r="B249" s="5" t="s">
        <v>971</v>
      </c>
      <c r="C249" s="4" t="s">
        <v>972</v>
      </c>
      <c r="D249" s="3">
        <v>26.95</v>
      </c>
      <c r="E249" s="3">
        <v>75.0</v>
      </c>
      <c r="F249" s="2">
        <f>2+2+3+13+11</f>
        <v>31</v>
      </c>
      <c r="G249" s="3">
        <v>4.0</v>
      </c>
      <c r="H249" s="3">
        <v>0.0</v>
      </c>
      <c r="I249" s="3">
        <v>1.0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6">
        <v>803242.0</v>
      </c>
      <c r="B250" s="5" t="s">
        <v>973</v>
      </c>
      <c r="C250" s="4" t="s">
        <v>974</v>
      </c>
      <c r="D250" s="3">
        <v>26.95</v>
      </c>
      <c r="E250" s="3">
        <v>75.0</v>
      </c>
      <c r="F250" s="2">
        <f>14+2+2+1+8</f>
        <v>27</v>
      </c>
      <c r="G250" s="3">
        <v>4.0</v>
      </c>
      <c r="H250" s="3">
        <v>0.0</v>
      </c>
      <c r="I250" s="3">
        <v>1.0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6">
        <v>803259.0</v>
      </c>
      <c r="B251" s="5" t="s">
        <v>975</v>
      </c>
      <c r="C251" s="4" t="s">
        <v>976</v>
      </c>
      <c r="D251" s="3">
        <v>26.95</v>
      </c>
      <c r="E251" s="3">
        <v>75.0</v>
      </c>
      <c r="F251" s="2">
        <f>2+2+1+11+14</f>
        <v>30</v>
      </c>
      <c r="G251" s="3">
        <v>4.0</v>
      </c>
      <c r="H251" s="3">
        <v>0.0</v>
      </c>
      <c r="I251" s="3">
        <v>1.0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6">
        <v>803266.0</v>
      </c>
      <c r="B252" s="5" t="s">
        <v>977</v>
      </c>
      <c r="C252" s="4" t="s">
        <v>978</v>
      </c>
      <c r="D252" s="3">
        <v>26.95</v>
      </c>
      <c r="E252" s="3">
        <v>75.0</v>
      </c>
      <c r="F252" s="2">
        <f>2+2+1+16+12</f>
        <v>33</v>
      </c>
      <c r="G252" s="3">
        <v>4.0</v>
      </c>
      <c r="H252" s="3">
        <v>0.0</v>
      </c>
      <c r="I252" s="3">
        <v>1.0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6">
        <v>803273.0</v>
      </c>
      <c r="B253" s="5" t="s">
        <v>979</v>
      </c>
      <c r="C253" s="4" t="s">
        <v>980</v>
      </c>
      <c r="D253" s="3">
        <v>26.95</v>
      </c>
      <c r="E253" s="3">
        <v>75.0</v>
      </c>
      <c r="F253" s="2">
        <f>14+2+2+2+13</f>
        <v>33</v>
      </c>
      <c r="G253" s="3">
        <v>4.0</v>
      </c>
      <c r="H253" s="3">
        <v>0.0</v>
      </c>
      <c r="I253" s="3">
        <v>1.0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6">
        <v>803273.0</v>
      </c>
      <c r="B254" s="5" t="s">
        <v>981</v>
      </c>
      <c r="C254" s="4" t="s">
        <v>982</v>
      </c>
      <c r="D254" s="3">
        <v>26.95</v>
      </c>
      <c r="E254" s="3">
        <v>75.0</v>
      </c>
      <c r="F254" s="2">
        <f>9+2+2+2+13</f>
        <v>28</v>
      </c>
      <c r="G254" s="3">
        <v>4.0</v>
      </c>
      <c r="H254" s="3">
        <v>0.0</v>
      </c>
      <c r="I254" s="3">
        <v>1.0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6">
        <v>803297.0</v>
      </c>
      <c r="B255" s="5" t="s">
        <v>983</v>
      </c>
      <c r="C255" s="4" t="s">
        <v>984</v>
      </c>
      <c r="D255" s="3">
        <v>26.95</v>
      </c>
      <c r="E255" s="3">
        <v>75.0</v>
      </c>
      <c r="F255" s="2">
        <f>2+2+1+14+6</f>
        <v>25</v>
      </c>
      <c r="G255" s="3">
        <v>4.0</v>
      </c>
      <c r="H255" s="3">
        <v>0.0</v>
      </c>
      <c r="I255" s="3">
        <v>1.0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6">
        <v>803310.0</v>
      </c>
      <c r="B256" s="5" t="s">
        <v>985</v>
      </c>
      <c r="C256" s="4" t="s">
        <v>986</v>
      </c>
      <c r="D256" s="3">
        <v>26.95</v>
      </c>
      <c r="E256" s="3">
        <v>75.0</v>
      </c>
      <c r="F256" s="2">
        <f>2+2+2+1+6</f>
        <v>13</v>
      </c>
      <c r="G256" s="3">
        <v>4.0</v>
      </c>
      <c r="H256" s="3">
        <v>0.0</v>
      </c>
      <c r="I256" s="3">
        <v>1.0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6">
        <v>803334.0</v>
      </c>
      <c r="B257" s="5" t="s">
        <v>987</v>
      </c>
      <c r="C257" s="4" t="s">
        <v>988</v>
      </c>
      <c r="D257" s="3">
        <v>26.95</v>
      </c>
      <c r="E257" s="3">
        <v>75.0</v>
      </c>
      <c r="F257" s="2">
        <f>5+2+2+10</f>
        <v>19</v>
      </c>
      <c r="G257" s="3">
        <v>4.0</v>
      </c>
      <c r="H257" s="3">
        <v>0.0</v>
      </c>
      <c r="I257" s="3">
        <v>1.0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6">
        <v>803341.0</v>
      </c>
      <c r="B258" s="5" t="s">
        <v>989</v>
      </c>
      <c r="C258" s="4" t="s">
        <v>990</v>
      </c>
      <c r="D258" s="3">
        <v>26.95</v>
      </c>
      <c r="E258" s="3">
        <v>75.0</v>
      </c>
      <c r="F258" s="2">
        <f>3+1+1+9</f>
        <v>14</v>
      </c>
      <c r="G258" s="3">
        <v>4.0</v>
      </c>
      <c r="H258" s="3">
        <v>0.0</v>
      </c>
      <c r="I258" s="3">
        <v>1.0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6">
        <v>803358.0</v>
      </c>
      <c r="B259" s="5" t="s">
        <v>991</v>
      </c>
      <c r="C259" s="4" t="s">
        <v>992</v>
      </c>
      <c r="D259" s="3">
        <v>26.95</v>
      </c>
      <c r="E259" s="3">
        <v>75.0</v>
      </c>
      <c r="F259" s="2">
        <f>1+1+1+5</f>
        <v>8</v>
      </c>
      <c r="G259" s="3">
        <v>4.0</v>
      </c>
      <c r="H259" s="3">
        <v>0.0</v>
      </c>
      <c r="I259" s="3">
        <v>1.0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6">
        <v>803365.0</v>
      </c>
      <c r="B260" s="5" t="s">
        <v>993</v>
      </c>
      <c r="C260" s="4" t="s">
        <v>994</v>
      </c>
      <c r="D260" s="3">
        <v>26.95</v>
      </c>
      <c r="E260" s="3">
        <v>75.0</v>
      </c>
      <c r="F260" s="2">
        <f>6+1+1+6</f>
        <v>14</v>
      </c>
      <c r="G260" s="3">
        <v>4.0</v>
      </c>
      <c r="H260" s="3">
        <v>0.0</v>
      </c>
      <c r="I260" s="3">
        <v>1.0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6">
        <v>803372.0</v>
      </c>
      <c r="B261" s="5" t="s">
        <v>995</v>
      </c>
      <c r="C261" s="4" t="s">
        <v>996</v>
      </c>
      <c r="D261" s="3">
        <v>26.95</v>
      </c>
      <c r="E261" s="3">
        <v>75.0</v>
      </c>
      <c r="F261" s="2">
        <f>1+1+3+6</f>
        <v>11</v>
      </c>
      <c r="G261" s="3">
        <v>4.0</v>
      </c>
      <c r="H261" s="3">
        <v>0.0</v>
      </c>
      <c r="I261" s="3">
        <v>1.0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5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5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5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5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5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5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5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5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5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5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5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5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5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5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5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5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5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5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5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5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5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5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5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5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5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5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5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5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5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5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5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5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5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5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5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5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5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5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5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5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5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5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5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5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5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5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5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5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5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5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5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5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5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5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5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5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5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5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5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5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5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5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5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5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5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5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5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5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5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5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5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5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5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5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5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5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5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5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5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5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5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5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5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5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5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5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5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5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5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5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5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5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5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5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5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5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5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5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5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5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5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5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5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5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5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5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5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5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5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5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5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5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5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5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5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5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5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5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5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5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5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5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5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5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5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5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5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5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5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5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5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5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5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5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5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5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5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5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5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5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5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5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5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5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5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5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5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5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5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5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5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5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5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5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5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5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5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5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5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5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5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5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5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5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5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5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5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5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5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5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5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5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5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5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5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5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5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5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5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5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5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5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5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5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5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5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5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5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5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5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5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5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5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5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5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5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5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5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5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2.25"/>
    <col customWidth="1" min="3" max="3" width="25.75"/>
    <col customWidth="1" min="4" max="26" width="14.38"/>
  </cols>
  <sheetData>
    <row r="1" ht="15.75" customHeight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>
        <v>800203.0</v>
      </c>
      <c r="B2" s="10" t="s">
        <v>997</v>
      </c>
      <c r="C2" s="11" t="s">
        <v>998</v>
      </c>
      <c r="D2" s="12">
        <v>22.55</v>
      </c>
      <c r="E2" s="12">
        <v>65.0</v>
      </c>
      <c r="F2" s="12">
        <v>386.0</v>
      </c>
      <c r="G2" s="12">
        <v>4.0</v>
      </c>
      <c r="H2" s="12">
        <v>0.0</v>
      </c>
      <c r="I2" s="12">
        <v>1.0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806632.0</v>
      </c>
      <c r="B3" s="10" t="s">
        <v>999</v>
      </c>
      <c r="C3" s="11" t="s">
        <v>1000</v>
      </c>
      <c r="D3" s="12">
        <v>22.55</v>
      </c>
      <c r="E3" s="12">
        <v>65.0</v>
      </c>
      <c r="F3" s="12">
        <v>34.0</v>
      </c>
      <c r="G3" s="12">
        <v>4.0</v>
      </c>
      <c r="H3" s="12">
        <v>0.0</v>
      </c>
      <c r="I3" s="12">
        <v>1.0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>
        <v>806649.0</v>
      </c>
      <c r="B4" s="10" t="s">
        <v>1001</v>
      </c>
      <c r="C4" s="11" t="s">
        <v>1002</v>
      </c>
      <c r="D4" s="12">
        <v>22.55</v>
      </c>
      <c r="E4" s="12">
        <v>65.0</v>
      </c>
      <c r="F4" s="12">
        <v>30.0</v>
      </c>
      <c r="G4" s="12">
        <v>4.0</v>
      </c>
      <c r="H4" s="12">
        <v>0.0</v>
      </c>
      <c r="I4" s="12">
        <v>1.0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>
        <v>806656.0</v>
      </c>
      <c r="B5" s="10" t="s">
        <v>1003</v>
      </c>
      <c r="C5" s="11" t="s">
        <v>1004</v>
      </c>
      <c r="D5" s="12">
        <v>22.55</v>
      </c>
      <c r="E5" s="12">
        <v>65.0</v>
      </c>
      <c r="F5" s="12">
        <v>16.0</v>
      </c>
      <c r="G5" s="12">
        <v>4.0</v>
      </c>
      <c r="H5" s="12">
        <v>0.0</v>
      </c>
      <c r="I5" s="12">
        <v>1.0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>
        <v>806663.0</v>
      </c>
      <c r="B6" s="10" t="s">
        <v>1005</v>
      </c>
      <c r="C6" s="11" t="s">
        <v>1006</v>
      </c>
      <c r="D6" s="12">
        <v>22.55</v>
      </c>
      <c r="E6" s="12">
        <v>65.0</v>
      </c>
      <c r="F6" s="12">
        <v>30.0</v>
      </c>
      <c r="G6" s="12">
        <v>4.0</v>
      </c>
      <c r="H6" s="12">
        <v>0.0</v>
      </c>
      <c r="I6" s="12">
        <v>1.0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>
        <v>806670.0</v>
      </c>
      <c r="B7" s="10" t="s">
        <v>1007</v>
      </c>
      <c r="C7" s="11" t="s">
        <v>1008</v>
      </c>
      <c r="D7" s="12">
        <v>22.55</v>
      </c>
      <c r="E7" s="12">
        <v>65.0</v>
      </c>
      <c r="F7" s="12">
        <v>11.0</v>
      </c>
      <c r="G7" s="12">
        <v>4.0</v>
      </c>
      <c r="H7" s="12">
        <v>0.0</v>
      </c>
      <c r="I7" s="12">
        <v>1.0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>
        <v>806677.0</v>
      </c>
      <c r="B8" s="10" t="s">
        <v>1009</v>
      </c>
      <c r="C8" s="11" t="s">
        <v>1010</v>
      </c>
      <c r="D8" s="12">
        <v>22.55</v>
      </c>
      <c r="E8" s="12">
        <v>65.0</v>
      </c>
      <c r="F8" s="12">
        <v>32.0</v>
      </c>
      <c r="G8" s="12">
        <v>4.0</v>
      </c>
      <c r="H8" s="12">
        <v>0.0</v>
      </c>
      <c r="I8" s="12">
        <v>1.0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>
        <v>806694.0</v>
      </c>
      <c r="B9" s="10" t="s">
        <v>1011</v>
      </c>
      <c r="C9" s="11" t="s">
        <v>1012</v>
      </c>
      <c r="D9" s="12">
        <v>22.55</v>
      </c>
      <c r="E9" s="12">
        <v>65.0</v>
      </c>
      <c r="F9" s="12">
        <v>14.0</v>
      </c>
      <c r="G9" s="12">
        <v>4.0</v>
      </c>
      <c r="H9" s="12">
        <v>0.0</v>
      </c>
      <c r="I9" s="12">
        <v>1.0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>
        <v>806700.0</v>
      </c>
      <c r="B10" s="10" t="s">
        <v>1013</v>
      </c>
      <c r="C10" s="11" t="s">
        <v>1014</v>
      </c>
      <c r="D10" s="12">
        <v>22.55</v>
      </c>
      <c r="E10" s="12">
        <v>65.0</v>
      </c>
      <c r="F10" s="12">
        <v>5.0</v>
      </c>
      <c r="G10" s="12">
        <v>4.0</v>
      </c>
      <c r="H10" s="12">
        <v>0.0</v>
      </c>
      <c r="I10" s="12">
        <v>1.0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>
        <v>806707.0</v>
      </c>
      <c r="B11" s="10" t="s">
        <v>1015</v>
      </c>
      <c r="C11" s="11" t="s">
        <v>1016</v>
      </c>
      <c r="D11" s="12">
        <v>22.55</v>
      </c>
      <c r="E11" s="12">
        <v>65.0</v>
      </c>
      <c r="F11" s="12">
        <v>0.0</v>
      </c>
      <c r="G11" s="12">
        <v>4.0</v>
      </c>
      <c r="H11" s="12">
        <v>0.0</v>
      </c>
      <c r="I11" s="12">
        <v>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>
        <v>806724.0</v>
      </c>
      <c r="B12" s="10" t="s">
        <v>1017</v>
      </c>
      <c r="C12" s="11" t="s">
        <v>1018</v>
      </c>
      <c r="D12" s="12">
        <v>22.55</v>
      </c>
      <c r="E12" s="12">
        <v>65.0</v>
      </c>
      <c r="F12" s="12">
        <v>11.0</v>
      </c>
      <c r="G12" s="12">
        <v>4.0</v>
      </c>
      <c r="H12" s="12">
        <v>0.0</v>
      </c>
      <c r="I12" s="12">
        <v>1.0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>
        <v>806731.0</v>
      </c>
      <c r="B13" s="10" t="s">
        <v>1019</v>
      </c>
      <c r="C13" s="11" t="s">
        <v>1020</v>
      </c>
      <c r="D13" s="12">
        <v>22.55</v>
      </c>
      <c r="E13" s="12">
        <v>65.0</v>
      </c>
      <c r="F13" s="12">
        <v>0.0</v>
      </c>
      <c r="G13" s="12">
        <v>4.0</v>
      </c>
      <c r="H13" s="12">
        <v>0.0</v>
      </c>
      <c r="I13" s="12">
        <v>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>
        <v>806748.0</v>
      </c>
      <c r="B14" s="10" t="s">
        <v>1021</v>
      </c>
      <c r="C14" s="11" t="s">
        <v>1022</v>
      </c>
      <c r="D14" s="12">
        <v>22.55</v>
      </c>
      <c r="E14" s="12">
        <v>65.0</v>
      </c>
      <c r="F14" s="12">
        <v>5.0</v>
      </c>
      <c r="G14" s="12">
        <v>4.0</v>
      </c>
      <c r="H14" s="12">
        <v>0.0</v>
      </c>
      <c r="I14" s="12">
        <v>1.0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>
        <v>806755.0</v>
      </c>
      <c r="B15" s="10" t="s">
        <v>1023</v>
      </c>
      <c r="C15" s="11" t="s">
        <v>1024</v>
      </c>
      <c r="D15" s="12">
        <v>22.55</v>
      </c>
      <c r="E15" s="12">
        <v>65.0</v>
      </c>
      <c r="F15" s="12">
        <v>1.0</v>
      </c>
      <c r="G15" s="12">
        <v>4.0</v>
      </c>
      <c r="H15" s="12">
        <v>0.0</v>
      </c>
      <c r="I15" s="12">
        <v>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>
        <v>806762.0</v>
      </c>
      <c r="B16" s="10" t="s">
        <v>1025</v>
      </c>
      <c r="C16" s="11" t="s">
        <v>1026</v>
      </c>
      <c r="D16" s="12">
        <v>22.55</v>
      </c>
      <c r="E16" s="12">
        <v>65.0</v>
      </c>
      <c r="F16" s="12">
        <v>3.0</v>
      </c>
      <c r="G16" s="12">
        <v>4.0</v>
      </c>
      <c r="H16" s="12">
        <v>0.0</v>
      </c>
      <c r="I16" s="12">
        <v>1.0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>
        <v>806769.0</v>
      </c>
      <c r="B17" s="10" t="s">
        <v>1027</v>
      </c>
      <c r="C17" s="11" t="s">
        <v>1028</v>
      </c>
      <c r="D17" s="12">
        <v>22.55</v>
      </c>
      <c r="E17" s="12">
        <v>65.0</v>
      </c>
      <c r="F17" s="12">
        <v>1.0</v>
      </c>
      <c r="G17" s="12">
        <v>4.0</v>
      </c>
      <c r="H17" s="12">
        <v>0.0</v>
      </c>
      <c r="I17" s="12">
        <v>1.0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>
        <v>806786.0</v>
      </c>
      <c r="B18" s="10" t="s">
        <v>1029</v>
      </c>
      <c r="C18" s="11" t="s">
        <v>1030</v>
      </c>
      <c r="D18" s="12">
        <v>22.55</v>
      </c>
      <c r="E18" s="12">
        <v>65.0</v>
      </c>
      <c r="F18" s="12">
        <v>5.0</v>
      </c>
      <c r="G18" s="12">
        <v>4.0</v>
      </c>
      <c r="H18" s="12">
        <v>0.0</v>
      </c>
      <c r="I18" s="12">
        <v>1.0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>
        <v>806793.0</v>
      </c>
      <c r="B19" s="10" t="s">
        <v>1031</v>
      </c>
      <c r="C19" s="11" t="s">
        <v>1032</v>
      </c>
      <c r="D19" s="12">
        <v>22.55</v>
      </c>
      <c r="E19" s="12">
        <v>65.0</v>
      </c>
      <c r="F19" s="12">
        <v>1.0</v>
      </c>
      <c r="G19" s="12">
        <v>4.0</v>
      </c>
      <c r="H19" s="12">
        <v>0.0</v>
      </c>
      <c r="I19" s="12">
        <v>1.0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>
        <v>806809.0</v>
      </c>
      <c r="B20" s="10" t="s">
        <v>1033</v>
      </c>
      <c r="C20" s="11" t="s">
        <v>1034</v>
      </c>
      <c r="D20" s="12">
        <v>22.55</v>
      </c>
      <c r="E20" s="12">
        <v>65.0</v>
      </c>
      <c r="F20" s="12">
        <v>8.0</v>
      </c>
      <c r="G20" s="12">
        <v>4.0</v>
      </c>
      <c r="H20" s="12">
        <v>0.0</v>
      </c>
      <c r="I20" s="12">
        <v>1.0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>
        <v>806816.0</v>
      </c>
      <c r="B21" s="10" t="s">
        <v>1035</v>
      </c>
      <c r="C21" s="11" t="s">
        <v>1036</v>
      </c>
      <c r="D21" s="12">
        <v>22.55</v>
      </c>
      <c r="E21" s="12">
        <v>65.0</v>
      </c>
      <c r="F21" s="12">
        <v>1.0</v>
      </c>
      <c r="G21" s="12">
        <v>4.0</v>
      </c>
      <c r="H21" s="12">
        <v>0.0</v>
      </c>
      <c r="I21" s="12">
        <v>1.0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>
        <v>806830.0</v>
      </c>
      <c r="B22" s="10" t="s">
        <v>1037</v>
      </c>
      <c r="C22" s="11" t="s">
        <v>1038</v>
      </c>
      <c r="D22" s="12">
        <v>22.55</v>
      </c>
      <c r="E22" s="12">
        <v>65.0</v>
      </c>
      <c r="F22" s="12">
        <v>5.0</v>
      </c>
      <c r="G22" s="12">
        <v>4.0</v>
      </c>
      <c r="H22" s="12">
        <v>0.0</v>
      </c>
      <c r="I22" s="12">
        <v>1.0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>
        <v>806854.0</v>
      </c>
      <c r="B23" s="10" t="s">
        <v>1039</v>
      </c>
      <c r="C23" s="11" t="s">
        <v>1040</v>
      </c>
      <c r="D23" s="12">
        <v>22.55</v>
      </c>
      <c r="E23" s="12">
        <v>65.0</v>
      </c>
      <c r="F23" s="12">
        <v>5.0</v>
      </c>
      <c r="G23" s="12">
        <v>4.0</v>
      </c>
      <c r="H23" s="12">
        <v>0.0</v>
      </c>
      <c r="I23" s="12">
        <v>1.0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>
        <v>806871.0</v>
      </c>
      <c r="B24" s="10" t="s">
        <v>1041</v>
      </c>
      <c r="C24" s="11" t="s">
        <v>1042</v>
      </c>
      <c r="D24" s="12">
        <v>22.55</v>
      </c>
      <c r="E24" s="12">
        <v>65.0</v>
      </c>
      <c r="F24" s="12">
        <v>1.0</v>
      </c>
      <c r="G24" s="12">
        <v>4.0</v>
      </c>
      <c r="H24" s="12">
        <v>0.0</v>
      </c>
      <c r="I24" s="12">
        <v>1.0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>
        <v>806878.0</v>
      </c>
      <c r="B25" s="10" t="s">
        <v>1043</v>
      </c>
      <c r="C25" s="11" t="s">
        <v>1044</v>
      </c>
      <c r="D25" s="12">
        <v>22.55</v>
      </c>
      <c r="E25" s="12">
        <v>65.0</v>
      </c>
      <c r="F25" s="12">
        <v>2.0</v>
      </c>
      <c r="G25" s="12">
        <v>4.0</v>
      </c>
      <c r="H25" s="12">
        <v>0.0</v>
      </c>
      <c r="I25" s="12">
        <v>1.0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>
        <v>806885.0</v>
      </c>
      <c r="B26" s="10" t="s">
        <v>1045</v>
      </c>
      <c r="C26" s="11" t="s">
        <v>1046</v>
      </c>
      <c r="D26" s="12">
        <v>22.55</v>
      </c>
      <c r="E26" s="12">
        <v>65.0</v>
      </c>
      <c r="F26" s="12">
        <v>3.0</v>
      </c>
      <c r="G26" s="12">
        <v>4.0</v>
      </c>
      <c r="H26" s="12">
        <v>0.0</v>
      </c>
      <c r="I26" s="12">
        <v>1.0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>
        <v>806892.0</v>
      </c>
      <c r="B27" s="10" t="s">
        <v>1047</v>
      </c>
      <c r="C27" s="11" t="s">
        <v>1048</v>
      </c>
      <c r="D27" s="12">
        <v>22.55</v>
      </c>
      <c r="E27" s="12">
        <v>65.0</v>
      </c>
      <c r="F27" s="12">
        <v>2.0</v>
      </c>
      <c r="G27" s="12">
        <v>4.0</v>
      </c>
      <c r="H27" s="12">
        <v>0.0</v>
      </c>
      <c r="I27" s="12">
        <v>1.0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>
        <v>800173.0</v>
      </c>
      <c r="B28" s="10" t="s">
        <v>1049</v>
      </c>
      <c r="C28" s="11" t="s">
        <v>1050</v>
      </c>
      <c r="D28" s="12">
        <v>22.55</v>
      </c>
      <c r="E28" s="12">
        <v>65.0</v>
      </c>
      <c r="F28" s="8">
        <f>5*32+28</f>
        <v>188</v>
      </c>
      <c r="G28" s="12">
        <v>3.0</v>
      </c>
      <c r="H28" s="12">
        <v>0.0</v>
      </c>
      <c r="I28" s="12">
        <v>1.0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>
        <v>805673.0</v>
      </c>
      <c r="B29" s="10" t="s">
        <v>1051</v>
      </c>
      <c r="C29" s="11" t="s">
        <v>1052</v>
      </c>
      <c r="D29" s="12">
        <v>22.55</v>
      </c>
      <c r="E29" s="12">
        <v>65.0</v>
      </c>
      <c r="F29" s="12">
        <v>39.0</v>
      </c>
      <c r="G29" s="12">
        <v>4.0</v>
      </c>
      <c r="H29" s="12">
        <v>0.0</v>
      </c>
      <c r="I29" s="12">
        <v>1.0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>
        <v>805680.0</v>
      </c>
      <c r="B30" s="10" t="s">
        <v>1053</v>
      </c>
      <c r="C30" s="11" t="s">
        <v>1054</v>
      </c>
      <c r="D30" s="12">
        <v>22.55</v>
      </c>
      <c r="E30" s="12">
        <v>65.0</v>
      </c>
      <c r="F30" s="12">
        <v>42.0</v>
      </c>
      <c r="G30" s="12">
        <v>4.0</v>
      </c>
      <c r="H30" s="12">
        <v>0.0</v>
      </c>
      <c r="I30" s="12">
        <v>1.0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>
        <v>805697.0</v>
      </c>
      <c r="B31" s="10" t="s">
        <v>1055</v>
      </c>
      <c r="C31" s="11" t="s">
        <v>1056</v>
      </c>
      <c r="D31" s="12">
        <v>22.55</v>
      </c>
      <c r="E31" s="12">
        <v>65.0</v>
      </c>
      <c r="F31" s="12">
        <v>38.0</v>
      </c>
      <c r="G31" s="12">
        <v>4.0</v>
      </c>
      <c r="H31" s="12">
        <v>0.0</v>
      </c>
      <c r="I31" s="12">
        <v>1.0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>
        <v>805703.0</v>
      </c>
      <c r="B32" s="10" t="s">
        <v>1057</v>
      </c>
      <c r="C32" s="11" t="s">
        <v>1058</v>
      </c>
      <c r="D32" s="12">
        <v>22.55</v>
      </c>
      <c r="E32" s="12">
        <v>65.0</v>
      </c>
      <c r="F32" s="12">
        <v>48.0</v>
      </c>
      <c r="G32" s="12">
        <v>4.0</v>
      </c>
      <c r="H32" s="12">
        <v>0.0</v>
      </c>
      <c r="I32" s="12">
        <v>1.0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>
        <v>805710.0</v>
      </c>
      <c r="B33" s="10" t="s">
        <v>1059</v>
      </c>
      <c r="C33" s="11" t="s">
        <v>1060</v>
      </c>
      <c r="D33" s="12">
        <v>22.55</v>
      </c>
      <c r="E33" s="12">
        <v>65.0</v>
      </c>
      <c r="F33" s="12">
        <v>36.0</v>
      </c>
      <c r="G33" s="12">
        <v>4.0</v>
      </c>
      <c r="H33" s="12">
        <v>0.0</v>
      </c>
      <c r="I33" s="12">
        <v>1.0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>
        <v>805727.0</v>
      </c>
      <c r="B34" s="10" t="s">
        <v>1061</v>
      </c>
      <c r="C34" s="11" t="s">
        <v>1062</v>
      </c>
      <c r="D34" s="12">
        <v>22.55</v>
      </c>
      <c r="E34" s="12">
        <v>65.0</v>
      </c>
      <c r="F34" s="12">
        <v>46.0</v>
      </c>
      <c r="G34" s="12">
        <v>4.0</v>
      </c>
      <c r="H34" s="12">
        <v>0.0</v>
      </c>
      <c r="I34" s="12">
        <v>1.0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>
        <v>805734.0</v>
      </c>
      <c r="B35" s="10" t="s">
        <v>1063</v>
      </c>
      <c r="C35" s="11" t="s">
        <v>1064</v>
      </c>
      <c r="D35" s="12">
        <v>22.55</v>
      </c>
      <c r="E35" s="12">
        <v>65.0</v>
      </c>
      <c r="F35" s="12">
        <v>45.0</v>
      </c>
      <c r="G35" s="12">
        <v>4.0</v>
      </c>
      <c r="H35" s="12">
        <v>0.0</v>
      </c>
      <c r="I35" s="12">
        <v>1.0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9">
        <v>805741.0</v>
      </c>
      <c r="B36" s="10" t="s">
        <v>1065</v>
      </c>
      <c r="C36" s="11" t="s">
        <v>1066</v>
      </c>
      <c r="D36" s="12">
        <v>22.55</v>
      </c>
      <c r="E36" s="12">
        <v>65.0</v>
      </c>
      <c r="F36" s="12">
        <v>30.0</v>
      </c>
      <c r="G36" s="12">
        <v>4.0</v>
      </c>
      <c r="H36" s="12">
        <v>0.0</v>
      </c>
      <c r="I36" s="12">
        <v>1.0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>
        <v>805758.0</v>
      </c>
      <c r="B37" s="10" t="s">
        <v>1067</v>
      </c>
      <c r="C37" s="11" t="s">
        <v>1068</v>
      </c>
      <c r="D37" s="12">
        <v>22.55</v>
      </c>
      <c r="E37" s="12">
        <v>65.0</v>
      </c>
      <c r="F37" s="12">
        <v>22.0</v>
      </c>
      <c r="G37" s="12">
        <v>4.0</v>
      </c>
      <c r="H37" s="12">
        <v>0.0</v>
      </c>
      <c r="I37" s="12">
        <v>1.0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>
        <v>805765.0</v>
      </c>
      <c r="B38" s="10" t="s">
        <v>1069</v>
      </c>
      <c r="C38" s="11" t="s">
        <v>1070</v>
      </c>
      <c r="D38" s="12">
        <v>22.55</v>
      </c>
      <c r="E38" s="12">
        <v>65.0</v>
      </c>
      <c r="F38" s="12">
        <v>29.0</v>
      </c>
      <c r="G38" s="12">
        <v>4.0</v>
      </c>
      <c r="H38" s="12">
        <v>0.0</v>
      </c>
      <c r="I38" s="12">
        <v>1.0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>
        <v>805772.0</v>
      </c>
      <c r="B39" s="10" t="s">
        <v>1071</v>
      </c>
      <c r="C39" s="11" t="s">
        <v>1072</v>
      </c>
      <c r="D39" s="12">
        <v>22.55</v>
      </c>
      <c r="E39" s="12">
        <v>65.0</v>
      </c>
      <c r="F39" s="12">
        <v>20.0</v>
      </c>
      <c r="G39" s="12">
        <v>4.0</v>
      </c>
      <c r="H39" s="12">
        <v>0.0</v>
      </c>
      <c r="I39" s="12">
        <v>1.0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>
        <v>805789.0</v>
      </c>
      <c r="B40" s="10" t="s">
        <v>1073</v>
      </c>
      <c r="C40" s="11" t="s">
        <v>1074</v>
      </c>
      <c r="D40" s="12">
        <v>22.55</v>
      </c>
      <c r="E40" s="12">
        <v>65.0</v>
      </c>
      <c r="F40" s="12">
        <v>18.0</v>
      </c>
      <c r="G40" s="12">
        <v>4.0</v>
      </c>
      <c r="H40" s="12">
        <v>0.0</v>
      </c>
      <c r="I40" s="12">
        <v>1.0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>
        <v>805796.0</v>
      </c>
      <c r="B41" s="10" t="s">
        <v>1075</v>
      </c>
      <c r="C41" s="11" t="s">
        <v>1076</v>
      </c>
      <c r="D41" s="12">
        <v>22.55</v>
      </c>
      <c r="E41" s="12">
        <v>65.0</v>
      </c>
      <c r="F41" s="12">
        <v>20.0</v>
      </c>
      <c r="G41" s="12">
        <v>4.0</v>
      </c>
      <c r="H41" s="12">
        <v>0.0</v>
      </c>
      <c r="I41" s="12">
        <v>1.0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>
        <v>805802.0</v>
      </c>
      <c r="B42" s="10" t="s">
        <v>1077</v>
      </c>
      <c r="C42" s="11" t="s">
        <v>1078</v>
      </c>
      <c r="D42" s="12">
        <v>22.55</v>
      </c>
      <c r="E42" s="12">
        <v>65.0</v>
      </c>
      <c r="F42" s="12">
        <v>19.0</v>
      </c>
      <c r="G42" s="12">
        <v>4.0</v>
      </c>
      <c r="H42" s="12">
        <v>0.0</v>
      </c>
      <c r="I42" s="12">
        <v>1.0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9">
        <v>805819.0</v>
      </c>
      <c r="B43" s="10" t="s">
        <v>1079</v>
      </c>
      <c r="C43" s="11" t="s">
        <v>1080</v>
      </c>
      <c r="D43" s="12">
        <v>22.55</v>
      </c>
      <c r="E43" s="12">
        <v>65.0</v>
      </c>
      <c r="F43" s="12">
        <v>11.0</v>
      </c>
      <c r="G43" s="12">
        <v>4.0</v>
      </c>
      <c r="H43" s="12">
        <v>0.0</v>
      </c>
      <c r="I43" s="12">
        <v>1.0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>
        <v>805826.0</v>
      </c>
      <c r="B44" s="10" t="s">
        <v>1081</v>
      </c>
      <c r="C44" s="11" t="s">
        <v>1082</v>
      </c>
      <c r="D44" s="12">
        <v>22.55</v>
      </c>
      <c r="E44" s="12">
        <v>65.0</v>
      </c>
      <c r="F44" s="12">
        <v>11.0</v>
      </c>
      <c r="G44" s="12">
        <v>4.0</v>
      </c>
      <c r="H44" s="12">
        <v>0.0</v>
      </c>
      <c r="I44" s="12">
        <v>1.0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>
        <v>805833.0</v>
      </c>
      <c r="B45" s="10" t="s">
        <v>1083</v>
      </c>
      <c r="C45" s="11" t="s">
        <v>1084</v>
      </c>
      <c r="D45" s="12">
        <v>22.55</v>
      </c>
      <c r="E45" s="12">
        <v>65.0</v>
      </c>
      <c r="F45" s="12">
        <v>7.0</v>
      </c>
      <c r="G45" s="12">
        <v>4.0</v>
      </c>
      <c r="H45" s="12">
        <v>0.0</v>
      </c>
      <c r="I45" s="12">
        <v>1.0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>
        <v>805840.0</v>
      </c>
      <c r="B46" s="10" t="s">
        <v>1085</v>
      </c>
      <c r="C46" s="11" t="s">
        <v>1086</v>
      </c>
      <c r="D46" s="12">
        <v>22.55</v>
      </c>
      <c r="E46" s="12">
        <v>65.0</v>
      </c>
      <c r="F46" s="12">
        <v>12.0</v>
      </c>
      <c r="G46" s="12">
        <v>4.0</v>
      </c>
      <c r="H46" s="12">
        <v>0.0</v>
      </c>
      <c r="I46" s="12">
        <v>1.0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>
        <v>805847.0</v>
      </c>
      <c r="B47" s="10" t="s">
        <v>1087</v>
      </c>
      <c r="C47" s="11" t="s">
        <v>1088</v>
      </c>
      <c r="D47" s="12">
        <v>22.55</v>
      </c>
      <c r="E47" s="12">
        <v>65.0</v>
      </c>
      <c r="F47" s="12">
        <v>7.0</v>
      </c>
      <c r="G47" s="12">
        <v>4.0</v>
      </c>
      <c r="H47" s="12">
        <v>0.0</v>
      </c>
      <c r="I47" s="12">
        <v>1.0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>
        <v>805871.0</v>
      </c>
      <c r="B48" s="10" t="s">
        <v>1089</v>
      </c>
      <c r="C48" s="11" t="s">
        <v>1090</v>
      </c>
      <c r="D48" s="12">
        <v>22.55</v>
      </c>
      <c r="E48" s="12">
        <v>65.0</v>
      </c>
      <c r="F48" s="12">
        <v>7.0</v>
      </c>
      <c r="G48" s="12">
        <v>4.0</v>
      </c>
      <c r="H48" s="12">
        <v>0.0</v>
      </c>
      <c r="I48" s="12">
        <v>1.0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>
        <v>805895.0</v>
      </c>
      <c r="B49" s="10" t="s">
        <v>1091</v>
      </c>
      <c r="C49" s="11" t="s">
        <v>1092</v>
      </c>
      <c r="D49" s="12">
        <v>22.55</v>
      </c>
      <c r="E49" s="12">
        <v>65.0</v>
      </c>
      <c r="F49" s="12">
        <v>13.0</v>
      </c>
      <c r="G49" s="12">
        <v>4.0</v>
      </c>
      <c r="H49" s="12">
        <v>0.0</v>
      </c>
      <c r="I49" s="12">
        <v>1.0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>
        <v>805901.0</v>
      </c>
      <c r="B50" s="10" t="s">
        <v>1093</v>
      </c>
      <c r="C50" s="11" t="s">
        <v>1094</v>
      </c>
      <c r="D50" s="12">
        <v>22.55</v>
      </c>
      <c r="E50" s="12">
        <v>65.0</v>
      </c>
      <c r="F50" s="12">
        <v>9.0</v>
      </c>
      <c r="G50" s="12">
        <v>4.0</v>
      </c>
      <c r="H50" s="12">
        <v>0.0</v>
      </c>
      <c r="I50" s="12">
        <v>1.0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>
        <v>805918.0</v>
      </c>
      <c r="B51" s="10" t="s">
        <v>1095</v>
      </c>
      <c r="C51" s="11" t="s">
        <v>1096</v>
      </c>
      <c r="D51" s="12">
        <v>22.55</v>
      </c>
      <c r="E51" s="12">
        <v>65.0</v>
      </c>
      <c r="F51" s="12">
        <v>6.0</v>
      </c>
      <c r="G51" s="12">
        <v>4.0</v>
      </c>
      <c r="H51" s="12">
        <v>0.0</v>
      </c>
      <c r="I51" s="12">
        <v>1.0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>
        <v>805925.0</v>
      </c>
      <c r="B52" s="10" t="s">
        <v>1097</v>
      </c>
      <c r="C52" s="11" t="s">
        <v>1098</v>
      </c>
      <c r="D52" s="12">
        <v>22.55</v>
      </c>
      <c r="E52" s="12">
        <v>65.0</v>
      </c>
      <c r="F52" s="12">
        <v>5.0</v>
      </c>
      <c r="G52" s="12">
        <v>4.0</v>
      </c>
      <c r="H52" s="12">
        <v>0.0</v>
      </c>
      <c r="I52" s="12">
        <v>1.0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>
        <v>805932.0</v>
      </c>
      <c r="B53" s="10" t="s">
        <v>1099</v>
      </c>
      <c r="C53" s="11" t="s">
        <v>1100</v>
      </c>
      <c r="D53" s="12">
        <v>22.55</v>
      </c>
      <c r="E53" s="12">
        <v>65.0</v>
      </c>
      <c r="F53" s="12">
        <v>6.0</v>
      </c>
      <c r="G53" s="12">
        <v>4.0</v>
      </c>
      <c r="H53" s="12">
        <v>0.0</v>
      </c>
      <c r="I53" s="12">
        <v>1.0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>
        <v>800197.0</v>
      </c>
      <c r="B54" s="10" t="s">
        <v>1101</v>
      </c>
      <c r="C54" s="11" t="s">
        <v>1102</v>
      </c>
      <c r="D54" s="12">
        <v>22.55</v>
      </c>
      <c r="E54" s="12">
        <v>65.0</v>
      </c>
      <c r="F54" s="8">
        <f>32+23</f>
        <v>55</v>
      </c>
      <c r="G54" s="12">
        <v>3.0</v>
      </c>
      <c r="H54" s="12">
        <v>0.0</v>
      </c>
      <c r="I54" s="12">
        <v>1.0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>
        <v>806311.0</v>
      </c>
      <c r="B55" s="10" t="s">
        <v>1103</v>
      </c>
      <c r="C55" s="11" t="s">
        <v>1104</v>
      </c>
      <c r="D55" s="12">
        <v>22.55</v>
      </c>
      <c r="E55" s="12">
        <v>65.0</v>
      </c>
      <c r="F55" s="12">
        <v>35.0</v>
      </c>
      <c r="G55" s="12">
        <v>4.0</v>
      </c>
      <c r="H55" s="12">
        <v>0.0</v>
      </c>
      <c r="I55" s="12">
        <v>1.0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>
        <v>806328.0</v>
      </c>
      <c r="B56" s="10" t="s">
        <v>1105</v>
      </c>
      <c r="C56" s="11" t="s">
        <v>1106</v>
      </c>
      <c r="D56" s="12">
        <v>22.55</v>
      </c>
      <c r="E56" s="12">
        <v>65.0</v>
      </c>
      <c r="F56" s="12">
        <v>37.0</v>
      </c>
      <c r="G56" s="12">
        <v>4.0</v>
      </c>
      <c r="H56" s="12">
        <v>0.0</v>
      </c>
      <c r="I56" s="12">
        <v>1.0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>
        <v>806335.0</v>
      </c>
      <c r="B57" s="10" t="s">
        <v>1107</v>
      </c>
      <c r="C57" s="11" t="s">
        <v>1108</v>
      </c>
      <c r="D57" s="12">
        <v>22.55</v>
      </c>
      <c r="E57" s="12">
        <v>65.0</v>
      </c>
      <c r="F57" s="12">
        <v>34.0</v>
      </c>
      <c r="G57" s="12">
        <v>4.0</v>
      </c>
      <c r="H57" s="12">
        <v>0.0</v>
      </c>
      <c r="I57" s="12">
        <v>1.0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>
        <v>806342.0</v>
      </c>
      <c r="B58" s="10" t="s">
        <v>1109</v>
      </c>
      <c r="C58" s="11" t="s">
        <v>1110</v>
      </c>
      <c r="D58" s="12">
        <v>22.55</v>
      </c>
      <c r="E58" s="12">
        <v>65.0</v>
      </c>
      <c r="F58" s="12">
        <v>49.0</v>
      </c>
      <c r="G58" s="12">
        <v>4.0</v>
      </c>
      <c r="H58" s="12">
        <v>0.0</v>
      </c>
      <c r="I58" s="12">
        <v>1.0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9">
        <v>806359.0</v>
      </c>
      <c r="B59" s="10" t="s">
        <v>1111</v>
      </c>
      <c r="C59" s="11" t="s">
        <v>1112</v>
      </c>
      <c r="D59" s="12">
        <v>22.55</v>
      </c>
      <c r="E59" s="12">
        <v>65.0</v>
      </c>
      <c r="F59" s="12">
        <v>37.0</v>
      </c>
      <c r="G59" s="12">
        <v>4.0</v>
      </c>
      <c r="H59" s="12">
        <v>0.0</v>
      </c>
      <c r="I59" s="12">
        <v>1.0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>
        <v>806366.0</v>
      </c>
      <c r="B60" s="10" t="s">
        <v>1113</v>
      </c>
      <c r="C60" s="11" t="s">
        <v>1114</v>
      </c>
      <c r="D60" s="12">
        <v>22.55</v>
      </c>
      <c r="E60" s="12">
        <v>65.0</v>
      </c>
      <c r="F60" s="12">
        <v>45.0</v>
      </c>
      <c r="G60" s="12">
        <v>4.0</v>
      </c>
      <c r="H60" s="12">
        <v>0.0</v>
      </c>
      <c r="I60" s="12">
        <v>1.0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>
        <v>806373.0</v>
      </c>
      <c r="B61" s="10" t="s">
        <v>1115</v>
      </c>
      <c r="C61" s="11" t="s">
        <v>1116</v>
      </c>
      <c r="D61" s="12">
        <v>22.55</v>
      </c>
      <c r="E61" s="12">
        <v>65.0</v>
      </c>
      <c r="F61" s="12">
        <v>35.0</v>
      </c>
      <c r="G61" s="12">
        <v>4.0</v>
      </c>
      <c r="H61" s="12">
        <v>0.0</v>
      </c>
      <c r="I61" s="12">
        <v>1.0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>
        <v>806380.0</v>
      </c>
      <c r="B62" s="10" t="s">
        <v>1117</v>
      </c>
      <c r="C62" s="11" t="s">
        <v>1118</v>
      </c>
      <c r="D62" s="12">
        <v>22.55</v>
      </c>
      <c r="E62" s="12">
        <v>65.0</v>
      </c>
      <c r="F62" s="12">
        <v>25.0</v>
      </c>
      <c r="G62" s="12">
        <v>4.0</v>
      </c>
      <c r="H62" s="12">
        <v>0.0</v>
      </c>
      <c r="I62" s="12">
        <v>1.0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>
        <v>806397.0</v>
      </c>
      <c r="B63" s="10" t="s">
        <v>1119</v>
      </c>
      <c r="C63" s="11" t="s">
        <v>1120</v>
      </c>
      <c r="D63" s="12">
        <v>22.55</v>
      </c>
      <c r="E63" s="12">
        <v>65.0</v>
      </c>
      <c r="F63" s="12">
        <v>20.0</v>
      </c>
      <c r="G63" s="12">
        <v>4.0</v>
      </c>
      <c r="H63" s="12">
        <v>0.0</v>
      </c>
      <c r="I63" s="12">
        <v>1.0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9">
        <v>806403.0</v>
      </c>
      <c r="B64" s="10" t="s">
        <v>1121</v>
      </c>
      <c r="C64" s="11" t="s">
        <v>1122</v>
      </c>
      <c r="D64" s="12">
        <v>22.55</v>
      </c>
      <c r="E64" s="12">
        <v>65.0</v>
      </c>
      <c r="F64" s="12">
        <v>24.0</v>
      </c>
      <c r="G64" s="12">
        <v>4.0</v>
      </c>
      <c r="H64" s="12">
        <v>0.0</v>
      </c>
      <c r="I64" s="12">
        <v>1.0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9">
        <v>806410.0</v>
      </c>
      <c r="B65" s="10" t="s">
        <v>1123</v>
      </c>
      <c r="C65" s="11" t="s">
        <v>1124</v>
      </c>
      <c r="D65" s="12">
        <v>22.55</v>
      </c>
      <c r="E65" s="12">
        <v>65.0</v>
      </c>
      <c r="F65" s="12">
        <v>16.0</v>
      </c>
      <c r="G65" s="12">
        <v>4.0</v>
      </c>
      <c r="H65" s="12">
        <v>0.0</v>
      </c>
      <c r="I65" s="12">
        <v>1.0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9">
        <v>806106.0</v>
      </c>
      <c r="B66" s="10" t="s">
        <v>1125</v>
      </c>
      <c r="C66" s="11" t="s">
        <v>1126</v>
      </c>
      <c r="D66" s="12">
        <v>22.55</v>
      </c>
      <c r="E66" s="12">
        <v>65.0</v>
      </c>
      <c r="F66" s="12">
        <v>16.0</v>
      </c>
      <c r="G66" s="12">
        <v>4.0</v>
      </c>
      <c r="H66" s="12">
        <v>0.0</v>
      </c>
      <c r="I66" s="12">
        <v>1.0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9">
        <v>806434.0</v>
      </c>
      <c r="B67" s="10" t="s">
        <v>1127</v>
      </c>
      <c r="C67" s="11" t="s">
        <v>1128</v>
      </c>
      <c r="D67" s="12">
        <v>22.55</v>
      </c>
      <c r="E67" s="12">
        <v>65.0</v>
      </c>
      <c r="F67" s="12">
        <v>15.0</v>
      </c>
      <c r="G67" s="12">
        <v>4.0</v>
      </c>
      <c r="H67" s="12">
        <v>0.0</v>
      </c>
      <c r="I67" s="12">
        <v>1.0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9">
        <v>806441.0</v>
      </c>
      <c r="B68" s="10" t="s">
        <v>1129</v>
      </c>
      <c r="C68" s="11" t="s">
        <v>1130</v>
      </c>
      <c r="D68" s="12">
        <v>22.55</v>
      </c>
      <c r="E68" s="12">
        <v>65.0</v>
      </c>
      <c r="F68" s="12">
        <v>18.0</v>
      </c>
      <c r="G68" s="12">
        <v>4.0</v>
      </c>
      <c r="H68" s="12">
        <v>0.0</v>
      </c>
      <c r="I68" s="12">
        <v>1.0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9">
        <v>806458.0</v>
      </c>
      <c r="B69" s="10" t="s">
        <v>1131</v>
      </c>
      <c r="C69" s="11" t="s">
        <v>1132</v>
      </c>
      <c r="D69" s="12">
        <v>22.55</v>
      </c>
      <c r="E69" s="12">
        <v>65.0</v>
      </c>
      <c r="F69" s="12">
        <v>16.0</v>
      </c>
      <c r="G69" s="12">
        <v>4.0</v>
      </c>
      <c r="H69" s="12">
        <v>0.0</v>
      </c>
      <c r="I69" s="12">
        <v>1.0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9">
        <v>806069.0</v>
      </c>
      <c r="B70" s="10" t="s">
        <v>1133</v>
      </c>
      <c r="C70" s="11" t="s">
        <v>1134</v>
      </c>
      <c r="D70" s="12">
        <v>22.55</v>
      </c>
      <c r="E70" s="12">
        <v>65.0</v>
      </c>
      <c r="F70" s="12">
        <v>10.0</v>
      </c>
      <c r="G70" s="12">
        <v>4.0</v>
      </c>
      <c r="H70" s="12">
        <v>0.0</v>
      </c>
      <c r="I70" s="12">
        <v>1.0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9">
        <v>806472.0</v>
      </c>
      <c r="B71" s="10" t="s">
        <v>1135</v>
      </c>
      <c r="C71" s="11" t="s">
        <v>1136</v>
      </c>
      <c r="D71" s="12">
        <v>22.55</v>
      </c>
      <c r="E71" s="12">
        <v>65.0</v>
      </c>
      <c r="F71" s="12">
        <v>7.0</v>
      </c>
      <c r="G71" s="12">
        <v>4.0</v>
      </c>
      <c r="H71" s="12">
        <v>0.0</v>
      </c>
      <c r="I71" s="12">
        <v>1.0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9">
        <v>806052.0</v>
      </c>
      <c r="B72" s="10" t="s">
        <v>1137</v>
      </c>
      <c r="C72" s="11" t="s">
        <v>1138</v>
      </c>
      <c r="D72" s="12">
        <v>22.55</v>
      </c>
      <c r="E72" s="12">
        <v>65.0</v>
      </c>
      <c r="F72" s="12">
        <v>12.0</v>
      </c>
      <c r="G72" s="12">
        <v>4.0</v>
      </c>
      <c r="H72" s="12">
        <v>0.0</v>
      </c>
      <c r="I72" s="12">
        <v>1.0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9">
        <v>806052.0</v>
      </c>
      <c r="B73" s="10" t="s">
        <v>1139</v>
      </c>
      <c r="C73" s="11" t="s">
        <v>1140</v>
      </c>
      <c r="D73" s="12">
        <v>22.55</v>
      </c>
      <c r="E73" s="12">
        <v>65.0</v>
      </c>
      <c r="F73" s="12">
        <v>8.0</v>
      </c>
      <c r="G73" s="12">
        <v>4.0</v>
      </c>
      <c r="H73" s="12">
        <v>0.0</v>
      </c>
      <c r="I73" s="12">
        <v>1.0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9">
        <v>806519.0</v>
      </c>
      <c r="B74" s="10" t="s">
        <v>1141</v>
      </c>
      <c r="C74" s="11" t="s">
        <v>1142</v>
      </c>
      <c r="D74" s="12">
        <v>22.55</v>
      </c>
      <c r="E74" s="12">
        <v>65.0</v>
      </c>
      <c r="F74" s="12">
        <v>5.0</v>
      </c>
      <c r="G74" s="12">
        <v>4.0</v>
      </c>
      <c r="H74" s="12">
        <v>0.0</v>
      </c>
      <c r="I74" s="12">
        <v>1.0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9">
        <v>806045.0</v>
      </c>
      <c r="B75" s="10" t="s">
        <v>1143</v>
      </c>
      <c r="C75" s="11" t="s">
        <v>1144</v>
      </c>
      <c r="D75" s="12">
        <v>22.55</v>
      </c>
      <c r="E75" s="12">
        <v>65.0</v>
      </c>
      <c r="F75" s="12">
        <v>5.0</v>
      </c>
      <c r="G75" s="12">
        <v>4.0</v>
      </c>
      <c r="H75" s="12">
        <v>0.0</v>
      </c>
      <c r="I75" s="12">
        <v>1.0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9">
        <v>806380.0</v>
      </c>
      <c r="B76" s="10" t="s">
        <v>1145</v>
      </c>
      <c r="C76" s="11" t="s">
        <v>1146</v>
      </c>
      <c r="D76" s="12">
        <v>22.55</v>
      </c>
      <c r="E76" s="12">
        <v>65.0</v>
      </c>
      <c r="F76" s="12">
        <v>3.0</v>
      </c>
      <c r="G76" s="12">
        <v>4.0</v>
      </c>
      <c r="H76" s="12">
        <v>0.0</v>
      </c>
      <c r="I76" s="12">
        <v>1.0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9">
        <v>806557.0</v>
      </c>
      <c r="B77" s="10" t="s">
        <v>1147</v>
      </c>
      <c r="C77" s="11" t="s">
        <v>1148</v>
      </c>
      <c r="D77" s="12">
        <v>22.55</v>
      </c>
      <c r="E77" s="12">
        <v>65.0</v>
      </c>
      <c r="F77" s="12">
        <v>3.0</v>
      </c>
      <c r="G77" s="12">
        <v>4.0</v>
      </c>
      <c r="H77" s="12">
        <v>0.0</v>
      </c>
      <c r="I77" s="12">
        <v>1.0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9">
        <v>806564.0</v>
      </c>
      <c r="B78" s="10" t="s">
        <v>1149</v>
      </c>
      <c r="C78" s="11" t="s">
        <v>1150</v>
      </c>
      <c r="D78" s="12">
        <v>22.55</v>
      </c>
      <c r="E78" s="12">
        <v>65.0</v>
      </c>
      <c r="F78" s="12">
        <v>5.0</v>
      </c>
      <c r="G78" s="12">
        <v>4.0</v>
      </c>
      <c r="H78" s="12">
        <v>0.0</v>
      </c>
      <c r="I78" s="12">
        <v>1.0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9">
        <v>806571.0</v>
      </c>
      <c r="B79" s="10" t="s">
        <v>1151</v>
      </c>
      <c r="C79" s="11" t="s">
        <v>1152</v>
      </c>
      <c r="D79" s="12">
        <v>22.55</v>
      </c>
      <c r="E79" s="12">
        <v>65.0</v>
      </c>
      <c r="F79" s="12">
        <v>6.0</v>
      </c>
      <c r="G79" s="12">
        <v>4.0</v>
      </c>
      <c r="H79" s="12">
        <v>0.0</v>
      </c>
      <c r="I79" s="12">
        <v>1.0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9">
        <v>800180.0</v>
      </c>
      <c r="B80" s="10" t="s">
        <v>1153</v>
      </c>
      <c r="C80" s="11" t="s">
        <v>1154</v>
      </c>
      <c r="D80" s="12">
        <v>22.55</v>
      </c>
      <c r="E80" s="12">
        <v>65.0</v>
      </c>
      <c r="F80" s="8">
        <f>64+30</f>
        <v>94</v>
      </c>
      <c r="G80" s="12">
        <v>3.0</v>
      </c>
      <c r="H80" s="12">
        <v>0.0</v>
      </c>
      <c r="I80" s="12">
        <v>1.0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9">
        <v>805994.0</v>
      </c>
      <c r="B81" s="10" t="s">
        <v>1155</v>
      </c>
      <c r="C81" s="11" t="s">
        <v>1156</v>
      </c>
      <c r="D81" s="12">
        <v>22.55</v>
      </c>
      <c r="E81" s="12">
        <v>65.0</v>
      </c>
      <c r="F81" s="12">
        <v>39.0</v>
      </c>
      <c r="G81" s="12">
        <v>4.0</v>
      </c>
      <c r="H81" s="12">
        <v>0.0</v>
      </c>
      <c r="I81" s="12">
        <v>1.0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9">
        <v>806007.0</v>
      </c>
      <c r="B82" s="10" t="s">
        <v>1157</v>
      </c>
      <c r="C82" s="11" t="s">
        <v>1158</v>
      </c>
      <c r="D82" s="12">
        <v>22.55</v>
      </c>
      <c r="E82" s="12">
        <v>65.0</v>
      </c>
      <c r="F82" s="12">
        <v>34.0</v>
      </c>
      <c r="G82" s="12">
        <v>4.0</v>
      </c>
      <c r="H82" s="12">
        <v>0.0</v>
      </c>
      <c r="I82" s="12">
        <v>1.0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9">
        <v>806014.0</v>
      </c>
      <c r="B83" s="10" t="s">
        <v>1159</v>
      </c>
      <c r="C83" s="11" t="s">
        <v>1160</v>
      </c>
      <c r="D83" s="12">
        <v>22.55</v>
      </c>
      <c r="E83" s="12">
        <v>65.0</v>
      </c>
      <c r="F83" s="12">
        <v>28.0</v>
      </c>
      <c r="G83" s="12">
        <v>4.0</v>
      </c>
      <c r="H83" s="12">
        <v>0.0</v>
      </c>
      <c r="I83" s="12">
        <v>1.0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9">
        <v>806021.0</v>
      </c>
      <c r="B84" s="10" t="s">
        <v>1161</v>
      </c>
      <c r="C84" s="11" t="s">
        <v>1162</v>
      </c>
      <c r="D84" s="12">
        <v>22.55</v>
      </c>
      <c r="E84" s="12">
        <v>65.0</v>
      </c>
      <c r="F84" s="12">
        <v>39.0</v>
      </c>
      <c r="G84" s="12">
        <v>4.0</v>
      </c>
      <c r="H84" s="12">
        <v>0.0</v>
      </c>
      <c r="I84" s="12">
        <v>1.0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9">
        <v>806557.0</v>
      </c>
      <c r="B85" s="10" t="s">
        <v>1163</v>
      </c>
      <c r="C85" s="11" t="s">
        <v>1164</v>
      </c>
      <c r="D85" s="12">
        <v>22.55</v>
      </c>
      <c r="E85" s="12">
        <v>65.0</v>
      </c>
      <c r="F85" s="12">
        <v>33.0</v>
      </c>
      <c r="G85" s="12">
        <v>4.0</v>
      </c>
      <c r="H85" s="12">
        <v>0.0</v>
      </c>
      <c r="I85" s="12">
        <v>1.0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9">
        <v>806045.0</v>
      </c>
      <c r="B86" s="10" t="s">
        <v>1165</v>
      </c>
      <c r="C86" s="11" t="s">
        <v>1166</v>
      </c>
      <c r="D86" s="12">
        <v>22.55</v>
      </c>
      <c r="E86" s="12">
        <v>65.0</v>
      </c>
      <c r="F86" s="12">
        <v>40.0</v>
      </c>
      <c r="G86" s="12">
        <v>4.0</v>
      </c>
      <c r="H86" s="12">
        <v>0.0</v>
      </c>
      <c r="I86" s="12">
        <v>1.0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9">
        <v>806052.0</v>
      </c>
      <c r="B87" s="10" t="s">
        <v>1167</v>
      </c>
      <c r="C87" s="11" t="s">
        <v>1168</v>
      </c>
      <c r="D87" s="12">
        <v>22.55</v>
      </c>
      <c r="E87" s="12">
        <v>65.0</v>
      </c>
      <c r="F87" s="12">
        <v>26.0</v>
      </c>
      <c r="G87" s="12">
        <v>4.0</v>
      </c>
      <c r="H87" s="12">
        <v>0.0</v>
      </c>
      <c r="I87" s="12">
        <v>1.0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9">
        <v>806069.0</v>
      </c>
      <c r="B88" s="10" t="s">
        <v>1169</v>
      </c>
      <c r="C88" s="11" t="s">
        <v>1170</v>
      </c>
      <c r="D88" s="12">
        <v>22.55</v>
      </c>
      <c r="E88" s="12">
        <v>65.0</v>
      </c>
      <c r="F88" s="12">
        <v>25.0</v>
      </c>
      <c r="G88" s="12">
        <v>4.0</v>
      </c>
      <c r="H88" s="12">
        <v>0.0</v>
      </c>
      <c r="I88" s="12">
        <v>1.0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9">
        <v>806458.0</v>
      </c>
      <c r="B89" s="10" t="s">
        <v>1171</v>
      </c>
      <c r="C89" s="11" t="s">
        <v>1172</v>
      </c>
      <c r="D89" s="12">
        <v>22.55</v>
      </c>
      <c r="E89" s="12">
        <v>65.0</v>
      </c>
      <c r="F89" s="12">
        <v>16.0</v>
      </c>
      <c r="G89" s="12">
        <v>4.0</v>
      </c>
      <c r="H89" s="12">
        <v>0.0</v>
      </c>
      <c r="I89" s="12">
        <v>1.0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9">
        <v>806083.0</v>
      </c>
      <c r="B90" s="10" t="s">
        <v>1173</v>
      </c>
      <c r="C90" s="11" t="s">
        <v>1174</v>
      </c>
      <c r="D90" s="12">
        <v>22.55</v>
      </c>
      <c r="E90" s="12">
        <v>65.0</v>
      </c>
      <c r="F90" s="12">
        <v>18.0</v>
      </c>
      <c r="G90" s="12">
        <v>4.0</v>
      </c>
      <c r="H90" s="12">
        <v>0.0</v>
      </c>
      <c r="I90" s="12">
        <v>1.0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9">
        <v>806090.0</v>
      </c>
      <c r="B91" s="10" t="s">
        <v>1175</v>
      </c>
      <c r="C91" s="11" t="s">
        <v>1176</v>
      </c>
      <c r="D91" s="12">
        <v>22.55</v>
      </c>
      <c r="E91" s="12">
        <v>65.0</v>
      </c>
      <c r="F91" s="12">
        <v>20.0</v>
      </c>
      <c r="G91" s="12">
        <v>4.0</v>
      </c>
      <c r="H91" s="12">
        <v>0.0</v>
      </c>
      <c r="I91" s="12">
        <v>1.0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9">
        <v>806106.0</v>
      </c>
      <c r="B92" s="10" t="s">
        <v>1177</v>
      </c>
      <c r="C92" s="11" t="s">
        <v>1178</v>
      </c>
      <c r="D92" s="12">
        <v>22.55</v>
      </c>
      <c r="E92" s="12">
        <v>65.0</v>
      </c>
      <c r="F92" s="12">
        <v>16.0</v>
      </c>
      <c r="G92" s="12">
        <v>4.0</v>
      </c>
      <c r="H92" s="12">
        <v>0.0</v>
      </c>
      <c r="I92" s="12">
        <v>1.0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9">
        <v>806113.0</v>
      </c>
      <c r="B93" s="10" t="s">
        <v>1179</v>
      </c>
      <c r="C93" s="11" t="s">
        <v>1180</v>
      </c>
      <c r="D93" s="12">
        <v>22.55</v>
      </c>
      <c r="E93" s="12">
        <v>65.0</v>
      </c>
      <c r="F93" s="12">
        <v>12.0</v>
      </c>
      <c r="G93" s="12">
        <v>4.0</v>
      </c>
      <c r="H93" s="12">
        <v>0.0</v>
      </c>
      <c r="I93" s="12">
        <v>1.0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9">
        <v>806120.0</v>
      </c>
      <c r="B94" s="10" t="s">
        <v>1181</v>
      </c>
      <c r="C94" s="11" t="s">
        <v>1182</v>
      </c>
      <c r="D94" s="12">
        <v>22.55</v>
      </c>
      <c r="E94" s="12">
        <v>65.0</v>
      </c>
      <c r="F94" s="12">
        <v>11.0</v>
      </c>
      <c r="G94" s="12">
        <v>4.0</v>
      </c>
      <c r="H94" s="12">
        <v>0.0</v>
      </c>
      <c r="I94" s="12">
        <v>1.0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9">
        <v>806137.0</v>
      </c>
      <c r="B95" s="10" t="s">
        <v>1183</v>
      </c>
      <c r="C95" s="11" t="s">
        <v>1184</v>
      </c>
      <c r="D95" s="12">
        <v>22.55</v>
      </c>
      <c r="E95" s="12">
        <v>65.0</v>
      </c>
      <c r="F95" s="12">
        <v>11.0</v>
      </c>
      <c r="G95" s="12">
        <v>4.0</v>
      </c>
      <c r="H95" s="12">
        <v>0.0</v>
      </c>
      <c r="I95" s="12">
        <v>1.0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9">
        <v>806144.0</v>
      </c>
      <c r="B96" s="10" t="s">
        <v>1185</v>
      </c>
      <c r="C96" s="11" t="s">
        <v>1186</v>
      </c>
      <c r="D96" s="12">
        <v>22.55</v>
      </c>
      <c r="E96" s="12">
        <v>65.0</v>
      </c>
      <c r="F96" s="12">
        <v>1.0</v>
      </c>
      <c r="G96" s="12">
        <v>4.0</v>
      </c>
      <c r="H96" s="12">
        <v>0.0</v>
      </c>
      <c r="I96" s="12">
        <v>1.0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9">
        <v>806151.0</v>
      </c>
      <c r="B97" s="10" t="s">
        <v>1187</v>
      </c>
      <c r="C97" s="11" t="s">
        <v>1188</v>
      </c>
      <c r="D97" s="12">
        <v>22.55</v>
      </c>
      <c r="E97" s="12">
        <v>65.0</v>
      </c>
      <c r="F97" s="12">
        <v>7.0</v>
      </c>
      <c r="G97" s="12">
        <v>4.0</v>
      </c>
      <c r="H97" s="12">
        <v>0.0</v>
      </c>
      <c r="I97" s="12">
        <v>1.0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9">
        <v>89475.0</v>
      </c>
      <c r="B98" s="10" t="s">
        <v>1189</v>
      </c>
      <c r="C98" s="11" t="s">
        <v>1190</v>
      </c>
      <c r="D98" s="12">
        <v>22.55</v>
      </c>
      <c r="E98" s="12">
        <v>65.0</v>
      </c>
      <c r="F98" s="12">
        <v>0.0</v>
      </c>
      <c r="G98" s="12">
        <v>4.0</v>
      </c>
      <c r="H98" s="12">
        <v>0.0</v>
      </c>
      <c r="I98" s="12">
        <v>1.0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9">
        <v>89500.0</v>
      </c>
      <c r="B99" s="10" t="s">
        <v>1191</v>
      </c>
      <c r="C99" s="11" t="s">
        <v>1192</v>
      </c>
      <c r="D99" s="12">
        <v>22.55</v>
      </c>
      <c r="E99" s="12">
        <v>65.0</v>
      </c>
      <c r="F99" s="12">
        <v>0.0</v>
      </c>
      <c r="G99" s="12">
        <v>4.0</v>
      </c>
      <c r="H99" s="12">
        <v>0.0</v>
      </c>
      <c r="I99" s="12">
        <v>1.0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9">
        <v>806199.0</v>
      </c>
      <c r="B100" s="10" t="s">
        <v>1193</v>
      </c>
      <c r="C100" s="11" t="s">
        <v>1194</v>
      </c>
      <c r="D100" s="12">
        <v>22.55</v>
      </c>
      <c r="E100" s="12">
        <v>65.0</v>
      </c>
      <c r="F100" s="12">
        <v>9.0</v>
      </c>
      <c r="G100" s="12">
        <v>4.0</v>
      </c>
      <c r="H100" s="12">
        <v>0.0</v>
      </c>
      <c r="I100" s="12">
        <v>1.0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9">
        <v>806212.0</v>
      </c>
      <c r="B101" s="10" t="s">
        <v>1195</v>
      </c>
      <c r="C101" s="11" t="s">
        <v>1196</v>
      </c>
      <c r="D101" s="12">
        <v>22.55</v>
      </c>
      <c r="E101" s="12">
        <v>65.0</v>
      </c>
      <c r="F101" s="12">
        <v>3.0</v>
      </c>
      <c r="G101" s="12">
        <v>4.0</v>
      </c>
      <c r="H101" s="12">
        <v>0.0</v>
      </c>
      <c r="I101" s="12">
        <v>1.0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9">
        <v>806229.0</v>
      </c>
      <c r="B102" s="10" t="s">
        <v>1197</v>
      </c>
      <c r="C102" s="11" t="s">
        <v>1198</v>
      </c>
      <c r="D102" s="12">
        <v>22.55</v>
      </c>
      <c r="E102" s="12">
        <v>65.0</v>
      </c>
      <c r="F102" s="12">
        <v>4.0</v>
      </c>
      <c r="G102" s="12">
        <v>4.0</v>
      </c>
      <c r="H102" s="12">
        <v>0.0</v>
      </c>
      <c r="I102" s="12">
        <v>1.0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9">
        <v>806236.0</v>
      </c>
      <c r="B103" s="10" t="s">
        <v>1199</v>
      </c>
      <c r="C103" s="11" t="s">
        <v>1200</v>
      </c>
      <c r="D103" s="12">
        <v>22.55</v>
      </c>
      <c r="E103" s="12">
        <v>65.0</v>
      </c>
      <c r="F103" s="12">
        <v>4.0</v>
      </c>
      <c r="G103" s="12">
        <v>4.0</v>
      </c>
      <c r="H103" s="12">
        <v>0.0</v>
      </c>
      <c r="I103" s="12">
        <v>1.0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9">
        <v>806243.0</v>
      </c>
      <c r="B104" s="10" t="s">
        <v>1201</v>
      </c>
      <c r="C104" s="11" t="s">
        <v>1202</v>
      </c>
      <c r="D104" s="12">
        <v>22.55</v>
      </c>
      <c r="E104" s="12">
        <v>65.0</v>
      </c>
      <c r="F104" s="12">
        <v>5.0</v>
      </c>
      <c r="G104" s="12">
        <v>4.0</v>
      </c>
      <c r="H104" s="12">
        <v>0.0</v>
      </c>
      <c r="I104" s="12">
        <v>1.0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9">
        <v>806250.0</v>
      </c>
      <c r="B105" s="10" t="s">
        <v>1203</v>
      </c>
      <c r="C105" s="11" t="s">
        <v>1204</v>
      </c>
      <c r="D105" s="12">
        <v>22.55</v>
      </c>
      <c r="E105" s="12">
        <v>65.0</v>
      </c>
      <c r="F105" s="12">
        <v>5.0</v>
      </c>
      <c r="G105" s="12">
        <v>4.0</v>
      </c>
      <c r="H105" s="12">
        <v>0.0</v>
      </c>
      <c r="I105" s="12">
        <v>1.0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9">
        <v>800210.0</v>
      </c>
      <c r="B106" s="10" t="s">
        <v>1205</v>
      </c>
      <c r="C106" s="11" t="s">
        <v>1206</v>
      </c>
      <c r="D106" s="12">
        <v>22.55</v>
      </c>
      <c r="E106" s="12">
        <v>65.0</v>
      </c>
      <c r="F106" s="12">
        <v>97.0</v>
      </c>
      <c r="G106" s="12">
        <v>3.0</v>
      </c>
      <c r="H106" s="12">
        <v>0.0</v>
      </c>
      <c r="I106" s="12">
        <v>1.0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9">
        <v>806953.0</v>
      </c>
      <c r="B107" s="10" t="s">
        <v>1207</v>
      </c>
      <c r="C107" s="11" t="s">
        <v>1208</v>
      </c>
      <c r="D107" s="12">
        <v>22.55</v>
      </c>
      <c r="E107" s="12">
        <v>65.0</v>
      </c>
      <c r="F107" s="12">
        <v>30.0</v>
      </c>
      <c r="G107" s="12">
        <v>4.0</v>
      </c>
      <c r="H107" s="12">
        <v>0.0</v>
      </c>
      <c r="I107" s="12">
        <v>1.0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9">
        <v>806960.0</v>
      </c>
      <c r="B108" s="10" t="s">
        <v>1209</v>
      </c>
      <c r="C108" s="11" t="s">
        <v>1210</v>
      </c>
      <c r="D108" s="12">
        <v>22.55</v>
      </c>
      <c r="E108" s="12">
        <v>65.0</v>
      </c>
      <c r="F108" s="12">
        <v>36.0</v>
      </c>
      <c r="G108" s="12">
        <v>4.0</v>
      </c>
      <c r="H108" s="12">
        <v>0.0</v>
      </c>
      <c r="I108" s="12">
        <v>1.0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9">
        <v>806977.0</v>
      </c>
      <c r="B109" s="10" t="s">
        <v>1211</v>
      </c>
      <c r="C109" s="11" t="s">
        <v>1212</v>
      </c>
      <c r="D109" s="12">
        <v>22.55</v>
      </c>
      <c r="E109" s="12">
        <v>65.0</v>
      </c>
      <c r="F109" s="12">
        <v>31.0</v>
      </c>
      <c r="G109" s="12">
        <v>4.0</v>
      </c>
      <c r="H109" s="12">
        <v>0.0</v>
      </c>
      <c r="I109" s="12">
        <v>1.0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9">
        <v>806984.0</v>
      </c>
      <c r="B110" s="10" t="s">
        <v>1213</v>
      </c>
      <c r="C110" s="11" t="s">
        <v>1214</v>
      </c>
      <c r="D110" s="12">
        <v>22.55</v>
      </c>
      <c r="E110" s="12">
        <v>65.0</v>
      </c>
      <c r="F110" s="12">
        <v>42.0</v>
      </c>
      <c r="G110" s="12">
        <v>4.0</v>
      </c>
      <c r="H110" s="12">
        <v>0.0</v>
      </c>
      <c r="I110" s="12">
        <v>1.0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9">
        <v>806991.0</v>
      </c>
      <c r="B111" s="10" t="s">
        <v>1215</v>
      </c>
      <c r="C111" s="11" t="s">
        <v>1216</v>
      </c>
      <c r="D111" s="12">
        <v>22.55</v>
      </c>
      <c r="E111" s="12">
        <v>65.0</v>
      </c>
      <c r="F111" s="12">
        <v>32.0</v>
      </c>
      <c r="G111" s="12">
        <v>4.0</v>
      </c>
      <c r="H111" s="12">
        <v>0.0</v>
      </c>
      <c r="I111" s="12">
        <v>1.0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9">
        <v>807004.0</v>
      </c>
      <c r="B112" s="10" t="s">
        <v>1217</v>
      </c>
      <c r="C112" s="11" t="s">
        <v>1218</v>
      </c>
      <c r="D112" s="12">
        <v>22.55</v>
      </c>
      <c r="E112" s="12">
        <v>65.0</v>
      </c>
      <c r="F112" s="12">
        <v>34.0</v>
      </c>
      <c r="G112" s="12">
        <v>4.0</v>
      </c>
      <c r="H112" s="12">
        <v>0.0</v>
      </c>
      <c r="I112" s="12">
        <v>1.0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9">
        <v>807011.0</v>
      </c>
      <c r="B113" s="10" t="s">
        <v>1219</v>
      </c>
      <c r="C113" s="11" t="s">
        <v>1220</v>
      </c>
      <c r="D113" s="12">
        <v>22.55</v>
      </c>
      <c r="E113" s="12">
        <v>65.0</v>
      </c>
      <c r="F113" s="12">
        <v>25.0</v>
      </c>
      <c r="G113" s="12">
        <v>4.0</v>
      </c>
      <c r="H113" s="12">
        <v>0.0</v>
      </c>
      <c r="I113" s="12">
        <v>1.0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9">
        <v>807028.0</v>
      </c>
      <c r="B114" s="10" t="s">
        <v>1221</v>
      </c>
      <c r="C114" s="11" t="s">
        <v>1222</v>
      </c>
      <c r="D114" s="12">
        <v>22.55</v>
      </c>
      <c r="E114" s="12">
        <v>65.0</v>
      </c>
      <c r="F114" s="12">
        <v>20.0</v>
      </c>
      <c r="G114" s="12">
        <v>4.0</v>
      </c>
      <c r="H114" s="12">
        <v>0.0</v>
      </c>
      <c r="I114" s="12">
        <v>1.0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9">
        <v>807035.0</v>
      </c>
      <c r="B115" s="10" t="s">
        <v>1223</v>
      </c>
      <c r="C115" s="11" t="s">
        <v>1224</v>
      </c>
      <c r="D115" s="12">
        <v>22.55</v>
      </c>
      <c r="E115" s="12">
        <v>65.0</v>
      </c>
      <c r="F115" s="12">
        <v>25.0</v>
      </c>
      <c r="G115" s="12">
        <v>4.0</v>
      </c>
      <c r="H115" s="12">
        <v>0.0</v>
      </c>
      <c r="I115" s="12">
        <v>1.0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9">
        <v>807042.0</v>
      </c>
      <c r="B116" s="10" t="s">
        <v>1225</v>
      </c>
      <c r="C116" s="11" t="s">
        <v>1226</v>
      </c>
      <c r="D116" s="12">
        <v>22.55</v>
      </c>
      <c r="E116" s="12">
        <v>65.0</v>
      </c>
      <c r="F116" s="12">
        <v>20.0</v>
      </c>
      <c r="G116" s="12">
        <v>4.0</v>
      </c>
      <c r="H116" s="12">
        <v>0.0</v>
      </c>
      <c r="I116" s="12">
        <v>1.0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9">
        <v>807059.0</v>
      </c>
      <c r="B117" s="10" t="s">
        <v>1227</v>
      </c>
      <c r="C117" s="11" t="s">
        <v>1228</v>
      </c>
      <c r="D117" s="12">
        <v>22.55</v>
      </c>
      <c r="E117" s="12">
        <v>65.0</v>
      </c>
      <c r="F117" s="12">
        <v>13.0</v>
      </c>
      <c r="G117" s="12">
        <v>4.0</v>
      </c>
      <c r="H117" s="12">
        <v>0.0</v>
      </c>
      <c r="I117" s="12">
        <v>1.0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9">
        <v>807066.0</v>
      </c>
      <c r="B118" s="10" t="s">
        <v>1229</v>
      </c>
      <c r="C118" s="11" t="s">
        <v>1230</v>
      </c>
      <c r="D118" s="12">
        <v>22.55</v>
      </c>
      <c r="E118" s="12">
        <v>65.0</v>
      </c>
      <c r="F118" s="12">
        <v>14.0</v>
      </c>
      <c r="G118" s="12">
        <v>4.0</v>
      </c>
      <c r="H118" s="12">
        <v>0.0</v>
      </c>
      <c r="I118" s="12">
        <v>1.0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9">
        <v>807073.0</v>
      </c>
      <c r="B119" s="10" t="s">
        <v>1231</v>
      </c>
      <c r="C119" s="11" t="s">
        <v>1232</v>
      </c>
      <c r="D119" s="12">
        <v>22.55</v>
      </c>
      <c r="E119" s="12">
        <v>65.0</v>
      </c>
      <c r="F119" s="12">
        <v>21.0</v>
      </c>
      <c r="G119" s="12">
        <v>4.0</v>
      </c>
      <c r="H119" s="12">
        <v>0.0</v>
      </c>
      <c r="I119" s="12">
        <v>1.0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9">
        <v>807080.0</v>
      </c>
      <c r="B120" s="10" t="s">
        <v>1233</v>
      </c>
      <c r="C120" s="11" t="s">
        <v>1234</v>
      </c>
      <c r="D120" s="12">
        <v>22.55</v>
      </c>
      <c r="E120" s="12">
        <v>65.0</v>
      </c>
      <c r="F120" s="12">
        <v>20.0</v>
      </c>
      <c r="G120" s="12">
        <v>4.0</v>
      </c>
      <c r="H120" s="12">
        <v>0.0</v>
      </c>
      <c r="I120" s="12">
        <v>1.0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9">
        <v>807097.0</v>
      </c>
      <c r="B121" s="10" t="s">
        <v>1235</v>
      </c>
      <c r="C121" s="11" t="s">
        <v>1236</v>
      </c>
      <c r="D121" s="12">
        <v>22.55</v>
      </c>
      <c r="E121" s="12">
        <v>65.0</v>
      </c>
      <c r="F121" s="12">
        <v>16.0</v>
      </c>
      <c r="G121" s="12">
        <v>4.0</v>
      </c>
      <c r="H121" s="12">
        <v>0.0</v>
      </c>
      <c r="I121" s="12">
        <v>1.0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9">
        <v>807103.0</v>
      </c>
      <c r="B122" s="10" t="s">
        <v>1237</v>
      </c>
      <c r="C122" s="11" t="s">
        <v>1238</v>
      </c>
      <c r="D122" s="12">
        <v>22.55</v>
      </c>
      <c r="E122" s="12">
        <v>65.0</v>
      </c>
      <c r="F122" s="12">
        <v>10.0</v>
      </c>
      <c r="G122" s="12">
        <v>4.0</v>
      </c>
      <c r="H122" s="12">
        <v>0.0</v>
      </c>
      <c r="I122" s="12">
        <v>1.0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9">
        <v>807110.0</v>
      </c>
      <c r="B123" s="10" t="s">
        <v>1239</v>
      </c>
      <c r="C123" s="11" t="s">
        <v>1240</v>
      </c>
      <c r="D123" s="12">
        <v>22.55</v>
      </c>
      <c r="E123" s="12">
        <v>65.0</v>
      </c>
      <c r="F123" s="12">
        <v>5.0</v>
      </c>
      <c r="G123" s="12">
        <v>4.0</v>
      </c>
      <c r="H123" s="12">
        <v>0.0</v>
      </c>
      <c r="I123" s="12">
        <v>1.0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9">
        <v>807127.0</v>
      </c>
      <c r="B124" s="10" t="s">
        <v>1241</v>
      </c>
      <c r="C124" s="11" t="s">
        <v>1242</v>
      </c>
      <c r="D124" s="12">
        <v>22.55</v>
      </c>
      <c r="E124" s="12">
        <v>65.0</v>
      </c>
      <c r="F124" s="12">
        <v>9.0</v>
      </c>
      <c r="G124" s="12">
        <v>4.0</v>
      </c>
      <c r="H124" s="12">
        <v>0.0</v>
      </c>
      <c r="I124" s="12">
        <v>1.0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9">
        <v>807134.0</v>
      </c>
      <c r="B125" s="10" t="s">
        <v>1243</v>
      </c>
      <c r="C125" s="11" t="s">
        <v>1244</v>
      </c>
      <c r="D125" s="12">
        <v>22.55</v>
      </c>
      <c r="E125" s="12">
        <v>65.0</v>
      </c>
      <c r="F125" s="12">
        <v>5.0</v>
      </c>
      <c r="G125" s="12">
        <v>4.0</v>
      </c>
      <c r="H125" s="12">
        <v>0.0</v>
      </c>
      <c r="I125" s="12">
        <v>1.0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9">
        <v>807158.0</v>
      </c>
      <c r="B126" s="10" t="s">
        <v>1245</v>
      </c>
      <c r="C126" s="11" t="s">
        <v>1246</v>
      </c>
      <c r="D126" s="12">
        <v>22.55</v>
      </c>
      <c r="E126" s="12">
        <v>65.0</v>
      </c>
      <c r="F126" s="12">
        <v>7.0</v>
      </c>
      <c r="G126" s="12">
        <v>4.0</v>
      </c>
      <c r="H126" s="12">
        <v>0.0</v>
      </c>
      <c r="I126" s="12">
        <v>1.0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9">
        <v>807172.0</v>
      </c>
      <c r="B127" s="10" t="s">
        <v>1247</v>
      </c>
      <c r="C127" s="11" t="s">
        <v>1248</v>
      </c>
      <c r="D127" s="12">
        <v>22.55</v>
      </c>
      <c r="E127" s="12">
        <v>65.0</v>
      </c>
      <c r="F127" s="12">
        <v>9.0</v>
      </c>
      <c r="G127" s="12">
        <v>4.0</v>
      </c>
      <c r="H127" s="12">
        <v>0.0</v>
      </c>
      <c r="I127" s="12">
        <v>1.0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9">
        <v>807189.0</v>
      </c>
      <c r="B128" s="10" t="s">
        <v>1249</v>
      </c>
      <c r="C128" s="11" t="s">
        <v>1250</v>
      </c>
      <c r="D128" s="12">
        <v>22.55</v>
      </c>
      <c r="E128" s="12">
        <v>65.0</v>
      </c>
      <c r="F128" s="12">
        <v>8.0</v>
      </c>
      <c r="G128" s="12">
        <v>4.0</v>
      </c>
      <c r="H128" s="12">
        <v>0.0</v>
      </c>
      <c r="I128" s="12">
        <v>1.0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9">
        <v>807196.0</v>
      </c>
      <c r="B129" s="10" t="s">
        <v>1251</v>
      </c>
      <c r="C129" s="11" t="s">
        <v>1252</v>
      </c>
      <c r="D129" s="12">
        <v>22.55</v>
      </c>
      <c r="E129" s="12">
        <v>65.0</v>
      </c>
      <c r="F129" s="12">
        <v>5.0</v>
      </c>
      <c r="G129" s="12">
        <v>4.0</v>
      </c>
      <c r="H129" s="12">
        <v>0.0</v>
      </c>
      <c r="I129" s="12">
        <v>1.0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9">
        <v>807202.0</v>
      </c>
      <c r="B130" s="10" t="s">
        <v>1253</v>
      </c>
      <c r="C130" s="11" t="s">
        <v>1254</v>
      </c>
      <c r="D130" s="12">
        <v>22.55</v>
      </c>
      <c r="E130" s="12">
        <v>65.0</v>
      </c>
      <c r="F130" s="12">
        <v>4.0</v>
      </c>
      <c r="G130" s="12">
        <v>4.0</v>
      </c>
      <c r="H130" s="12">
        <v>0.0</v>
      </c>
      <c r="I130" s="12">
        <v>1.0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9">
        <v>807219.0</v>
      </c>
      <c r="B131" s="10" t="s">
        <v>1255</v>
      </c>
      <c r="C131" s="11" t="s">
        <v>1256</v>
      </c>
      <c r="D131" s="12">
        <v>22.55</v>
      </c>
      <c r="E131" s="12">
        <v>65.0</v>
      </c>
      <c r="F131" s="12">
        <v>6.0</v>
      </c>
      <c r="G131" s="12">
        <v>4.0</v>
      </c>
      <c r="H131" s="12">
        <v>0.0</v>
      </c>
      <c r="I131" s="12">
        <v>1.0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9">
        <v>800166.0</v>
      </c>
      <c r="B132" s="10" t="s">
        <v>1257</v>
      </c>
      <c r="C132" s="11" t="s">
        <v>1258</v>
      </c>
      <c r="D132" s="12">
        <v>22.55</v>
      </c>
      <c r="E132" s="12">
        <v>65.0</v>
      </c>
      <c r="F132" s="8">
        <f>64+33</f>
        <v>97</v>
      </c>
      <c r="G132" s="12">
        <v>3.0</v>
      </c>
      <c r="H132" s="12">
        <v>0.0</v>
      </c>
      <c r="I132" s="12">
        <v>1.0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9">
        <v>805352.0</v>
      </c>
      <c r="B133" s="10" t="s">
        <v>1259</v>
      </c>
      <c r="C133" s="11" t="s">
        <v>1260</v>
      </c>
      <c r="D133" s="12">
        <v>22.55</v>
      </c>
      <c r="E133" s="12">
        <v>65.0</v>
      </c>
      <c r="F133" s="12">
        <v>35.0</v>
      </c>
      <c r="G133" s="12">
        <v>4.0</v>
      </c>
      <c r="H133" s="12">
        <v>0.0</v>
      </c>
      <c r="I133" s="12">
        <v>1.0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9">
        <v>805369.0</v>
      </c>
      <c r="B134" s="10" t="s">
        <v>1261</v>
      </c>
      <c r="C134" s="11" t="s">
        <v>1262</v>
      </c>
      <c r="D134" s="12">
        <v>22.55</v>
      </c>
      <c r="E134" s="12">
        <v>65.0</v>
      </c>
      <c r="F134" s="12">
        <v>39.0</v>
      </c>
      <c r="G134" s="12">
        <v>4.0</v>
      </c>
      <c r="H134" s="12">
        <v>0.0</v>
      </c>
      <c r="I134" s="12">
        <v>1.0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9">
        <v>805376.0</v>
      </c>
      <c r="B135" s="10" t="s">
        <v>1263</v>
      </c>
      <c r="C135" s="11" t="s">
        <v>1264</v>
      </c>
      <c r="D135" s="12">
        <v>22.55</v>
      </c>
      <c r="E135" s="12">
        <v>65.0</v>
      </c>
      <c r="F135" s="12">
        <v>30.0</v>
      </c>
      <c r="G135" s="12">
        <v>4.0</v>
      </c>
      <c r="H135" s="12">
        <v>0.0</v>
      </c>
      <c r="I135" s="12">
        <v>1.0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9">
        <v>805383.0</v>
      </c>
      <c r="B136" s="10" t="s">
        <v>1265</v>
      </c>
      <c r="C136" s="11" t="s">
        <v>1266</v>
      </c>
      <c r="D136" s="12">
        <v>22.55</v>
      </c>
      <c r="E136" s="12">
        <v>65.0</v>
      </c>
      <c r="F136" s="12">
        <v>38.0</v>
      </c>
      <c r="G136" s="12">
        <v>4.0</v>
      </c>
      <c r="H136" s="12">
        <v>0.0</v>
      </c>
      <c r="I136" s="12">
        <v>1.0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9">
        <v>805390.0</v>
      </c>
      <c r="B137" s="10" t="s">
        <v>1267</v>
      </c>
      <c r="C137" s="11" t="s">
        <v>1268</v>
      </c>
      <c r="D137" s="12">
        <v>22.55</v>
      </c>
      <c r="E137" s="12">
        <v>65.0</v>
      </c>
      <c r="F137" s="12">
        <v>30.0</v>
      </c>
      <c r="G137" s="12">
        <v>4.0</v>
      </c>
      <c r="H137" s="12">
        <v>0.0</v>
      </c>
      <c r="I137" s="12">
        <v>1.0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9">
        <v>805406.0</v>
      </c>
      <c r="B138" s="10" t="s">
        <v>1269</v>
      </c>
      <c r="C138" s="11" t="s">
        <v>1270</v>
      </c>
      <c r="D138" s="12">
        <v>22.55</v>
      </c>
      <c r="E138" s="12">
        <v>65.0</v>
      </c>
      <c r="F138" s="12">
        <v>35.0</v>
      </c>
      <c r="G138" s="12">
        <v>4.0</v>
      </c>
      <c r="H138" s="12">
        <v>0.0</v>
      </c>
      <c r="I138" s="12">
        <v>1.0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9">
        <v>805413.0</v>
      </c>
      <c r="B139" s="10" t="s">
        <v>1271</v>
      </c>
      <c r="C139" s="11" t="s">
        <v>1272</v>
      </c>
      <c r="D139" s="12">
        <v>22.55</v>
      </c>
      <c r="E139" s="12">
        <v>65.0</v>
      </c>
      <c r="F139" s="12">
        <v>34.0</v>
      </c>
      <c r="G139" s="12">
        <v>4.0</v>
      </c>
      <c r="H139" s="12">
        <v>0.0</v>
      </c>
      <c r="I139" s="12">
        <v>1.0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9">
        <v>805420.0</v>
      </c>
      <c r="B140" s="10" t="s">
        <v>1273</v>
      </c>
      <c r="C140" s="11" t="s">
        <v>1274</v>
      </c>
      <c r="D140" s="12">
        <v>22.55</v>
      </c>
      <c r="E140" s="12">
        <v>65.0</v>
      </c>
      <c r="F140" s="12">
        <v>26.0</v>
      </c>
      <c r="G140" s="12">
        <v>4.0</v>
      </c>
      <c r="H140" s="12">
        <v>0.0</v>
      </c>
      <c r="I140" s="12">
        <v>1.0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9">
        <v>805437.0</v>
      </c>
      <c r="B141" s="10" t="s">
        <v>1275</v>
      </c>
      <c r="C141" s="11" t="s">
        <v>1276</v>
      </c>
      <c r="D141" s="12">
        <v>22.55</v>
      </c>
      <c r="E141" s="12">
        <v>65.0</v>
      </c>
      <c r="F141" s="12">
        <v>15.0</v>
      </c>
      <c r="G141" s="12">
        <v>4.0</v>
      </c>
      <c r="H141" s="12">
        <v>0.0</v>
      </c>
      <c r="I141" s="12">
        <v>1.0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9">
        <v>805444.0</v>
      </c>
      <c r="B142" s="10" t="s">
        <v>1277</v>
      </c>
      <c r="C142" s="11" t="s">
        <v>1278</v>
      </c>
      <c r="D142" s="12">
        <v>22.55</v>
      </c>
      <c r="E142" s="12">
        <v>65.0</v>
      </c>
      <c r="F142" s="12">
        <v>19.0</v>
      </c>
      <c r="G142" s="12">
        <v>4.0</v>
      </c>
      <c r="H142" s="12">
        <v>0.0</v>
      </c>
      <c r="I142" s="12">
        <v>1.0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9">
        <v>805451.0</v>
      </c>
      <c r="B143" s="10" t="s">
        <v>1279</v>
      </c>
      <c r="C143" s="11" t="s">
        <v>1280</v>
      </c>
      <c r="D143" s="12">
        <v>22.55</v>
      </c>
      <c r="E143" s="12">
        <v>65.0</v>
      </c>
      <c r="F143" s="12">
        <v>18.0</v>
      </c>
      <c r="G143" s="12">
        <v>4.0</v>
      </c>
      <c r="H143" s="12">
        <v>0.0</v>
      </c>
      <c r="I143" s="12">
        <v>1.0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9">
        <v>805468.0</v>
      </c>
      <c r="B144" s="10" t="s">
        <v>1281</v>
      </c>
      <c r="C144" s="11" t="s">
        <v>1282</v>
      </c>
      <c r="D144" s="12">
        <v>22.55</v>
      </c>
      <c r="E144" s="12">
        <v>65.0</v>
      </c>
      <c r="F144" s="12">
        <v>14.0</v>
      </c>
      <c r="G144" s="12">
        <v>4.0</v>
      </c>
      <c r="H144" s="12">
        <v>0.0</v>
      </c>
      <c r="I144" s="12">
        <v>1.0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9">
        <v>805475.0</v>
      </c>
      <c r="B145" s="10" t="s">
        <v>1283</v>
      </c>
      <c r="C145" s="11" t="s">
        <v>1284</v>
      </c>
      <c r="D145" s="12">
        <v>22.55</v>
      </c>
      <c r="E145" s="12">
        <v>65.0</v>
      </c>
      <c r="F145" s="12">
        <v>9.0</v>
      </c>
      <c r="G145" s="12">
        <v>4.0</v>
      </c>
      <c r="H145" s="12">
        <v>0.0</v>
      </c>
      <c r="I145" s="12">
        <v>1.0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9">
        <v>805482.0</v>
      </c>
      <c r="B146" s="10" t="s">
        <v>1285</v>
      </c>
      <c r="C146" s="11" t="s">
        <v>1286</v>
      </c>
      <c r="D146" s="12">
        <v>22.55</v>
      </c>
      <c r="E146" s="12">
        <v>65.0</v>
      </c>
      <c r="F146" s="12">
        <v>15.0</v>
      </c>
      <c r="G146" s="12">
        <v>4.0</v>
      </c>
      <c r="H146" s="12">
        <v>0.0</v>
      </c>
      <c r="I146" s="12">
        <v>1.0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9">
        <v>805499.0</v>
      </c>
      <c r="B147" s="10" t="s">
        <v>1287</v>
      </c>
      <c r="C147" s="11" t="s">
        <v>1288</v>
      </c>
      <c r="D147" s="12">
        <v>22.55</v>
      </c>
      <c r="E147" s="12">
        <v>65.0</v>
      </c>
      <c r="F147" s="12">
        <v>11.0</v>
      </c>
      <c r="G147" s="12">
        <v>4.0</v>
      </c>
      <c r="H147" s="12">
        <v>0.0</v>
      </c>
      <c r="I147" s="12">
        <v>1.0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9">
        <v>805505.0</v>
      </c>
      <c r="B148" s="10" t="s">
        <v>1289</v>
      </c>
      <c r="C148" s="11" t="s">
        <v>1290</v>
      </c>
      <c r="D148" s="12">
        <v>22.55</v>
      </c>
      <c r="E148" s="12">
        <v>65.0</v>
      </c>
      <c r="F148" s="12">
        <v>12.0</v>
      </c>
      <c r="G148" s="12">
        <v>4.0</v>
      </c>
      <c r="H148" s="12">
        <v>0.0</v>
      </c>
      <c r="I148" s="12">
        <v>1.0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9">
        <v>805512.0</v>
      </c>
      <c r="B149" s="10" t="s">
        <v>1291</v>
      </c>
      <c r="C149" s="11" t="s">
        <v>1292</v>
      </c>
      <c r="D149" s="12">
        <v>22.55</v>
      </c>
      <c r="E149" s="12">
        <v>65.0</v>
      </c>
      <c r="F149" s="12">
        <v>8.0</v>
      </c>
      <c r="G149" s="12">
        <v>4.0</v>
      </c>
      <c r="H149" s="12">
        <v>0.0</v>
      </c>
      <c r="I149" s="12">
        <v>1.0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9">
        <v>805529.0</v>
      </c>
      <c r="B150" s="10" t="s">
        <v>1293</v>
      </c>
      <c r="C150" s="11" t="s">
        <v>1294</v>
      </c>
      <c r="D150" s="12">
        <v>22.55</v>
      </c>
      <c r="E150" s="12">
        <v>65.0</v>
      </c>
      <c r="F150" s="12">
        <v>2.0</v>
      </c>
      <c r="G150" s="12">
        <v>4.0</v>
      </c>
      <c r="H150" s="12">
        <v>0.0</v>
      </c>
      <c r="I150" s="12">
        <v>1.0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9">
        <v>805536.0</v>
      </c>
      <c r="B151" s="10" t="s">
        <v>1295</v>
      </c>
      <c r="C151" s="11" t="s">
        <v>1296</v>
      </c>
      <c r="D151" s="12">
        <v>22.55</v>
      </c>
      <c r="E151" s="12">
        <v>65.0</v>
      </c>
      <c r="F151" s="12">
        <v>2.0</v>
      </c>
      <c r="G151" s="12">
        <v>4.0</v>
      </c>
      <c r="H151" s="12">
        <v>0.0</v>
      </c>
      <c r="I151" s="12">
        <v>1.0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9">
        <v>805550.0</v>
      </c>
      <c r="B152" s="10" t="s">
        <v>1297</v>
      </c>
      <c r="C152" s="11" t="s">
        <v>1298</v>
      </c>
      <c r="D152" s="12">
        <v>22.55</v>
      </c>
      <c r="E152" s="12">
        <v>65.0</v>
      </c>
      <c r="F152" s="12">
        <v>7.0</v>
      </c>
      <c r="G152" s="12">
        <v>4.0</v>
      </c>
      <c r="H152" s="12">
        <v>0.0</v>
      </c>
      <c r="I152" s="12">
        <v>1.0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9">
        <v>86600.0</v>
      </c>
      <c r="B153" s="10" t="s">
        <v>1299</v>
      </c>
      <c r="C153" s="11" t="s">
        <v>1300</v>
      </c>
      <c r="D153" s="12">
        <v>22.55</v>
      </c>
      <c r="E153" s="12">
        <v>65.0</v>
      </c>
      <c r="F153" s="12">
        <v>0.0</v>
      </c>
      <c r="G153" s="12">
        <v>4.0</v>
      </c>
      <c r="H153" s="12">
        <v>0.0</v>
      </c>
      <c r="I153" s="12">
        <v>1.0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9">
        <v>805581.0</v>
      </c>
      <c r="B154" s="10" t="s">
        <v>1301</v>
      </c>
      <c r="C154" s="11" t="s">
        <v>1302</v>
      </c>
      <c r="D154" s="12">
        <v>22.55</v>
      </c>
      <c r="E154" s="12">
        <v>65.0</v>
      </c>
      <c r="F154" s="12">
        <v>12.0</v>
      </c>
      <c r="G154" s="12">
        <v>4.0</v>
      </c>
      <c r="H154" s="12">
        <v>0.0</v>
      </c>
      <c r="I154" s="12">
        <v>1.0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9">
        <v>805598.0</v>
      </c>
      <c r="B155" s="10" t="s">
        <v>1303</v>
      </c>
      <c r="C155" s="11" t="s">
        <v>1304</v>
      </c>
      <c r="D155" s="12">
        <v>22.55</v>
      </c>
      <c r="E155" s="12">
        <v>65.0</v>
      </c>
      <c r="F155" s="12">
        <v>5.0</v>
      </c>
      <c r="G155" s="12">
        <v>4.0</v>
      </c>
      <c r="H155" s="12">
        <v>0.0</v>
      </c>
      <c r="I155" s="12">
        <v>1.0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9">
        <v>805604.0</v>
      </c>
      <c r="B156" s="10" t="s">
        <v>1305</v>
      </c>
      <c r="C156" s="11" t="s">
        <v>1306</v>
      </c>
      <c r="D156" s="12">
        <v>22.55</v>
      </c>
      <c r="E156" s="12">
        <v>65.0</v>
      </c>
      <c r="F156" s="12">
        <v>3.0</v>
      </c>
      <c r="G156" s="12">
        <v>4.0</v>
      </c>
      <c r="H156" s="12">
        <v>0.0</v>
      </c>
      <c r="I156" s="12">
        <v>1.0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9">
        <v>805611.0</v>
      </c>
      <c r="B157" s="10" t="s">
        <v>1307</v>
      </c>
      <c r="C157" s="11" t="s">
        <v>1308</v>
      </c>
      <c r="D157" s="12">
        <v>22.55</v>
      </c>
      <c r="E157" s="12">
        <v>65.0</v>
      </c>
      <c r="F157" s="12">
        <v>2.0</v>
      </c>
      <c r="G157" s="12">
        <v>4.0</v>
      </c>
      <c r="H157" s="12">
        <v>0.0</v>
      </c>
      <c r="I157" s="12">
        <v>1.0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9">
        <v>800135.0</v>
      </c>
      <c r="B158" s="10" t="s">
        <v>1309</v>
      </c>
      <c r="C158" s="11" t="s">
        <v>1310</v>
      </c>
      <c r="D158" s="12">
        <v>22.55</v>
      </c>
      <c r="E158" s="12">
        <v>65.0</v>
      </c>
      <c r="F158" s="12">
        <v>11.0</v>
      </c>
      <c r="G158" s="12">
        <v>3.0</v>
      </c>
      <c r="H158" s="12">
        <v>0.0</v>
      </c>
      <c r="I158" s="12">
        <v>1.0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9">
        <v>804393.0</v>
      </c>
      <c r="B159" s="10" t="s">
        <v>1311</v>
      </c>
      <c r="C159" s="11" t="s">
        <v>1312</v>
      </c>
      <c r="D159" s="12">
        <v>22.55</v>
      </c>
      <c r="E159" s="12">
        <v>65.0</v>
      </c>
      <c r="F159" s="12">
        <v>35.0</v>
      </c>
      <c r="G159" s="12">
        <v>4.0</v>
      </c>
      <c r="H159" s="12">
        <v>0.0</v>
      </c>
      <c r="I159" s="12">
        <v>1.0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9">
        <v>804409.0</v>
      </c>
      <c r="B160" s="10" t="s">
        <v>1313</v>
      </c>
      <c r="C160" s="11" t="s">
        <v>1314</v>
      </c>
      <c r="D160" s="12">
        <v>22.55</v>
      </c>
      <c r="E160" s="12">
        <v>65.0</v>
      </c>
      <c r="F160" s="12">
        <v>33.0</v>
      </c>
      <c r="G160" s="12">
        <v>4.0</v>
      </c>
      <c r="H160" s="12">
        <v>0.0</v>
      </c>
      <c r="I160" s="12">
        <v>1.0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9">
        <v>804416.0</v>
      </c>
      <c r="B161" s="10" t="s">
        <v>1315</v>
      </c>
      <c r="C161" s="11" t="s">
        <v>1316</v>
      </c>
      <c r="D161" s="12">
        <v>22.55</v>
      </c>
      <c r="E161" s="12">
        <v>65.0</v>
      </c>
      <c r="F161" s="12">
        <v>25.0</v>
      </c>
      <c r="G161" s="12">
        <v>4.0</v>
      </c>
      <c r="H161" s="12">
        <v>0.0</v>
      </c>
      <c r="I161" s="12">
        <v>1.0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9">
        <v>804423.0</v>
      </c>
      <c r="B162" s="10" t="s">
        <v>1317</v>
      </c>
      <c r="C162" s="11" t="s">
        <v>1318</v>
      </c>
      <c r="D162" s="12">
        <v>22.55</v>
      </c>
      <c r="E162" s="12">
        <v>65.0</v>
      </c>
      <c r="F162" s="12">
        <v>33.0</v>
      </c>
      <c r="G162" s="12">
        <v>4.0</v>
      </c>
      <c r="H162" s="12">
        <v>0.0</v>
      </c>
      <c r="I162" s="12">
        <v>1.0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9">
        <v>804430.0</v>
      </c>
      <c r="B163" s="10" t="s">
        <v>1319</v>
      </c>
      <c r="C163" s="11" t="s">
        <v>1320</v>
      </c>
      <c r="D163" s="12">
        <v>22.55</v>
      </c>
      <c r="E163" s="12">
        <v>65.0</v>
      </c>
      <c r="F163" s="12">
        <v>31.0</v>
      </c>
      <c r="G163" s="12">
        <v>4.0</v>
      </c>
      <c r="H163" s="12">
        <v>0.0</v>
      </c>
      <c r="I163" s="12">
        <v>1.0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9">
        <v>804447.0</v>
      </c>
      <c r="B164" s="10" t="s">
        <v>1321</v>
      </c>
      <c r="C164" s="11" t="s">
        <v>1322</v>
      </c>
      <c r="D164" s="12">
        <v>22.55</v>
      </c>
      <c r="E164" s="12">
        <v>65.0</v>
      </c>
      <c r="F164" s="12">
        <v>30.0</v>
      </c>
      <c r="G164" s="12">
        <v>4.0</v>
      </c>
      <c r="H164" s="12">
        <v>0.0</v>
      </c>
      <c r="I164" s="12">
        <v>1.0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9">
        <v>804454.0</v>
      </c>
      <c r="B165" s="10" t="s">
        <v>1323</v>
      </c>
      <c r="C165" s="11" t="s">
        <v>1324</v>
      </c>
      <c r="D165" s="12">
        <v>22.55</v>
      </c>
      <c r="E165" s="12">
        <v>65.0</v>
      </c>
      <c r="F165" s="12">
        <v>32.0</v>
      </c>
      <c r="G165" s="12">
        <v>4.0</v>
      </c>
      <c r="H165" s="12">
        <v>0.0</v>
      </c>
      <c r="I165" s="12">
        <v>1.0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9">
        <v>804461.0</v>
      </c>
      <c r="B166" s="10" t="s">
        <v>1325</v>
      </c>
      <c r="C166" s="11" t="s">
        <v>1326</v>
      </c>
      <c r="D166" s="12">
        <v>22.55</v>
      </c>
      <c r="E166" s="12">
        <v>65.0</v>
      </c>
      <c r="F166" s="12">
        <v>10.0</v>
      </c>
      <c r="G166" s="12">
        <v>4.0</v>
      </c>
      <c r="H166" s="12">
        <v>0.0</v>
      </c>
      <c r="I166" s="12">
        <v>1.0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9">
        <v>804478.0</v>
      </c>
      <c r="B167" s="10" t="s">
        <v>1327</v>
      </c>
      <c r="C167" s="11" t="s">
        <v>1328</v>
      </c>
      <c r="D167" s="12">
        <v>22.55</v>
      </c>
      <c r="E167" s="12">
        <v>65.0</v>
      </c>
      <c r="F167" s="12">
        <v>5.0</v>
      </c>
      <c r="G167" s="12">
        <v>4.0</v>
      </c>
      <c r="H167" s="12">
        <v>0.0</v>
      </c>
      <c r="I167" s="12">
        <v>1.0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9">
        <v>804485.0</v>
      </c>
      <c r="B168" s="10" t="s">
        <v>1329</v>
      </c>
      <c r="C168" s="11" t="s">
        <v>1330</v>
      </c>
      <c r="D168" s="12">
        <v>22.55</v>
      </c>
      <c r="E168" s="12">
        <v>65.0</v>
      </c>
      <c r="F168" s="12">
        <v>19.0</v>
      </c>
      <c r="G168" s="12">
        <v>4.0</v>
      </c>
      <c r="H168" s="12">
        <v>0.0</v>
      </c>
      <c r="I168" s="12">
        <v>1.0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9">
        <v>804492.0</v>
      </c>
      <c r="B169" s="10" t="s">
        <v>1331</v>
      </c>
      <c r="C169" s="11" t="s">
        <v>1332</v>
      </c>
      <c r="D169" s="12">
        <v>22.55</v>
      </c>
      <c r="E169" s="12">
        <v>65.0</v>
      </c>
      <c r="F169" s="12">
        <v>2.0</v>
      </c>
      <c r="G169" s="12">
        <v>4.0</v>
      </c>
      <c r="H169" s="12">
        <v>0.0</v>
      </c>
      <c r="I169" s="12">
        <v>1.0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9">
        <v>804508.0</v>
      </c>
      <c r="B170" s="10" t="s">
        <v>1333</v>
      </c>
      <c r="C170" s="11" t="s">
        <v>1334</v>
      </c>
      <c r="D170" s="12">
        <v>22.55</v>
      </c>
      <c r="E170" s="12">
        <v>65.0</v>
      </c>
      <c r="F170" s="12">
        <v>3.0</v>
      </c>
      <c r="G170" s="12">
        <v>4.0</v>
      </c>
      <c r="H170" s="12">
        <v>0.0</v>
      </c>
      <c r="I170" s="12">
        <v>1.0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9">
        <v>804515.0</v>
      </c>
      <c r="B171" s="10" t="s">
        <v>1335</v>
      </c>
      <c r="C171" s="11" t="s">
        <v>1336</v>
      </c>
      <c r="D171" s="12">
        <v>22.55</v>
      </c>
      <c r="E171" s="12">
        <v>65.0</v>
      </c>
      <c r="F171" s="12">
        <v>6.0</v>
      </c>
      <c r="G171" s="12">
        <v>4.0</v>
      </c>
      <c r="H171" s="12">
        <v>0.0</v>
      </c>
      <c r="I171" s="12">
        <v>1.0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9">
        <v>804522.0</v>
      </c>
      <c r="B172" s="10" t="s">
        <v>1337</v>
      </c>
      <c r="C172" s="11" t="s">
        <v>1338</v>
      </c>
      <c r="D172" s="12">
        <v>22.55</v>
      </c>
      <c r="E172" s="12">
        <v>65.0</v>
      </c>
      <c r="F172" s="12">
        <v>4.0</v>
      </c>
      <c r="G172" s="12">
        <v>4.0</v>
      </c>
      <c r="H172" s="12">
        <v>0.0</v>
      </c>
      <c r="I172" s="12">
        <v>1.0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9">
        <v>804539.0</v>
      </c>
      <c r="B173" s="10" t="s">
        <v>1339</v>
      </c>
      <c r="C173" s="11" t="s">
        <v>1340</v>
      </c>
      <c r="D173" s="12">
        <v>22.55</v>
      </c>
      <c r="E173" s="12">
        <v>65.0</v>
      </c>
      <c r="F173" s="12">
        <v>8.0</v>
      </c>
      <c r="G173" s="12">
        <v>4.0</v>
      </c>
      <c r="H173" s="12">
        <v>0.0</v>
      </c>
      <c r="I173" s="12">
        <v>1.0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9">
        <v>82425.0</v>
      </c>
      <c r="B174" s="10" t="s">
        <v>1341</v>
      </c>
      <c r="C174" s="11" t="s">
        <v>1342</v>
      </c>
      <c r="D174" s="12">
        <v>22.55</v>
      </c>
      <c r="E174" s="12">
        <v>65.0</v>
      </c>
      <c r="F174" s="12">
        <v>2.0</v>
      </c>
      <c r="G174" s="12">
        <v>4.0</v>
      </c>
      <c r="H174" s="12">
        <v>0.0</v>
      </c>
      <c r="I174" s="12">
        <v>1.0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9">
        <v>804553.0</v>
      </c>
      <c r="B175" s="10" t="s">
        <v>1343</v>
      </c>
      <c r="C175" s="11" t="s">
        <v>1344</v>
      </c>
      <c r="D175" s="12">
        <v>22.55</v>
      </c>
      <c r="E175" s="12">
        <v>65.0</v>
      </c>
      <c r="F175" s="12">
        <v>4.0</v>
      </c>
      <c r="G175" s="12">
        <v>4.0</v>
      </c>
      <c r="H175" s="12">
        <v>0.0</v>
      </c>
      <c r="I175" s="12">
        <v>1.0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9">
        <v>804560.0</v>
      </c>
      <c r="B176" s="10" t="s">
        <v>1345</v>
      </c>
      <c r="C176" s="11" t="s">
        <v>1346</v>
      </c>
      <c r="D176" s="12">
        <v>22.55</v>
      </c>
      <c r="E176" s="12">
        <v>65.0</v>
      </c>
      <c r="F176" s="12">
        <v>3.0</v>
      </c>
      <c r="G176" s="12">
        <v>4.0</v>
      </c>
      <c r="H176" s="12">
        <v>0.0</v>
      </c>
      <c r="I176" s="12">
        <v>1.0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9">
        <v>82500.0</v>
      </c>
      <c r="B177" s="10" t="s">
        <v>1347</v>
      </c>
      <c r="C177" s="11" t="s">
        <v>1348</v>
      </c>
      <c r="D177" s="12">
        <v>22.55</v>
      </c>
      <c r="E177" s="12">
        <v>65.0</v>
      </c>
      <c r="F177" s="12">
        <v>0.0</v>
      </c>
      <c r="G177" s="12">
        <v>4.0</v>
      </c>
      <c r="H177" s="12">
        <v>0.0</v>
      </c>
      <c r="I177" s="12">
        <v>1.0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9">
        <v>804591.0</v>
      </c>
      <c r="B178" s="10" t="s">
        <v>1349</v>
      </c>
      <c r="C178" s="11" t="s">
        <v>1350</v>
      </c>
      <c r="D178" s="12">
        <v>22.55</v>
      </c>
      <c r="E178" s="12">
        <v>65.0</v>
      </c>
      <c r="F178" s="12">
        <v>2.0</v>
      </c>
      <c r="G178" s="12">
        <v>4.0</v>
      </c>
      <c r="H178" s="12">
        <v>0.0</v>
      </c>
      <c r="I178" s="12">
        <v>1.0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9">
        <v>804614.0</v>
      </c>
      <c r="B179" s="10" t="s">
        <v>1351</v>
      </c>
      <c r="C179" s="11" t="s">
        <v>1352</v>
      </c>
      <c r="D179" s="12">
        <v>22.55</v>
      </c>
      <c r="E179" s="12">
        <v>65.0</v>
      </c>
      <c r="F179" s="12">
        <v>0.0</v>
      </c>
      <c r="G179" s="12">
        <v>4.0</v>
      </c>
      <c r="H179" s="12">
        <v>0.0</v>
      </c>
      <c r="I179" s="12">
        <v>1.0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9">
        <v>804621.0</v>
      </c>
      <c r="B180" s="10" t="s">
        <v>1353</v>
      </c>
      <c r="C180" s="11" t="s">
        <v>1354</v>
      </c>
      <c r="D180" s="12">
        <v>22.55</v>
      </c>
      <c r="E180" s="12">
        <v>65.0</v>
      </c>
      <c r="F180" s="12">
        <v>8.0</v>
      </c>
      <c r="G180" s="12">
        <v>4.0</v>
      </c>
      <c r="H180" s="12">
        <v>0.0</v>
      </c>
      <c r="I180" s="12">
        <v>1.0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9">
        <v>804638.0</v>
      </c>
      <c r="B181" s="10" t="s">
        <v>1355</v>
      </c>
      <c r="C181" s="11" t="s">
        <v>1356</v>
      </c>
      <c r="D181" s="12">
        <v>22.55</v>
      </c>
      <c r="E181" s="12">
        <v>65.0</v>
      </c>
      <c r="F181" s="12">
        <v>6.0</v>
      </c>
      <c r="G181" s="12">
        <v>4.0</v>
      </c>
      <c r="H181" s="12">
        <v>0.0</v>
      </c>
      <c r="I181" s="12">
        <v>1.0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9">
        <v>804645.0</v>
      </c>
      <c r="B182" s="10" t="s">
        <v>1357</v>
      </c>
      <c r="C182" s="11" t="s">
        <v>1358</v>
      </c>
      <c r="D182" s="12">
        <v>22.55</v>
      </c>
      <c r="E182" s="12">
        <v>65.0</v>
      </c>
      <c r="F182" s="12">
        <v>3.0</v>
      </c>
      <c r="G182" s="12">
        <v>4.0</v>
      </c>
      <c r="H182" s="12">
        <v>0.0</v>
      </c>
      <c r="I182" s="12">
        <v>1.0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9">
        <v>804652.0</v>
      </c>
      <c r="B183" s="10" t="s">
        <v>1359</v>
      </c>
      <c r="C183" s="11" t="s">
        <v>1360</v>
      </c>
      <c r="D183" s="12">
        <v>22.55</v>
      </c>
      <c r="E183" s="12">
        <v>65.0</v>
      </c>
      <c r="F183" s="12">
        <v>3.0</v>
      </c>
      <c r="G183" s="12">
        <v>4.0</v>
      </c>
      <c r="H183" s="12">
        <v>0.0</v>
      </c>
      <c r="I183" s="12">
        <v>1.0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9">
        <v>800142.0</v>
      </c>
      <c r="B184" s="10" t="s">
        <v>1361</v>
      </c>
      <c r="C184" s="11" t="s">
        <v>1362</v>
      </c>
      <c r="D184" s="12">
        <v>22.55</v>
      </c>
      <c r="E184" s="12">
        <v>65.0</v>
      </c>
      <c r="F184" s="8">
        <f>32*7+21</f>
        <v>245</v>
      </c>
      <c r="G184" s="12">
        <v>3.0</v>
      </c>
      <c r="H184" s="12">
        <v>0.0</v>
      </c>
      <c r="I184" s="12">
        <v>1.0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9">
        <v>804713.0</v>
      </c>
      <c r="B185" s="10" t="s">
        <v>1363</v>
      </c>
      <c r="C185" s="11" t="s">
        <v>1364</v>
      </c>
      <c r="D185" s="12">
        <v>22.55</v>
      </c>
      <c r="E185" s="12">
        <v>65.0</v>
      </c>
      <c r="F185" s="12">
        <v>27.0</v>
      </c>
      <c r="G185" s="12">
        <v>4.0</v>
      </c>
      <c r="H185" s="12">
        <v>0.0</v>
      </c>
      <c r="I185" s="12">
        <v>1.0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9">
        <v>804720.0</v>
      </c>
      <c r="B186" s="10" t="s">
        <v>1365</v>
      </c>
      <c r="C186" s="11" t="s">
        <v>1366</v>
      </c>
      <c r="D186" s="12">
        <v>22.55</v>
      </c>
      <c r="E186" s="12">
        <v>65.0</v>
      </c>
      <c r="F186" s="12">
        <v>27.0</v>
      </c>
      <c r="G186" s="12">
        <v>4.0</v>
      </c>
      <c r="H186" s="12">
        <v>0.0</v>
      </c>
      <c r="I186" s="12">
        <v>1.0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9">
        <v>804737.0</v>
      </c>
      <c r="B187" s="10" t="s">
        <v>1367</v>
      </c>
      <c r="C187" s="11" t="s">
        <v>1368</v>
      </c>
      <c r="D187" s="12">
        <v>22.55</v>
      </c>
      <c r="E187" s="12">
        <v>65.0</v>
      </c>
      <c r="F187" s="12">
        <v>17.0</v>
      </c>
      <c r="G187" s="12">
        <v>4.0</v>
      </c>
      <c r="H187" s="12">
        <v>0.0</v>
      </c>
      <c r="I187" s="12">
        <v>1.0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9">
        <v>804744.0</v>
      </c>
      <c r="B188" s="10" t="s">
        <v>1369</v>
      </c>
      <c r="C188" s="11" t="s">
        <v>1370</v>
      </c>
      <c r="D188" s="12">
        <v>22.55</v>
      </c>
      <c r="E188" s="12">
        <v>65.0</v>
      </c>
      <c r="F188" s="12">
        <v>26.0</v>
      </c>
      <c r="G188" s="12">
        <v>4.0</v>
      </c>
      <c r="H188" s="12">
        <v>0.0</v>
      </c>
      <c r="I188" s="12">
        <v>1.0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9">
        <v>804751.0</v>
      </c>
      <c r="B189" s="10" t="s">
        <v>1371</v>
      </c>
      <c r="C189" s="11" t="s">
        <v>1372</v>
      </c>
      <c r="D189" s="12">
        <v>22.55</v>
      </c>
      <c r="E189" s="12">
        <v>65.0</v>
      </c>
      <c r="F189" s="12">
        <v>22.0</v>
      </c>
      <c r="G189" s="12">
        <v>4.0</v>
      </c>
      <c r="H189" s="12">
        <v>0.0</v>
      </c>
      <c r="I189" s="12">
        <v>1.0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9">
        <v>804768.0</v>
      </c>
      <c r="B190" s="10" t="s">
        <v>1373</v>
      </c>
      <c r="C190" s="11" t="s">
        <v>1374</v>
      </c>
      <c r="D190" s="12">
        <v>22.55</v>
      </c>
      <c r="E190" s="12">
        <v>65.0</v>
      </c>
      <c r="F190" s="12">
        <v>9.0</v>
      </c>
      <c r="G190" s="12">
        <v>4.0</v>
      </c>
      <c r="H190" s="12">
        <v>0.0</v>
      </c>
      <c r="I190" s="12">
        <v>1.0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9">
        <v>804775.0</v>
      </c>
      <c r="B191" s="10" t="s">
        <v>1375</v>
      </c>
      <c r="C191" s="11" t="s">
        <v>1376</v>
      </c>
      <c r="D191" s="12">
        <v>22.55</v>
      </c>
      <c r="E191" s="12">
        <v>65.0</v>
      </c>
      <c r="F191" s="12">
        <v>5.0</v>
      </c>
      <c r="G191" s="12">
        <v>4.0</v>
      </c>
      <c r="H191" s="12">
        <v>0.0</v>
      </c>
      <c r="I191" s="12">
        <v>1.0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9">
        <v>804782.0</v>
      </c>
      <c r="B192" s="10" t="s">
        <v>1377</v>
      </c>
      <c r="C192" s="11" t="s">
        <v>1378</v>
      </c>
      <c r="D192" s="12">
        <v>22.55</v>
      </c>
      <c r="E192" s="12">
        <v>65.0</v>
      </c>
      <c r="F192" s="12">
        <v>11.0</v>
      </c>
      <c r="G192" s="12">
        <v>4.0</v>
      </c>
      <c r="H192" s="12">
        <v>0.0</v>
      </c>
      <c r="I192" s="12">
        <v>1.0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9">
        <v>804789.0</v>
      </c>
      <c r="B193" s="10" t="s">
        <v>1379</v>
      </c>
      <c r="C193" s="11" t="s">
        <v>1380</v>
      </c>
      <c r="D193" s="12">
        <v>22.55</v>
      </c>
      <c r="E193" s="12">
        <v>65.0</v>
      </c>
      <c r="F193" s="12">
        <v>0.0</v>
      </c>
      <c r="G193" s="12">
        <v>4.0</v>
      </c>
      <c r="H193" s="12">
        <v>0.0</v>
      </c>
      <c r="I193" s="12">
        <v>1.0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9">
        <v>804805.0</v>
      </c>
      <c r="B194" s="10" t="s">
        <v>1381</v>
      </c>
      <c r="C194" s="11" t="s">
        <v>1382</v>
      </c>
      <c r="D194" s="12">
        <v>22.55</v>
      </c>
      <c r="E194" s="12">
        <v>65.0</v>
      </c>
      <c r="F194" s="12">
        <v>14.0</v>
      </c>
      <c r="G194" s="12">
        <v>4.0</v>
      </c>
      <c r="H194" s="12">
        <v>0.0</v>
      </c>
      <c r="I194" s="12">
        <v>1.0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9">
        <v>804822.0</v>
      </c>
      <c r="B195" s="10" t="s">
        <v>1383</v>
      </c>
      <c r="C195" s="11" t="s">
        <v>1384</v>
      </c>
      <c r="D195" s="12">
        <v>22.55</v>
      </c>
      <c r="E195" s="12">
        <v>65.0</v>
      </c>
      <c r="F195" s="12">
        <v>0.0</v>
      </c>
      <c r="G195" s="12">
        <v>4.0</v>
      </c>
      <c r="H195" s="12">
        <v>0.0</v>
      </c>
      <c r="I195" s="12">
        <v>1.0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9">
        <v>804829.0</v>
      </c>
      <c r="B196" s="10" t="s">
        <v>1385</v>
      </c>
      <c r="C196" s="11" t="s">
        <v>1386</v>
      </c>
      <c r="D196" s="12">
        <v>22.55</v>
      </c>
      <c r="E196" s="12">
        <v>65.0</v>
      </c>
      <c r="F196" s="12">
        <v>1.0</v>
      </c>
      <c r="G196" s="12">
        <v>4.0</v>
      </c>
      <c r="H196" s="12">
        <v>0.0</v>
      </c>
      <c r="I196" s="12">
        <v>1.0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9">
        <v>804836.0</v>
      </c>
      <c r="B197" s="10" t="s">
        <v>1387</v>
      </c>
      <c r="C197" s="11" t="s">
        <v>1388</v>
      </c>
      <c r="D197" s="12">
        <v>22.55</v>
      </c>
      <c r="E197" s="12">
        <v>65.0</v>
      </c>
      <c r="F197" s="12">
        <v>3.0</v>
      </c>
      <c r="G197" s="12">
        <v>4.0</v>
      </c>
      <c r="H197" s="12">
        <v>0.0</v>
      </c>
      <c r="I197" s="12">
        <v>1.0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9">
        <v>804843.0</v>
      </c>
      <c r="B198" s="10" t="s">
        <v>1389</v>
      </c>
      <c r="C198" s="11" t="s">
        <v>1390</v>
      </c>
      <c r="D198" s="12">
        <v>22.55</v>
      </c>
      <c r="E198" s="12">
        <v>65.0</v>
      </c>
      <c r="F198" s="12">
        <v>6.0</v>
      </c>
      <c r="G198" s="12">
        <v>4.0</v>
      </c>
      <c r="H198" s="12">
        <v>0.0</v>
      </c>
      <c r="I198" s="12">
        <v>1.0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9">
        <v>804850.0</v>
      </c>
      <c r="B199" s="10" t="s">
        <v>1391</v>
      </c>
      <c r="C199" s="11" t="s">
        <v>1392</v>
      </c>
      <c r="D199" s="12">
        <v>22.55</v>
      </c>
      <c r="E199" s="12">
        <v>65.0</v>
      </c>
      <c r="F199" s="12">
        <v>7.0</v>
      </c>
      <c r="G199" s="12">
        <v>4.0</v>
      </c>
      <c r="H199" s="12">
        <v>0.0</v>
      </c>
      <c r="I199" s="12">
        <v>1.0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9">
        <v>804867.0</v>
      </c>
      <c r="B200" s="10" t="s">
        <v>1393</v>
      </c>
      <c r="C200" s="11" t="s">
        <v>1394</v>
      </c>
      <c r="D200" s="12">
        <v>22.55</v>
      </c>
      <c r="E200" s="12">
        <v>65.0</v>
      </c>
      <c r="F200" s="12">
        <v>7.0</v>
      </c>
      <c r="G200" s="12">
        <v>4.0</v>
      </c>
      <c r="H200" s="12">
        <v>0.0</v>
      </c>
      <c r="I200" s="12">
        <v>1.0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9">
        <v>804874.0</v>
      </c>
      <c r="B201" s="10" t="s">
        <v>1395</v>
      </c>
      <c r="C201" s="11" t="s">
        <v>1396</v>
      </c>
      <c r="D201" s="12">
        <v>22.55</v>
      </c>
      <c r="E201" s="12">
        <v>65.0</v>
      </c>
      <c r="F201" s="12">
        <v>1.0</v>
      </c>
      <c r="G201" s="12">
        <v>4.0</v>
      </c>
      <c r="H201" s="12">
        <v>0.0</v>
      </c>
      <c r="I201" s="12">
        <v>1.0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9">
        <v>804881.0</v>
      </c>
      <c r="B202" s="10" t="s">
        <v>1397</v>
      </c>
      <c r="C202" s="11" t="s">
        <v>1398</v>
      </c>
      <c r="D202" s="12">
        <v>22.55</v>
      </c>
      <c r="E202" s="12">
        <v>65.0</v>
      </c>
      <c r="F202" s="12">
        <v>1.0</v>
      </c>
      <c r="G202" s="12">
        <v>4.0</v>
      </c>
      <c r="H202" s="12">
        <v>0.0</v>
      </c>
      <c r="I202" s="12">
        <v>1.0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9">
        <v>804898.0</v>
      </c>
      <c r="B203" s="10" t="s">
        <v>1399</v>
      </c>
      <c r="C203" s="11" t="s">
        <v>1400</v>
      </c>
      <c r="D203" s="12">
        <v>22.55</v>
      </c>
      <c r="E203" s="12">
        <v>65.0</v>
      </c>
      <c r="F203" s="12">
        <v>0.0</v>
      </c>
      <c r="G203" s="12">
        <v>4.0</v>
      </c>
      <c r="H203" s="12">
        <v>0.0</v>
      </c>
      <c r="I203" s="12">
        <v>1.0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9">
        <v>804915.0</v>
      </c>
      <c r="B204" s="10" t="s">
        <v>1401</v>
      </c>
      <c r="C204" s="11" t="s">
        <v>1402</v>
      </c>
      <c r="D204" s="12">
        <v>22.55</v>
      </c>
      <c r="E204" s="12">
        <v>65.0</v>
      </c>
      <c r="F204" s="12">
        <v>0.0</v>
      </c>
      <c r="G204" s="12">
        <v>4.0</v>
      </c>
      <c r="H204" s="12">
        <v>0.0</v>
      </c>
      <c r="I204" s="12">
        <v>1.0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9">
        <v>804935.0</v>
      </c>
      <c r="B205" s="10" t="s">
        <v>1403</v>
      </c>
      <c r="C205" s="11" t="s">
        <v>1404</v>
      </c>
      <c r="D205" s="12">
        <v>22.55</v>
      </c>
      <c r="E205" s="12">
        <v>65.0</v>
      </c>
      <c r="F205" s="12">
        <v>1.0</v>
      </c>
      <c r="G205" s="12">
        <v>4.0</v>
      </c>
      <c r="H205" s="12">
        <v>0.0</v>
      </c>
      <c r="I205" s="12">
        <v>1.0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9">
        <v>804942.0</v>
      </c>
      <c r="B206" s="10" t="s">
        <v>1405</v>
      </c>
      <c r="C206" s="11" t="s">
        <v>1406</v>
      </c>
      <c r="D206" s="12">
        <v>22.55</v>
      </c>
      <c r="E206" s="12">
        <v>65.0</v>
      </c>
      <c r="F206" s="12">
        <v>12.0</v>
      </c>
      <c r="G206" s="12">
        <v>4.0</v>
      </c>
      <c r="H206" s="12">
        <v>0.0</v>
      </c>
      <c r="I206" s="12">
        <v>1.0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9">
        <v>804959.0</v>
      </c>
      <c r="B207" s="10" t="s">
        <v>1407</v>
      </c>
      <c r="C207" s="11" t="s">
        <v>1408</v>
      </c>
      <c r="D207" s="12">
        <v>22.55</v>
      </c>
      <c r="E207" s="12">
        <v>65.0</v>
      </c>
      <c r="F207" s="12">
        <v>1.0</v>
      </c>
      <c r="G207" s="12">
        <v>4.0</v>
      </c>
      <c r="H207" s="12">
        <v>0.0</v>
      </c>
      <c r="I207" s="12">
        <v>1.0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9">
        <v>804966.0</v>
      </c>
      <c r="B208" s="10" t="s">
        <v>1409</v>
      </c>
      <c r="C208" s="11" t="s">
        <v>1410</v>
      </c>
      <c r="D208" s="12">
        <v>22.55</v>
      </c>
      <c r="E208" s="12">
        <v>65.0</v>
      </c>
      <c r="F208" s="12">
        <v>4.0</v>
      </c>
      <c r="G208" s="12">
        <v>4.0</v>
      </c>
      <c r="H208" s="12">
        <v>0.0</v>
      </c>
      <c r="I208" s="12">
        <v>1.0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9">
        <v>804973.0</v>
      </c>
      <c r="B209" s="10" t="s">
        <v>1411</v>
      </c>
      <c r="C209" s="11" t="s">
        <v>1412</v>
      </c>
      <c r="D209" s="12">
        <v>22.55</v>
      </c>
      <c r="E209" s="12">
        <v>65.0</v>
      </c>
      <c r="F209" s="12">
        <v>0.0</v>
      </c>
      <c r="G209" s="12">
        <v>4.0</v>
      </c>
      <c r="H209" s="12">
        <v>0.0</v>
      </c>
      <c r="I209" s="12">
        <v>1.0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9">
        <v>800111.0</v>
      </c>
      <c r="B210" s="10" t="s">
        <v>1413</v>
      </c>
      <c r="C210" s="11" t="s">
        <v>1414</v>
      </c>
      <c r="D210" s="12">
        <v>22.55</v>
      </c>
      <c r="E210" s="12">
        <v>65.0</v>
      </c>
      <c r="F210" s="12">
        <v>4.0</v>
      </c>
      <c r="G210" s="12">
        <v>3.0</v>
      </c>
      <c r="H210" s="12">
        <v>0.0</v>
      </c>
      <c r="I210" s="12">
        <v>1.0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9">
        <v>803754.0</v>
      </c>
      <c r="B211" s="10" t="s">
        <v>1415</v>
      </c>
      <c r="C211" s="11" t="s">
        <v>1416</v>
      </c>
      <c r="D211" s="12">
        <v>22.55</v>
      </c>
      <c r="E211" s="12">
        <v>65.0</v>
      </c>
      <c r="F211" s="12">
        <v>37.0</v>
      </c>
      <c r="G211" s="12">
        <v>4.0</v>
      </c>
      <c r="H211" s="12">
        <v>0.0</v>
      </c>
      <c r="I211" s="12">
        <v>1.0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9">
        <v>803761.0</v>
      </c>
      <c r="B212" s="10" t="s">
        <v>1417</v>
      </c>
      <c r="C212" s="11" t="s">
        <v>1418</v>
      </c>
      <c r="D212" s="12">
        <v>22.55</v>
      </c>
      <c r="E212" s="12">
        <v>65.0</v>
      </c>
      <c r="F212" s="12">
        <v>36.0</v>
      </c>
      <c r="G212" s="12">
        <v>4.0</v>
      </c>
      <c r="H212" s="12">
        <v>0.0</v>
      </c>
      <c r="I212" s="12">
        <v>1.0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9">
        <v>803778.0</v>
      </c>
      <c r="B213" s="10" t="s">
        <v>1419</v>
      </c>
      <c r="C213" s="11" t="s">
        <v>1420</v>
      </c>
      <c r="D213" s="12">
        <v>22.55</v>
      </c>
      <c r="E213" s="12">
        <v>65.0</v>
      </c>
      <c r="F213" s="12">
        <v>27.0</v>
      </c>
      <c r="G213" s="12">
        <v>4.0</v>
      </c>
      <c r="H213" s="12">
        <v>0.0</v>
      </c>
      <c r="I213" s="12">
        <v>1.0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9">
        <v>803785.0</v>
      </c>
      <c r="B214" s="10" t="s">
        <v>1421</v>
      </c>
      <c r="C214" s="11" t="s">
        <v>1422</v>
      </c>
      <c r="D214" s="12">
        <v>22.55</v>
      </c>
      <c r="E214" s="12">
        <v>65.0</v>
      </c>
      <c r="F214" s="12">
        <v>30.0</v>
      </c>
      <c r="G214" s="12">
        <v>4.0</v>
      </c>
      <c r="H214" s="12">
        <v>0.0</v>
      </c>
      <c r="I214" s="12">
        <v>1.0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9">
        <v>803792.0</v>
      </c>
      <c r="B215" s="10" t="s">
        <v>1423</v>
      </c>
      <c r="C215" s="11" t="s">
        <v>1424</v>
      </c>
      <c r="D215" s="12">
        <v>22.55</v>
      </c>
      <c r="E215" s="12">
        <v>65.0</v>
      </c>
      <c r="F215" s="12">
        <v>34.0</v>
      </c>
      <c r="G215" s="12">
        <v>4.0</v>
      </c>
      <c r="H215" s="12">
        <v>0.0</v>
      </c>
      <c r="I215" s="12">
        <v>1.0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9">
        <v>803808.0</v>
      </c>
      <c r="B216" s="10" t="s">
        <v>1425</v>
      </c>
      <c r="C216" s="11" t="s">
        <v>1426</v>
      </c>
      <c r="D216" s="12">
        <v>22.55</v>
      </c>
      <c r="E216" s="12">
        <v>65.0</v>
      </c>
      <c r="F216" s="12">
        <v>30.0</v>
      </c>
      <c r="G216" s="12">
        <v>4.0</v>
      </c>
      <c r="H216" s="12">
        <v>0.0</v>
      </c>
      <c r="I216" s="12">
        <v>1.0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9">
        <v>803815.0</v>
      </c>
      <c r="B217" s="10" t="s">
        <v>1427</v>
      </c>
      <c r="C217" s="11" t="s">
        <v>1428</v>
      </c>
      <c r="D217" s="12">
        <v>22.55</v>
      </c>
      <c r="E217" s="12">
        <v>65.0</v>
      </c>
      <c r="F217" s="12">
        <v>32.0</v>
      </c>
      <c r="G217" s="12">
        <v>4.0</v>
      </c>
      <c r="H217" s="12">
        <v>0.0</v>
      </c>
      <c r="I217" s="12">
        <v>1.0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9">
        <v>803822.0</v>
      </c>
      <c r="B218" s="10" t="s">
        <v>1429</v>
      </c>
      <c r="C218" s="11" t="s">
        <v>1430</v>
      </c>
      <c r="D218" s="12">
        <v>22.55</v>
      </c>
      <c r="E218" s="12">
        <v>65.0</v>
      </c>
      <c r="F218" s="12">
        <v>15.0</v>
      </c>
      <c r="G218" s="12">
        <v>4.0</v>
      </c>
      <c r="H218" s="12">
        <v>0.0</v>
      </c>
      <c r="I218" s="12">
        <v>1.0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9">
        <v>803839.0</v>
      </c>
      <c r="B219" s="10" t="s">
        <v>1431</v>
      </c>
      <c r="C219" s="11" t="s">
        <v>1432</v>
      </c>
      <c r="D219" s="12">
        <v>22.55</v>
      </c>
      <c r="E219" s="12">
        <v>65.0</v>
      </c>
      <c r="F219" s="12">
        <v>15.0</v>
      </c>
      <c r="G219" s="12">
        <v>4.0</v>
      </c>
      <c r="H219" s="12">
        <v>0.0</v>
      </c>
      <c r="I219" s="12">
        <v>1.0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9">
        <v>803846.0</v>
      </c>
      <c r="B220" s="10" t="s">
        <v>1433</v>
      </c>
      <c r="C220" s="11" t="s">
        <v>1434</v>
      </c>
      <c r="D220" s="12">
        <v>22.55</v>
      </c>
      <c r="E220" s="12">
        <v>65.0</v>
      </c>
      <c r="F220" s="12">
        <v>18.0</v>
      </c>
      <c r="G220" s="12">
        <v>4.0</v>
      </c>
      <c r="H220" s="12">
        <v>0.0</v>
      </c>
      <c r="I220" s="12">
        <v>1.0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9">
        <v>803853.0</v>
      </c>
      <c r="B221" s="10" t="s">
        <v>1435</v>
      </c>
      <c r="C221" s="11" t="s">
        <v>1436</v>
      </c>
      <c r="D221" s="12">
        <v>22.55</v>
      </c>
      <c r="E221" s="12">
        <v>65.0</v>
      </c>
      <c r="F221" s="12">
        <v>13.0</v>
      </c>
      <c r="G221" s="12">
        <v>4.0</v>
      </c>
      <c r="H221" s="12">
        <v>0.0</v>
      </c>
      <c r="I221" s="12">
        <v>1.0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9">
        <v>803860.0</v>
      </c>
      <c r="B222" s="10" t="s">
        <v>1437</v>
      </c>
      <c r="C222" s="11" t="s">
        <v>1438</v>
      </c>
      <c r="D222" s="12">
        <v>22.55</v>
      </c>
      <c r="E222" s="12">
        <v>65.0</v>
      </c>
      <c r="F222" s="12">
        <v>16.0</v>
      </c>
      <c r="G222" s="12">
        <v>4.0</v>
      </c>
      <c r="H222" s="12">
        <v>0.0</v>
      </c>
      <c r="I222" s="12">
        <v>1.0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9">
        <v>803877.0</v>
      </c>
      <c r="B223" s="10" t="s">
        <v>1439</v>
      </c>
      <c r="C223" s="11" t="s">
        <v>1440</v>
      </c>
      <c r="D223" s="12">
        <v>22.55</v>
      </c>
      <c r="E223" s="12">
        <v>65.0</v>
      </c>
      <c r="F223" s="12">
        <v>11.0</v>
      </c>
      <c r="G223" s="12">
        <v>4.0</v>
      </c>
      <c r="H223" s="12">
        <v>0.0</v>
      </c>
      <c r="I223" s="12">
        <v>1.0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9">
        <v>803884.0</v>
      </c>
      <c r="B224" s="10" t="s">
        <v>1441</v>
      </c>
      <c r="C224" s="11" t="s">
        <v>1442</v>
      </c>
      <c r="D224" s="12">
        <v>22.55</v>
      </c>
      <c r="E224" s="12">
        <v>65.0</v>
      </c>
      <c r="F224" s="12">
        <v>9.0</v>
      </c>
      <c r="G224" s="12">
        <v>4.0</v>
      </c>
      <c r="H224" s="12">
        <v>0.0</v>
      </c>
      <c r="I224" s="12">
        <v>1.0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9">
        <v>803891.0</v>
      </c>
      <c r="B225" s="10" t="s">
        <v>1443</v>
      </c>
      <c r="C225" s="11" t="s">
        <v>1444</v>
      </c>
      <c r="D225" s="12">
        <v>22.55</v>
      </c>
      <c r="E225" s="12">
        <v>65.0</v>
      </c>
      <c r="F225" s="12">
        <v>13.0</v>
      </c>
      <c r="G225" s="12">
        <v>4.0</v>
      </c>
      <c r="H225" s="12">
        <v>0.0</v>
      </c>
      <c r="I225" s="12">
        <v>1.0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9">
        <v>803907.0</v>
      </c>
      <c r="B226" s="10" t="s">
        <v>1445</v>
      </c>
      <c r="C226" s="11" t="s">
        <v>1446</v>
      </c>
      <c r="D226" s="12">
        <v>22.55</v>
      </c>
      <c r="E226" s="12">
        <v>65.0</v>
      </c>
      <c r="F226" s="12">
        <v>9.0</v>
      </c>
      <c r="G226" s="12">
        <v>4.0</v>
      </c>
      <c r="H226" s="12">
        <v>0.0</v>
      </c>
      <c r="I226" s="12">
        <v>1.0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9">
        <v>803914.0</v>
      </c>
      <c r="B227" s="10" t="s">
        <v>1447</v>
      </c>
      <c r="C227" s="11" t="s">
        <v>1448</v>
      </c>
      <c r="D227" s="12">
        <v>22.55</v>
      </c>
      <c r="E227" s="12">
        <v>65.0</v>
      </c>
      <c r="F227" s="12">
        <v>1.0</v>
      </c>
      <c r="G227" s="12">
        <v>4.0</v>
      </c>
      <c r="H227" s="12">
        <v>0.0</v>
      </c>
      <c r="I227" s="12">
        <v>1.0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9">
        <v>803921.0</v>
      </c>
      <c r="B228" s="10" t="s">
        <v>1449</v>
      </c>
      <c r="C228" s="11" t="s">
        <v>1450</v>
      </c>
      <c r="D228" s="12">
        <v>22.55</v>
      </c>
      <c r="E228" s="12">
        <v>65.0</v>
      </c>
      <c r="F228" s="12">
        <v>9.0</v>
      </c>
      <c r="G228" s="12">
        <v>4.0</v>
      </c>
      <c r="H228" s="12">
        <v>0.0</v>
      </c>
      <c r="I228" s="12">
        <v>1.0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9">
        <v>8039380.0</v>
      </c>
      <c r="B229" s="10" t="s">
        <v>1451</v>
      </c>
      <c r="C229" s="11" t="s">
        <v>1452</v>
      </c>
      <c r="D229" s="12">
        <v>22.55</v>
      </c>
      <c r="E229" s="12">
        <v>65.0</v>
      </c>
      <c r="F229" s="12">
        <v>3.0</v>
      </c>
      <c r="G229" s="12">
        <v>4.0</v>
      </c>
      <c r="H229" s="12">
        <v>0.0</v>
      </c>
      <c r="I229" s="12">
        <v>1.0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9">
        <v>803952.0</v>
      </c>
      <c r="B230" s="10" t="s">
        <v>1453</v>
      </c>
      <c r="C230" s="11" t="s">
        <v>1454</v>
      </c>
      <c r="D230" s="12">
        <v>22.55</v>
      </c>
      <c r="E230" s="12">
        <v>65.0</v>
      </c>
      <c r="F230" s="12">
        <v>1.0</v>
      </c>
      <c r="G230" s="12">
        <v>4.0</v>
      </c>
      <c r="H230" s="12">
        <v>0.0</v>
      </c>
      <c r="I230" s="12">
        <v>1.0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9">
        <v>803976.0</v>
      </c>
      <c r="B231" s="10" t="s">
        <v>1455</v>
      </c>
      <c r="C231" s="11" t="s">
        <v>1456</v>
      </c>
      <c r="D231" s="12">
        <v>22.55</v>
      </c>
      <c r="E231" s="12">
        <v>65.0</v>
      </c>
      <c r="F231" s="12">
        <v>4.0</v>
      </c>
      <c r="G231" s="12">
        <v>4.0</v>
      </c>
      <c r="H231" s="12">
        <v>0.0</v>
      </c>
      <c r="I231" s="12">
        <v>1.0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9">
        <v>803839.0</v>
      </c>
      <c r="B232" s="10" t="s">
        <v>1457</v>
      </c>
      <c r="C232" s="11" t="s">
        <v>1458</v>
      </c>
      <c r="D232" s="12">
        <v>22.55</v>
      </c>
      <c r="E232" s="12">
        <v>65.0</v>
      </c>
      <c r="F232" s="12">
        <v>17.0</v>
      </c>
      <c r="G232" s="12">
        <v>4.0</v>
      </c>
      <c r="H232" s="12">
        <v>0.0</v>
      </c>
      <c r="I232" s="12">
        <v>1.0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9">
        <v>803990.0</v>
      </c>
      <c r="B233" s="10" t="s">
        <v>1459</v>
      </c>
      <c r="C233" s="11" t="s">
        <v>1460</v>
      </c>
      <c r="D233" s="12">
        <v>22.55</v>
      </c>
      <c r="E233" s="12">
        <v>65.0</v>
      </c>
      <c r="F233" s="12">
        <v>5.0</v>
      </c>
      <c r="G233" s="12">
        <v>4.0</v>
      </c>
      <c r="H233" s="12">
        <v>0.0</v>
      </c>
      <c r="I233" s="12">
        <v>1.0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9">
        <v>804003.0</v>
      </c>
      <c r="B234" s="10" t="s">
        <v>1461</v>
      </c>
      <c r="C234" s="11" t="s">
        <v>1462</v>
      </c>
      <c r="D234" s="12">
        <v>22.55</v>
      </c>
      <c r="E234" s="12">
        <v>65.0</v>
      </c>
      <c r="F234" s="12">
        <v>6.0</v>
      </c>
      <c r="G234" s="12">
        <v>4.0</v>
      </c>
      <c r="H234" s="12">
        <v>0.0</v>
      </c>
      <c r="I234" s="12">
        <v>1.0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9">
        <v>804010.0</v>
      </c>
      <c r="B235" s="10" t="s">
        <v>1463</v>
      </c>
      <c r="C235" s="11" t="s">
        <v>1464</v>
      </c>
      <c r="D235" s="12">
        <v>22.55</v>
      </c>
      <c r="E235" s="12">
        <v>65.0</v>
      </c>
      <c r="F235" s="12">
        <v>5.0</v>
      </c>
      <c r="G235" s="12">
        <v>4.0</v>
      </c>
      <c r="H235" s="12">
        <v>0.0</v>
      </c>
      <c r="I235" s="12">
        <v>1.0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9">
        <v>800128.0</v>
      </c>
      <c r="B236" s="10" t="s">
        <v>1465</v>
      </c>
      <c r="C236" s="11" t="s">
        <v>1466</v>
      </c>
      <c r="D236" s="12">
        <v>22.55</v>
      </c>
      <c r="E236" s="12">
        <v>65.0</v>
      </c>
      <c r="F236" s="12">
        <v>29.0</v>
      </c>
      <c r="G236" s="12">
        <v>3.0</v>
      </c>
      <c r="H236" s="12">
        <v>0.0</v>
      </c>
      <c r="I236" s="12">
        <v>1.0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9">
        <v>804072.0</v>
      </c>
      <c r="B237" s="10" t="s">
        <v>1467</v>
      </c>
      <c r="C237" s="11" t="s">
        <v>1468</v>
      </c>
      <c r="D237" s="12">
        <v>22.55</v>
      </c>
      <c r="E237" s="12">
        <v>65.0</v>
      </c>
      <c r="F237" s="12">
        <v>38.0</v>
      </c>
      <c r="G237" s="12">
        <v>4.0</v>
      </c>
      <c r="H237" s="12">
        <v>0.0</v>
      </c>
      <c r="I237" s="12">
        <v>1.0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9">
        <v>804089.0</v>
      </c>
      <c r="B238" s="10" t="s">
        <v>1469</v>
      </c>
      <c r="C238" s="11" t="s">
        <v>1470</v>
      </c>
      <c r="D238" s="12">
        <v>22.55</v>
      </c>
      <c r="E238" s="12">
        <v>65.0</v>
      </c>
      <c r="F238" s="12">
        <v>40.0</v>
      </c>
      <c r="G238" s="12">
        <v>4.0</v>
      </c>
      <c r="H238" s="12">
        <v>0.0</v>
      </c>
      <c r="I238" s="12">
        <v>1.0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9">
        <v>804096.0</v>
      </c>
      <c r="B239" s="10" t="s">
        <v>1471</v>
      </c>
      <c r="C239" s="11" t="s">
        <v>1472</v>
      </c>
      <c r="D239" s="12">
        <v>22.55</v>
      </c>
      <c r="E239" s="12">
        <v>65.0</v>
      </c>
      <c r="F239" s="12">
        <v>32.0</v>
      </c>
      <c r="G239" s="12">
        <v>4.0</v>
      </c>
      <c r="H239" s="12">
        <v>0.0</v>
      </c>
      <c r="I239" s="12">
        <v>1.0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9">
        <v>804102.0</v>
      </c>
      <c r="B240" s="10" t="s">
        <v>1473</v>
      </c>
      <c r="C240" s="11" t="s">
        <v>1474</v>
      </c>
      <c r="D240" s="12">
        <v>22.55</v>
      </c>
      <c r="E240" s="12">
        <v>65.0</v>
      </c>
      <c r="F240" s="12">
        <v>43.0</v>
      </c>
      <c r="G240" s="12">
        <v>4.0</v>
      </c>
      <c r="H240" s="12">
        <v>0.0</v>
      </c>
      <c r="I240" s="12">
        <v>1.0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9">
        <v>804119.0</v>
      </c>
      <c r="B241" s="10" t="s">
        <v>1475</v>
      </c>
      <c r="C241" s="11" t="s">
        <v>1476</v>
      </c>
      <c r="D241" s="12">
        <v>22.55</v>
      </c>
      <c r="E241" s="12">
        <v>65.0</v>
      </c>
      <c r="F241" s="12">
        <v>35.0</v>
      </c>
      <c r="G241" s="12">
        <v>4.0</v>
      </c>
      <c r="H241" s="12">
        <v>0.0</v>
      </c>
      <c r="I241" s="12">
        <v>1.0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9">
        <v>804126.0</v>
      </c>
      <c r="B242" s="10" t="s">
        <v>1477</v>
      </c>
      <c r="C242" s="11" t="s">
        <v>1478</v>
      </c>
      <c r="D242" s="12">
        <v>22.55</v>
      </c>
      <c r="E242" s="12">
        <v>65.0</v>
      </c>
      <c r="F242" s="12">
        <v>41.0</v>
      </c>
      <c r="G242" s="12">
        <v>4.0</v>
      </c>
      <c r="H242" s="12">
        <v>0.0</v>
      </c>
      <c r="I242" s="12">
        <v>1.0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9">
        <v>804133.0</v>
      </c>
      <c r="B243" s="10" t="s">
        <v>1479</v>
      </c>
      <c r="C243" s="11" t="s">
        <v>1480</v>
      </c>
      <c r="D243" s="12">
        <v>22.55</v>
      </c>
      <c r="E243" s="12">
        <v>65.0</v>
      </c>
      <c r="F243" s="12">
        <v>31.0</v>
      </c>
      <c r="G243" s="12">
        <v>4.0</v>
      </c>
      <c r="H243" s="12">
        <v>0.0</v>
      </c>
      <c r="I243" s="12">
        <v>1.0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9">
        <v>804140.0</v>
      </c>
      <c r="B244" s="10" t="s">
        <v>1481</v>
      </c>
      <c r="C244" s="11" t="s">
        <v>1482</v>
      </c>
      <c r="D244" s="12">
        <v>22.55</v>
      </c>
      <c r="E244" s="12">
        <v>65.0</v>
      </c>
      <c r="F244" s="12">
        <v>33.0</v>
      </c>
      <c r="G244" s="12">
        <v>4.0</v>
      </c>
      <c r="H244" s="12">
        <v>0.0</v>
      </c>
      <c r="I244" s="12">
        <v>1.0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9">
        <v>804157.0</v>
      </c>
      <c r="B245" s="10" t="s">
        <v>1483</v>
      </c>
      <c r="C245" s="11" t="s">
        <v>1484</v>
      </c>
      <c r="D245" s="12">
        <v>22.55</v>
      </c>
      <c r="E245" s="12">
        <v>65.0</v>
      </c>
      <c r="F245" s="12">
        <v>17.0</v>
      </c>
      <c r="G245" s="12">
        <v>4.0</v>
      </c>
      <c r="H245" s="12">
        <v>0.0</v>
      </c>
      <c r="I245" s="12">
        <v>1.0</v>
      </c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9">
        <v>804164.0</v>
      </c>
      <c r="B246" s="10" t="s">
        <v>1485</v>
      </c>
      <c r="C246" s="11" t="s">
        <v>1486</v>
      </c>
      <c r="D246" s="12">
        <v>22.55</v>
      </c>
      <c r="E246" s="12">
        <v>65.0</v>
      </c>
      <c r="F246" s="12">
        <v>22.0</v>
      </c>
      <c r="G246" s="12">
        <v>4.0</v>
      </c>
      <c r="H246" s="12">
        <v>0.0</v>
      </c>
      <c r="I246" s="12">
        <v>1.0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9">
        <v>804171.0</v>
      </c>
      <c r="B247" s="10" t="s">
        <v>1487</v>
      </c>
      <c r="C247" s="11" t="s">
        <v>1488</v>
      </c>
      <c r="D247" s="12">
        <v>22.55</v>
      </c>
      <c r="E247" s="12">
        <v>65.0</v>
      </c>
      <c r="F247" s="12">
        <v>12.0</v>
      </c>
      <c r="G247" s="12">
        <v>4.0</v>
      </c>
      <c r="H247" s="12">
        <v>0.0</v>
      </c>
      <c r="I247" s="12">
        <v>1.0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9">
        <v>804188.0</v>
      </c>
      <c r="B248" s="10" t="s">
        <v>1489</v>
      </c>
      <c r="C248" s="11" t="s">
        <v>1490</v>
      </c>
      <c r="D248" s="12">
        <v>22.55</v>
      </c>
      <c r="E248" s="12">
        <v>65.0</v>
      </c>
      <c r="F248" s="12">
        <v>17.0</v>
      </c>
      <c r="G248" s="12">
        <v>4.0</v>
      </c>
      <c r="H248" s="12">
        <v>0.0</v>
      </c>
      <c r="I248" s="12">
        <v>1.0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9">
        <v>804195.0</v>
      </c>
      <c r="B249" s="10" t="s">
        <v>1491</v>
      </c>
      <c r="C249" s="11" t="s">
        <v>1492</v>
      </c>
      <c r="D249" s="12">
        <v>22.55</v>
      </c>
      <c r="E249" s="12">
        <v>65.0</v>
      </c>
      <c r="F249" s="12">
        <v>9.0</v>
      </c>
      <c r="G249" s="12">
        <v>4.0</v>
      </c>
      <c r="H249" s="12">
        <v>0.0</v>
      </c>
      <c r="I249" s="12">
        <v>1.0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9">
        <v>804201.0</v>
      </c>
      <c r="B250" s="10" t="s">
        <v>1493</v>
      </c>
      <c r="C250" s="11" t="s">
        <v>1494</v>
      </c>
      <c r="D250" s="12">
        <v>22.55</v>
      </c>
      <c r="E250" s="12">
        <v>65.0</v>
      </c>
      <c r="F250" s="12">
        <v>15.0</v>
      </c>
      <c r="G250" s="12">
        <v>4.0</v>
      </c>
      <c r="H250" s="12">
        <v>0.0</v>
      </c>
      <c r="I250" s="12">
        <v>1.0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9">
        <v>804218.0</v>
      </c>
      <c r="B251" s="10" t="s">
        <v>1495</v>
      </c>
      <c r="C251" s="11" t="s">
        <v>1496</v>
      </c>
      <c r="D251" s="12">
        <v>22.55</v>
      </c>
      <c r="E251" s="12">
        <v>65.0</v>
      </c>
      <c r="F251" s="12">
        <v>13.0</v>
      </c>
      <c r="G251" s="12">
        <v>4.0</v>
      </c>
      <c r="H251" s="12">
        <v>0.0</v>
      </c>
      <c r="I251" s="12">
        <v>1.0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9">
        <v>804225.0</v>
      </c>
      <c r="B252" s="10" t="s">
        <v>1497</v>
      </c>
      <c r="C252" s="11" t="s">
        <v>1498</v>
      </c>
      <c r="D252" s="12">
        <v>22.55</v>
      </c>
      <c r="E252" s="12">
        <v>65.0</v>
      </c>
      <c r="F252" s="12">
        <v>10.0</v>
      </c>
      <c r="G252" s="12">
        <v>4.0</v>
      </c>
      <c r="H252" s="12">
        <v>0.0</v>
      </c>
      <c r="I252" s="12">
        <v>1.0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9">
        <v>804232.0</v>
      </c>
      <c r="B253" s="10" t="s">
        <v>1499</v>
      </c>
      <c r="C253" s="11" t="s">
        <v>1500</v>
      </c>
      <c r="D253" s="12">
        <v>22.55</v>
      </c>
      <c r="E253" s="12">
        <v>65.0</v>
      </c>
      <c r="F253" s="12">
        <v>2.0</v>
      </c>
      <c r="G253" s="12">
        <v>4.0</v>
      </c>
      <c r="H253" s="12">
        <v>0.0</v>
      </c>
      <c r="I253" s="12">
        <v>1.0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9">
        <v>804249.0</v>
      </c>
      <c r="B254" s="10" t="s">
        <v>1501</v>
      </c>
      <c r="C254" s="11" t="s">
        <v>1502</v>
      </c>
      <c r="D254" s="12">
        <v>22.55</v>
      </c>
      <c r="E254" s="12">
        <v>65.0</v>
      </c>
      <c r="F254" s="12">
        <v>8.0</v>
      </c>
      <c r="G254" s="12">
        <v>4.0</v>
      </c>
      <c r="H254" s="12">
        <v>0.0</v>
      </c>
      <c r="I254" s="12">
        <v>1.0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9">
        <v>804256.0</v>
      </c>
      <c r="B255" s="10" t="s">
        <v>1503</v>
      </c>
      <c r="C255" s="11" t="s">
        <v>1504</v>
      </c>
      <c r="D255" s="12">
        <v>22.55</v>
      </c>
      <c r="E255" s="12">
        <v>65.0</v>
      </c>
      <c r="F255" s="12">
        <v>4.0</v>
      </c>
      <c r="G255" s="12">
        <v>4.0</v>
      </c>
      <c r="H255" s="12">
        <v>0.0</v>
      </c>
      <c r="I255" s="12">
        <v>1.0</v>
      </c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9">
        <v>804270.0</v>
      </c>
      <c r="B256" s="10" t="s">
        <v>1505</v>
      </c>
      <c r="C256" s="11" t="s">
        <v>1506</v>
      </c>
      <c r="D256" s="12">
        <v>22.55</v>
      </c>
      <c r="E256" s="12">
        <v>65.0</v>
      </c>
      <c r="F256" s="12">
        <v>9.0</v>
      </c>
      <c r="G256" s="12">
        <v>4.0</v>
      </c>
      <c r="H256" s="12">
        <v>0.0</v>
      </c>
      <c r="I256" s="12">
        <v>1.0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9">
        <v>804294.0</v>
      </c>
      <c r="B257" s="10" t="s">
        <v>1507</v>
      </c>
      <c r="C257" s="11" t="s">
        <v>1508</v>
      </c>
      <c r="D257" s="12">
        <v>22.55</v>
      </c>
      <c r="E257" s="12">
        <v>65.0</v>
      </c>
      <c r="F257" s="12">
        <v>6.0</v>
      </c>
      <c r="G257" s="12">
        <v>4.0</v>
      </c>
      <c r="H257" s="12">
        <v>0.0</v>
      </c>
      <c r="I257" s="12">
        <v>1.0</v>
      </c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9">
        <v>804300.0</v>
      </c>
      <c r="B258" s="10" t="s">
        <v>1509</v>
      </c>
      <c r="C258" s="11" t="s">
        <v>1510</v>
      </c>
      <c r="D258" s="12">
        <v>22.55</v>
      </c>
      <c r="E258" s="12">
        <v>65.0</v>
      </c>
      <c r="F258" s="12">
        <v>7.0</v>
      </c>
      <c r="G258" s="12">
        <v>4.0</v>
      </c>
      <c r="H258" s="12">
        <v>0.0</v>
      </c>
      <c r="I258" s="12">
        <v>1.0</v>
      </c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9">
        <v>804317.0</v>
      </c>
      <c r="B259" s="10" t="s">
        <v>1511</v>
      </c>
      <c r="C259" s="11" t="s">
        <v>1512</v>
      </c>
      <c r="D259" s="12">
        <v>22.55</v>
      </c>
      <c r="E259" s="12">
        <v>65.0</v>
      </c>
      <c r="F259" s="12">
        <v>1.0</v>
      </c>
      <c r="G259" s="12">
        <v>4.0</v>
      </c>
      <c r="H259" s="12">
        <v>0.0</v>
      </c>
      <c r="I259" s="12">
        <v>1.0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9">
        <v>804324.0</v>
      </c>
      <c r="B260" s="10" t="s">
        <v>1513</v>
      </c>
      <c r="C260" s="11" t="s">
        <v>1514</v>
      </c>
      <c r="D260" s="12">
        <v>22.55</v>
      </c>
      <c r="E260" s="12">
        <v>65.0</v>
      </c>
      <c r="F260" s="12">
        <v>5.0</v>
      </c>
      <c r="G260" s="12">
        <v>4.0</v>
      </c>
      <c r="H260" s="12">
        <v>0.0</v>
      </c>
      <c r="I260" s="12">
        <v>1.0</v>
      </c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9">
        <v>804331.0</v>
      </c>
      <c r="B261" s="10" t="s">
        <v>1515</v>
      </c>
      <c r="C261" s="11" t="s">
        <v>1516</v>
      </c>
      <c r="D261" s="12">
        <v>22.55</v>
      </c>
      <c r="E261" s="12">
        <v>65.0</v>
      </c>
      <c r="F261" s="12">
        <v>6.0</v>
      </c>
      <c r="G261" s="12">
        <v>4.0</v>
      </c>
      <c r="H261" s="12">
        <v>0.0</v>
      </c>
      <c r="I261" s="12">
        <v>1.0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9">
        <v>800159.0</v>
      </c>
      <c r="B262" s="10" t="s">
        <v>1517</v>
      </c>
      <c r="C262" s="11" t="s">
        <v>1518</v>
      </c>
      <c r="D262" s="12">
        <v>22.55</v>
      </c>
      <c r="E262" s="12">
        <v>65.0</v>
      </c>
      <c r="F262" s="12">
        <v>57.0</v>
      </c>
      <c r="G262" s="12">
        <v>3.0</v>
      </c>
      <c r="H262" s="12">
        <v>0.0</v>
      </c>
      <c r="I262" s="12">
        <v>1.0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9">
        <v>805031.0</v>
      </c>
      <c r="B263" s="10" t="s">
        <v>1519</v>
      </c>
      <c r="C263" s="11" t="s">
        <v>1520</v>
      </c>
      <c r="D263" s="12">
        <v>22.55</v>
      </c>
      <c r="E263" s="12">
        <v>65.0</v>
      </c>
      <c r="F263" s="12">
        <v>41.0</v>
      </c>
      <c r="G263" s="12">
        <v>4.0</v>
      </c>
      <c r="H263" s="12">
        <v>0.0</v>
      </c>
      <c r="I263" s="12">
        <v>1.0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9">
        <v>805048.0</v>
      </c>
      <c r="B264" s="10" t="s">
        <v>1521</v>
      </c>
      <c r="C264" s="11" t="s">
        <v>1522</v>
      </c>
      <c r="D264" s="12">
        <v>22.55</v>
      </c>
      <c r="E264" s="12">
        <v>65.0</v>
      </c>
      <c r="F264" s="12">
        <v>45.0</v>
      </c>
      <c r="G264" s="12">
        <v>4.0</v>
      </c>
      <c r="H264" s="12">
        <v>0.0</v>
      </c>
      <c r="I264" s="12">
        <v>1.0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9">
        <v>805055.0</v>
      </c>
      <c r="B265" s="10" t="s">
        <v>1523</v>
      </c>
      <c r="C265" s="11" t="s">
        <v>1524</v>
      </c>
      <c r="D265" s="12">
        <v>22.55</v>
      </c>
      <c r="E265" s="12">
        <v>65.0</v>
      </c>
      <c r="F265" s="12">
        <v>37.0</v>
      </c>
      <c r="G265" s="12">
        <v>4.0</v>
      </c>
      <c r="H265" s="12">
        <v>0.0</v>
      </c>
      <c r="I265" s="12">
        <v>1.0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9">
        <v>805062.0</v>
      </c>
      <c r="B266" s="10" t="s">
        <v>1525</v>
      </c>
      <c r="C266" s="11" t="s">
        <v>1526</v>
      </c>
      <c r="D266" s="12">
        <v>22.55</v>
      </c>
      <c r="E266" s="12">
        <v>65.0</v>
      </c>
      <c r="F266" s="12">
        <v>52.0</v>
      </c>
      <c r="G266" s="12">
        <v>4.0</v>
      </c>
      <c r="H266" s="12">
        <v>0.0</v>
      </c>
      <c r="I266" s="12">
        <v>1.0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9">
        <v>805079.0</v>
      </c>
      <c r="B267" s="10" t="s">
        <v>1527</v>
      </c>
      <c r="C267" s="11" t="s">
        <v>1528</v>
      </c>
      <c r="D267" s="12">
        <v>22.55</v>
      </c>
      <c r="E267" s="12">
        <v>65.0</v>
      </c>
      <c r="F267" s="12">
        <v>51.0</v>
      </c>
      <c r="G267" s="12">
        <v>4.0</v>
      </c>
      <c r="H267" s="12">
        <v>0.0</v>
      </c>
      <c r="I267" s="12">
        <v>1.0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9">
        <v>805086.0</v>
      </c>
      <c r="B268" s="10" t="s">
        <v>1529</v>
      </c>
      <c r="C268" s="11" t="s">
        <v>1530</v>
      </c>
      <c r="D268" s="12">
        <v>22.55</v>
      </c>
      <c r="E268" s="12">
        <v>65.0</v>
      </c>
      <c r="F268" s="12">
        <v>45.0</v>
      </c>
      <c r="G268" s="12">
        <v>4.0</v>
      </c>
      <c r="H268" s="12">
        <v>0.0</v>
      </c>
      <c r="I268" s="12">
        <v>1.0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9">
        <v>805093.0</v>
      </c>
      <c r="B269" s="10" t="s">
        <v>1531</v>
      </c>
      <c r="C269" s="11" t="s">
        <v>1532</v>
      </c>
      <c r="D269" s="12">
        <v>22.55</v>
      </c>
      <c r="E269" s="12">
        <v>65.0</v>
      </c>
      <c r="F269" s="12">
        <v>47.0</v>
      </c>
      <c r="G269" s="12">
        <v>4.0</v>
      </c>
      <c r="H269" s="12">
        <v>0.0</v>
      </c>
      <c r="I269" s="12">
        <v>1.0</v>
      </c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9">
        <v>805109.0</v>
      </c>
      <c r="B270" s="10" t="s">
        <v>1533</v>
      </c>
      <c r="C270" s="11" t="s">
        <v>1534</v>
      </c>
      <c r="D270" s="12">
        <v>22.55</v>
      </c>
      <c r="E270" s="12">
        <v>65.0</v>
      </c>
      <c r="F270" s="12">
        <v>29.0</v>
      </c>
      <c r="G270" s="12">
        <v>4.0</v>
      </c>
      <c r="H270" s="12">
        <v>0.0</v>
      </c>
      <c r="I270" s="12">
        <v>1.0</v>
      </c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9">
        <v>805116.0</v>
      </c>
      <c r="B271" s="10" t="s">
        <v>1535</v>
      </c>
      <c r="C271" s="11" t="s">
        <v>1536</v>
      </c>
      <c r="D271" s="12">
        <v>22.55</v>
      </c>
      <c r="E271" s="12">
        <v>65.0</v>
      </c>
      <c r="F271" s="12">
        <v>18.0</v>
      </c>
      <c r="G271" s="12">
        <v>4.0</v>
      </c>
      <c r="H271" s="12">
        <v>0.0</v>
      </c>
      <c r="I271" s="12">
        <v>1.0</v>
      </c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9">
        <v>805123.0</v>
      </c>
      <c r="B272" s="10" t="s">
        <v>1537</v>
      </c>
      <c r="C272" s="11" t="s">
        <v>1538</v>
      </c>
      <c r="D272" s="12">
        <v>22.55</v>
      </c>
      <c r="E272" s="12">
        <v>65.0</v>
      </c>
      <c r="F272" s="12">
        <v>26.0</v>
      </c>
      <c r="G272" s="12">
        <v>4.0</v>
      </c>
      <c r="H272" s="12">
        <v>0.0</v>
      </c>
      <c r="I272" s="12">
        <v>1.0</v>
      </c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9">
        <v>805130.0</v>
      </c>
      <c r="B273" s="10" t="s">
        <v>1539</v>
      </c>
      <c r="C273" s="11" t="s">
        <v>1540</v>
      </c>
      <c r="D273" s="12">
        <v>22.55</v>
      </c>
      <c r="E273" s="12">
        <v>65.0</v>
      </c>
      <c r="F273" s="12">
        <v>24.0</v>
      </c>
      <c r="G273" s="12">
        <v>4.0</v>
      </c>
      <c r="H273" s="12">
        <v>0.0</v>
      </c>
      <c r="I273" s="12">
        <v>1.0</v>
      </c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9">
        <v>805147.0</v>
      </c>
      <c r="B274" s="10" t="s">
        <v>1541</v>
      </c>
      <c r="C274" s="11" t="s">
        <v>1542</v>
      </c>
      <c r="D274" s="12">
        <v>22.55</v>
      </c>
      <c r="E274" s="12">
        <v>65.0</v>
      </c>
      <c r="F274" s="12">
        <v>18.0</v>
      </c>
      <c r="G274" s="12">
        <v>4.0</v>
      </c>
      <c r="H274" s="12">
        <v>0.0</v>
      </c>
      <c r="I274" s="12">
        <v>1.0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9">
        <v>805154.0</v>
      </c>
      <c r="B275" s="10" t="s">
        <v>1543</v>
      </c>
      <c r="C275" s="11" t="s">
        <v>1544</v>
      </c>
      <c r="D275" s="12">
        <v>22.55</v>
      </c>
      <c r="E275" s="12">
        <v>65.0</v>
      </c>
      <c r="F275" s="12">
        <v>17.0</v>
      </c>
      <c r="G275" s="12">
        <v>4.0</v>
      </c>
      <c r="H275" s="12">
        <v>0.0</v>
      </c>
      <c r="I275" s="12">
        <v>1.0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9">
        <v>805161.0</v>
      </c>
      <c r="B276" s="10" t="s">
        <v>1545</v>
      </c>
      <c r="C276" s="11" t="s">
        <v>1546</v>
      </c>
      <c r="D276" s="12">
        <v>22.55</v>
      </c>
      <c r="E276" s="12">
        <v>65.0</v>
      </c>
      <c r="F276" s="12">
        <v>22.0</v>
      </c>
      <c r="G276" s="12">
        <v>4.0</v>
      </c>
      <c r="H276" s="12">
        <v>0.0</v>
      </c>
      <c r="I276" s="12">
        <v>1.0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9">
        <v>805178.0</v>
      </c>
      <c r="B277" s="10" t="s">
        <v>1547</v>
      </c>
      <c r="C277" s="11" t="s">
        <v>1548</v>
      </c>
      <c r="D277" s="12">
        <v>22.55</v>
      </c>
      <c r="E277" s="12">
        <v>65.0</v>
      </c>
      <c r="F277" s="12">
        <v>16.0</v>
      </c>
      <c r="G277" s="12">
        <v>4.0</v>
      </c>
      <c r="H277" s="12">
        <v>0.0</v>
      </c>
      <c r="I277" s="12">
        <v>1.0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9">
        <v>805185.0</v>
      </c>
      <c r="B278" s="10" t="s">
        <v>1549</v>
      </c>
      <c r="C278" s="11" t="s">
        <v>1550</v>
      </c>
      <c r="D278" s="12">
        <v>22.55</v>
      </c>
      <c r="E278" s="12">
        <v>65.0</v>
      </c>
      <c r="F278" s="12">
        <v>10.0</v>
      </c>
      <c r="G278" s="12">
        <v>4.0</v>
      </c>
      <c r="H278" s="12">
        <v>0.0</v>
      </c>
      <c r="I278" s="12">
        <v>1.0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9">
        <v>805192.0</v>
      </c>
      <c r="B279" s="10" t="s">
        <v>1551</v>
      </c>
      <c r="C279" s="11" t="s">
        <v>1552</v>
      </c>
      <c r="D279" s="12">
        <v>22.55</v>
      </c>
      <c r="E279" s="12">
        <v>65.0</v>
      </c>
      <c r="F279" s="12">
        <v>8.0</v>
      </c>
      <c r="G279" s="12">
        <v>4.0</v>
      </c>
      <c r="H279" s="12">
        <v>0.0</v>
      </c>
      <c r="I279" s="12">
        <v>1.0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9">
        <v>805208.0</v>
      </c>
      <c r="B280" s="10" t="s">
        <v>1553</v>
      </c>
      <c r="C280" s="11" t="s">
        <v>1554</v>
      </c>
      <c r="D280" s="12">
        <v>22.55</v>
      </c>
      <c r="E280" s="12">
        <v>65.0</v>
      </c>
      <c r="F280" s="12">
        <v>11.0</v>
      </c>
      <c r="G280" s="12">
        <v>4.0</v>
      </c>
      <c r="H280" s="12">
        <v>0.0</v>
      </c>
      <c r="I280" s="12">
        <v>1.0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9">
        <v>805215.0</v>
      </c>
      <c r="B281" s="10" t="s">
        <v>1555</v>
      </c>
      <c r="C281" s="11" t="s">
        <v>1556</v>
      </c>
      <c r="D281" s="12">
        <v>22.55</v>
      </c>
      <c r="E281" s="12">
        <v>65.0</v>
      </c>
      <c r="F281" s="12">
        <v>7.0</v>
      </c>
      <c r="G281" s="12">
        <v>4.0</v>
      </c>
      <c r="H281" s="12">
        <v>0.0</v>
      </c>
      <c r="I281" s="12">
        <v>1.0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9">
        <v>805239.0</v>
      </c>
      <c r="B282" s="10" t="s">
        <v>1557</v>
      </c>
      <c r="C282" s="11" t="s">
        <v>1558</v>
      </c>
      <c r="D282" s="12">
        <v>22.55</v>
      </c>
      <c r="E282" s="12">
        <v>65.0</v>
      </c>
      <c r="F282" s="12">
        <v>9.0</v>
      </c>
      <c r="G282" s="12">
        <v>4.0</v>
      </c>
      <c r="H282" s="12">
        <v>0.0</v>
      </c>
      <c r="I282" s="12">
        <v>1.0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9">
        <v>805253.0</v>
      </c>
      <c r="B283" s="10" t="s">
        <v>1559</v>
      </c>
      <c r="C283" s="11" t="s">
        <v>1560</v>
      </c>
      <c r="D283" s="12">
        <v>22.55</v>
      </c>
      <c r="E283" s="12">
        <v>65.0</v>
      </c>
      <c r="F283" s="12">
        <v>8.0</v>
      </c>
      <c r="G283" s="12">
        <v>4.0</v>
      </c>
      <c r="H283" s="12">
        <v>0.0</v>
      </c>
      <c r="I283" s="12">
        <v>1.0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9">
        <v>805260.0</v>
      </c>
      <c r="B284" s="10" t="s">
        <v>1561</v>
      </c>
      <c r="C284" s="11" t="s">
        <v>1562</v>
      </c>
      <c r="D284" s="12">
        <v>22.55</v>
      </c>
      <c r="E284" s="12">
        <v>65.0</v>
      </c>
      <c r="F284" s="12">
        <v>15.0</v>
      </c>
      <c r="G284" s="12">
        <v>4.0</v>
      </c>
      <c r="H284" s="12">
        <v>0.0</v>
      </c>
      <c r="I284" s="12">
        <v>1.0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9">
        <v>805277.0</v>
      </c>
      <c r="B285" s="10" t="s">
        <v>1563</v>
      </c>
      <c r="C285" s="11" t="s">
        <v>1564</v>
      </c>
      <c r="D285" s="12">
        <v>22.55</v>
      </c>
      <c r="E285" s="12">
        <v>65.0</v>
      </c>
      <c r="F285" s="12">
        <v>5.0</v>
      </c>
      <c r="G285" s="12">
        <v>4.0</v>
      </c>
      <c r="H285" s="12">
        <v>0.0</v>
      </c>
      <c r="I285" s="12">
        <v>1.0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9">
        <v>805284.0</v>
      </c>
      <c r="B286" s="10" t="s">
        <v>1565</v>
      </c>
      <c r="C286" s="11" t="s">
        <v>1566</v>
      </c>
      <c r="D286" s="12">
        <v>22.55</v>
      </c>
      <c r="E286" s="12">
        <v>65.0</v>
      </c>
      <c r="F286" s="12">
        <v>6.0</v>
      </c>
      <c r="G286" s="12">
        <v>4.0</v>
      </c>
      <c r="H286" s="12">
        <v>0.0</v>
      </c>
      <c r="I286" s="12">
        <v>1.0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9">
        <v>805291.0</v>
      </c>
      <c r="B287" s="10" t="s">
        <v>1567</v>
      </c>
      <c r="C287" s="11" t="s">
        <v>1568</v>
      </c>
      <c r="D287" s="12">
        <v>22.55</v>
      </c>
      <c r="E287" s="12">
        <v>65.0</v>
      </c>
      <c r="F287" s="12">
        <v>2.0</v>
      </c>
      <c r="G287" s="12">
        <v>4.0</v>
      </c>
      <c r="H287" s="12">
        <v>0.0</v>
      </c>
      <c r="I287" s="12">
        <v>1.0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9">
        <v>800104.0</v>
      </c>
      <c r="B288" s="10" t="s">
        <v>1569</v>
      </c>
      <c r="C288" s="11" t="s">
        <v>1570</v>
      </c>
      <c r="D288" s="12">
        <v>22.55</v>
      </c>
      <c r="E288" s="12">
        <v>65.0</v>
      </c>
      <c r="F288" s="12">
        <v>0.0</v>
      </c>
      <c r="G288" s="12">
        <v>3.0</v>
      </c>
      <c r="H288" s="12">
        <v>0.0</v>
      </c>
      <c r="I288" s="12">
        <v>1.0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9">
        <v>803433.0</v>
      </c>
      <c r="B289" s="10" t="s">
        <v>1571</v>
      </c>
      <c r="C289" s="11" t="s">
        <v>1572</v>
      </c>
      <c r="D289" s="12">
        <v>22.55</v>
      </c>
      <c r="E289" s="12">
        <v>65.0</v>
      </c>
      <c r="F289" s="12">
        <v>21.0</v>
      </c>
      <c r="G289" s="12">
        <v>4.0</v>
      </c>
      <c r="H289" s="12">
        <v>0.0</v>
      </c>
      <c r="I289" s="12">
        <v>1.0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9">
        <v>803440.0</v>
      </c>
      <c r="B290" s="10" t="s">
        <v>1573</v>
      </c>
      <c r="C290" s="11" t="s">
        <v>1574</v>
      </c>
      <c r="D290" s="12">
        <v>22.55</v>
      </c>
      <c r="E290" s="12">
        <v>65.0</v>
      </c>
      <c r="F290" s="12">
        <v>23.0</v>
      </c>
      <c r="G290" s="12">
        <v>4.0</v>
      </c>
      <c r="H290" s="12">
        <v>0.0</v>
      </c>
      <c r="I290" s="12">
        <v>1.0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9">
        <v>803457.0</v>
      </c>
      <c r="B291" s="10" t="s">
        <v>1575</v>
      </c>
      <c r="C291" s="11" t="s">
        <v>1576</v>
      </c>
      <c r="D291" s="12">
        <v>22.55</v>
      </c>
      <c r="E291" s="12">
        <v>65.0</v>
      </c>
      <c r="F291" s="12">
        <v>0.0</v>
      </c>
      <c r="G291" s="12">
        <v>4.0</v>
      </c>
      <c r="H291" s="12">
        <v>0.0</v>
      </c>
      <c r="I291" s="12">
        <v>1.0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9">
        <v>803464.0</v>
      </c>
      <c r="B292" s="10" t="s">
        <v>1577</v>
      </c>
      <c r="C292" s="11" t="s">
        <v>1578</v>
      </c>
      <c r="D292" s="12">
        <v>22.55</v>
      </c>
      <c r="E292" s="12">
        <v>65.0</v>
      </c>
      <c r="F292" s="12">
        <v>16.0</v>
      </c>
      <c r="G292" s="12">
        <v>4.0</v>
      </c>
      <c r="H292" s="12">
        <v>0.0</v>
      </c>
      <c r="I292" s="12">
        <v>1.0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9">
        <v>803471.0</v>
      </c>
      <c r="B293" s="10" t="s">
        <v>1579</v>
      </c>
      <c r="C293" s="11" t="s">
        <v>1580</v>
      </c>
      <c r="D293" s="12">
        <v>22.55</v>
      </c>
      <c r="E293" s="12">
        <v>65.0</v>
      </c>
      <c r="F293" s="12">
        <v>22.0</v>
      </c>
      <c r="G293" s="12">
        <v>4.0</v>
      </c>
      <c r="H293" s="12">
        <v>0.0</v>
      </c>
      <c r="I293" s="12">
        <v>1.0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9">
        <v>803488.0</v>
      </c>
      <c r="B294" s="10" t="s">
        <v>1581</v>
      </c>
      <c r="C294" s="11" t="s">
        <v>1582</v>
      </c>
      <c r="D294" s="12">
        <v>22.55</v>
      </c>
      <c r="E294" s="12">
        <v>65.0</v>
      </c>
      <c r="F294" s="12">
        <v>2.0</v>
      </c>
      <c r="G294" s="12">
        <v>4.0</v>
      </c>
      <c r="H294" s="12">
        <v>0.0</v>
      </c>
      <c r="I294" s="12">
        <v>1.0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9">
        <v>803495.0</v>
      </c>
      <c r="B295" s="10" t="s">
        <v>1583</v>
      </c>
      <c r="C295" s="11" t="s">
        <v>1584</v>
      </c>
      <c r="D295" s="12">
        <v>22.55</v>
      </c>
      <c r="E295" s="12">
        <v>65.0</v>
      </c>
      <c r="F295" s="12">
        <v>0.0</v>
      </c>
      <c r="G295" s="12">
        <v>4.0</v>
      </c>
      <c r="H295" s="12">
        <v>0.0</v>
      </c>
      <c r="I295" s="12">
        <v>1.0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9">
        <v>803502.0</v>
      </c>
      <c r="B296" s="10" t="s">
        <v>1585</v>
      </c>
      <c r="C296" s="11" t="s">
        <v>1586</v>
      </c>
      <c r="D296" s="12">
        <v>22.55</v>
      </c>
      <c r="E296" s="12">
        <v>65.0</v>
      </c>
      <c r="F296" s="12">
        <v>1.0</v>
      </c>
      <c r="G296" s="12">
        <v>4.0</v>
      </c>
      <c r="H296" s="12">
        <v>0.0</v>
      </c>
      <c r="I296" s="12">
        <v>1.0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9">
        <v>803509.0</v>
      </c>
      <c r="B297" s="10" t="s">
        <v>1587</v>
      </c>
      <c r="C297" s="11" t="s">
        <v>1588</v>
      </c>
      <c r="D297" s="12">
        <v>22.55</v>
      </c>
      <c r="E297" s="12">
        <v>65.0</v>
      </c>
      <c r="F297" s="12">
        <v>0.0</v>
      </c>
      <c r="G297" s="12">
        <v>4.0</v>
      </c>
      <c r="H297" s="12">
        <v>0.0</v>
      </c>
      <c r="I297" s="12">
        <v>1.0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9">
        <v>803516.0</v>
      </c>
      <c r="B298" s="10" t="s">
        <v>1589</v>
      </c>
      <c r="C298" s="11" t="s">
        <v>1590</v>
      </c>
      <c r="D298" s="12">
        <v>22.55</v>
      </c>
      <c r="E298" s="12">
        <v>65.0</v>
      </c>
      <c r="F298" s="12">
        <v>0.0</v>
      </c>
      <c r="G298" s="12">
        <v>4.0</v>
      </c>
      <c r="H298" s="12">
        <v>0.0</v>
      </c>
      <c r="I298" s="12">
        <v>1.0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9">
        <v>803532.0</v>
      </c>
      <c r="B299" s="10" t="s">
        <v>1591</v>
      </c>
      <c r="C299" s="11" t="s">
        <v>1592</v>
      </c>
      <c r="D299" s="12">
        <v>22.55</v>
      </c>
      <c r="E299" s="12">
        <v>65.0</v>
      </c>
      <c r="F299" s="12">
        <v>1.0</v>
      </c>
      <c r="G299" s="12">
        <v>4.0</v>
      </c>
      <c r="H299" s="12">
        <v>0.0</v>
      </c>
      <c r="I299" s="12">
        <v>1.0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9">
        <v>803549.0</v>
      </c>
      <c r="B300" s="10" t="s">
        <v>1593</v>
      </c>
      <c r="C300" s="11" t="s">
        <v>1594</v>
      </c>
      <c r="D300" s="12">
        <v>22.55</v>
      </c>
      <c r="E300" s="12">
        <v>65.0</v>
      </c>
      <c r="F300" s="12">
        <v>0.0</v>
      </c>
      <c r="G300" s="12">
        <v>4.0</v>
      </c>
      <c r="H300" s="12">
        <v>0.0</v>
      </c>
      <c r="I300" s="12">
        <v>1.0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9">
        <v>803556.0</v>
      </c>
      <c r="B301" s="10" t="s">
        <v>1595</v>
      </c>
      <c r="C301" s="11" t="s">
        <v>1596</v>
      </c>
      <c r="D301" s="12">
        <v>22.55</v>
      </c>
      <c r="E301" s="12">
        <v>65.0</v>
      </c>
      <c r="F301" s="12">
        <v>0.0</v>
      </c>
      <c r="G301" s="12">
        <v>4.0</v>
      </c>
      <c r="H301" s="12">
        <v>0.0</v>
      </c>
      <c r="I301" s="12">
        <v>1.0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9">
        <v>803563.0</v>
      </c>
      <c r="B302" s="10" t="s">
        <v>1597</v>
      </c>
      <c r="C302" s="11" t="s">
        <v>1598</v>
      </c>
      <c r="D302" s="12">
        <v>22.55</v>
      </c>
      <c r="E302" s="12">
        <v>65.0</v>
      </c>
      <c r="F302" s="12">
        <v>0.0</v>
      </c>
      <c r="G302" s="12">
        <v>4.0</v>
      </c>
      <c r="H302" s="12">
        <v>0.0</v>
      </c>
      <c r="I302" s="12">
        <v>1.0</v>
      </c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9">
        <v>803570.0</v>
      </c>
      <c r="B303" s="10" t="s">
        <v>1599</v>
      </c>
      <c r="C303" s="11" t="s">
        <v>1600</v>
      </c>
      <c r="D303" s="12">
        <v>22.55</v>
      </c>
      <c r="E303" s="12">
        <v>65.0</v>
      </c>
      <c r="F303" s="12">
        <v>1.0</v>
      </c>
      <c r="G303" s="12">
        <v>4.0</v>
      </c>
      <c r="H303" s="12">
        <v>0.0</v>
      </c>
      <c r="I303" s="12">
        <v>1.0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9">
        <v>803587.0</v>
      </c>
      <c r="B304" s="10" t="s">
        <v>1601</v>
      </c>
      <c r="C304" s="11" t="s">
        <v>1602</v>
      </c>
      <c r="D304" s="12">
        <v>22.55</v>
      </c>
      <c r="E304" s="12">
        <v>65.0</v>
      </c>
      <c r="F304" s="12">
        <v>0.0</v>
      </c>
      <c r="G304" s="12">
        <v>4.0</v>
      </c>
      <c r="H304" s="12">
        <v>0.0</v>
      </c>
      <c r="I304" s="12">
        <v>1.0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9">
        <v>803594.0</v>
      </c>
      <c r="B305" s="10" t="s">
        <v>1603</v>
      </c>
      <c r="C305" s="11" t="s">
        <v>1604</v>
      </c>
      <c r="D305" s="12">
        <v>22.55</v>
      </c>
      <c r="E305" s="12">
        <v>65.0</v>
      </c>
      <c r="F305" s="12">
        <v>0.0</v>
      </c>
      <c r="G305" s="12">
        <v>4.0</v>
      </c>
      <c r="H305" s="12">
        <v>0.0</v>
      </c>
      <c r="I305" s="12">
        <v>1.0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9">
        <v>803600.0</v>
      </c>
      <c r="B306" s="10" t="s">
        <v>1605</v>
      </c>
      <c r="C306" s="11" t="s">
        <v>1606</v>
      </c>
      <c r="D306" s="12">
        <v>22.55</v>
      </c>
      <c r="E306" s="12">
        <v>65.0</v>
      </c>
      <c r="F306" s="12">
        <v>3.0</v>
      </c>
      <c r="G306" s="12">
        <v>4.0</v>
      </c>
      <c r="H306" s="12">
        <v>0.0</v>
      </c>
      <c r="I306" s="12">
        <v>1.0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9">
        <v>803616.0</v>
      </c>
      <c r="B307" s="10" t="s">
        <v>1607</v>
      </c>
      <c r="C307" s="11" t="s">
        <v>1608</v>
      </c>
      <c r="D307" s="12">
        <v>22.55</v>
      </c>
      <c r="E307" s="12">
        <v>65.0</v>
      </c>
      <c r="F307" s="12">
        <v>1.0</v>
      </c>
      <c r="G307" s="12">
        <v>4.0</v>
      </c>
      <c r="H307" s="12">
        <v>0.0</v>
      </c>
      <c r="I307" s="12">
        <v>1.0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9">
        <v>803631.0</v>
      </c>
      <c r="B308" s="10" t="s">
        <v>1609</v>
      </c>
      <c r="C308" s="11" t="s">
        <v>1610</v>
      </c>
      <c r="D308" s="12">
        <v>22.55</v>
      </c>
      <c r="E308" s="12">
        <v>65.0</v>
      </c>
      <c r="F308" s="12">
        <v>1.0</v>
      </c>
      <c r="G308" s="12">
        <v>4.0</v>
      </c>
      <c r="H308" s="12">
        <v>0.0</v>
      </c>
      <c r="I308" s="12">
        <v>1.0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9">
        <v>803655.0</v>
      </c>
      <c r="B309" s="10" t="s">
        <v>1611</v>
      </c>
      <c r="C309" s="11" t="s">
        <v>1612</v>
      </c>
      <c r="D309" s="12">
        <v>22.55</v>
      </c>
      <c r="E309" s="12">
        <v>65.0</v>
      </c>
      <c r="F309" s="12">
        <v>3.0</v>
      </c>
      <c r="G309" s="12">
        <v>4.0</v>
      </c>
      <c r="H309" s="12">
        <v>0.0</v>
      </c>
      <c r="I309" s="12">
        <v>1.0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9">
        <v>803662.0</v>
      </c>
      <c r="B310" s="10" t="s">
        <v>1613</v>
      </c>
      <c r="C310" s="11" t="s">
        <v>1614</v>
      </c>
      <c r="D310" s="12">
        <v>22.55</v>
      </c>
      <c r="E310" s="12">
        <v>65.0</v>
      </c>
      <c r="F310" s="12">
        <v>7.0</v>
      </c>
      <c r="G310" s="12">
        <v>4.0</v>
      </c>
      <c r="H310" s="12">
        <v>0.0</v>
      </c>
      <c r="I310" s="12">
        <v>1.0</v>
      </c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9">
        <v>803669.0</v>
      </c>
      <c r="B311" s="10" t="s">
        <v>1615</v>
      </c>
      <c r="C311" s="11" t="s">
        <v>1616</v>
      </c>
      <c r="D311" s="12">
        <v>22.55</v>
      </c>
      <c r="E311" s="12">
        <v>65.0</v>
      </c>
      <c r="F311" s="12">
        <v>0.0</v>
      </c>
      <c r="G311" s="12">
        <v>4.0</v>
      </c>
      <c r="H311" s="12">
        <v>0.0</v>
      </c>
      <c r="I311" s="12">
        <v>1.0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9">
        <v>803686.0</v>
      </c>
      <c r="B312" s="10" t="s">
        <v>1617</v>
      </c>
      <c r="C312" s="11" t="s">
        <v>1618</v>
      </c>
      <c r="D312" s="12">
        <v>22.55</v>
      </c>
      <c r="E312" s="12">
        <v>65.0</v>
      </c>
      <c r="F312" s="12">
        <v>1.0</v>
      </c>
      <c r="G312" s="12">
        <v>4.0</v>
      </c>
      <c r="H312" s="12">
        <v>0.0</v>
      </c>
      <c r="I312" s="12">
        <v>1.0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9">
        <v>803693.0</v>
      </c>
      <c r="B313" s="10" t="s">
        <v>1619</v>
      </c>
      <c r="C313" s="11" t="s">
        <v>1620</v>
      </c>
      <c r="D313" s="12">
        <v>22.55</v>
      </c>
      <c r="E313" s="12">
        <v>65.0</v>
      </c>
      <c r="F313" s="12">
        <v>1.0</v>
      </c>
      <c r="G313" s="12">
        <v>4.0</v>
      </c>
      <c r="H313" s="12">
        <v>0.0</v>
      </c>
      <c r="I313" s="12">
        <v>1.0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10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10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10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10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10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10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10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10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10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10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10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10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10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10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10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10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10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10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10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10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10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10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10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10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10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10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10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10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10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10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10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10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10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10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10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10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10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10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10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10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10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10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10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10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10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10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10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10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10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10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10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10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10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10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10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10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10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10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10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10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10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10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10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10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10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10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10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10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10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10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10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10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10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10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10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10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10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10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10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10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10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10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10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10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10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10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10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10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10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10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10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10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10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10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10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10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10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10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10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10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10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10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10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10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10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10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10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10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10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10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10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10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10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10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10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10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10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10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10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10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10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10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10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10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10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10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10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10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10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10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10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10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10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10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10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10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10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10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10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10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10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10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10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10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10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10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10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10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10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10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10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10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10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10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10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10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10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10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10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10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10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10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10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10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10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10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10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10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10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10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10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10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10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10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10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10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10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10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10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10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10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10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10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10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10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10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10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10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10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10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10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10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10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10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10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10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10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10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10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10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