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r/Desktop/"/>
    </mc:Choice>
  </mc:AlternateContent>
  <xr:revisionPtr revIDLastSave="0" documentId="13_ncr:1_{A90E2147-B5E3-174A-87D5-49973CE2FBA3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KickStarter" sheetId="1" r:id="rId1"/>
    <sheet name="Outcomes Based on Goals" sheetId="19" r:id="rId2"/>
    <sheet name="Outcomes Based on Launch Date" sheetId="5" r:id="rId3"/>
    <sheet name="Categorical Statistics" sheetId="2" r:id="rId4"/>
    <sheet name="Subcategory Statistics" sheetId="4" r:id="rId5"/>
    <sheet name="Edinburgh Research" sheetId="7" r:id="rId6"/>
  </sheets>
  <definedNames>
    <definedName name="_xlnm._FilterDatabase" localSheetId="0" hidden="1">KickStarter!$A$1:$U$4115</definedName>
    <definedName name="_xlnm.Criteria" localSheetId="0">KickStarter!$R:$R</definedName>
  </definedName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2" i="19"/>
  <c r="D8" i="19" l="1"/>
  <c r="D7" i="19"/>
  <c r="B7" i="19"/>
  <c r="B8" i="19"/>
  <c r="D13" i="19"/>
  <c r="C13" i="19"/>
  <c r="B13" i="19"/>
  <c r="D12" i="19"/>
  <c r="C12" i="19"/>
  <c r="B12" i="19"/>
  <c r="D11" i="19"/>
  <c r="C11" i="19"/>
  <c r="B11" i="19"/>
  <c r="D10" i="19"/>
  <c r="C10" i="19"/>
  <c r="B10" i="19"/>
  <c r="D9" i="19"/>
  <c r="C9" i="19"/>
  <c r="B9" i="19"/>
  <c r="C8" i="19"/>
  <c r="C7" i="19"/>
  <c r="D6" i="19"/>
  <c r="C6" i="19"/>
  <c r="B6" i="19"/>
  <c r="C4" i="19"/>
  <c r="D5" i="19"/>
  <c r="C5" i="19"/>
  <c r="B5" i="19"/>
  <c r="D4" i="19"/>
  <c r="B4" i="19"/>
  <c r="D3" i="19"/>
  <c r="C3" i="19"/>
  <c r="B3" i="19"/>
  <c r="D2" i="19"/>
  <c r="B2" i="19"/>
  <c r="H3" i="19" l="1"/>
  <c r="E3" i="19"/>
  <c r="G3" i="19" s="1"/>
  <c r="E2" i="19"/>
  <c r="G2" i="19" s="1"/>
  <c r="E13" i="19"/>
  <c r="F13" i="19" s="1"/>
  <c r="E12" i="19"/>
  <c r="H12" i="19" s="1"/>
  <c r="E11" i="19"/>
  <c r="H11" i="19" s="1"/>
  <c r="E10" i="19"/>
  <c r="F10" i="19" s="1"/>
  <c r="E9" i="19"/>
  <c r="H9" i="19" s="1"/>
  <c r="E8" i="19"/>
  <c r="E7" i="19"/>
  <c r="E6" i="19"/>
  <c r="H6" i="19" s="1"/>
  <c r="E5" i="19"/>
  <c r="G5" i="19" s="1"/>
  <c r="E4" i="19"/>
  <c r="F4" i="19" s="1"/>
  <c r="F9" i="19" l="1"/>
  <c r="G10" i="19"/>
  <c r="G9" i="19"/>
  <c r="G11" i="19"/>
  <c r="F11" i="19"/>
  <c r="H10" i="19"/>
  <c r="H2" i="19"/>
  <c r="F2" i="19"/>
  <c r="F6" i="19"/>
  <c r="F5" i="19"/>
  <c r="F12" i="19"/>
  <c r="H4" i="19"/>
  <c r="G6" i="19"/>
  <c r="G4" i="19"/>
  <c r="G13" i="19"/>
  <c r="G12" i="19"/>
  <c r="H13" i="19"/>
  <c r="H5" i="19"/>
  <c r="F3" i="19"/>
  <c r="G7" i="19"/>
  <c r="H7" i="19"/>
  <c r="F7" i="19"/>
  <c r="G8" i="19"/>
  <c r="H8" i="19"/>
  <c r="F8" i="19"/>
  <c r="C2" i="7"/>
  <c r="F3" i="7"/>
  <c r="F4" i="7"/>
  <c r="F5" i="7"/>
  <c r="F6" i="7"/>
  <c r="F2" i="7"/>
  <c r="B2" i="7"/>
  <c r="D3" i="7"/>
  <c r="D4" i="7"/>
  <c r="D5" i="7"/>
  <c r="D6" i="7"/>
  <c r="D2" i="7"/>
  <c r="C3" i="7"/>
  <c r="C4" i="7"/>
  <c r="C5" i="7"/>
  <c r="C6" i="7"/>
  <c r="B3" i="7"/>
  <c r="B4" i="7"/>
  <c r="B5" i="7"/>
  <c r="B6" i="7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4115" i="1" l="1"/>
  <c r="T4112" i="1"/>
  <c r="T4113" i="1"/>
  <c r="T4114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148" i="1"/>
  <c r="T149" i="1"/>
  <c r="T150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51" i="1"/>
  <c r="T12" i="1"/>
  <c r="T13" i="1"/>
  <c r="T14" i="1"/>
  <c r="T15" i="1"/>
  <c r="T16" i="1"/>
  <c r="T17" i="1"/>
  <c r="T11" i="1"/>
  <c r="T10" i="1"/>
  <c r="T9" i="1"/>
  <c r="T3" i="1"/>
  <c r="T4" i="1"/>
  <c r="T5" i="1"/>
  <c r="T6" i="1"/>
  <c r="T7" i="1"/>
  <c r="T8" i="1"/>
  <c r="T2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O2845" i="1" l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2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3352" i="1"/>
  <c r="O3353" i="1"/>
  <c r="O3350" i="1"/>
  <c r="O3351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2395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944" i="1"/>
  <c r="O945" i="1"/>
  <c r="O946" i="1"/>
  <c r="O947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12" i="1"/>
  <c r="O3" i="1"/>
  <c r="O4" i="1"/>
  <c r="O5" i="1"/>
  <c r="O6" i="1"/>
  <c r="O7" i="1"/>
  <c r="O8" i="1"/>
  <c r="O9" i="1"/>
  <c r="O10" i="1"/>
  <c r="O11" i="1"/>
  <c r="O2" i="1"/>
  <c r="E14" i="19" l="1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<sst xmlns="http://schemas.openxmlformats.org/spreadsheetml/2006/main" count="33011" uniqueCount="8405">
  <si>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</si>
  <si>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</si>
  <si>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</si>
  <si>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</si>
  <si>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</si>
  <si>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</si>
  <si>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</si>
  <si>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</si>
  <si>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</si>
  <si>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</si>
  <si>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</si>
  <si>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</si>
  <si>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</si>
  <si>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</si>
  <si>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</si>
  <si>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</si>
  <si>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</si>
  <si>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</si>
  <si>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</si>
  <si>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</si>
  <si>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</si>
  <si>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</si>
  <si>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</si>
  <si>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</si>
  <si>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</si>
  <si>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</si>
  <si>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</si>
  <si>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</si>
  <si>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</si>
  <si>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</si>
  <si>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</si>
  <si>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</si>
  <si>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</si>
  <si>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</si>
  <si>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</si>
  <si>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</si>
  <si>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</si>
  <si>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</si>
  <si>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</si>
  <si>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</si>
  <si>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</si>
  <si>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</si>
  <si>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</si>
  <si>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</si>
  <si>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</si>
  <si>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</si>
  <si>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</si>
  <si>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</si>
  <si>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</si>
  <si>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</si>
  <si>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</si>
  <si>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</si>
  <si>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</si>
  <si>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</si>
  <si>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</si>
  <si>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</si>
  <si>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</si>
  <si>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</si>
  <si>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</si>
  <si>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</si>
  <si>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</si>
  <si>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</si>
  <si>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</si>
  <si>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</si>
  <si>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</si>
  <si>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</si>
  <si>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</si>
  <si>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</si>
  <si>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</si>
  <si>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</si>
  <si>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</si>
  <si>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</si>
  <si>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</si>
  <si>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</si>
  <si>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</si>
  <si>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</si>
  <si>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</si>
  <si>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</si>
  <si>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</si>
  <si>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</si>
  <si>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</si>
  <si>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</si>
  <si>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</si>
  <si>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</si>
  <si>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</si>
  <si>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</si>
  <si>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</si>
  <si>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</si>
  <si>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</si>
  <si>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</si>
  <si>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</si>
  <si>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</si>
  <si>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</si>
  <si>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</si>
  <si>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</si>
  <si>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</si>
  <si>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</si>
  <si>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</si>
  <si>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</si>
  <si>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</si>
  <si>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</si>
  <si>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</si>
  <si>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</si>
  <si>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</si>
  <si>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</si>
  <si>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</si>
  <si>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</si>
  <si>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</si>
  <si>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</si>
  <si>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</si>
  <si>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</si>
  <si>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</si>
  <si>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</si>
  <si>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</si>
  <si>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</si>
  <si>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</si>
  <si>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</si>
  <si>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</si>
  <si>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</si>
  <si>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</si>
  <si>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</si>
  <si>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</si>
  <si>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</si>
  <si>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</si>
  <si>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</si>
  <si>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</si>
  <si>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</si>
  <si>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</si>
  <si>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</si>
  <si>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</si>
  <si>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</si>
  <si>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</si>
  <si>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</si>
  <si>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</si>
  <si>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</si>
  <si>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</si>
  <si>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</si>
  <si>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</si>
  <si>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</si>
  <si>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</si>
  <si>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</si>
  <si>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</si>
  <si>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</si>
  <si>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</si>
  <si>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</si>
  <si>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</si>
  <si>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</si>
  <si>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</si>
  <si>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</si>
  <si>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</si>
  <si>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</si>
  <si>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</si>
  <si>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</si>
  <si>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</si>
  <si>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</si>
  <si>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</si>
  <si>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</si>
  <si>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</si>
  <si>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</si>
  <si>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</si>
  <si>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</si>
  <si>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</si>
  <si>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</si>
  <si>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</si>
  <si>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</si>
  <si>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</si>
  <si>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</si>
  <si>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</si>
  <si>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</si>
  <si>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</si>
  <si>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</si>
  <si>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</si>
  <si>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</si>
  <si>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</si>
  <si>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</si>
  <si>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</si>
  <si>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</si>
  <si>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</si>
  <si>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</si>
  <si>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</si>
  <si>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</si>
  <si>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</si>
  <si>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</si>
  <si>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</si>
  <si>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</si>
  <si>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</si>
  <si>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</si>
  <si>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</si>
  <si>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</si>
  <si>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</si>
  <si>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</si>
  <si>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</si>
  <si>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</si>
  <si>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</si>
  <si>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</si>
  <si>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</si>
  <si>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</si>
  <si>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</si>
  <si>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</si>
  <si>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</si>
  <si>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</si>
  <si>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</si>
  <si>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</si>
  <si>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</si>
  <si>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</si>
  <si>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</si>
  <si>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</si>
  <si>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</si>
  <si>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</si>
  <si>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</si>
  <si>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</si>
  <si>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</si>
  <si>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</si>
  <si>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</si>
  <si>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</si>
  <si>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</si>
  <si>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</si>
  <si>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</si>
  <si>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</si>
  <si>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</si>
  <si>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</si>
  <si>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</si>
  <si>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</si>
  <si>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</si>
  <si>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</si>
  <si>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</si>
  <si>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</si>
  <si>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</si>
  <si>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</si>
  <si>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</si>
  <si>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</si>
  <si>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</si>
  <si>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</si>
  <si>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</si>
  <si>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</si>
  <si>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</si>
  <si>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</si>
  <si>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</si>
  <si>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</si>
  <si>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</si>
  <si>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</si>
  <si>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</si>
  <si>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</si>
  <si>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</si>
  <si>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</si>
  <si>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</si>
  <si>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</si>
  <si>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</si>
  <si>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</si>
  <si>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</si>
  <si>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</si>
  <si>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</si>
  <si>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</si>
  <si>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</si>
  <si>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</si>
  <si>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</si>
  <si>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</si>
  <si>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</si>
  <si>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</si>
  <si>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</si>
  <si>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</si>
  <si>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</si>
  <si>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</si>
  <si>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</si>
  <si>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</si>
  <si>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</si>
  <si>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</si>
  <si>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</si>
  <si>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</si>
  <si>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</si>
  <si>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</si>
  <si>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</si>
  <si>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</si>
  <si>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</si>
  <si>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</si>
  <si>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</si>
  <si>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</si>
  <si>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</si>
  <si>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</si>
  <si>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</si>
  <si>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</si>
  <si>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</si>
  <si>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</si>
  <si>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</si>
  <si>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</si>
  <si>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</si>
  <si>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</si>
  <si>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</si>
  <si>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</si>
  <si>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</si>
  <si>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</si>
  <si>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</si>
  <si>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</si>
  <si>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</si>
  <si>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</si>
  <si>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</si>
  <si>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</si>
  <si>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</si>
  <si>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</si>
  <si>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</si>
  <si>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</si>
  <si>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</si>
  <si>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</si>
  <si>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</si>
  <si>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</si>
  <si>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</si>
  <si>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</si>
  <si>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</si>
  <si>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</si>
  <si>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</si>
  <si>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</si>
  <si>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</si>
  <si>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</si>
  <si>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</si>
  <si>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</si>
  <si>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</si>
  <si>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</si>
  <si>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</si>
  <si>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</si>
  <si>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</si>
  <si>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</si>
  <si>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</si>
  <si>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</si>
  <si>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</si>
  <si>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</si>
  <si>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</si>
  <si>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</si>
  <si>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</si>
  <si>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</si>
  <si>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</si>
  <si>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</si>
  <si>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</si>
  <si>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</si>
  <si>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</si>
  <si>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</si>
  <si>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</si>
  <si>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</si>
  <si>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</si>
  <si>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</si>
  <si>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</si>
  <si>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</si>
  <si>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</si>
  <si>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</si>
  <si>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</si>
  <si>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</si>
  <si>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</si>
  <si>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</si>
  <si>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</si>
  <si>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</si>
  <si>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</si>
  <si>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</si>
  <si>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</si>
  <si>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</si>
  <si>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</si>
  <si>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</si>
  <si>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</si>
  <si>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</si>
  <si>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</si>
  <si>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</si>
  <si>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</si>
  <si>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</si>
  <si>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</si>
  <si>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</si>
  <si>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</si>
  <si>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</si>
  <si>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</si>
  <si>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</si>
  <si>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</si>
  <si>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</si>
  <si>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</si>
  <si>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</si>
  <si>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</si>
  <si>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</si>
  <si>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</si>
  <si>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</si>
  <si>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</si>
  <si>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</si>
  <si>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</si>
  <si>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</si>
  <si>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</si>
  <si>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</si>
  <si>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</si>
  <si>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</si>
  <si>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</si>
  <si>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</si>
  <si>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</si>
  <si>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</si>
  <si>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</si>
  <si>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</si>
  <si>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</si>
  <si>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</si>
  <si>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</si>
  <si>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</si>
  <si>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</si>
  <si>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</si>
  <si>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</si>
  <si>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</si>
  <si>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</si>
  <si>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</si>
  <si>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</si>
  <si>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</si>
  <si>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</si>
  <si>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</si>
  <si>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</si>
  <si>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</si>
  <si>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</si>
  <si>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</si>
  <si>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</si>
  <si>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</si>
  <si>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</si>
  <si>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</si>
  <si>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</si>
  <si>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</si>
  <si>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</si>
  <si>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</si>
  <si>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</si>
  <si>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</si>
  <si>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</si>
  <si>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</si>
  <si>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</si>
  <si>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</si>
  <si>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</si>
  <si>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</si>
  <si>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</si>
  <si>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</si>
  <si>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</si>
  <si>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</si>
  <si>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</si>
  <si>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</si>
  <si>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</si>
  <si>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</si>
  <si>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</si>
  <si>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</si>
  <si>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</si>
  <si>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</si>
  <si>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</si>
  <si>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</si>
  <si>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</si>
  <si>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</si>
  <si>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</si>
  <si>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</si>
  <si>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</si>
  <si>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</si>
  <si>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</si>
  <si>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</si>
  <si>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</si>
  <si>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</si>
  <si>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</si>
  <si>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</si>
  <si>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</si>
  <si>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</si>
  <si>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</si>
  <si>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</si>
  <si>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</si>
  <si>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</si>
  <si>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</si>
  <si>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</si>
  <si>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</si>
  <si>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</si>
  <si>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</si>
  <si>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</si>
  <si>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</si>
  <si>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</si>
  <si>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</si>
  <si>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</si>
  <si>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</si>
  <si>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</si>
  <si>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</si>
  <si>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</si>
  <si>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</si>
  <si>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</si>
  <si>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</si>
  <si>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</si>
  <si>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</si>
  <si>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</si>
  <si>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</si>
  <si>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</si>
  <si>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</si>
  <si>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</si>
  <si>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</si>
  <si>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</si>
  <si>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</si>
  <si>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</si>
  <si>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</si>
  <si>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</si>
  <si>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</si>
  <si>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</si>
  <si>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</si>
  <si>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</si>
  <si>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</si>
  <si>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</si>
  <si>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</si>
  <si>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</si>
  <si>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</si>
  <si>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</si>
  <si>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</si>
  <si>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</si>
  <si>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</si>
  <si>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</si>
  <si>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</si>
  <si>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</si>
  <si>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</si>
  <si>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</si>
  <si>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</si>
  <si>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</si>
  <si>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</si>
  <si>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</si>
  <si>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</si>
  <si>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</si>
  <si>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</si>
  <si>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</si>
  <si>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</si>
  <si>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</si>
  <si>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</si>
  <si>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</si>
  <si>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</si>
  <si>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</si>
  <si>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</si>
  <si>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</si>
  <si>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</si>
  <si>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</si>
  <si>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</si>
  <si>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</si>
  <si>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</si>
  <si>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</si>
  <si>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</si>
  <si>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</si>
  <si>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</si>
  <si>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</si>
  <si>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</si>
  <si>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</si>
  <si>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</si>
  <si>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</si>
  <si>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</si>
  <si>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</si>
  <si>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</si>
  <si>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</si>
  <si>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</si>
  <si>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</si>
  <si>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</si>
  <si>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</si>
  <si>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</si>
  <si>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</si>
  <si>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</si>
  <si>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</si>
  <si>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</si>
  <si>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</si>
  <si>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</si>
  <si>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</si>
  <si>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</si>
  <si>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</si>
  <si>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</si>
  <si>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</si>
  <si>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</si>
  <si>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</si>
  <si>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</si>
  <si>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</si>
  <si>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</si>
  <si>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</si>
  <si>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</si>
  <si>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</si>
  <si>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</si>
  <si>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</si>
  <si>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</si>
  <si>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</si>
  <si>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</si>
  <si>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</si>
  <si>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</si>
  <si>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</si>
  <si>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</si>
  <si>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</si>
  <si>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</si>
  <si>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</si>
  <si>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</si>
  <si>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</si>
  <si>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</si>
  <si>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</si>
  <si>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</si>
  <si>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</si>
  <si>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</si>
  <si>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</si>
  <si>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</si>
  <si>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</si>
  <si>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</si>
  <si>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</si>
  <si>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</si>
  <si>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</si>
  <si>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</si>
  <si>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</si>
  <si>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</si>
  <si>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</si>
  <si>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</si>
  <si>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</si>
  <si>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</si>
  <si>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</si>
  <si>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</si>
  <si>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</si>
  <si>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</si>
  <si>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</si>
  <si>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</si>
  <si>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</si>
  <si>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</si>
  <si>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</si>
  <si>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</si>
  <si>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</si>
  <si>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</si>
  <si>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</si>
  <si>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</si>
  <si>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</si>
  <si>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</si>
  <si>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</si>
  <si>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</si>
  <si>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</si>
  <si>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</si>
  <si>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</si>
  <si>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</si>
  <si>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</si>
  <si>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</si>
  <si>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</si>
  <si>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</si>
  <si>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</si>
  <si>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</si>
  <si>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</si>
  <si>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</si>
  <si>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</si>
  <si>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</si>
  <si>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</si>
  <si>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</si>
  <si>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</si>
  <si>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</si>
  <si>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</si>
  <si>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</si>
  <si>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</si>
  <si>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</si>
  <si>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</si>
  <si>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</si>
  <si>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</si>
  <si>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</si>
  <si>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</si>
  <si>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</si>
  <si>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</si>
  <si>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</si>
  <si>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</si>
  <si>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</si>
  <si>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</si>
  <si>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</si>
  <si>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</si>
  <si>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</si>
  <si>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</si>
  <si>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</si>
  <si>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</si>
  <si>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</si>
  <si>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</si>
  <si>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</si>
  <si>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</si>
  <si>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</si>
  <si>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</si>
  <si>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</si>
  <si>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</si>
  <si>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</si>
  <si>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</si>
  <si>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</si>
  <si>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</si>
  <si>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</si>
  <si>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</si>
  <si>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</si>
  <si>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</si>
  <si>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</si>
  <si>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</si>
  <si>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</si>
  <si>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</si>
  <si>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</si>
  <si>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</si>
  <si>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</si>
  <si>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</si>
  <si>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</si>
  <si>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</si>
  <si>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</si>
  <si>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</si>
  <si>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</si>
  <si>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</si>
  <si>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</si>
  <si>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</si>
  <si>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</si>
  <si>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</si>
  <si>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</si>
  <si>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</si>
  <si>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</si>
  <si>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</si>
  <si>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</si>
  <si>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</si>
  <si>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</si>
  <si>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</si>
  <si>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</si>
  <si>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</si>
  <si>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</si>
  <si>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</si>
  <si>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</si>
  <si>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</si>
  <si>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</si>
  <si>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</si>
  <si>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</si>
  <si>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</si>
  <si>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</si>
  <si>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</si>
  <si>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</si>
  <si>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</si>
  <si>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</si>
  <si>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</si>
  <si>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</si>
  <si>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</si>
  <si>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</si>
  <si>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</si>
  <si>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</si>
  <si>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</si>
  <si>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</si>
  <si>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</si>
  <si>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</si>
  <si>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</si>
  <si>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</si>
  <si>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</si>
  <si>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</si>
  <si>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</si>
  <si>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</si>
  <si>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</si>
  <si>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</si>
  <si>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</si>
  <si>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</si>
  <si>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</si>
  <si>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</si>
  <si>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</si>
  <si>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</si>
  <si>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</si>
  <si>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</si>
  <si>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</si>
  <si>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</si>
  <si>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</si>
  <si>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</si>
  <si>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</si>
  <si>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</si>
  <si>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</si>
  <si>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</si>
  <si>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</si>
  <si>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</si>
  <si>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</si>
  <si>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</si>
  <si>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</si>
  <si>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</si>
  <si>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</si>
  <si>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</si>
  <si>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</si>
  <si>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</si>
  <si>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</si>
  <si>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</si>
  <si>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</si>
  <si>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</si>
  <si>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</si>
  <si>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</si>
  <si>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</si>
  <si>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</si>
  <si>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</si>
  <si>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</si>
  <si>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</si>
  <si>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</si>
  <si>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</si>
  <si>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</si>
  <si>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</si>
  <si>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</si>
  <si>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</si>
  <si>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</si>
  <si>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</si>
  <si>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</si>
  <si>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</si>
  <si>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</si>
  <si>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</si>
  <si>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</si>
  <si>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</si>
  <si>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</si>
  <si>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</si>
  <si>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</si>
  <si>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</si>
  <si>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</si>
  <si>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</si>
  <si>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</si>
  <si>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</si>
  <si>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</si>
  <si>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</si>
  <si>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</si>
  <si>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</si>
  <si>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</si>
  <si>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</si>
  <si>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</si>
  <si>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</si>
  <si>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</si>
  <si>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</si>
  <si>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</si>
  <si>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</si>
  <si>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</si>
  <si>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</si>
  <si>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</si>
  <si>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</si>
  <si>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</si>
  <si>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</si>
  <si>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</si>
  <si>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</si>
  <si>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</si>
  <si>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</si>
  <si>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</si>
  <si>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</si>
  <si>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</si>
  <si>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</si>
  <si>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</si>
  <si>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</si>
  <si>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</si>
  <si>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</si>
  <si>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</si>
  <si>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</si>
  <si>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</si>
  <si>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</si>
  <si>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</si>
  <si>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</si>
  <si>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</si>
  <si>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</si>
  <si>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</si>
  <si>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</si>
  <si>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</si>
  <si>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</si>
  <si>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</si>
  <si>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</si>
  <si>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</si>
  <si>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</si>
  <si>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</si>
  <si>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</si>
  <si>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</si>
  <si>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</si>
  <si>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</si>
  <si>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</si>
  <si>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</si>
  <si>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</si>
  <si>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</si>
  <si>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</si>
  <si>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</si>
  <si>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</si>
  <si>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</si>
  <si>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</si>
  <si>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</si>
  <si>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</si>
  <si>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</si>
  <si>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</si>
  <si>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</si>
  <si>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</si>
  <si>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</si>
  <si>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</si>
  <si>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</si>
  <si>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</si>
  <si>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</si>
  <si>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</si>
  <si>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</si>
  <si>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</si>
  <si>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</si>
  <si>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</si>
  <si>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</si>
  <si>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</si>
  <si>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</si>
  <si>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</si>
  <si>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</si>
  <si>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</si>
  <si>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</si>
  <si>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</si>
  <si>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</si>
  <si>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</si>
  <si>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</si>
  <si>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</si>
  <si>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</si>
  <si>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</si>
  <si>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</si>
  <si>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</si>
  <si>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</si>
  <si>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</si>
  <si>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</si>
  <si>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</si>
  <si>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</si>
  <si>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</si>
  <si>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</si>
  <si>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</si>
  <si>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</si>
  <si>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</si>
  <si>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</si>
  <si>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</si>
  <si>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</si>
  <si>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</si>
  <si>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</si>
  <si>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</si>
  <si>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</si>
  <si>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</si>
  <si>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</si>
  <si>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</si>
  <si>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</si>
  <si>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</si>
  <si>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</si>
  <si>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</si>
  <si>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</si>
  <si>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</si>
  <si>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</si>
  <si>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</si>
  <si>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</si>
  <si>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</si>
  <si>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</si>
  <si>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</si>
  <si>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</si>
  <si>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</si>
  <si>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</si>
  <si>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</si>
  <si>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</si>
  <si>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</si>
  <si>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</si>
  <si>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</si>
  <si>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</si>
  <si>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</si>
  <si>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</si>
  <si>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</si>
  <si>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</si>
  <si>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</si>
  <si>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</si>
  <si>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</si>
  <si>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</si>
  <si>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</si>
  <si>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</si>
  <si>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</si>
  <si>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</si>
  <si>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</si>
  <si>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</si>
  <si>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</si>
  <si>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</si>
  <si>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</si>
  <si>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</si>
  <si>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</si>
  <si>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</si>
  <si>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</si>
  <si>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</si>
  <si>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</si>
  <si>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</si>
  <si>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</si>
  <si>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</si>
  <si>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</si>
  <si>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</si>
  <si>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</si>
  <si>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</si>
  <si>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</si>
  <si>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</si>
  <si>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</si>
  <si>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</si>
  <si>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</si>
  <si>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</si>
  <si>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</si>
  <si>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</si>
  <si>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</si>
  <si>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</si>
  <si>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</si>
  <si>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</si>
  <si>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</si>
  <si>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</si>
  <si>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</si>
  <si>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</si>
  <si>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</si>
  <si>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</si>
  <si>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</si>
  <si>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</si>
  <si>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</si>
  <si>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</si>
  <si>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</si>
  <si>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</si>
  <si>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</si>
  <si>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</si>
  <si>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</si>
  <si>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</si>
  <si>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</si>
  <si>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</si>
  <si>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</si>
  <si>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</si>
  <si>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</si>
  <si>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</si>
  <si>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</si>
  <si>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</si>
  <si>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</si>
  <si>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</si>
  <si>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</si>
  <si>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</si>
  <si>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</si>
  <si>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</si>
  <si>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</si>
  <si>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</si>
  <si>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</si>
  <si>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</si>
  <si>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</si>
  <si>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</si>
  <si>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</si>
  <si>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</si>
  <si>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</si>
  <si>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</si>
  <si>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</si>
  <si>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</si>
  <si>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</si>
  <si>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</si>
  <si>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</si>
  <si>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</si>
  <si>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</si>
  <si>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</si>
  <si>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</si>
  <si>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</si>
  <si>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</si>
  <si>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</si>
  <si>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</si>
  <si>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</si>
  <si>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</si>
  <si>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</si>
  <si>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</si>
  <si>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</si>
  <si>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</si>
  <si>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</si>
  <si>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</si>
  <si>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</si>
  <si>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</si>
  <si>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</si>
  <si>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</si>
  <si>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</si>
  <si>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</si>
  <si>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</si>
  <si>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</si>
  <si>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</si>
  <si>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</si>
  <si>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</si>
  <si>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</si>
  <si>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</si>
  <si>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</si>
  <si>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</si>
  <si>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</si>
  <si>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</si>
  <si>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</si>
  <si>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</si>
  <si>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</si>
  <si>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</si>
  <si>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</si>
  <si>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</si>
  <si>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</si>
  <si>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</si>
  <si>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</si>
  <si>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</si>
  <si>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</si>
  <si>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</si>
  <si>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</si>
  <si>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</si>
  <si>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</si>
  <si>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</si>
  <si>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</si>
  <si>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</si>
  <si>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</si>
  <si>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</si>
  <si>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</si>
  <si>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</si>
  <si>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</si>
  <si>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</si>
  <si>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</si>
  <si>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</si>
  <si>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</si>
  <si>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</si>
  <si>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</si>
  <si>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</si>
  <si>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</si>
  <si>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</si>
  <si>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</si>
  <si>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</si>
  <si>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</si>
  <si>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</si>
  <si>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</si>
  <si>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</si>
  <si>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</si>
  <si>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</si>
  <si>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</si>
  <si>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</si>
  <si>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</si>
  <si>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</si>
  <si>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</si>
  <si>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</si>
  <si>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</si>
  <si>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</si>
  <si>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</si>
  <si>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</si>
  <si>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</si>
  <si>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</si>
  <si>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</si>
  <si>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</si>
  <si>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</si>
  <si>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</si>
  <si>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</si>
  <si>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</si>
  <si>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</si>
  <si>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</si>
  <si>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</si>
  <si>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</si>
  <si>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</si>
  <si>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</si>
  <si>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</si>
  <si>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</si>
  <si>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</si>
  <si>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</si>
  <si>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</si>
  <si>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</si>
  <si>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</si>
  <si>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</si>
  <si>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</si>
  <si>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</si>
  <si>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</si>
  <si>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</si>
  <si>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</si>
  <si>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</si>
  <si>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</si>
  <si>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</si>
  <si>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</si>
  <si>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</si>
  <si>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</si>
  <si>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</si>
  <si>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</si>
  <si>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</si>
  <si>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</si>
  <si>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</si>
  <si>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</si>
  <si>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</si>
  <si>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</si>
  <si>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</si>
  <si>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</si>
  <si>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</si>
  <si>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</si>
  <si>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</si>
  <si>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</si>
  <si>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</si>
  <si>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</si>
  <si>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</si>
  <si>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</si>
  <si>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</si>
  <si>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</si>
  <si>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</si>
  <si>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</si>
  <si>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</si>
  <si>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</si>
  <si>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</si>
  <si>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</si>
  <si>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</si>
  <si>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</si>
  <si>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</si>
  <si>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</si>
  <si>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</si>
  <si>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</si>
  <si>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</si>
  <si>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</si>
  <si>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</si>
  <si>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</si>
  <si>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</si>
  <si>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</si>
  <si>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</si>
  <si>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</si>
  <si>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</si>
  <si>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</si>
  <si>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</si>
  <si>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</si>
  <si>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</si>
  <si>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</si>
  <si>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</si>
  <si>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</si>
  <si>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</si>
  <si>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</si>
  <si>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</si>
  <si>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</si>
  <si>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</si>
  <si>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</si>
  <si>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</si>
  <si>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</si>
  <si>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</si>
  <si>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</si>
  <si>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</si>
  <si>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</si>
  <si>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</si>
  <si>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</si>
  <si>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</si>
  <si>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</si>
  <si>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</si>
  <si>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</si>
  <si>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</si>
  <si>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</si>
  <si>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</si>
  <si>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</si>
  <si>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</si>
  <si>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</si>
  <si>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</si>
  <si>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</si>
  <si>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</si>
  <si>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</si>
  <si>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</si>
  <si>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</si>
  <si>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</si>
  <si>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</si>
  <si>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</si>
  <si>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</si>
  <si>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</si>
  <si>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</si>
  <si>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</si>
  <si>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</si>
  <si>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</si>
  <si>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</si>
  <si>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</si>
  <si>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</si>
  <si>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</si>
  <si>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</si>
  <si>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</si>
  <si>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</si>
  <si>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</si>
  <si>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</si>
  <si>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</si>
  <si>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</si>
  <si>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</si>
  <si>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</si>
  <si>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</si>
  <si>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</si>
  <si>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</si>
  <si>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</si>
  <si>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</si>
  <si>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</si>
  <si>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</si>
  <si>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</si>
  <si>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</si>
  <si>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</si>
  <si>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</si>
  <si>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</si>
  <si>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</si>
  <si>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</si>
  <si>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</si>
  <si>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</si>
  <si>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</si>
  <si>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</si>
  <si>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</si>
  <si>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</si>
  <si>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</si>
  <si>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</si>
  <si>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</si>
  <si>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</si>
  <si>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</si>
  <si>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</si>
  <si>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</si>
  <si>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</si>
  <si>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</si>
  <si>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</si>
  <si>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</si>
  <si>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</si>
  <si>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</si>
  <si>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</si>
  <si>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</si>
  <si>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</si>
  <si>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</si>
  <si>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</si>
  <si>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</si>
  <si>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</si>
  <si>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</si>
  <si>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</si>
  <si>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</si>
  <si>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</si>
  <si>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</si>
  <si>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</si>
  <si>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</si>
  <si>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</si>
  <si>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</si>
  <si>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</si>
  <si>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</si>
  <si>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</si>
  <si>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</si>
  <si>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</si>
  <si>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</si>
  <si>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</si>
  <si>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</si>
  <si>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</si>
  <si>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</si>
  <si>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</si>
  <si>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</si>
  <si>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</si>
  <si>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</si>
  <si>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</si>
  <si>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</si>
  <si>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</si>
  <si>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</si>
  <si>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</si>
  <si>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</si>
  <si>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</si>
  <si>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</si>
  <si>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</si>
  <si>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</si>
  <si>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</si>
  <si>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</si>
  <si>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</si>
  <si>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</si>
  <si>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</si>
  <si>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</si>
  <si>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</si>
  <si>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</si>
  <si>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</si>
  <si>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</si>
  <si>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</si>
  <si>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</si>
  <si>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</si>
  <si>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</si>
  <si>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</si>
  <si>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</si>
  <si>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</si>
  <si>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</si>
  <si>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</si>
  <si>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</si>
  <si>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</si>
  <si>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</si>
  <si>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</si>
  <si>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</si>
  <si>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</si>
  <si>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</si>
  <si>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</si>
  <si>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</si>
  <si>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</si>
  <si>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</si>
  <si>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</si>
  <si>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</si>
  <si>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</si>
  <si>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</si>
  <si>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</si>
  <si>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</si>
  <si>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</si>
  <si>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</si>
  <si>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</si>
  <si>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</si>
  <si>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</si>
  <si>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</si>
  <si>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</si>
  <si>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</si>
  <si>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</si>
  <si>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</si>
  <si>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</si>
  <si>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</si>
  <si>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</si>
  <si>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</si>
  <si>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</si>
  <si>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</si>
  <si>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</si>
  <si>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</si>
  <si>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</si>
  <si>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</si>
  <si>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</si>
  <si>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</si>
  <si>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</si>
  <si>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</si>
  <si>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</si>
  <si>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</si>
  <si>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</si>
  <si>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</si>
  <si>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</si>
  <si>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</si>
  <si>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</si>
  <si>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</si>
  <si>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</si>
  <si>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</si>
  <si>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</si>
  <si>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</si>
  <si>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</si>
  <si>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</si>
  <si>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</si>
  <si>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</si>
  <si>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</si>
  <si>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</si>
  <si>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</si>
  <si>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</si>
  <si>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</si>
  <si>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</si>
  <si>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</si>
  <si>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</si>
  <si>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</si>
  <si>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</si>
  <si>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</si>
  <si>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</si>
  <si>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</si>
  <si>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</si>
  <si>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</si>
  <si>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</si>
  <si>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</si>
  <si>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</si>
  <si>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</si>
  <si>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</si>
  <si>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</si>
  <si>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</si>
  <si>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</si>
  <si>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</si>
  <si>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</si>
  <si>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</si>
  <si>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</si>
  <si>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</si>
  <si>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</si>
  <si>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</si>
  <si>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</si>
  <si>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</si>
  <si>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</si>
  <si>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</si>
  <si>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</si>
  <si>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</si>
  <si>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</si>
  <si>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</si>
  <si>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</si>
  <si>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</si>
  <si>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</si>
  <si>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</si>
  <si>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</si>
  <si>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</si>
  <si>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</si>
  <si>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</si>
  <si>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</si>
  <si>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</si>
  <si>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</si>
  <si>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</si>
  <si>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</si>
  <si>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</si>
  <si>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</si>
  <si>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</si>
  <si>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</si>
  <si>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</si>
  <si>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</si>
  <si>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</si>
  <si>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</si>
  <si>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</si>
  <si>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</si>
  <si>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</si>
  <si>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</si>
  <si>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</si>
  <si>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</si>
  <si>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</si>
  <si>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</si>
  <si>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</si>
  <si>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</si>
  <si>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</si>
  <si>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</si>
  <si>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</si>
  <si>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</si>
  <si>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</si>
  <si>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</si>
  <si>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</si>
  <si>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</si>
  <si>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</si>
  <si>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</si>
  <si>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</si>
  <si>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</si>
  <si>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</si>
  <si>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</si>
  <si>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</si>
  <si>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</si>
  <si>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</si>
  <si>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</si>
  <si>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</si>
  <si>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</si>
  <si>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</si>
  <si>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</si>
  <si>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</si>
  <si>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</si>
  <si>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</si>
  <si>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</si>
  <si>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</si>
  <si>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</si>
  <si>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</si>
  <si>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</si>
  <si>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</si>
  <si>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</si>
  <si>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</si>
  <si>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</si>
  <si>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</si>
  <si>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</si>
  <si>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</si>
  <si>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</si>
  <si>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</si>
  <si>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</si>
  <si>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</si>
  <si>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</si>
  <si>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</si>
  <si>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</si>
  <si>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</si>
  <si>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</si>
  <si>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</si>
  <si>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</si>
  <si>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</si>
  <si>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</si>
  <si>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</si>
  <si>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</si>
  <si>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</si>
  <si>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</si>
  <si>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</si>
  <si>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</si>
  <si>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</si>
  <si>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</si>
  <si>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</si>
  <si>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</si>
  <si>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</si>
  <si>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</si>
  <si>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</si>
  <si>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</si>
  <si>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</si>
  <si>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</si>
  <si>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</si>
  <si>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</si>
  <si>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</si>
  <si>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</si>
  <si>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</si>
  <si>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</si>
  <si>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</si>
  <si>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</si>
  <si>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</si>
  <si>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</si>
  <si>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</si>
  <si>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</si>
  <si>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</si>
  <si>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</si>
  <si>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</si>
  <si>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</si>
  <si>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</si>
  <si>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</si>
  <si>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</si>
  <si>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</si>
  <si>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</si>
  <si>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</si>
  <si>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</si>
  <si>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</si>
  <si>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</si>
  <si>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</si>
  <si>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</si>
  <si>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</si>
  <si>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</si>
  <si>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</si>
  <si>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</si>
  <si>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</si>
  <si>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</si>
  <si>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</si>
  <si>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</si>
  <si>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</si>
  <si>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</si>
  <si>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</si>
  <si>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</si>
  <si>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</si>
  <si>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</si>
  <si>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</si>
  <si>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</si>
  <si>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</si>
  <si>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</si>
  <si>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</si>
  <si>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</si>
  <si>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</si>
  <si>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</si>
  <si>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</si>
  <si>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</si>
  <si>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</si>
  <si>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</si>
  <si>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</si>
  <si>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</si>
  <si>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</si>
  <si>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</si>
  <si>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</si>
  <si>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</si>
  <si>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</si>
  <si>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</si>
  <si>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</si>
  <si>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</si>
  <si>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</si>
  <si>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</si>
  <si>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</si>
  <si>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</si>
  <si>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</si>
  <si>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</si>
  <si>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</si>
  <si>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</si>
  <si>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</si>
  <si>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</si>
  <si>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</si>
  <si>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</si>
  <si>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</si>
  <si>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</si>
  <si>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</si>
  <si>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</si>
  <si>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</si>
  <si>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</si>
  <si>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</si>
  <si>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</si>
  <si>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</si>
  <si>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</si>
  <si>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</si>
  <si>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</si>
  <si>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</si>
  <si>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</si>
  <si>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</si>
  <si>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</si>
  <si>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</si>
  <si>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</si>
  <si>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</si>
  <si>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</si>
  <si>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</si>
  <si>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</si>
  <si>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</si>
  <si>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</si>
  <si>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</si>
  <si>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</si>
  <si>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</si>
  <si>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</si>
  <si>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</si>
  <si>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</si>
  <si>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</si>
  <si>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</si>
  <si>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</si>
  <si>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</si>
  <si>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</si>
  <si>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</si>
  <si>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</si>
  <si>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</si>
  <si>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</si>
  <si>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</si>
  <si>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</si>
  <si>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</si>
  <si>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</si>
  <si>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</si>
  <si>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</si>
  <si>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</si>
  <si>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</si>
  <si>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</si>
  <si>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</si>
  <si>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</si>
  <si>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</si>
  <si>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</si>
  <si>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</si>
  <si>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</si>
  <si>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</si>
  <si>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</si>
  <si>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</si>
  <si>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</si>
  <si>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</si>
  <si>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</si>
  <si>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</si>
  <si>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</si>
  <si>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</si>
  <si>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</si>
  <si>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</si>
  <si>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</si>
  <si>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</si>
  <si>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</si>
  <si>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</si>
  <si>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</si>
  <si>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</si>
  <si>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</si>
  <si>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</si>
  <si>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</si>
  <si>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</si>
  <si>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</si>
  <si>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</si>
  <si>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</si>
  <si>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</si>
  <si>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</si>
  <si>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</si>
  <si>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</si>
  <si>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</si>
  <si>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</si>
  <si>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</si>
  <si>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</si>
  <si>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</si>
  <si>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</si>
  <si>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</si>
  <si>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</si>
  <si>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</si>
  <si>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</si>
  <si>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</si>
  <si>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</si>
  <si>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</si>
  <si>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</si>
  <si>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</si>
  <si>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</si>
  <si>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</si>
  <si>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</si>
  <si>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</si>
  <si>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</si>
  <si>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</si>
  <si>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</si>
  <si>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</si>
  <si>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</si>
  <si>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</si>
  <si>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</si>
  <si>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</si>
  <si>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</si>
  <si>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</si>
  <si>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</si>
  <si>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</si>
  <si>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</si>
  <si>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</si>
  <si>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</si>
  <si>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</si>
  <si>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</si>
  <si>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</si>
  <si>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</si>
  <si>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</si>
  <si>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</si>
  <si>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</si>
  <si>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</si>
  <si>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</si>
  <si>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</si>
  <si>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</si>
  <si>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</si>
  <si>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</si>
  <si>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</si>
  <si>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</si>
  <si>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</si>
  <si>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</si>
  <si>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</si>
  <si>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</si>
  <si>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</si>
  <si>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</si>
  <si>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</si>
  <si>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</si>
  <si>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</si>
  <si>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</si>
  <si>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</si>
  <si>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</si>
  <si>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</si>
  <si>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</si>
  <si>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</si>
  <si>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</si>
  <si>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</si>
  <si>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</si>
  <si>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</si>
  <si>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</si>
  <si>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</si>
  <si>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</si>
  <si>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</si>
  <si>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</si>
  <si>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</si>
  <si>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</si>
  <si>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</si>
  <si>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</si>
  <si>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</si>
  <si>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</si>
  <si>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</si>
  <si>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</si>
  <si>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</si>
  <si>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</si>
  <si>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</si>
  <si>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</si>
  <si>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</si>
  <si>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</si>
  <si>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</si>
  <si>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</si>
  <si>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</si>
  <si>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</si>
  <si>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</si>
  <si>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</si>
  <si>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</si>
  <si>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</si>
  <si>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</si>
  <si>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</si>
  <si>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</si>
  <si>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</si>
  <si>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</si>
  <si>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</si>
  <si>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</si>
  <si>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</si>
  <si>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</si>
  <si>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</si>
  <si>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</si>
  <si>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</si>
  <si>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</si>
  <si>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</si>
  <si>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</si>
  <si>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</si>
  <si>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</si>
  <si>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</si>
  <si>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</si>
  <si>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</si>
  <si>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</si>
  <si>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</si>
  <si>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</si>
  <si>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</si>
  <si>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</si>
  <si>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</si>
  <si>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</si>
  <si>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</si>
  <si>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</si>
  <si>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</si>
  <si>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</si>
  <si>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</si>
  <si>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</si>
  <si>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</si>
  <si>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</si>
  <si>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</si>
  <si>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</si>
  <si>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</si>
  <si>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</si>
  <si>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</si>
  <si>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</si>
  <si>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</si>
  <si>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</si>
  <si>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</si>
  <si>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</si>
  <si>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</si>
  <si>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</si>
  <si>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</si>
  <si>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</si>
  <si>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</si>
  <si>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</si>
  <si>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</si>
  <si>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</si>
  <si>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</si>
  <si>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</si>
  <si>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</si>
  <si>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</si>
  <si>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</si>
  <si>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</si>
  <si>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</si>
  <si>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</si>
  <si>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</si>
  <si>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</si>
  <si>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</si>
  <si>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</si>
  <si>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</si>
  <si>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</si>
  <si>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</si>
  <si>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</si>
  <si>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</si>
  <si>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</si>
  <si>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</si>
  <si>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</si>
  <si>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</si>
  <si>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</si>
  <si>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</si>
  <si>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</si>
  <si>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</si>
  <si>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</si>
  <si>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</si>
  <si>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</si>
  <si>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</si>
  <si>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</si>
  <si>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</si>
  <si>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</si>
  <si>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</si>
  <si>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</si>
  <si>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</si>
  <si>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</si>
  <si>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</si>
  <si>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</si>
  <si>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</si>
  <si>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</si>
  <si>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</si>
  <si>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</si>
  <si>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</si>
  <si>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</si>
  <si>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</si>
  <si>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</si>
  <si>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</si>
  <si>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</si>
  <si>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</si>
  <si>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</si>
  <si>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</si>
  <si>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</si>
  <si>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</si>
  <si>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</si>
  <si>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</si>
  <si>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</si>
  <si>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</si>
  <si>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</si>
  <si>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</si>
  <si>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</si>
  <si>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</si>
  <si>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</si>
  <si>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</si>
  <si>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</si>
  <si>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</si>
  <si>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</si>
  <si>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</si>
  <si>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</si>
  <si>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</si>
  <si>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</si>
  <si>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</si>
  <si>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</si>
  <si>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</si>
  <si>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</si>
  <si>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</si>
  <si>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</si>
  <si>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</si>
  <si>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</si>
  <si>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</si>
  <si>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</si>
  <si>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</si>
  <si>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</si>
  <si>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</si>
  <si>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</si>
  <si>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</si>
  <si>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</si>
  <si>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</si>
  <si>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</si>
  <si>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</si>
  <si>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</si>
  <si>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</si>
  <si>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</si>
  <si>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</si>
  <si>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</si>
  <si>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</si>
  <si>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</si>
  <si>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</si>
  <si>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</si>
  <si>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</si>
  <si>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</si>
  <si>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</si>
  <si>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</si>
  <si>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</si>
  <si>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</si>
  <si>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</si>
  <si>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</si>
  <si>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</si>
  <si>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</si>
  <si>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</si>
  <si>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</si>
  <si>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</si>
  <si>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</si>
  <si>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</si>
  <si>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</si>
  <si>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</si>
  <si>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</si>
  <si>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</si>
  <si>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</si>
  <si>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</si>
  <si>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</si>
  <si>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</si>
  <si>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</si>
  <si>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</si>
  <si>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</si>
  <si>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</si>
  <si>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</si>
  <si>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</si>
  <si>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</si>
  <si>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</si>
  <si>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</si>
  <si>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</si>
  <si>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</si>
  <si>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</si>
  <si>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</si>
  <si>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</si>
  <si>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</si>
  <si>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</si>
  <si>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</si>
  <si>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</si>
  <si>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</si>
  <si>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</si>
  <si>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</si>
  <si>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</si>
  <si>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</si>
  <si>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</si>
  <si>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</si>
  <si>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</si>
  <si>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</si>
  <si>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</si>
  <si>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</si>
  <si>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</si>
  <si>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</si>
  <si>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</si>
  <si>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</si>
  <si>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</si>
  <si>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</si>
  <si>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</si>
  <si>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</si>
  <si>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</si>
  <si>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</si>
  <si>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</si>
  <si>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</si>
  <si>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</si>
  <si>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</si>
  <si>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</si>
  <si>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</si>
  <si>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</si>
  <si>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</si>
  <si>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</si>
  <si>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</si>
  <si>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</si>
  <si>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</si>
  <si>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</si>
  <si>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</si>
  <si>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</si>
  <si>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</si>
  <si>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</si>
  <si>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</si>
  <si>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</si>
  <si>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</si>
  <si>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</si>
  <si>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</si>
  <si>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</si>
  <si>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</si>
  <si>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</si>
  <si>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</si>
  <si>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</si>
  <si>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</si>
  <si>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</si>
  <si>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</si>
  <si>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</si>
  <si>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</si>
  <si>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</si>
  <si>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</si>
  <si>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</si>
  <si>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</si>
  <si>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</si>
  <si>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</si>
  <si>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</si>
  <si>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</si>
  <si>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</si>
  <si>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</si>
  <si>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</si>
  <si>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</si>
  <si>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</si>
  <si>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</si>
  <si>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</si>
  <si>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</si>
  <si>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</si>
  <si>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</si>
  <si>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</si>
  <si>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</si>
  <si>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</si>
  <si>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</si>
  <si>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</si>
  <si>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</si>
  <si>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</si>
  <si>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</si>
  <si>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</si>
  <si>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</si>
  <si>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</si>
  <si>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</si>
  <si>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</si>
  <si>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</si>
  <si>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</si>
  <si>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</si>
  <si>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</si>
  <si>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</si>
  <si>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</si>
  <si>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</si>
  <si>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</si>
  <si>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</si>
  <si>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</si>
  <si>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</si>
  <si>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</si>
  <si>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</si>
  <si>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</si>
  <si>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</si>
  <si>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</si>
  <si>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</si>
  <si>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</si>
  <si>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</si>
  <si>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</si>
  <si>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</si>
  <si>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</si>
  <si>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</si>
  <si>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</si>
  <si>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</si>
  <si>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</si>
  <si>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</si>
  <si>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</si>
  <si>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</si>
  <si>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</si>
  <si>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</si>
  <si>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</si>
  <si>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</si>
  <si>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</si>
  <si>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</si>
  <si>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</si>
  <si>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</si>
  <si>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</si>
  <si>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</si>
  <si>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</si>
  <si>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</si>
  <si>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</si>
  <si>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</si>
  <si>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</si>
  <si>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</si>
  <si>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</si>
  <si>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</si>
  <si>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</si>
  <si>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</si>
  <si>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</si>
  <si>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</si>
  <si>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</si>
  <si>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</si>
  <si>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</si>
  <si>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</si>
  <si>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</si>
  <si>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</si>
  <si>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</si>
  <si>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</si>
  <si>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</si>
  <si>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</si>
  <si>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</si>
  <si>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</si>
  <si>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</si>
  <si>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</si>
  <si>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</si>
  <si>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</si>
  <si>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</si>
  <si>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</si>
  <si>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</si>
  <si>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</si>
  <si>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</si>
  <si>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</si>
  <si>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</si>
  <si>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</si>
  <si>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</si>
  <si>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</si>
  <si>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</si>
  <si>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</si>
  <si>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</si>
  <si>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</si>
  <si>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</si>
  <si>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</si>
  <si>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</si>
  <si>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</si>
  <si>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</si>
  <si>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</si>
  <si>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</si>
  <si>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</si>
  <si>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</si>
  <si>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</si>
  <si>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</si>
  <si>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</si>
  <si>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</si>
  <si>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</si>
  <si>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</si>
  <si>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</si>
  <si>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</si>
  <si>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</si>
  <si>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</si>
  <si>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</si>
  <si>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</si>
  <si>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</si>
  <si>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</si>
  <si>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</si>
  <si>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</si>
  <si>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</si>
  <si>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</si>
  <si>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</si>
  <si>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</si>
  <si>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</si>
  <si>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</si>
  <si>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</si>
  <si>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</si>
  <si>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</si>
  <si>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</si>
  <si>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</si>
  <si>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</si>
  <si>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</si>
  <si>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</si>
  <si>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</si>
  <si>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</si>
  <si>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</si>
  <si>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</si>
  <si>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</si>
  <si>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</si>
  <si>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</si>
  <si>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</si>
  <si>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</si>
  <si>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</si>
  <si>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</si>
  <si>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</si>
  <si>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</si>
  <si>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</si>
  <si>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</si>
  <si>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</si>
  <si>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</si>
  <si>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</si>
  <si>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</si>
  <si>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</si>
  <si>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</si>
  <si>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</si>
  <si>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</si>
  <si>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</si>
  <si>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</si>
  <si>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</si>
  <si>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</si>
  <si>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</si>
  <si>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</si>
  <si>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</si>
  <si>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</si>
  <si>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</si>
  <si>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</si>
  <si>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</si>
  <si>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</si>
  <si>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</si>
  <si>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</si>
  <si>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</si>
  <si>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</si>
  <si>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</si>
  <si>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</si>
  <si>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</si>
  <si>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</si>
  <si>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</si>
  <si>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</si>
  <si>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</si>
  <si>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</si>
  <si>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</si>
  <si>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</si>
  <si>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</si>
  <si>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</si>
  <si>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</si>
  <si>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</si>
  <si>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</si>
  <si>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</si>
  <si>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</si>
  <si>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</si>
  <si>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</si>
  <si>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</si>
  <si>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</si>
  <si>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</si>
  <si>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</si>
  <si>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</si>
  <si>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</si>
  <si>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</si>
  <si>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</si>
  <si>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</si>
  <si>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</si>
  <si>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</si>
  <si>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</si>
  <si>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</si>
  <si>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</si>
  <si>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</si>
  <si>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</si>
  <si>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</si>
  <si>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</si>
  <si>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</si>
  <si>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</si>
  <si>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</si>
  <si>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</si>
  <si>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</si>
  <si>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</si>
  <si>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</si>
  <si>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</si>
  <si>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</si>
  <si>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</si>
  <si>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</si>
  <si>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</si>
  <si>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</si>
  <si>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</si>
  <si>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</si>
  <si>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</si>
  <si>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</si>
  <si>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</si>
  <si>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</si>
  <si>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</si>
  <si>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</si>
  <si>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</si>
  <si>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</si>
  <si>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</si>
  <si>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</si>
  <si>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</si>
  <si>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</si>
  <si>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</si>
  <si>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</si>
  <si>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</si>
  <si>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</si>
  <si>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</si>
  <si>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</si>
  <si>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</si>
  <si>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</si>
  <si>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</si>
  <si>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</si>
  <si>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</si>
  <si>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</si>
  <si>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</si>
  <si>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</si>
  <si>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</si>
  <si>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</si>
  <si>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</si>
  <si>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</si>
  <si>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</si>
  <si>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</si>
  <si>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</si>
  <si>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</si>
  <si>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</si>
  <si>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</si>
  <si>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</si>
  <si>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</si>
  <si>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</si>
  <si>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</si>
  <si>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</si>
  <si>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</si>
  <si>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</si>
  <si>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</si>
  <si>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</si>
  <si>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</si>
  <si>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</si>
  <si>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</si>
  <si>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</si>
  <si>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</si>
  <si>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</si>
  <si>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</si>
  <si>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</si>
  <si>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</si>
  <si>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</si>
  <si>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</si>
  <si>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</si>
  <si>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</si>
  <si>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</si>
  <si>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</si>
  <si>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</si>
  <si>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</si>
  <si>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</si>
  <si>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</si>
  <si>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</si>
  <si>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</si>
  <si>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</si>
  <si>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</si>
  <si>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</si>
  <si>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</si>
  <si>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</si>
  <si>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</si>
  <si>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</si>
  <si>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</si>
  <si>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</si>
  <si>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</si>
  <si>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</si>
  <si>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</si>
  <si>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</si>
  <si>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</si>
  <si>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</si>
  <si>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</si>
  <si>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</si>
  <si>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</si>
  <si>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</si>
  <si>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</si>
  <si>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</si>
  <si>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</si>
  <si>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</si>
  <si>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</si>
  <si>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</si>
  <si>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</si>
  <si>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</si>
  <si>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</si>
  <si>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</si>
  <si>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</si>
  <si>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</si>
  <si>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</si>
  <si>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</si>
  <si>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</si>
  <si>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</si>
  <si>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</si>
  <si>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</si>
  <si>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</si>
  <si>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</si>
  <si>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</si>
  <si>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</si>
  <si>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</si>
  <si>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</si>
  <si>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</si>
  <si>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</si>
  <si>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</si>
  <si>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</si>
  <si>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</si>
  <si>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</si>
  <si>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</si>
  <si>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</si>
  <si>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</si>
  <si>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</si>
  <si>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</si>
  <si>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</si>
  <si>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</si>
  <si>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</si>
  <si>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</si>
  <si>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</si>
  <si>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</si>
  <si>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</si>
  <si>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</si>
  <si>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</si>
  <si>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</si>
  <si>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</si>
  <si>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</si>
  <si>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</si>
  <si>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</si>
  <si>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</si>
  <si>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</si>
  <si>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</si>
  <si>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</si>
  <si>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</si>
  <si>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</si>
  <si>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</si>
  <si>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</si>
  <si>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</si>
  <si>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</si>
  <si>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</si>
  <si>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</si>
  <si>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</si>
  <si>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</si>
  <si>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</si>
  <si>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</si>
  <si>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</si>
  <si>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</si>
  <si>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</si>
  <si>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</si>
  <si>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</si>
  <si>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</si>
  <si>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</si>
  <si>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</si>
  <si>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</si>
  <si>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</si>
  <si>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</si>
  <si>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</si>
  <si>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</si>
  <si>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</si>
  <si>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</si>
  <si>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</si>
  <si>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</si>
  <si>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</si>
  <si>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</si>
  <si>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</si>
  <si>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</si>
  <si>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</si>
  <si>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</si>
  <si>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</si>
  <si>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</si>
  <si>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</si>
  <si>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</si>
  <si>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</si>
  <si>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</si>
  <si>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</si>
  <si>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</si>
  <si>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</si>
  <si>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</si>
  <si>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</si>
  <si>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</si>
  <si>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</si>
  <si>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</si>
  <si>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</si>
  <si>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</si>
  <si>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</si>
  <si>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</si>
  <si>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</si>
  <si>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</si>
  <si>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</si>
  <si>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</si>
  <si>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</si>
  <si>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</si>
  <si>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</si>
  <si>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</si>
  <si>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</si>
  <si>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</si>
  <si>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</si>
  <si>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</si>
  <si>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</si>
  <si>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</si>
  <si>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</si>
  <si>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</si>
  <si>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</si>
  <si>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</si>
  <si>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</si>
  <si>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</si>
  <si>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</si>
  <si>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</si>
  <si>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</si>
  <si>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</si>
  <si>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</si>
  <si>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</si>
  <si>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</si>
  <si>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</si>
  <si>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</si>
  <si>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</si>
  <si>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</si>
  <si>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</si>
  <si>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</si>
  <si>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</si>
  <si>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</si>
  <si>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</si>
  <si>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</si>
  <si>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</si>
  <si>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</si>
  <si>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</si>
  <si>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</si>
  <si>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</si>
  <si>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</si>
  <si>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</si>
  <si>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</si>
  <si>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</si>
  <si>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</si>
  <si>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</si>
  <si>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</si>
  <si>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</si>
  <si>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</si>
  <si>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</si>
  <si>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</si>
  <si>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</si>
  <si>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</si>
  <si>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</si>
  <si>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</si>
  <si>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</si>
  <si>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</si>
  <si>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</si>
  <si>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</si>
  <si>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</si>
  <si>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</si>
  <si>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</si>
  <si>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</si>
  <si>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</si>
  <si>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</si>
  <si>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</si>
  <si>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</si>
  <si>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</si>
  <si>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</si>
  <si>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</si>
  <si>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</si>
  <si>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</si>
  <si>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</si>
  <si>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</si>
  <si>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</si>
  <si>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</si>
  <si>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</si>
  <si>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</si>
  <si>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</si>
  <si>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</si>
  <si>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</si>
  <si>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</si>
  <si>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</si>
  <si>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</si>
  <si>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</si>
  <si>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</si>
  <si>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</si>
  <si>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</si>
  <si>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</si>
  <si>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</si>
  <si>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</si>
  <si>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</si>
  <si>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</si>
  <si>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</si>
  <si>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</si>
  <si>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</si>
  <si>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</si>
  <si>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</si>
  <si>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</si>
  <si>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</si>
  <si>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</si>
  <si>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</si>
  <si>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</si>
  <si>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</si>
  <si>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</si>
  <si>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</si>
  <si>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</si>
  <si>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</si>
  <si>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</si>
  <si>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</si>
  <si>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</si>
  <si>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</si>
  <si>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</si>
  <si>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</si>
  <si>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</si>
  <si>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</si>
  <si>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</si>
  <si>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</si>
  <si>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</si>
  <si>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</si>
  <si>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</si>
  <si>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</si>
  <si>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</si>
  <si>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</si>
  <si>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</si>
  <si>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</si>
  <si>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</si>
  <si>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</si>
  <si>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</si>
  <si>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</si>
  <si>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</si>
  <si>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</si>
  <si>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</si>
  <si>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</si>
  <si>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</si>
  <si>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</si>
  <si>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</si>
  <si>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</si>
  <si>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</si>
  <si>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</si>
  <si>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</si>
  <si>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</si>
  <si>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</si>
  <si>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</si>
  <si>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</si>
  <si>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</si>
  <si>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</si>
  <si>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</si>
  <si>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</si>
  <si>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</si>
  <si>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</si>
  <si>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</si>
  <si>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</si>
  <si>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</si>
  <si>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</si>
  <si>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</si>
  <si>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</si>
  <si>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</si>
  <si>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</si>
  <si>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</si>
  <si>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</si>
  <si>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</si>
  <si>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</si>
  <si>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</si>
  <si>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</si>
  <si>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</si>
  <si>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</si>
  <si>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</si>
  <si>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</si>
  <si>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</si>
  <si>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</si>
  <si>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</si>
  <si>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</si>
  <si>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</si>
  <si>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</si>
  <si>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</si>
  <si>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</si>
  <si>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</si>
  <si>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</si>
  <si>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</si>
  <si>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</si>
  <si>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</si>
  <si>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</si>
  <si>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</si>
  <si>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</si>
  <si>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</si>
  <si>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</si>
  <si>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</si>
  <si>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</si>
  <si>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</si>
  <si>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</si>
  <si>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</si>
  <si>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</si>
  <si>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</si>
  <si>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</si>
  <si>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</si>
  <si>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</si>
  <si>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</si>
  <si>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</si>
  <si>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</si>
  <si>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</si>
  <si>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</si>
  <si>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</si>
  <si>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</si>
  <si>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</si>
  <si>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</si>
  <si>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</si>
  <si>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</si>
  <si>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</si>
  <si>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</si>
  <si>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</si>
  <si>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</si>
  <si>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</si>
  <si>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</si>
  <si>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</si>
  <si>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</si>
  <si>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</si>
  <si>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</si>
  <si>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</si>
  <si>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</si>
  <si>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</si>
  <si>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</si>
  <si>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</si>
  <si>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</si>
  <si>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</si>
  <si>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</si>
  <si>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</si>
  <si>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</si>
  <si>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</si>
  <si>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</si>
  <si>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</si>
  <si>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</si>
  <si>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</si>
  <si>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</si>
  <si>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</si>
  <si>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</si>
  <si>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</si>
  <si>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</si>
  <si>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</si>
  <si>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</si>
  <si>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</si>
  <si>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</si>
  <si>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</si>
  <si>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</si>
  <si>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</si>
  <si>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</si>
  <si>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</si>
  <si>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</si>
  <si>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</si>
  <si>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</si>
  <si>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</si>
  <si>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</si>
  <si>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</si>
  <si>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</si>
  <si>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</si>
  <si>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</si>
  <si>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</si>
  <si>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</si>
  <si>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</si>
  <si>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</si>
  <si>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</si>
  <si>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</si>
  <si>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</si>
  <si>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</si>
  <si>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</si>
  <si>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</si>
  <si>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</si>
  <si>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</si>
  <si>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</si>
  <si>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</si>
  <si>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</si>
  <si>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</si>
  <si>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</si>
  <si>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</si>
  <si>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</si>
  <si>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</si>
  <si>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</si>
  <si>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</si>
  <si>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</si>
  <si>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</si>
  <si>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</si>
  <si>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</si>
  <si>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</si>
  <si>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</si>
  <si>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</si>
  <si>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</si>
  <si>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</si>
  <si>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</si>
  <si>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</si>
  <si>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</si>
  <si>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</si>
  <si>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</si>
  <si>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</si>
  <si>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</si>
  <si>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</si>
  <si>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</si>
  <si>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</si>
  <si>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</si>
  <si>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</si>
  <si>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</si>
  <si>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</si>
  <si>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</si>
  <si>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</si>
  <si>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</si>
  <si>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</si>
  <si>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</si>
  <si>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</si>
  <si>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</si>
  <si>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</si>
  <si>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</si>
  <si>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</si>
  <si>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</si>
  <si>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</si>
  <si>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</si>
  <si>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</si>
  <si>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</si>
  <si>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</si>
  <si>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</si>
  <si>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</si>
  <si>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</si>
  <si>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</si>
  <si>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</si>
  <si>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</si>
  <si>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</si>
  <si>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</si>
  <si>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</si>
  <si>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</si>
  <si>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</si>
  <si>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</si>
  <si>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</si>
  <si>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</si>
  <si>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</si>
  <si>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</si>
  <si>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</si>
  <si>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</si>
  <si>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</si>
  <si>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</si>
  <si>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</si>
  <si>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</si>
  <si>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</si>
  <si>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</si>
  <si>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</si>
  <si>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</si>
  <si>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</si>
  <si>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</si>
  <si>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</si>
  <si>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</si>
  <si>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</si>
  <si>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</si>
  <si>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</si>
  <si>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</si>
  <si>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</si>
  <si>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</si>
  <si>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</si>
  <si>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</si>
  <si>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</si>
  <si>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</si>
  <si>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</si>
  <si>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</si>
  <si>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</si>
  <si>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</si>
  <si>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</si>
  <si>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</si>
  <si>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</si>
  <si>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</si>
  <si>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</si>
  <si>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</si>
  <si>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</si>
  <si>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</si>
  <si>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</si>
  <si>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</si>
  <si>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</si>
  <si>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</si>
  <si>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</si>
  <si>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</si>
  <si>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</si>
  <si>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</si>
  <si>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</si>
  <si>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</si>
  <si>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</si>
  <si>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</si>
  <si>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</si>
  <si>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</si>
  <si>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</si>
  <si>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</si>
  <si>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</si>
  <si>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</si>
  <si>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</si>
  <si>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</si>
  <si>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</si>
  <si>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</si>
  <si>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</si>
  <si>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</si>
  <si>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</si>
  <si>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</si>
  <si>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</si>
  <si>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</si>
  <si>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</si>
  <si>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</si>
  <si>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</si>
  <si>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</si>
  <si>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</si>
  <si>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</si>
  <si>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</si>
  <si>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</si>
  <si>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</si>
  <si>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</si>
  <si>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</si>
  <si>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</si>
  <si>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</si>
  <si>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</si>
  <si>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</si>
  <si>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</si>
  <si>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</si>
  <si>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</si>
  <si>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</si>
  <si>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</si>
  <si>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</si>
  <si>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</si>
  <si>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</si>
  <si>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</si>
  <si>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</si>
  <si>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</si>
  <si>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</si>
  <si>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</si>
  <si>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</si>
  <si>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</si>
  <si>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</si>
  <si>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</si>
  <si>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</si>
  <si>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</si>
  <si>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</si>
  <si>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</si>
  <si>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</si>
  <si>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</si>
  <si>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</si>
  <si>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</si>
  <si>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</si>
  <si>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</si>
  <si>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</si>
  <si>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</si>
  <si>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</si>
  <si>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</si>
  <si>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</si>
  <si>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</si>
  <si>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</si>
  <si>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</si>
  <si>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</si>
  <si>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</si>
  <si>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</si>
  <si>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</si>
  <si>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</si>
  <si>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</si>
  <si>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</si>
  <si>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</si>
  <si>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</si>
  <si>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</si>
  <si>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</si>
  <si>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</si>
  <si>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</si>
  <si>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</si>
  <si>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</si>
  <si>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</si>
  <si>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</si>
  <si>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</si>
  <si>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</si>
  <si>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</si>
  <si>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</si>
  <si>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</si>
  <si>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</si>
  <si>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</si>
  <si>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</si>
  <si>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</si>
  <si>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</si>
  <si>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</si>
  <si>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</si>
  <si>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</si>
  <si>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</si>
  <si>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</si>
  <si>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</si>
  <si>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</si>
  <si>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</si>
  <si>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</si>
  <si>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</si>
  <si>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</si>
  <si>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</si>
  <si>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</si>
  <si>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</si>
  <si>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</si>
  <si>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</si>
  <si>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</si>
  <si>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</si>
  <si>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</si>
  <si>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</si>
  <si>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</si>
  <si>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</si>
  <si>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</si>
  <si>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</si>
  <si>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</si>
  <si>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</si>
  <si>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</si>
  <si>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</si>
  <si>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</si>
  <si>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</si>
  <si>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</si>
  <si>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</si>
  <si>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</si>
  <si>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</si>
  <si>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</si>
  <si>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</si>
  <si>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</si>
  <si>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</si>
  <si>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</si>
  <si>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</si>
  <si>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</si>
  <si>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</si>
  <si>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</si>
  <si>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</si>
  <si>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</si>
  <si>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</si>
  <si>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</si>
  <si>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</si>
  <si>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</si>
  <si>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</si>
  <si>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</si>
  <si>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</si>
  <si>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</si>
  <si>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</si>
  <si>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</si>
  <si>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</si>
  <si>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</si>
  <si>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</si>
  <si>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</si>
  <si>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</si>
  <si>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</si>
  <si>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</si>
  <si>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</si>
  <si>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</si>
  <si>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</si>
  <si>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</si>
  <si>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</si>
  <si>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</si>
  <si>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</si>
  <si>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</si>
  <si>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</si>
  <si>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</si>
  <si>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</si>
  <si>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</si>
  <si>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</si>
  <si>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</si>
  <si>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</si>
  <si>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</si>
  <si>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</si>
  <si>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</si>
  <si>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</si>
  <si>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</si>
  <si>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</si>
  <si>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</si>
  <si>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</si>
  <si>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</si>
  <si>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</si>
  <si>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</si>
  <si>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</si>
  <si>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</si>
  <si>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</si>
  <si>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</si>
  <si>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</si>
  <si>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</si>
  <si>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</si>
  <si>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</si>
  <si>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</si>
  <si>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</si>
  <si>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</si>
  <si>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</si>
  <si>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</si>
  <si>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</si>
  <si>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</si>
  <si>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</si>
  <si>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</si>
  <si>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</si>
  <si>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</si>
  <si>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</si>
  <si>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</si>
  <si>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</si>
  <si>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</si>
  <si>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</si>
  <si>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</si>
  <si>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</si>
  <si>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</si>
  <si>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</si>
  <si>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</si>
  <si>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</si>
  <si>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</si>
  <si>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</si>
  <si>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</si>
  <si>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</si>
  <si>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</si>
  <si>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</si>
  <si>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</si>
  <si>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</si>
  <si>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</si>
  <si>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</si>
  <si>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</si>
  <si>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</si>
  <si>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</si>
  <si>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</si>
  <si>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</si>
  <si>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</si>
  <si>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</si>
  <si>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</si>
  <si>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</si>
  <si>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</si>
  <si>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</si>
  <si>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</si>
  <si>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</si>
  <si>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</si>
  <si>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</si>
  <si>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</si>
  <si>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</si>
  <si>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</si>
  <si>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</si>
  <si>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</si>
  <si>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</si>
  <si>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</si>
  <si>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</si>
  <si>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</si>
  <si>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</si>
  <si>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</si>
  <si>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</si>
  <si>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</si>
  <si>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</si>
  <si>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</si>
  <si>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</si>
  <si>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</si>
  <si>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</si>
  <si>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</si>
  <si>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</si>
  <si>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</si>
  <si>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</si>
  <si>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</si>
  <si>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</si>
  <si>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</si>
  <si>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</si>
  <si>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</si>
  <si>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</si>
  <si>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</si>
  <si>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</si>
  <si>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</si>
  <si>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</si>
  <si>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</si>
  <si>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</si>
  <si>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</si>
  <si>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</si>
  <si>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</si>
  <si>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</si>
  <si>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</si>
  <si>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</si>
  <si>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</si>
  <si>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</si>
  <si>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</si>
  <si>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</si>
  <si>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</si>
  <si>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</si>
  <si>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</si>
  <si>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</si>
  <si>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</si>
  <si>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</si>
  <si>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</si>
  <si>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</si>
  <si>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</si>
  <si>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</si>
  <si>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</si>
  <si>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</si>
  <si>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</si>
  <si>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</si>
  <si>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</si>
  <si>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</si>
  <si>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</si>
  <si>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</si>
  <si>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</si>
  <si>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</si>
  <si>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</si>
  <si>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</si>
  <si>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</si>
  <si>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</si>
  <si>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</si>
  <si>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</si>
  <si>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</si>
  <si>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</si>
  <si>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</si>
  <si>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</si>
  <si>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</si>
  <si>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</si>
  <si>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</si>
  <si>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</si>
  <si>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</si>
  <si>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</si>
  <si>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</si>
  <si>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</si>
  <si>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</si>
  <si>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</si>
  <si>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</si>
  <si>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</si>
  <si>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</si>
  <si>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</si>
  <si>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</si>
  <si>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</si>
  <si>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</si>
  <si>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</si>
  <si>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</si>
  <si>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</si>
  <si>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</si>
  <si>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</si>
  <si>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</si>
  <si>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</si>
  <si>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</si>
  <si>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</si>
  <si>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</si>
  <si>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</si>
  <si>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</si>
  <si>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</si>
  <si>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</si>
  <si>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</si>
  <si>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</si>
  <si>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</si>
  <si>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</si>
  <si>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</si>
  <si>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</si>
  <si>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</si>
  <si>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</si>
  <si>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</si>
  <si>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</si>
  <si>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</si>
  <si>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</si>
  <si>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</si>
  <si>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</si>
  <si>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</si>
  <si>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</si>
  <si>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</si>
  <si>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</si>
  <si>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</si>
  <si>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</si>
  <si>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</si>
  <si>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</si>
  <si>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</si>
  <si>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</si>
  <si>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</si>
  <si>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</si>
  <si>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</si>
  <si>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</si>
  <si>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</si>
  <si>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</si>
  <si>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</si>
  <si>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</si>
  <si>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</si>
  <si>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</si>
  <si>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</si>
  <si>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</si>
  <si>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</si>
  <si>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</si>
  <si>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</si>
  <si>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</si>
  <si>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</si>
  <si>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</si>
  <si>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</si>
  <si>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</si>
  <si>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</si>
  <si>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</si>
  <si>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</si>
  <si>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</si>
  <si>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</si>
  <si>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</si>
  <si>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</si>
  <si>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</si>
  <si>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</si>
  <si>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</si>
  <si>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</si>
  <si>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</si>
  <si>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</si>
  <si>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</si>
  <si>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</si>
  <si>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</si>
  <si>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</si>
  <si>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</si>
  <si>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</si>
  <si>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</si>
  <si>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</si>
  <si>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</si>
  <si>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</si>
  <si>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</si>
  <si>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</si>
  <si>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</si>
  <si>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</si>
  <si>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</si>
  <si>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</si>
  <si>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</si>
  <si>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</si>
  <si>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</si>
  <si>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</si>
  <si>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</si>
  <si>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</si>
  <si>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</si>
  <si>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</si>
  <si>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</si>
  <si>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</si>
  <si>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</si>
  <si>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</si>
  <si>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</si>
  <si>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</si>
  <si>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</si>
  <si>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</si>
  <si>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</si>
  <si>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</si>
  <si>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</si>
  <si>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</si>
  <si>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</si>
  <si>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</si>
  <si>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</si>
  <si>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</si>
  <si>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</si>
  <si>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</si>
  <si>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</si>
  <si>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</si>
  <si>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</si>
  <si>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</si>
  <si>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</si>
  <si>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</si>
  <si>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</si>
  <si>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</si>
  <si>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</si>
  <si>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</si>
  <si>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</si>
  <si>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</si>
  <si>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</si>
  <si>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</si>
  <si>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</si>
  <si>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</si>
  <si>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</si>
  <si>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</si>
  <si>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</si>
  <si>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</si>
  <si>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</si>
  <si>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</si>
  <si>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</si>
  <si>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</si>
  <si>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</si>
  <si>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</si>
  <si>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</si>
  <si>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</si>
  <si>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</si>
  <si>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</si>
  <si>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</si>
  <si>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</si>
  <si>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</si>
  <si>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</si>
  <si>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</si>
  <si>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</si>
  <si>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</si>
  <si>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</si>
  <si>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</si>
  <si>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</si>
  <si>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</si>
  <si>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</si>
  <si>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</si>
  <si>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</si>
  <si>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</si>
  <si>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</si>
  <si>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</si>
  <si>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</si>
  <si>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</si>
  <si>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</si>
  <si>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</si>
  <si>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</si>
  <si>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</si>
  <si>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</si>
  <si>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</si>
  <si>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</si>
  <si>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</si>
  <si>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</si>
  <si>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</si>
  <si>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</si>
  <si>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</si>
  <si>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</si>
  <si>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</si>
  <si>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</si>
  <si>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</si>
  <si>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</si>
  <si>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</si>
  <si>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</si>
  <si>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</si>
  <si>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</si>
  <si>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</si>
  <si>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</si>
  <si>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</si>
  <si>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</si>
  <si>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</si>
  <si>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</si>
  <si>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</si>
  <si>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</si>
  <si>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</si>
  <si>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</si>
  <si>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</si>
  <si>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</si>
  <si>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</si>
  <si>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</si>
  <si>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</si>
  <si>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</si>
  <si>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</si>
  <si>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</si>
  <si>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</si>
  <si>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</si>
  <si>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</si>
  <si>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</si>
  <si>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</si>
  <si>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</si>
  <si>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</si>
  <si>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</si>
  <si>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</si>
  <si>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</si>
  <si>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</si>
  <si>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</si>
  <si>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</si>
  <si>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</si>
  <si>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</si>
  <si>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</si>
  <si>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</si>
  <si>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</si>
  <si>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</si>
  <si>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</si>
  <si>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</si>
  <si>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</si>
  <si>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</si>
  <si>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</si>
  <si>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</si>
  <si>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</si>
  <si>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</si>
  <si>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</si>
  <si>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</si>
  <si>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</si>
  <si>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</si>
  <si>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</si>
  <si>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</si>
  <si>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</si>
  <si>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</si>
  <si>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</si>
  <si>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</si>
  <si>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</si>
  <si>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</si>
  <si>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</si>
  <si>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</si>
  <si>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</si>
  <si>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</si>
  <si>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</si>
  <si>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</si>
  <si>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</si>
  <si>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</si>
  <si>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</si>
  <si>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</si>
  <si>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</si>
  <si>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</si>
  <si>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</si>
  <si>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</si>
  <si>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</si>
  <si>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</si>
  <si>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</si>
  <si>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</si>
  <si>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</si>
  <si>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</si>
  <si>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</si>
  <si>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</si>
  <si>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</si>
  <si>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</si>
  <si>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</si>
  <si>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</si>
  <si>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</si>
  <si>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</si>
  <si>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</si>
  <si>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</si>
  <si>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</si>
  <si>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</si>
  <si>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</si>
  <si>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</si>
  <si>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</si>
  <si>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</si>
  <si>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</si>
  <si>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</si>
  <si>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</si>
  <si>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</si>
  <si>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</si>
  <si>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</si>
  <si>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</si>
  <si>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</si>
  <si>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</si>
  <si>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</si>
  <si>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</si>
  <si>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</si>
  <si>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</si>
  <si>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</si>
  <si>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</si>
  <si>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</si>
  <si>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</si>
  <si>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</si>
  <si>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</si>
  <si>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</si>
  <si>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</si>
  <si>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</si>
  <si>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</si>
  <si>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</si>
  <si>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</si>
  <si>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</si>
  <si>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</si>
  <si>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</si>
  <si>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</si>
  <si>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</si>
  <si>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</si>
  <si>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</si>
  <si>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</si>
  <si>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</si>
  <si>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</si>
  <si>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</si>
  <si>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</si>
  <si>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</si>
  <si>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</si>
  <si>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</si>
  <si>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</si>
  <si>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</si>
  <si>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</si>
  <si>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</si>
  <si>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</si>
  <si>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</si>
  <si>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</si>
  <si>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</si>
  <si>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</si>
  <si>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</si>
  <si>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</si>
  <si>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</si>
  <si>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</si>
  <si>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</si>
  <si>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</si>
  <si>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</si>
  <si>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</si>
  <si>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</si>
  <si>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</si>
  <si>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</si>
  <si>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</si>
  <si>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</si>
  <si>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</si>
  <si>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</si>
  <si>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</si>
  <si>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</si>
  <si>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</si>
  <si>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</si>
  <si>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</si>
  <si>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</si>
  <si>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</si>
  <si>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</si>
  <si>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</si>
  <si>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</si>
  <si>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</si>
  <si>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</si>
  <si>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</si>
  <si>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</si>
  <si>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</si>
  <si>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</si>
  <si>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</si>
  <si>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</si>
  <si>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</si>
  <si>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</si>
  <si>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</si>
  <si>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</si>
  <si>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</si>
  <si>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</si>
  <si>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</si>
  <si>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</si>
  <si>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</si>
  <si>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</si>
  <si>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</si>
  <si>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</si>
  <si>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</si>
  <si>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</si>
  <si>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</si>
  <si>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</si>
  <si>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</si>
  <si>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</si>
  <si>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</si>
  <si>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</si>
  <si>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</si>
  <si>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</si>
  <si>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</si>
  <si>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</si>
  <si>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</si>
  <si>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</si>
  <si>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</si>
  <si>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</si>
  <si>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</si>
  <si>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</si>
  <si>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</si>
  <si>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</si>
  <si>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</si>
  <si>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</si>
  <si>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</si>
  <si>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</si>
  <si>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</si>
  <si>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</si>
  <si>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</si>
  <si>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</si>
  <si>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</si>
  <si>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</si>
  <si>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</si>
  <si>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</si>
  <si>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</si>
  <si>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</si>
  <si>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</si>
  <si>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</si>
  <si>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</si>
  <si>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</si>
  <si>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</si>
  <si>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</si>
  <si>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</si>
  <si>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</si>
  <si>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</si>
  <si>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</si>
  <si>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</si>
  <si>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</si>
  <si>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</si>
  <si>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</si>
  <si>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</si>
  <si>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</si>
  <si>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</si>
  <si>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</si>
  <si>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</si>
  <si>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</si>
  <si>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</si>
  <si>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</si>
  <si>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</si>
  <si>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</si>
  <si>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</si>
  <si>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</si>
  <si>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</si>
  <si>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</si>
  <si>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</si>
  <si>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</si>
  <si>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</si>
  <si>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</si>
  <si>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</si>
  <si>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</si>
  <si>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</si>
  <si>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</si>
  <si>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</si>
  <si>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</si>
  <si>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</si>
  <si>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</si>
  <si>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</si>
  <si>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</si>
  <si>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</si>
  <si>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</si>
  <si>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</si>
  <si>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</si>
  <si>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</si>
  <si>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</si>
  <si>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</si>
  <si>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</si>
  <si>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</si>
  <si>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</si>
  <si>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</si>
  <si>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</si>
  <si>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</si>
  <si>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</si>
  <si>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</si>
  <si>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</si>
  <si>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</si>
  <si>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</si>
  <si>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</si>
  <si>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</si>
  <si>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</si>
  <si>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</si>
  <si>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</si>
  <si>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</si>
  <si>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</si>
  <si>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</si>
  <si>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</si>
  <si>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</si>
  <si>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</si>
  <si>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</si>
  <si>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</si>
  <si>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</si>
  <si>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</si>
  <si>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</si>
  <si>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</si>
  <si>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</si>
  <si>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</si>
  <si>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</si>
  <si>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</si>
  <si>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</si>
  <si>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</si>
  <si>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</si>
  <si>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</si>
  <si>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</si>
  <si>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</si>
  <si>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</si>
  <si>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</si>
  <si>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</si>
  <si>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</si>
  <si>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</si>
  <si>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</si>
  <si>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</si>
  <si>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</si>
  <si>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</si>
  <si>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</si>
  <si>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</si>
  <si>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</si>
  <si>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</si>
  <si>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</si>
  <si>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</si>
  <si>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</si>
  <si>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</si>
  <si>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</si>
  <si>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</si>
  <si>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</si>
  <si>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</si>
  <si>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</si>
  <si>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</si>
  <si>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</si>
  <si>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</si>
  <si>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</si>
  <si>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</si>
  <si>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</si>
  <si>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</si>
  <si>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</si>
  <si>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</si>
  <si>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</si>
  <si>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</si>
  <si>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</si>
  <si>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</si>
  <si>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</si>
  <si>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</si>
  <si>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</si>
  <si>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</si>
  <si>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</si>
  <si>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</si>
  <si>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</si>
  <si>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</si>
  <si>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</si>
  <si>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</si>
  <si>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</si>
  <si>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</si>
  <si>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</si>
  <si>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</si>
  <si>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</si>
  <si>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</si>
  <si>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</si>
  <si>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</si>
  <si>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</si>
  <si>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</si>
  <si>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</si>
  <si>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</si>
  <si>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</si>
  <si>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</si>
  <si>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</si>
  <si>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</si>
  <si>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</si>
  <si>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</si>
  <si>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</si>
  <si>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</si>
  <si>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</si>
  <si>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</si>
  <si>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</si>
  <si>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</si>
  <si>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</si>
  <si>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</si>
  <si>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</si>
  <si>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</si>
  <si>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</si>
  <si>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</si>
  <si>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</si>
  <si>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</si>
  <si>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</si>
  <si>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</si>
  <si>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</si>
  <si>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</si>
  <si>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</si>
  <si>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</si>
  <si>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</si>
  <si>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</si>
  <si>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</si>
  <si>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</si>
  <si>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</si>
  <si>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</si>
  <si>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</si>
  <si>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</si>
  <si>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</si>
  <si>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</si>
  <si>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</si>
  <si>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</si>
  <si>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</si>
  <si>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</si>
  <si>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</si>
  <si>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</si>
  <si>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</si>
  <si>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</si>
  <si>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</si>
  <si>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</si>
  <si>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</si>
  <si>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</si>
  <si>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</si>
  <si>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</si>
  <si>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</si>
  <si>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</si>
  <si>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</si>
  <si>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</si>
  <si>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</si>
  <si>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</si>
  <si>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</si>
  <si>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</si>
  <si>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</si>
  <si>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</si>
  <si>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</si>
  <si>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</si>
  <si>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</si>
  <si>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</si>
  <si>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</si>
  <si>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</si>
  <si>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</si>
  <si>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</si>
  <si>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</si>
  <si>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</si>
  <si>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</si>
  <si>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</si>
  <si>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</si>
  <si>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</si>
  <si>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</si>
  <si>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</si>
  <si>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</si>
  <si>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</si>
  <si>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</si>
  <si>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</si>
  <si>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</si>
  <si>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</si>
  <si>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</si>
  <si>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</si>
  <si>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</si>
  <si>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</si>
  <si>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</si>
  <si>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</si>
  <si>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</si>
  <si>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</si>
  <si>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</si>
  <si>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</si>
  <si>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</si>
  <si>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</si>
  <si>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</si>
  <si>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</si>
  <si>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</si>
  <si>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</si>
  <si>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</si>
  <si>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</si>
  <si>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</si>
  <si>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</si>
  <si>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</si>
  <si>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</si>
  <si>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</si>
  <si>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</si>
  <si>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</si>
  <si>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</si>
  <si>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</si>
  <si>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</si>
  <si>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</si>
  <si>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</si>
  <si>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</si>
  <si>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</si>
  <si>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</si>
  <si>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</si>
  <si>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</si>
  <si>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</si>
  <si>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</si>
  <si>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</si>
  <si>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</si>
  <si>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</si>
  <si>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</si>
  <si>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</si>
  <si>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</si>
  <si>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</si>
  <si>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</si>
  <si>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</si>
  <si>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</si>
  <si>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</si>
  <si>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</si>
  <si>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</si>
  <si>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</si>
  <si>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</si>
  <si>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</si>
  <si>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</si>
  <si>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</si>
  <si>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</si>
  <si>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</si>
  <si>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</si>
  <si>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</si>
  <si>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</si>
  <si>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</si>
  <si>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</si>
  <si>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</si>
  <si>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</si>
  <si>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</si>
  <si>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</si>
  <si>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</si>
  <si>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</si>
  <si>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</si>
  <si>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</si>
  <si>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</si>
  <si>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</si>
  <si>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</si>
  <si>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</si>
  <si>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</si>
  <si>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</si>
  <si>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</si>
  <si>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</si>
  <si>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</si>
  <si>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</si>
  <si>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</si>
  <si>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</si>
  <si>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</si>
  <si>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</si>
  <si>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</si>
  <si>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</si>
  <si>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</si>
  <si>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</si>
  <si>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</si>
  <si>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</si>
  <si>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</si>
  <si>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</si>
  <si>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</si>
  <si>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</si>
  <si>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</si>
  <si>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</si>
  <si>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</si>
  <si>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</si>
  <si>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</si>
  <si>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</si>
  <si>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</si>
  <si>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</si>
  <si>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</si>
  <si>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</si>
  <si>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</si>
  <si>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</si>
  <si>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</si>
  <si>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</si>
  <si>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</si>
  <si>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</si>
  <si>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</si>
  <si>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</si>
  <si>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</si>
  <si>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</si>
  <si>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</si>
  <si>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</si>
  <si>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</si>
  <si>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</si>
  <si>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</si>
  <si>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</si>
  <si>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</si>
  <si>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</si>
  <si>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</si>
  <si>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</si>
  <si>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</si>
  <si>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</si>
  <si>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</si>
  <si>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</si>
  <si>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</si>
  <si>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</si>
  <si>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</si>
  <si>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</si>
  <si>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</si>
  <si>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</si>
  <si>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</si>
  <si>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</si>
  <si>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</si>
  <si>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</si>
  <si>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</si>
  <si>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</si>
  <si>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</si>
  <si>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</si>
  <si>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</si>
  <si>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</si>
  <si>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</si>
  <si>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</si>
  <si>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</si>
  <si>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</si>
  <si>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</si>
  <si>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</si>
  <si>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</si>
  <si>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</si>
  <si>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</si>
  <si>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</si>
  <si>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</si>
  <si>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</si>
  <si>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</si>
  <si>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</si>
  <si>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</si>
  <si>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</si>
  <si>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</si>
  <si>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</si>
  <si>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</si>
  <si>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</si>
  <si>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</si>
  <si>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</si>
  <si>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</si>
  <si>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</si>
  <si>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</si>
  <si>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</si>
  <si>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</si>
  <si>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</si>
  <si>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</si>
  <si>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</si>
  <si>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</si>
  <si>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</si>
  <si>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</si>
  <si>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</si>
  <si>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</si>
  <si>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</si>
  <si>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</si>
  <si>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</si>
  <si>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</si>
  <si>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</si>
  <si>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</si>
  <si>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</si>
  <si>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</si>
  <si>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</si>
  <si>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</si>
  <si>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</si>
  <si>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</si>
  <si>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</si>
  <si>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</si>
  <si>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</si>
  <si>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</si>
  <si>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</si>
  <si>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</si>
  <si>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</si>
  <si>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</si>
  <si>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</si>
  <si>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</si>
  <si>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</si>
  <si>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</si>
  <si>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</si>
  <si>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</si>
  <si>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</si>
  <si>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</si>
  <si>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</si>
  <si>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</si>
  <si>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</si>
  <si>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</si>
  <si>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</si>
  <si>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</si>
  <si>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</si>
  <si>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</si>
  <si>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</si>
  <si>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</si>
  <si>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</si>
  <si>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</si>
  <si>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</si>
  <si>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</si>
  <si>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</si>
  <si>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</si>
  <si>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</si>
  <si>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</si>
  <si>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</si>
  <si>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</si>
  <si>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</si>
  <si>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</si>
  <si>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</si>
  <si>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</si>
  <si>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</si>
  <si>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</si>
  <si>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</si>
  <si>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</si>
  <si>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</si>
  <si>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</si>
  <si>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</si>
  <si>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</si>
  <si>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</si>
  <si>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</si>
  <si>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</si>
  <si>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</si>
  <si>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</si>
  <si>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</si>
  <si>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</si>
  <si>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</si>
  <si>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</si>
  <si>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</si>
  <si>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</si>
  <si>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</si>
  <si>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</si>
  <si>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</si>
  <si>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</si>
  <si>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</si>
  <si>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</si>
  <si>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</si>
  <si>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</si>
  <si>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</si>
  <si>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</si>
  <si>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</si>
  <si>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</si>
  <si>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</si>
  <si>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</si>
  <si>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</si>
  <si>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</si>
  <si>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</si>
  <si>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</si>
  <si>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</si>
  <si>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</si>
  <si>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</si>
  <si>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</si>
  <si>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</si>
  <si>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</si>
  <si>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</si>
  <si>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</si>
  <si>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</si>
  <si>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</si>
  <si>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</si>
  <si>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</si>
  <si>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</si>
  <si>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</si>
  <si>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</si>
  <si>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</si>
  <si>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</si>
  <si>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</si>
  <si>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</si>
  <si>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</si>
  <si>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</si>
  <si>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</si>
  <si>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</si>
  <si>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</si>
  <si>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</si>
  <si>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</si>
  <si>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</si>
  <si>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</si>
  <si>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</si>
  <si>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</si>
  <si>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</si>
  <si>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</si>
  <si>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</si>
  <si>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</si>
  <si>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</si>
  <si>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</si>
  <si>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</si>
  <si>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</si>
  <si>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</si>
  <si>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</si>
  <si>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</si>
  <si>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</si>
  <si>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</si>
  <si>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</si>
  <si>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</si>
  <si>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</si>
  <si>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</si>
  <si>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</si>
  <si>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</si>
  <si>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</si>
  <si>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</si>
  <si>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</si>
  <si>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</si>
  <si>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</si>
  <si>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</si>
  <si>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</si>
  <si>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</si>
  <si>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</si>
  <si>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</si>
  <si>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</si>
  <si>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</si>
  <si>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</si>
  <si>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</si>
  <si>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</si>
  <si>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</si>
  <si>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</si>
  <si>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</si>
  <si>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</si>
  <si>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</si>
  <si>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</si>
  <si>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</si>
  <si>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</si>
  <si>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</si>
  <si>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</si>
  <si>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</si>
  <si>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</si>
  <si>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</si>
  <si>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</si>
  <si>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</si>
  <si>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</si>
  <si>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</si>
  <si>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</si>
  <si>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</si>
  <si>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</si>
  <si>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</si>
  <si>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</si>
  <si>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</si>
  <si>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</si>
  <si>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</si>
  <si>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</si>
  <si>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</si>
  <si>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</si>
  <si>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</si>
  <si>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</si>
  <si>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</si>
  <si>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</si>
  <si>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</si>
  <si>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</si>
  <si>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</si>
  <si>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</si>
  <si>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</si>
  <si>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</si>
  <si>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</si>
  <si>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</si>
  <si>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</si>
  <si>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</si>
  <si>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</si>
  <si>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</si>
  <si>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</si>
  <si>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</si>
  <si>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</si>
  <si>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</si>
  <si>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</si>
  <si>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</si>
  <si>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</si>
  <si>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</si>
  <si>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</si>
  <si>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</si>
  <si>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</si>
  <si>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</si>
  <si>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</si>
  <si>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</si>
  <si>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</si>
  <si>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</si>
  <si>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</si>
  <si>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</si>
  <si>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</si>
  <si>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</si>
  <si>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</si>
  <si>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</si>
  <si>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</si>
  <si>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</si>
  <si>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</si>
  <si>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</si>
  <si>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</si>
  <si>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</si>
  <si>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</si>
  <si>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</si>
  <si>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</si>
  <si>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</si>
  <si>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</si>
  <si>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</si>
  <si>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</si>
  <si>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</si>
  <si>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</si>
  <si>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</si>
  <si>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</si>
  <si>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</si>
  <si>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</si>
  <si>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</si>
  <si>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</si>
  <si>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</si>
  <si>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</si>
  <si>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</si>
  <si>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</si>
  <si>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</si>
  <si>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</si>
  <si>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</si>
  <si>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</si>
  <si>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</si>
  <si>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</si>
  <si>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</si>
  <si>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</si>
  <si>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</si>
  <si>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</si>
  <si>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</si>
  <si>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</si>
  <si>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</si>
  <si>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</si>
  <si>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</si>
  <si>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</si>
  <si>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</si>
  <si>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</si>
  <si>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</si>
  <si>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</si>
  <si>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</si>
  <si>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</si>
  <si>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</si>
  <si>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</si>
  <si>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</si>
  <si>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</si>
  <si>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</si>
  <si>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</si>
  <si>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</si>
  <si>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</si>
  <si>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</si>
  <si>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</si>
  <si>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</si>
  <si>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</si>
  <si>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</si>
  <si>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</si>
  <si>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</si>
  <si>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</si>
  <si>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</si>
  <si>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</si>
  <si>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</si>
  <si>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</si>
  <si>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</si>
  <si>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</si>
  <si>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</si>
  <si>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</si>
  <si>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</si>
  <si>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</si>
  <si>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</si>
  <si>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</si>
  <si>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</si>
  <si>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</si>
  <si>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</si>
  <si>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</si>
  <si>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</si>
  <si>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</si>
  <si>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</si>
  <si>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</si>
  <si>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</si>
  <si>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</si>
  <si>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</si>
  <si>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</si>
  <si>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</si>
  <si>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</si>
  <si>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</si>
  <si>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</si>
  <si>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</si>
  <si>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</si>
  <si>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</si>
  <si>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</si>
  <si>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</si>
  <si>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</si>
  <si>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</si>
  <si>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</si>
  <si>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</si>
  <si>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</si>
  <si>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</si>
  <si>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</si>
  <si>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</si>
  <si>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</si>
  <si>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</si>
  <si>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</si>
  <si>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</si>
  <si>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</si>
  <si>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</si>
  <si>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</si>
  <si>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</si>
  <si>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</si>
  <si>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</si>
  <si>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</si>
  <si>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</si>
  <si>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</si>
  <si>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</si>
  <si>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</si>
  <si>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</si>
  <si>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</si>
  <si>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</si>
  <si>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</si>
  <si>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</si>
  <si>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</si>
  <si>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</si>
  <si>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</si>
  <si>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</si>
  <si>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</si>
  <si>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</si>
  <si>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</si>
  <si>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</si>
  <si>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</si>
  <si>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</si>
  <si>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</si>
  <si>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</si>
  <si>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</si>
  <si>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</si>
  <si>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</si>
  <si>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</si>
  <si>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</si>
  <si>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</si>
  <si>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</si>
  <si>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</si>
  <si>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</si>
  <si>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</si>
  <si>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</si>
  <si>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</si>
  <si>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</si>
  <si>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</si>
  <si>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</si>
  <si>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</si>
  <si>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</si>
  <si>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</si>
  <si>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</si>
  <si>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</si>
  <si>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</si>
  <si>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</si>
  <si>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</si>
  <si>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</si>
  <si>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</si>
  <si>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</si>
  <si>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</si>
  <si>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</si>
  <si>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</si>
  <si>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</si>
  <si>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</si>
  <si>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</si>
  <si>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</si>
  <si>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</si>
  <si>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</si>
  <si>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</si>
  <si>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</si>
  <si>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</si>
  <si>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</si>
  <si>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</si>
  <si>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</si>
  <si>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</si>
  <si>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</si>
  <si>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</si>
  <si>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</si>
  <si>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</si>
  <si>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</si>
  <si>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</si>
  <si>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</si>
  <si>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</si>
  <si>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</si>
  <si>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</si>
  <si>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</si>
  <si>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</si>
  <si>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</si>
  <si>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</si>
  <si>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</si>
  <si>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</si>
  <si>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</si>
  <si>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</si>
  <si>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</si>
  <si>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</si>
  <si>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</si>
  <si>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</si>
  <si>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</si>
  <si>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</si>
  <si>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</si>
  <si>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</si>
  <si>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</si>
  <si>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</si>
  <si>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</si>
  <si>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</si>
  <si>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</si>
  <si>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</si>
  <si>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</si>
  <si>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</si>
  <si>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</si>
  <si>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</si>
  <si>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</si>
  <si>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</si>
  <si>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</si>
  <si>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</si>
  <si>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</si>
  <si>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</si>
  <si>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</si>
  <si>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</si>
  <si>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</si>
  <si>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</si>
  <si>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</si>
  <si>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</si>
  <si>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</si>
  <si>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</si>
  <si>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</si>
  <si>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</si>
  <si>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</si>
  <si>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</si>
  <si>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</si>
  <si>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</si>
  <si>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</si>
  <si>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</si>
  <si>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</si>
  <si>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</si>
  <si>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</si>
  <si>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</si>
  <si>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</si>
  <si>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</si>
  <si>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</si>
  <si>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</si>
  <si>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</si>
  <si>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</si>
  <si>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</si>
  <si>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</si>
  <si>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</si>
  <si>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</si>
  <si>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</si>
  <si>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</si>
  <si>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</si>
  <si>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</si>
  <si>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</si>
  <si>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</si>
  <si>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</si>
  <si>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</si>
  <si>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</si>
  <si>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</si>
  <si>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</si>
  <si>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</si>
  <si>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</si>
  <si>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</si>
  <si>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</si>
  <si>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</si>
  <si>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</si>
  <si>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</si>
  <si>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</si>
  <si>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</si>
  <si>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</si>
  <si>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</si>
  <si>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</si>
  <si>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</si>
  <si>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</si>
  <si>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</si>
  <si>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</si>
  <si>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</si>
  <si>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</si>
  <si>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</si>
  <si>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</si>
  <si>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</si>
  <si>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</si>
  <si>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</si>
  <si>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</si>
  <si>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</si>
  <si>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</si>
  <si>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</si>
  <si>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</si>
  <si>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</si>
  <si>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</si>
  <si>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</si>
  <si>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</si>
  <si>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</si>
  <si>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</si>
  <si>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</si>
  <si>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</si>
  <si>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</si>
  <si>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</si>
  <si>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</si>
  <si>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</si>
  <si>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</si>
  <si>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</si>
  <si>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</si>
  <si>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</si>
  <si>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</si>
  <si>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</si>
  <si>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</si>
  <si>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</si>
  <si>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</si>
  <si>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</si>
  <si>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</si>
  <si>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</si>
  <si>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</si>
  <si>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</si>
  <si>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</si>
  <si>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</si>
  <si>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</si>
  <si>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</si>
  <si>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</si>
  <si>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</si>
  <si>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</si>
  <si>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</si>
  <si>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</si>
  <si>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</si>
  <si>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</si>
  <si>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</si>
  <si>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</si>
  <si>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</si>
  <si>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</si>
  <si>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</si>
  <si>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</si>
  <si>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</si>
  <si>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</si>
  <si>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</si>
  <si>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</si>
  <si>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</si>
  <si>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</si>
  <si>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</si>
  <si>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</si>
  <si>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</si>
  <si>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</si>
  <si>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</si>
  <si>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</si>
  <si>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</si>
  <si>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</si>
  <si>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</si>
  <si>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</si>
  <si>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</si>
  <si>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</si>
  <si>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</si>
  <si>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</si>
  <si>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</si>
  <si>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</si>
  <si>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</si>
  <si>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</si>
  <si>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</si>
  <si>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</si>
  <si>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</si>
  <si>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</si>
  <si>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</si>
  <si>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</si>
  <si>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</si>
  <si>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</si>
  <si>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</si>
  <si>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</si>
  <si>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</si>
  <si>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</si>
  <si>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</si>
  <si>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</si>
  <si>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</si>
  <si>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</si>
  <si>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</si>
  <si>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</si>
  <si>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</si>
  <si>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</si>
  <si>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</si>
  <si>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</si>
  <si>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</si>
  <si>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</si>
  <si>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</si>
  <si>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</si>
  <si>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</si>
  <si>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</si>
  <si>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</si>
  <si>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</si>
  <si>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</si>
  <si>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</si>
  <si>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</si>
  <si>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</si>
  <si>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</si>
  <si>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</si>
  <si>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</si>
  <si>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</si>
  <si>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</si>
  <si>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</si>
  <si>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</si>
  <si>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</si>
  <si>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</si>
  <si>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</si>
  <si>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</si>
  <si>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</si>
  <si>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</si>
  <si>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</si>
  <si>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</si>
  <si>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</si>
  <si>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</si>
  <si>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</si>
  <si>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</si>
  <si>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</si>
  <si>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</si>
  <si>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</si>
  <si>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</si>
  <si>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</si>
  <si>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</si>
  <si>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</si>
  <si>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</si>
  <si>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</si>
  <si>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</si>
  <si>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</si>
  <si>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</si>
  <si>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</si>
  <si>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</si>
  <si>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</si>
  <si>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</si>
  <si>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</si>
  <si>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</si>
  <si>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</si>
  <si>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</si>
  <si>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</si>
  <si>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</si>
  <si>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</si>
  <si>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</si>
  <si>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</si>
  <si>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</si>
  <si>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</si>
  <si>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</si>
  <si>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</si>
  <si>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</si>
  <si>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</si>
  <si>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</si>
  <si>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</si>
  <si>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</si>
  <si>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</si>
  <si>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</si>
  <si>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</si>
  <si>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</si>
  <si>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</si>
  <si>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</si>
  <si>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</si>
  <si>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</si>
  <si>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</si>
  <si>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</si>
  <si>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</si>
  <si>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</si>
  <si>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</si>
  <si>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</si>
  <si>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</si>
  <si>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</si>
  <si>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</si>
  <si>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</si>
  <si>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</si>
  <si>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</si>
  <si>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</si>
  <si>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</si>
  <si>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</si>
  <si>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</si>
  <si>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</si>
  <si>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</si>
  <si>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</si>
  <si>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</si>
  <si>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</si>
  <si>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</si>
  <si>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</si>
  <si>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</si>
  <si>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</si>
  <si>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</si>
  <si>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</si>
  <si>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</si>
  <si>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</si>
  <si>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</si>
  <si>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</si>
  <si>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</si>
  <si>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</si>
  <si>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</si>
  <si>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</si>
  <si>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</si>
  <si>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</si>
  <si>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</si>
  <si>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</si>
  <si>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</si>
  <si>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</si>
  <si>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</si>
  <si>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</si>
  <si>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</si>
  <si>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</si>
  <si>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</si>
  <si>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</si>
  <si>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</si>
  <si>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</si>
  <si>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</si>
  <si>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</si>
  <si>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</si>
  <si>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</si>
  <si>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</si>
  <si>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</si>
  <si>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</si>
  <si>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</si>
  <si>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</si>
  <si>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</si>
  <si>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</si>
  <si>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</si>
  <si>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</si>
  <si>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</si>
  <si>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</si>
  <si>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</si>
  <si>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</si>
  <si>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</si>
  <si>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</si>
  <si>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</si>
  <si>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</si>
  <si>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</si>
  <si>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</si>
  <si>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</si>
  <si>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</si>
  <si>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</si>
  <si>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</si>
  <si>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</si>
  <si>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</si>
  <si>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</si>
  <si>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</si>
  <si>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</si>
  <si>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</si>
  <si>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</si>
  <si>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</si>
  <si>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</si>
  <si>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</si>
  <si>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</si>
  <si>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</si>
  <si>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</si>
  <si>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</si>
  <si>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</si>
  <si>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</si>
  <si>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</si>
  <si>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</si>
  <si>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</si>
  <si>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</si>
  <si>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</si>
  <si>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</si>
  <si>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</si>
  <si>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</si>
  <si>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</si>
  <si>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</si>
  <si>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</si>
  <si>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</si>
  <si>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</si>
  <si>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</si>
  <si>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</si>
  <si>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</si>
  <si>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</si>
  <si>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</si>
  <si>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</si>
  <si>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</si>
  <si>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</si>
  <si>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</si>
  <si>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</si>
  <si>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</si>
  <si>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</si>
  <si>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</si>
  <si>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</si>
  <si>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</si>
  <si>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</si>
  <si>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</si>
  <si>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</si>
  <si>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</si>
  <si>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</si>
  <si>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</si>
  <si>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</si>
  <si>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</si>
  <si>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</si>
  <si>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</si>
  <si>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</si>
  <si>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</si>
  <si>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</si>
  <si>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</si>
  <si>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</si>
  <si>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</si>
  <si>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</si>
  <si>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</si>
  <si>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</si>
  <si>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</si>
  <si>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</si>
  <si>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</si>
  <si>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</si>
  <si>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</si>
  <si>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</si>
  <si>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</si>
  <si>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</si>
  <si>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</si>
  <si>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</si>
  <si>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</si>
  <si>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</si>
  <si>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</si>
  <si>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</si>
  <si>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</si>
  <si>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</si>
  <si>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</si>
  <si>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</si>
  <si>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</si>
  <si>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</si>
  <si>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</si>
  <si>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</si>
  <si>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</si>
  <si>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</si>
  <si>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</si>
  <si>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</si>
  <si>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</si>
  <si>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</si>
  <si>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</si>
  <si>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</si>
  <si>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</si>
  <si>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</si>
  <si>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</si>
  <si>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</si>
  <si>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</si>
  <si>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</si>
  <si>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</si>
  <si>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</si>
  <si>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</si>
  <si>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</si>
  <si>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</si>
  <si>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</si>
  <si>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</si>
  <si>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</si>
  <si>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</si>
  <si>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</si>
  <si>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</si>
  <si>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</si>
  <si>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</si>
  <si>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</si>
  <si>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</si>
  <si>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</si>
  <si>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</si>
  <si>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</si>
  <si>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</si>
  <si>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</si>
  <si>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</si>
  <si>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</si>
  <si>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</si>
  <si>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</si>
  <si>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</si>
  <si>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</si>
  <si>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</si>
  <si>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</si>
  <si>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</si>
  <si>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</si>
  <si>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</si>
  <si>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</si>
  <si>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</si>
  <si>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</si>
  <si>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</si>
  <si>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</si>
  <si>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</si>
  <si>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</si>
  <si>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</si>
  <si>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</si>
  <si>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</si>
  <si>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</si>
  <si>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</si>
  <si>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</si>
  <si>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</si>
  <si>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</si>
  <si>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</si>
  <si>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</si>
  <si>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</si>
  <si>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</si>
  <si>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</si>
  <si>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</si>
  <si>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</si>
  <si>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</si>
  <si>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</si>
  <si>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</si>
  <si>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</si>
  <si>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</si>
  <si>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</si>
  <si>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</si>
  <si>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</si>
  <si>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</si>
  <si>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</si>
  <si>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</si>
  <si>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</si>
  <si>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</si>
  <si>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</si>
  <si>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</si>
  <si>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</si>
  <si>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</si>
  <si>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</si>
  <si>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</si>
  <si>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</si>
  <si>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</si>
  <si>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</si>
  <si>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</si>
  <si>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</si>
  <si>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</si>
  <si>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</si>
  <si>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</si>
  <si>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</si>
  <si>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</si>
  <si>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</si>
  <si>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</si>
  <si>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</si>
  <si>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</si>
  <si>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</si>
  <si>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</si>
  <si>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</si>
  <si>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</si>
  <si>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</si>
  <si>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</si>
  <si>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</si>
  <si>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</si>
  <si>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</si>
  <si>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</si>
  <si>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</si>
  <si>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</si>
  <si>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</si>
  <si>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</si>
  <si>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</si>
  <si>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</si>
  <si>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</si>
  <si>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</si>
  <si>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</si>
  <si>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</si>
  <si>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</si>
  <si>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</si>
  <si>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</si>
  <si>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</si>
  <si>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</si>
  <si>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</si>
  <si>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</si>
  <si>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</si>
  <si>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</si>
  <si>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</si>
  <si>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</si>
  <si>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</si>
  <si>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</si>
  <si>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</si>
  <si>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</si>
  <si>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</si>
  <si>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</si>
  <si>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</si>
  <si>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</si>
  <si>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</si>
  <si>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</si>
  <si>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</si>
  <si>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</si>
  <si>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</si>
  <si>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</si>
  <si>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</si>
  <si>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</si>
  <si>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</si>
  <si>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</si>
  <si>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</si>
  <si>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</si>
  <si>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</si>
  <si>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</si>
  <si>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</si>
  <si>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</si>
  <si>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</si>
  <si>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</si>
  <si>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</si>
  <si>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</si>
  <si>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</si>
  <si>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</si>
  <si>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</si>
  <si>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</si>
  <si>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</si>
  <si>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</si>
  <si>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</si>
  <si>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</si>
  <si>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</si>
  <si>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</si>
  <si>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</si>
  <si>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</si>
  <si>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</si>
  <si>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</si>
  <si>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</si>
  <si>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</si>
  <si>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</si>
  <si>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</si>
  <si>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</si>
  <si>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</si>
  <si>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</si>
  <si>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</si>
  <si>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</si>
  <si>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</si>
  <si>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</si>
  <si>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</si>
  <si>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</si>
  <si>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</si>
  <si>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</si>
  <si>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</si>
  <si>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</si>
  <si>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</si>
  <si>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</si>
  <si>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</si>
  <si>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</si>
  <si>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</si>
  <si>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</si>
  <si>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</si>
  <si>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</si>
  <si>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</si>
  <si>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</si>
  <si>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</si>
  <si>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</si>
  <si>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</si>
  <si>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</si>
  <si>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</si>
  <si>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</si>
  <si>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</si>
  <si>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</si>
  <si>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</si>
  <si>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</si>
  <si>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</si>
  <si>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</si>
  <si>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</si>
  <si>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</si>
  <si>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</si>
  <si>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</si>
  <si>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</si>
  <si>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</si>
  <si>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</si>
  <si>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</si>
  <si>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</si>
  <si>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</si>
  <si>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</si>
  <si>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</si>
  <si>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</si>
  <si>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</si>
  <si>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</si>
  <si>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</si>
  <si>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</si>
  <si>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</si>
  <si>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</si>
  <si>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</si>
  <si>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</si>
  <si>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</si>
  <si>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</si>
  <si>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</si>
  <si>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</si>
  <si>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</si>
  <si>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</si>
  <si>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</si>
  <si>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</si>
  <si>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</si>
  <si>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</si>
  <si>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</si>
  <si>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</si>
  <si>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</si>
  <si>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</si>
  <si>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</si>
  <si>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</si>
  <si>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</si>
  <si>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</si>
  <si>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</si>
  <si>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</si>
  <si>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</si>
  <si>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</si>
  <si>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</si>
  <si>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</si>
  <si>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</si>
  <si>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</si>
  <si>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</si>
  <si>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</si>
  <si>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</si>
  <si>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</si>
  <si>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</si>
  <si>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</si>
  <si>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</si>
  <si>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</si>
  <si>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</si>
  <si>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</si>
  <si>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</si>
  <si>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</si>
  <si>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</si>
  <si>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</si>
  <si>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</si>
  <si>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</si>
  <si>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</si>
  <si>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</si>
  <si>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</si>
  <si>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</si>
  <si>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</si>
  <si>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</si>
  <si>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</si>
  <si>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</si>
  <si>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</si>
  <si>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</si>
  <si>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</si>
  <si>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</si>
  <si>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</si>
  <si>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</si>
  <si>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</si>
  <si>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</si>
  <si>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</si>
  <si>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</si>
  <si>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</si>
  <si>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</si>
  <si>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</si>
  <si>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</si>
  <si>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</si>
  <si>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</si>
  <si>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</si>
  <si>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</si>
  <si>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</si>
  <si>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</si>
  <si>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</si>
  <si>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</si>
  <si>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</si>
  <si>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</si>
  <si>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</si>
  <si>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</si>
  <si>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</si>
  <si>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</si>
  <si>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</si>
  <si>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</si>
  <si>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</si>
  <si>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</si>
  <si>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</si>
  <si>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</si>
  <si>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</si>
  <si>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</si>
  <si>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</si>
  <si>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</si>
  <si>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</si>
  <si>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</si>
  <si>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</si>
  <si>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</si>
  <si>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</si>
  <si>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</si>
  <si>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</si>
  <si>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</si>
  <si>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</si>
  <si>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</si>
  <si>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</si>
  <si>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</si>
  <si>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</si>
  <si>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</si>
  <si>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</si>
  <si>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</si>
  <si>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</si>
  <si>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</si>
  <si>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</si>
  <si>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</si>
  <si>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</si>
  <si>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</si>
  <si>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</si>
  <si>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</si>
  <si>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</si>
  <si>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</si>
  <si>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</si>
  <si>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</si>
  <si>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</si>
  <si>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</si>
  <si>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</si>
  <si>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</si>
  <si>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</si>
  <si>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</si>
  <si>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</si>
  <si>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</si>
  <si>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</si>
  <si>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</si>
  <si>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</si>
  <si>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</si>
  <si>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</si>
  <si>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</si>
  <si>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</si>
  <si>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</si>
  <si>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</si>
  <si>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</si>
  <si>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</si>
  <si>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</si>
  <si>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</si>
  <si>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</si>
  <si>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</si>
  <si>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</si>
  <si>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</si>
  <si>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</si>
  <si>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</si>
  <si>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</si>
  <si>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</si>
  <si>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</si>
  <si>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</si>
  <si>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</si>
  <si>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</si>
  <si>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</si>
  <si>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</si>
  <si>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</si>
  <si>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</si>
  <si>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</si>
  <si>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</si>
  <si>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</si>
  <si>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</si>
  <si>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</si>
  <si>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</si>
  <si>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</si>
  <si>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</si>
  <si>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</si>
  <si>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</si>
  <si>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</si>
  <si>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</si>
  <si>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</si>
  <si>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</si>
  <si>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</si>
  <si>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</si>
  <si>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</si>
  <si>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</si>
  <si>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</si>
  <si>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</si>
  <si>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</si>
  <si>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</si>
  <si>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</si>
  <si>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</si>
  <si>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</si>
  <si>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</si>
  <si>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</si>
  <si>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</si>
  <si>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</si>
  <si>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</si>
  <si>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</si>
  <si>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</si>
  <si>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</si>
  <si>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</si>
  <si>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</si>
  <si>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</si>
  <si>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</si>
  <si>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</si>
  <si>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</si>
  <si>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</si>
  <si>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</si>
  <si>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</si>
  <si>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</si>
  <si>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</si>
  <si>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</si>
  <si>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</si>
  <si>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</si>
  <si>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</si>
  <si>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</si>
  <si>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</si>
  <si>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</si>
  <si>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</si>
  <si>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</si>
  <si>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</si>
  <si>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</si>
  <si>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</si>
  <si>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</si>
  <si>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</si>
  <si>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</si>
  <si>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</si>
  <si>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</si>
  <si>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</si>
  <si>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</si>
  <si>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</si>
  <si>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</si>
  <si>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</si>
  <si>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</si>
  <si>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</si>
  <si>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</si>
  <si>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</si>
  <si>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</si>
  <si>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</si>
  <si>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</si>
  <si>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</si>
  <si>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</si>
  <si>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</si>
  <si>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</si>
  <si>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</si>
  <si>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</si>
  <si>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</si>
  <si>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</si>
  <si>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</si>
  <si>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</si>
  <si>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</si>
  <si>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</si>
  <si>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</si>
  <si>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</si>
  <si>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</si>
  <si>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</si>
  <si>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</si>
  <si>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</si>
  <si>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</si>
  <si>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</si>
  <si>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</si>
  <si>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</si>
  <si>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</si>
  <si>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</si>
  <si>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</si>
  <si>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</si>
  <si>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</si>
  <si>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</si>
  <si>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</si>
  <si>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</si>
  <si>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</si>
  <si>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</si>
  <si>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</si>
  <si>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</si>
  <si>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</si>
  <si>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</si>
  <si>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</si>
  <si>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</si>
  <si>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</si>
  <si>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</si>
  <si>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</si>
  <si>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</si>
  <si>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</si>
  <si>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</si>
  <si>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</si>
  <si>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</si>
  <si>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</si>
  <si>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</si>
  <si>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</si>
  <si>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</si>
  <si>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</si>
  <si>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</si>
  <si>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</si>
  <si>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</si>
  <si>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</si>
  <si>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</si>
  <si>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</si>
  <si>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</si>
  <si>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</si>
  <si>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</si>
  <si>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</si>
  <si>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</si>
  <si>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</si>
  <si>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</si>
  <si>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</si>
  <si>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</si>
  <si>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</si>
  <si>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</si>
  <si>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</si>
  <si>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</si>
  <si>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</si>
  <si>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</si>
  <si>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</si>
  <si>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</si>
  <si>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</si>
  <si>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</si>
  <si>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</si>
  <si>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</si>
  <si>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</si>
  <si>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</si>
  <si>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</si>
  <si>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</si>
  <si>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</si>
  <si>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</si>
  <si>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</si>
  <si>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</si>
  <si>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</si>
  <si>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</si>
  <si>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</si>
  <si>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</si>
  <si>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</si>
  <si>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</si>
  <si>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</si>
  <si>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</si>
  <si>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</si>
  <si>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</si>
  <si>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</si>
  <si>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</si>
  <si>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</si>
  <si>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</si>
  <si>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</si>
  <si>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</si>
  <si>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</si>
  <si>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</si>
  <si>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</si>
  <si>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</si>
  <si>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</si>
  <si>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</si>
  <si>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</si>
  <si>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</si>
  <si>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</si>
  <si>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</si>
  <si>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</si>
  <si>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</si>
  <si>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</si>
  <si>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</si>
  <si>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</si>
  <si>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</si>
  <si>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</si>
  <si>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</si>
  <si>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</si>
  <si>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</si>
  <si>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</si>
  <si>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</si>
  <si>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</si>
  <si>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</si>
  <si>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</si>
  <si>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</si>
  <si>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</si>
  <si>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</si>
  <si>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</si>
  <si>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</si>
  <si>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</si>
  <si>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</si>
  <si>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</si>
  <si>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</si>
  <si>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</si>
  <si>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</si>
  <si>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</si>
  <si>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</si>
  <si>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</si>
  <si>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</si>
  <si>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</si>
  <si>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</si>
  <si>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</si>
  <si>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</si>
  <si>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</si>
  <si>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</si>
  <si>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</si>
  <si>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</si>
  <si>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</si>
  <si>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</si>
  <si>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</si>
  <si>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</si>
  <si>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</si>
  <si>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</si>
  <si>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</si>
  <si>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</si>
  <si>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</si>
  <si>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</si>
  <si>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</si>
  <si>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</si>
  <si>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</si>
  <si>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</si>
  <si>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</si>
  <si>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</si>
  <si>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</si>
  <si>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</si>
  <si>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</si>
  <si>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</si>
  <si>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</si>
  <si>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</si>
  <si>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</si>
  <si>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</si>
  <si>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</si>
  <si>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</si>
  <si>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</si>
  <si>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</si>
  <si>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</si>
  <si>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</si>
  <si>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</si>
  <si>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</si>
  <si>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</si>
  <si>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</si>
  <si>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</si>
  <si>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</si>
  <si>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</si>
  <si>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</si>
  <si>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</si>
  <si>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</si>
  <si>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</si>
  <si>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</si>
  <si>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</si>
  <si>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</si>
  <si>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</si>
  <si>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</si>
  <si>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</si>
  <si>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</si>
  <si>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</si>
  <si>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</si>
  <si>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</si>
  <si>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</si>
  <si>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</si>
  <si>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</si>
  <si>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</si>
  <si>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</si>
  <si>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</si>
  <si>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</si>
  <si>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</si>
  <si>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</si>
  <si>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</si>
  <si>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</si>
  <si>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</si>
  <si>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</si>
  <si>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</si>
  <si>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</si>
  <si>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</si>
  <si>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</si>
  <si>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</si>
  <si>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</si>
  <si>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</si>
  <si>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</si>
  <si>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</si>
  <si>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</si>
  <si>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</si>
  <si>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</si>
  <si>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</si>
  <si>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</si>
  <si>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</si>
  <si>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</si>
  <si>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</si>
  <si>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</si>
  <si>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</si>
  <si>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</si>
  <si>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</si>
  <si>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</si>
  <si>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</si>
  <si>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</si>
  <si>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</si>
  <si>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</si>
  <si>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</si>
  <si>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</si>
  <si>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</si>
  <si>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</si>
  <si>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</si>
  <si>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</si>
  <si>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</si>
  <si>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</si>
  <si>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</si>
  <si>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</si>
  <si>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</si>
  <si>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</si>
  <si>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</si>
  <si>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</si>
  <si>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</si>
  <si>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</si>
  <si>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</si>
  <si>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</si>
  <si>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</si>
  <si>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</si>
  <si>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</si>
  <si>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</si>
  <si>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</si>
  <si>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</si>
  <si>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</si>
  <si>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</si>
  <si>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</si>
  <si>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</si>
  <si>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</si>
  <si>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</si>
  <si>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</si>
  <si>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</si>
  <si>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</si>
  <si>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</si>
  <si>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</si>
  <si>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</si>
  <si>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</si>
  <si>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</si>
  <si>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</si>
  <si>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</si>
  <si>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</si>
  <si>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</si>
  <si>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</si>
  <si>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</si>
  <si>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</si>
  <si>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</si>
  <si>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</si>
  <si>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</si>
  <si>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</si>
  <si>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</si>
  <si>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</si>
  <si>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</si>
  <si>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</si>
  <si>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</si>
  <si>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</si>
  <si>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</si>
  <si>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</si>
  <si>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</si>
  <si>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</si>
  <si>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</si>
  <si>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</si>
  <si>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</si>
  <si>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</si>
  <si>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</si>
  <si>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</si>
  <si>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</si>
  <si>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</si>
  <si>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</si>
  <si>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</si>
  <si>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</si>
  <si>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</si>
  <si>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</si>
  <si>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</si>
  <si>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</si>
  <si>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</si>
  <si>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</si>
  <si>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</si>
  <si>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</si>
  <si>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</si>
  <si>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</si>
  <si>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</si>
  <si>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</si>
  <si>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</si>
  <si>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</si>
  <si>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</si>
  <si>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</si>
  <si>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</si>
  <si>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</si>
  <si>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</si>
  <si>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</si>
  <si>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</si>
  <si>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</si>
  <si>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</si>
  <si>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</si>
  <si>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</si>
  <si>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</si>
  <si>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</si>
  <si>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</si>
  <si>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</si>
  <si>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</si>
  <si>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</si>
  <si>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</si>
  <si>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</si>
  <si>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</si>
  <si>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</si>
  <si>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</si>
  <si>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</si>
  <si>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</si>
  <si>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</si>
  <si>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</si>
  <si>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</si>
  <si>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</si>
  <si>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</si>
  <si>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</si>
  <si>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</si>
  <si>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</si>
  <si>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</si>
  <si>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</si>
  <si>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</si>
  <si>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</si>
  <si>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</si>
  <si>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</si>
  <si>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</si>
  <si>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</si>
  <si>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</si>
  <si>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</si>
  <si>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</si>
  <si>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</si>
  <si>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</si>
  <si>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</si>
  <si>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</si>
  <si>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</si>
  <si>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</si>
  <si>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</si>
  <si>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</si>
  <si>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</si>
  <si>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</si>
  <si>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</si>
  <si>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</si>
  <si>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</si>
  <si>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</si>
  <si>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</si>
  <si>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</si>
  <si>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</si>
  <si>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</si>
  <si>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</si>
  <si>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</si>
  <si>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</si>
  <si>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</si>
  <si>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</si>
  <si>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</si>
  <si>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</si>
  <si>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</si>
  <si>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</si>
  <si>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</si>
  <si>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</si>
  <si>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</si>
  <si>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</si>
  <si>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</si>
  <si>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</si>
  <si>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</si>
  <si>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</si>
  <si>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</si>
  <si>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</si>
  <si>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</si>
  <si>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</si>
  <si>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</si>
  <si>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</si>
  <si>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</si>
  <si>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</si>
  <si>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</si>
  <si>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</si>
  <si>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</si>
  <si>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</si>
  <si>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</si>
  <si>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</si>
  <si>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</si>
  <si>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</si>
  <si>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</si>
  <si>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</si>
  <si>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</si>
  <si>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</si>
  <si>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</si>
  <si>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</si>
  <si>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</si>
  <si>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</si>
  <si>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</si>
  <si>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</si>
  <si>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</si>
  <si>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</si>
  <si>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</si>
  <si>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</si>
  <si>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</si>
  <si>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</si>
  <si>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</si>
  <si>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</si>
  <si>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</si>
  <si>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</si>
  <si>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</si>
  <si>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</si>
  <si>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</si>
  <si>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</si>
  <si>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</si>
  <si>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</si>
  <si>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</si>
  <si>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</si>
  <si>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</si>
  <si>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</si>
  <si>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</si>
  <si>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</si>
  <si>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</si>
  <si>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</si>
  <si>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</si>
  <si>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</si>
  <si>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</si>
  <si>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</si>
  <si>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</si>
  <si>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</si>
  <si>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</si>
  <si>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</si>
  <si>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</si>
  <si>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</si>
  <si>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</si>
  <si>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</si>
  <si>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</si>
  <si>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</si>
  <si>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</si>
  <si>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</si>
  <si>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</si>
  <si>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</si>
  <si>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</si>
  <si>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</si>
  <si>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</si>
  <si>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</si>
  <si>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</si>
  <si>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</si>
  <si>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</si>
  <si>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</si>
  <si>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</si>
  <si>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</si>
  <si>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</si>
  <si>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</si>
  <si>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</si>
  <si>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</si>
  <si>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</si>
  <si>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</si>
  <si>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</si>
  <si>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</si>
  <si>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</si>
  <si>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</si>
  <si>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</si>
  <si>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</si>
  <si>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</si>
  <si>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</si>
  <si>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</si>
  <si>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</si>
  <si>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</si>
  <si>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</si>
  <si>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</si>
  <si>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</si>
  <si>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</si>
  <si>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</si>
  <si>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</si>
  <si>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</si>
  <si>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</si>
  <si>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</si>
  <si>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</si>
  <si>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</si>
  <si>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</si>
  <si>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</si>
  <si>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</si>
  <si>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</si>
  <si>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</si>
  <si>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</si>
  <si>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</si>
  <si>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</si>
  <si>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</si>
  <si>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</si>
  <si>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</si>
  <si>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</si>
  <si>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</si>
  <si>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</si>
  <si>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</si>
  <si>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</si>
  <si>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</si>
  <si>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</si>
  <si>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</si>
  <si>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</si>
  <si>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</si>
  <si>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</si>
  <si>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</si>
  <si>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</si>
  <si>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</si>
  <si>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</si>
  <si>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</si>
  <si>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</si>
  <si>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</si>
  <si>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</si>
  <si>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</si>
  <si>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</si>
  <si>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</si>
  <si>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</si>
  <si>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</si>
  <si>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</si>
  <si>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</si>
  <si>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</si>
  <si>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</si>
  <si>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</si>
  <si>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</si>
  <si>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</si>
  <si>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</si>
  <si>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</si>
  <si>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</si>
  <si>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</si>
  <si>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</si>
  <si>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</si>
  <si>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</si>
  <si>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</si>
  <si>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</si>
  <si>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</si>
  <si>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</si>
  <si>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</si>
  <si>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</si>
  <si>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</si>
  <si>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</si>
  <si>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</si>
  <si>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</si>
  <si>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</si>
  <si>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</si>
  <si>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</si>
  <si>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</si>
  <si>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</si>
  <si>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</si>
  <si>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</si>
  <si>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</si>
  <si>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</si>
  <si>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</si>
  <si>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</si>
  <si>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</si>
  <si>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</si>
  <si>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</si>
  <si>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</si>
  <si>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</si>
  <si>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</si>
  <si>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</si>
  <si>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</si>
  <si>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</si>
  <si>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</si>
  <si>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</si>
  <si>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</si>
  <si>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</si>
  <si>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</si>
  <si>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</si>
  <si>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</si>
  <si>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</si>
  <si>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</si>
  <si>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</si>
  <si>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</si>
  <si>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</si>
  <si>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</si>
  <si>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</si>
  <si>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</si>
  <si>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</si>
  <si>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</si>
  <si>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</si>
  <si>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</si>
  <si>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</si>
  <si>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</si>
  <si>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</si>
  <si>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</si>
  <si>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</si>
  <si>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</si>
  <si>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</si>
  <si>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</si>
  <si>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</si>
  <si>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</si>
  <si>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</si>
  <si>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</si>
  <si>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</si>
  <si>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</si>
  <si>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</si>
  <si>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</si>
  <si>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</si>
  <si>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</si>
  <si>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</si>
  <si>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</si>
  <si>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</si>
  <si>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</si>
  <si>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</si>
  <si>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</si>
  <si>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</si>
  <si>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</si>
  <si>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</si>
  <si>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</si>
  <si>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</si>
  <si>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</si>
  <si>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</si>
  <si>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</si>
  <si>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</si>
  <si>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</si>
  <si>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</si>
  <si>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</si>
  <si>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</si>
  <si>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</si>
  <si>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</si>
  <si>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</si>
  <si>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</si>
  <si>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</si>
  <si>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</si>
  <si>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</si>
  <si>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</si>
  <si>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</si>
  <si>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</si>
  <si>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</si>
  <si>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</si>
  <si>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</si>
  <si>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</si>
  <si>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</si>
  <si>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</si>
  <si>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</si>
  <si>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</si>
  <si>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</si>
  <si>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</si>
  <si>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</si>
  <si>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</si>
  <si>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</si>
  <si>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</si>
  <si>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</si>
  <si>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</si>
  <si>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</si>
  <si>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</si>
  <si>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</si>
  <si>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</si>
  <si>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</si>
  <si>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</si>
  <si>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</si>
  <si>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</si>
  <si>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</si>
  <si>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</si>
  <si>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</si>
  <si>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</si>
  <si>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</si>
  <si>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</si>
  <si>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</si>
  <si>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</si>
  <si>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</si>
  <si>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</si>
  <si>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</si>
  <si>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</si>
  <si>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</si>
  <si>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</si>
  <si>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</si>
  <si>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</si>
  <si>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</si>
  <si>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</si>
  <si>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</si>
  <si>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</si>
  <si>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</si>
  <si>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</si>
  <si>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</si>
  <si>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</si>
  <si>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</si>
  <si>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</si>
  <si>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</si>
  <si>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</si>
  <si>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</si>
  <si>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</si>
  <si>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</si>
  <si>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</si>
  <si>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</si>
  <si>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</si>
  <si>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</si>
  <si>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</si>
  <si>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</si>
  <si>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</si>
  <si>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</si>
  <si>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</si>
  <si>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</si>
  <si>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</si>
  <si>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</si>
  <si>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</si>
  <si>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</si>
  <si>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</si>
  <si>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</si>
  <si>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</si>
  <si>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</si>
  <si>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</si>
  <si>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</si>
  <si>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</si>
  <si>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</si>
  <si>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</si>
  <si>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</si>
  <si>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</si>
  <si>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</si>
  <si>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</si>
  <si>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</si>
  <si>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</si>
  <si>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</si>
  <si>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</si>
  <si>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</si>
  <si>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</si>
  <si>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</si>
  <si>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</si>
  <si>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</si>
  <si>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</si>
  <si>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</si>
  <si>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</si>
  <si>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</si>
  <si>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</si>
  <si>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</si>
  <si>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</si>
  <si>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</si>
  <si>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</si>
  <si>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</si>
  <si>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</si>
  <si>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</si>
  <si>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</si>
  <si>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</si>
  <si>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</si>
  <si>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</si>
  <si>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</si>
  <si>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</si>
  <si>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</si>
  <si>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</si>
  <si>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</si>
  <si>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</si>
  <si>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</si>
  <si>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</si>
  <si>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</si>
  <si>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</si>
  <si>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</si>
  <si>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</si>
  <si>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</si>
  <si>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</si>
  <si>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</si>
  <si>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</si>
  <si>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</si>
  <si>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</si>
  <si>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</si>
  <si>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</si>
  <si>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</si>
  <si>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</si>
  <si>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</si>
  <si>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</si>
  <si>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</si>
  <si>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</si>
  <si>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</si>
  <si>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</si>
  <si>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</si>
  <si>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</si>
  <si>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</si>
  <si>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</si>
  <si>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</si>
  <si>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</si>
  <si>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</si>
  <si>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</si>
  <si>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</si>
  <si>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</si>
  <si>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</si>
  <si>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</si>
  <si>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</si>
  <si>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</si>
  <si>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</si>
  <si>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</si>
  <si>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</si>
  <si>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</si>
  <si>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</si>
  <si>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</si>
  <si>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</si>
  <si>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</si>
  <si>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</si>
  <si>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</si>
  <si>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</si>
  <si>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</si>
  <si>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</si>
  <si>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</si>
  <si>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</si>
  <si>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</si>
  <si>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</si>
  <si>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</si>
  <si>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</si>
  <si>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</si>
  <si>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</si>
  <si>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</si>
  <si>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</si>
  <si>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</si>
  <si>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</si>
  <si>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</si>
  <si>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</si>
  <si>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</si>
  <si>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</si>
  <si>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</si>
  <si>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</si>
  <si>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</si>
  <si>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</si>
  <si>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</si>
  <si>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</si>
  <si>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</si>
  <si>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</si>
  <si>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</si>
  <si>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</si>
  <si>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</si>
  <si>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</si>
  <si>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</si>
  <si>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</si>
  <si>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</si>
  <si>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</si>
  <si>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</si>
  <si>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</si>
  <si>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</si>
  <si>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</si>
  <si>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</si>
  <si>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</si>
  <si>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</si>
  <si>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</si>
  <si>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</si>
  <si>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</si>
  <si>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</si>
  <si>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</si>
  <si>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</si>
  <si>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</si>
  <si>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</si>
  <si>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</si>
  <si>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</si>
  <si>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</si>
  <si>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</si>
  <si>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</si>
  <si>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</si>
  <si>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</si>
  <si>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</si>
  <si>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</si>
  <si>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</si>
  <si>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</si>
  <si>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</si>
  <si>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</si>
  <si>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</si>
  <si>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</si>
  <si>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</si>
  <si>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</si>
  <si>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</si>
  <si>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</si>
  <si>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</si>
  <si>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</si>
  <si>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</si>
  <si>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</si>
  <si>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</si>
  <si>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</si>
  <si>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</si>
  <si>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</si>
  <si>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</si>
  <si>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</si>
  <si>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</si>
  <si>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</si>
  <si>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</si>
  <si>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</si>
  <si>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</si>
  <si>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</si>
  <si>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</si>
  <si>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</si>
  <si>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</si>
  <si>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</si>
  <si>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</si>
  <si>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</si>
  <si>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</si>
  <si>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</si>
  <si>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</si>
  <si>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</si>
  <si>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</si>
  <si>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</si>
  <si>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</si>
  <si>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</si>
  <si>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</si>
  <si>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</si>
  <si>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</si>
  <si>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</si>
  <si>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</si>
  <si>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</si>
  <si>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</si>
  <si>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</si>
  <si>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</si>
  <si>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</si>
  <si>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</si>
  <si>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</si>
  <si>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</si>
  <si>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</si>
  <si>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</si>
  <si>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</si>
  <si>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</si>
  <si>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</si>
  <si>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</si>
  <si>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</si>
  <si>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</si>
  <si>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</si>
  <si>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</si>
  <si>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</si>
  <si>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</si>
  <si>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</si>
  <si>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</si>
  <si>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</si>
  <si>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</si>
  <si>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</si>
  <si>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</si>
  <si>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</si>
  <si>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</si>
  <si>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</si>
  <si>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</si>
  <si>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</si>
  <si>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</si>
  <si>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</si>
  <si>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</si>
  <si>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</si>
  <si>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</si>
  <si>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</si>
  <si>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</si>
  <si>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</si>
  <si>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</si>
  <si>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</si>
  <si>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</si>
  <si>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</si>
  <si>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</si>
  <si>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</si>
  <si>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</si>
  <si>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</si>
  <si>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</si>
  <si>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</si>
  <si>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</si>
  <si>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</si>
  <si>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</si>
  <si>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</si>
  <si>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</si>
  <si>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</si>
  <si>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</si>
  <si>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</si>
  <si>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</si>
  <si>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</si>
  <si>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</si>
  <si>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</si>
  <si>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</si>
  <si>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</si>
  <si>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</si>
  <si>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</si>
  <si>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</si>
  <si>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</si>
  <si>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</si>
  <si>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</si>
  <si>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</si>
  <si>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</si>
  <si>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</si>
  <si>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</si>
  <si>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</si>
  <si>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</si>
  <si>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</si>
  <si>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</si>
  <si>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</si>
  <si>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</si>
  <si>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</si>
  <si>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</si>
  <si>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</si>
  <si>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</si>
  <si>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</si>
  <si>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</si>
  <si>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</si>
  <si>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</si>
  <si>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</si>
  <si>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</si>
  <si>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</si>
  <si>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</si>
  <si>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</si>
  <si>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</si>
  <si>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</si>
  <si>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</si>
  <si>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</si>
  <si>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</si>
  <si>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</si>
  <si>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</si>
  <si>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</si>
  <si>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</si>
  <si>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</si>
  <si>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</si>
  <si>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</si>
  <si>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</si>
  <si>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</si>
  <si>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</si>
  <si>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</si>
  <si>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</si>
  <si>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</si>
  <si>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</si>
  <si>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</si>
  <si>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</si>
  <si>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</si>
  <si>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</si>
  <si>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</si>
  <si>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</si>
  <si>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</si>
  <si>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</si>
  <si>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</si>
  <si>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</si>
  <si>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</si>
  <si>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</si>
  <si>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</si>
  <si>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</si>
  <si>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</si>
  <si>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</si>
  <si>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</si>
  <si>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</si>
  <si>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</si>
  <si>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</si>
  <si>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</si>
  <si>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</si>
  <si>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</si>
  <si>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</si>
  <si>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</si>
  <si>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</si>
  <si>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</si>
  <si>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</si>
  <si>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</si>
  <si>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</si>
  <si>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</si>
  <si>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</si>
  <si>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</si>
  <si>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</si>
  <si>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</si>
  <si>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</si>
  <si>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</si>
  <si>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</si>
  <si>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</si>
  <si>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</si>
  <si>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</si>
  <si>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</si>
  <si>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</si>
  <si>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</si>
  <si>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</si>
  <si>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</si>
  <si>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</si>
  <si>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</si>
  <si>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</si>
  <si>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</si>
  <si>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</si>
  <si>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</si>
  <si>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</si>
  <si>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</si>
  <si>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</si>
  <si>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</si>
  <si>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</si>
  <si>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</si>
  <si>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</si>
  <si>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</si>
  <si>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</si>
  <si>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</si>
  <si>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</si>
  <si>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</si>
  <si>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</si>
  <si>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</si>
  <si>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</si>
  <si>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</si>
  <si>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</si>
  <si>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</si>
  <si>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</si>
  <si>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</si>
  <si>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</si>
  <si>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</si>
  <si>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</si>
  <si>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</si>
  <si>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</si>
  <si>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</si>
  <si>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</si>
  <si>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</si>
  <si>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</si>
  <si>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</si>
  <si>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</si>
  <si>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</si>
  <si>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</si>
  <si>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</si>
  <si>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</si>
  <si>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</si>
  <si>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</si>
  <si>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</si>
  <si>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</si>
  <si>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</si>
  <si>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</si>
  <si>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</si>
  <si>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</si>
  <si>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</si>
  <si>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</si>
  <si>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</si>
  <si>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</si>
  <si>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</si>
  <si>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</si>
  <si>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</si>
  <si>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</si>
  <si>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</si>
  <si>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</si>
  <si>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</si>
  <si>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</si>
  <si>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</si>
  <si>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</si>
  <si>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</si>
  <si>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</si>
  <si>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</si>
  <si>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</si>
  <si>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</si>
  <si>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</si>
  <si>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</si>
  <si>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</si>
  <si>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</si>
  <si>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</si>
  <si>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</si>
  <si>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</si>
  <si>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</si>
  <si>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</si>
  <si>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</si>
  <si>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</si>
  <si>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</si>
  <si>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</si>
  <si>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</si>
  <si>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</si>
  <si>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</si>
  <si>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</si>
  <si>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</si>
  <si>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</si>
  <si>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</si>
  <si>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</si>
  <si>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</si>
  <si>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</si>
  <si>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</si>
  <si>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</si>
  <si>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</si>
  <si>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</si>
  <si>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</si>
  <si>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</si>
  <si>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</si>
  <si>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</si>
  <si>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</si>
  <si>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</si>
  <si>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</si>
  <si>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</si>
  <si>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</si>
  <si>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</si>
  <si>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</si>
  <si>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</si>
  <si>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</si>
  <si>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</si>
  <si>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</si>
  <si>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</si>
  <si>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</si>
  <si>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</si>
  <si>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</si>
  <si>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</si>
  <si>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</si>
  <si>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</si>
  <si>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</si>
  <si>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</si>
  <si>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</si>
  <si>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</si>
  <si>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</si>
  <si>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</si>
  <si>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</si>
  <si>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</si>
  <si>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</si>
  <si>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</si>
  <si>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</si>
  <si>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</si>
  <si>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</si>
  <si>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</si>
  <si>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</si>
  <si>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</si>
  <si>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</si>
  <si>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</si>
  <si>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</si>
  <si>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</si>
  <si>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</si>
  <si>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</si>
  <si>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</si>
  <si>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</si>
  <si>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</si>
  <si>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</si>
  <si>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</si>
  <si>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</si>
  <si>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</si>
  <si>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</si>
  <si>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</si>
  <si>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</si>
  <si>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</si>
  <si>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</si>
  <si>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</si>
  <si>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</si>
  <si>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</si>
  <si>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</si>
  <si>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</si>
  <si>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</si>
  <si>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</si>
  <si>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</si>
  <si>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</si>
  <si>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</si>
  <si>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</si>
  <si>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</si>
  <si>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</si>
  <si>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</si>
  <si>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</si>
  <si>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</si>
  <si>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</si>
  <si>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</si>
  <si>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</si>
  <si>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</si>
  <si>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</si>
  <si>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</si>
  <si>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</si>
  <si>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</si>
  <si>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</si>
  <si>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</si>
  <si>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</si>
  <si>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</si>
  <si>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</si>
  <si>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</si>
  <si>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</si>
  <si>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</si>
  <si>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</si>
  <si>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</si>
  <si>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</si>
  <si>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</si>
  <si>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</si>
  <si>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</si>
  <si>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</si>
  <si>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</si>
  <si>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</si>
  <si>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</si>
  <si>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</si>
  <si>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</si>
  <si>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</si>
  <si>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</si>
  <si>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</si>
  <si>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</si>
  <si>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</si>
  <si>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</si>
  <si>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</si>
  <si>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</si>
  <si>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</si>
  <si>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</si>
  <si>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</si>
  <si>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</si>
  <si>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</si>
  <si>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</si>
  <si>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</si>
  <si>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</si>
  <si>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</si>
  <si>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</si>
  <si>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</si>
  <si>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</si>
  <si>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</si>
  <si>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</si>
  <si>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</si>
  <si>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</si>
  <si>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</si>
  <si>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</si>
  <si>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</si>
  <si>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</si>
  <si>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</si>
  <si>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</si>
  <si>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</si>
  <si>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</si>
  <si>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</si>
  <si>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</si>
  <si>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</si>
  <si>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</si>
  <si>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</si>
  <si>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</si>
  <si>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</si>
  <si>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</si>
  <si>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</si>
  <si>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</si>
  <si>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</si>
  <si>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</si>
  <si>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</si>
  <si>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</si>
  <si>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</si>
  <si>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</si>
  <si>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</si>
  <si>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</si>
  <si>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</si>
  <si>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</si>
  <si>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</si>
  <si>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</si>
  <si>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</si>
  <si>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</si>
  <si>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</si>
  <si>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</si>
  <si>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</si>
  <si>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</si>
  <si>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</si>
  <si>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</si>
  <si>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</si>
  <si>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</si>
  <si>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</si>
  <si>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</si>
  <si>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</si>
  <si>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</si>
  <si>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</si>
  <si>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</si>
  <si>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</si>
  <si>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</si>
  <si>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</si>
  <si>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</si>
  <si>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</si>
  <si>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</si>
  <si>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</si>
  <si>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</si>
  <si>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</si>
  <si>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</si>
  <si>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</si>
  <si>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</si>
  <si>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</si>
  <si>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</si>
  <si>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</si>
  <si>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</si>
  <si>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</si>
  <si>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</si>
  <si>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</si>
  <si>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</si>
  <si>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</si>
  <si>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</si>
  <si>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</si>
  <si>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</si>
  <si>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</si>
  <si>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</si>
  <si>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</si>
  <si>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</si>
  <si>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</si>
  <si>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</si>
  <si>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</si>
  <si>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</si>
  <si>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</si>
  <si>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</si>
  <si>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</si>
  <si>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</si>
  <si>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</si>
  <si>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</si>
  <si>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</si>
  <si>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</si>
  <si>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</si>
  <si>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</si>
  <si>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</si>
  <si>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</si>
  <si>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</si>
  <si>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</si>
  <si>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</si>
  <si>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</si>
  <si>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</si>
  <si>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</si>
  <si>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</si>
  <si>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</si>
  <si>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</si>
  <si>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</si>
  <si>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</si>
  <si>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</si>
  <si>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</si>
  <si>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</si>
  <si>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</si>
  <si>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</si>
  <si>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</si>
  <si>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</si>
  <si>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</si>
  <si>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</si>
  <si>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</si>
  <si>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</si>
  <si>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</si>
  <si>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</si>
  <si>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</si>
  <si>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</si>
  <si>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</si>
  <si>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</si>
  <si>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</si>
  <si>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</si>
  <si>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</si>
  <si>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</si>
  <si>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</si>
  <si>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</si>
  <si>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</si>
  <si>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</si>
  <si>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</si>
  <si>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</si>
  <si>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</si>
  <si>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</si>
  <si>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</si>
  <si>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</si>
  <si>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</si>
  <si>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</si>
  <si>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</si>
  <si>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</si>
  <si>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</si>
  <si>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</si>
  <si>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</si>
  <si>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</si>
  <si>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</si>
  <si>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</si>
  <si>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</si>
  <si>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</si>
  <si>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</si>
  <si>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</si>
  <si>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</si>
  <si>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</si>
  <si>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</si>
  <si>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</si>
  <si>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</si>
  <si>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</si>
  <si>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</si>
  <si>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</si>
  <si>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</si>
  <si>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</si>
  <si>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</si>
  <si>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</si>
  <si>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</si>
  <si>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</si>
  <si>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</si>
  <si>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</si>
  <si>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</si>
  <si>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</si>
  <si>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</si>
  <si>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</si>
  <si>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</si>
  <si>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</si>
  <si>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</si>
  <si>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</si>
  <si>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</si>
  <si>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</si>
  <si>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</si>
  <si>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</si>
  <si>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</si>
  <si>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</si>
  <si>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</si>
  <si>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</si>
  <si>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</si>
  <si>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</si>
  <si>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</si>
  <si>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</si>
  <si>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</si>
  <si>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</si>
  <si>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</si>
  <si>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</si>
  <si>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</si>
  <si>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</si>
  <si>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</si>
  <si>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</si>
  <si>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</si>
  <si>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</si>
  <si>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</si>
  <si>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</si>
  <si>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</si>
  <si>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</si>
  <si>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</si>
  <si>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</si>
  <si>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</si>
  <si>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</si>
  <si>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</si>
  <si>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</si>
  <si>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</si>
  <si>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</si>
  <si>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</si>
  <si>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</si>
  <si>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</si>
  <si>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</si>
  <si>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</si>
  <si>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</si>
  <si>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</si>
  <si>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</si>
  <si>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</si>
  <si>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</si>
  <si>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</si>
  <si>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</si>
  <si>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</si>
  <si>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</si>
  <si>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</si>
  <si>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</si>
  <si>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</si>
  <si>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</si>
  <si>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</si>
  <si>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</si>
  <si>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</si>
  <si>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</si>
  <si>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</si>
  <si>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</si>
  <si>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</si>
  <si>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</si>
  <si>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</si>
  <si>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</si>
  <si>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</si>
  <si>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</si>
  <si>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</si>
  <si>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</si>
  <si>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</si>
  <si>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</si>
  <si>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</si>
  <si>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</si>
  <si>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</si>
  <si>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</si>
  <si>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</si>
  <si>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</si>
  <si>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</si>
  <si>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</si>
  <si>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</si>
  <si>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</si>
  <si>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</si>
  <si>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</si>
  <si>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</si>
  <si>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</si>
  <si>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</si>
  <si>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</si>
  <si>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</si>
  <si>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</si>
  <si>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</si>
  <si>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</si>
  <si>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</si>
  <si>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</si>
  <si>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</si>
  <si>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</si>
  <si>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</si>
  <si>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</si>
  <si>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</si>
  <si>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</si>
  <si>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</si>
  <si>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</si>
  <si>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</si>
  <si>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</si>
  <si>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</si>
  <si>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</si>
  <si>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</si>
  <si>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</si>
  <si>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</si>
  <si>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</si>
  <si>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</si>
  <si>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</si>
  <si>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</si>
  <si>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</si>
  <si>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</si>
  <si>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</si>
  <si>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</si>
  <si>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</si>
  <si>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</si>
  <si>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</si>
  <si>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</si>
  <si>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</si>
  <si>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</si>
  <si>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</si>
  <si>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</si>
  <si>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</si>
  <si>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</si>
  <si>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</si>
  <si>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</si>
  <si>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</si>
  <si>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</si>
  <si>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</si>
  <si>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</si>
  <si>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</si>
  <si>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</si>
  <si>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</si>
  <si>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</si>
  <si>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</si>
  <si>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</si>
  <si>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</si>
  <si>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</si>
  <si>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</si>
  <si>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</si>
  <si>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</si>
  <si>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</si>
  <si>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</si>
  <si>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</si>
  <si>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</si>
  <si>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</si>
  <si>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</si>
  <si>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</si>
  <si>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</si>
  <si>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</si>
  <si>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</si>
  <si>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</si>
  <si>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</si>
  <si>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</si>
  <si>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</si>
  <si>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</si>
  <si>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</si>
  <si>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</si>
  <si>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</si>
  <si>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</si>
  <si>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</si>
  <si>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</si>
  <si>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</si>
  <si>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</si>
  <si>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</si>
  <si>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</si>
  <si>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</si>
  <si>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</si>
  <si>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</si>
  <si>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</si>
  <si>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</si>
  <si>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</si>
  <si>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</si>
  <si>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</si>
  <si>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</si>
  <si>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</si>
  <si>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</si>
  <si>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</si>
  <si>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</si>
  <si>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</si>
  <si>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</si>
  <si>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</si>
  <si>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</si>
  <si>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</si>
  <si>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</si>
  <si>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</si>
  <si>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</si>
  <si>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</si>
  <si>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</si>
  <si>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</si>
  <si>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</si>
  <si>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</si>
  <si>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</si>
  <si>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</si>
  <si>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</si>
  <si>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</si>
  <si>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</si>
  <si>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</si>
  <si>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</si>
  <si>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</si>
  <si>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</si>
  <si>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</si>
  <si>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</si>
  <si>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</si>
  <si>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</si>
  <si>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</si>
  <si>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</si>
  <si>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</si>
  <si>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</si>
  <si>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</si>
  <si>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</si>
  <si>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</si>
  <si>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</si>
  <si>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</si>
  <si>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</si>
  <si>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</si>
  <si>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</si>
  <si>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</si>
  <si>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</si>
  <si>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</si>
  <si>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</si>
  <si>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</si>
  <si>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</si>
  <si>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</si>
  <si>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</si>
  <si>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</si>
  <si>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</si>
  <si>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</si>
  <si>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</si>
  <si>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</si>
  <si>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</si>
  <si>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</si>
  <si>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</si>
  <si>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</si>
  <si>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</si>
  <si>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</si>
  <si>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</si>
  <si>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</si>
  <si>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</si>
  <si>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</si>
  <si>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</si>
  <si>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</si>
  <si>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</si>
  <si>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</si>
  <si>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</si>
  <si>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</si>
  <si>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</si>
  <si>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</si>
  <si>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</si>
  <si>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</si>
  <si>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</si>
  <si>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</si>
  <si>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</si>
  <si>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</si>
  <si>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</si>
  <si>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</si>
  <si>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</si>
  <si>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</si>
  <si>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</si>
  <si>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</si>
  <si>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</si>
  <si>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</si>
  <si>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</si>
  <si>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</si>
  <si>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</si>
  <si>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</si>
  <si>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</si>
  <si>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</si>
  <si>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</si>
  <si>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</si>
  <si>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</si>
  <si>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</si>
  <si>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</si>
  <si>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</si>
  <si>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</si>
  <si>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</si>
  <si>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</si>
  <si>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</si>
  <si>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</si>
  <si>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</si>
  <si>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</si>
  <si>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</si>
  <si>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</si>
  <si>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</si>
  <si>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</si>
  <si>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</si>
  <si>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</si>
  <si>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</si>
  <si>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</si>
  <si>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</si>
  <si>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</si>
  <si>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</si>
  <si>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</si>
  <si>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</si>
  <si>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</si>
  <si>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</si>
  <si>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</si>
  <si>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</si>
  <si>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</si>
  <si>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</si>
  <si>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</si>
  <si>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</si>
  <si>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</si>
  <si>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</si>
  <si>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</si>
  <si>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</si>
  <si>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</si>
  <si>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</si>
  <si>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</si>
  <si>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</si>
  <si>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</si>
  <si>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</si>
  <si>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</si>
  <si>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</si>
  <si>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</si>
  <si>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</si>
  <si>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</si>
  <si>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</si>
  <si>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</si>
  <si>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</si>
  <si>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</si>
  <si>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</si>
  <si>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</si>
  <si>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</si>
  <si>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</si>
  <si>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</si>
  <si>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</si>
  <si>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</si>
  <si>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</si>
  <si>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</si>
  <si>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</si>
  <si>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</si>
  <si>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</si>
  <si>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</si>
  <si>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</si>
  <si>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</si>
  <si>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</si>
  <si>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</si>
  <si>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</si>
  <si>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</si>
  <si>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</si>
  <si>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</si>
  <si>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</si>
  <si>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</si>
  <si>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</si>
  <si>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</si>
  <si>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</si>
  <si>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</si>
  <si>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</si>
  <si>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</si>
  <si>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</si>
  <si>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</si>
  <si>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</si>
  <si>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</si>
  <si>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</si>
  <si>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</si>
  <si>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</si>
  <si>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</si>
  <si>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</si>
  <si>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</si>
  <si>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</si>
  <si>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</si>
  <si>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</si>
  <si>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</si>
  <si>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</si>
  <si>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</si>
  <si>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</si>
  <si>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</si>
  <si>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</si>
  <si>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</si>
  <si>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</si>
  <si>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</si>
  <si>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</si>
  <si>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</si>
  <si>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</si>
  <si>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</si>
  <si>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</si>
  <si>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</si>
  <si>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</si>
  <si>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</si>
  <si>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</si>
  <si>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</si>
  <si>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</si>
  <si>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</si>
  <si>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</si>
  <si>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</si>
  <si>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</si>
  <si>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</si>
  <si>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</si>
  <si>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</si>
  <si>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</si>
  <si>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</si>
  <si>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</si>
  <si>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</si>
  <si>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</si>
  <si>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</si>
  <si>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</si>
  <si>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</si>
  <si>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</si>
  <si>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</si>
  <si>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</si>
  <si>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</si>
  <si>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</si>
  <si>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</si>
  <si>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</si>
  <si>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</si>
  <si>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</si>
  <si>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</si>
  <si>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</si>
  <si>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</si>
  <si>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</si>
  <si>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</si>
  <si>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</si>
  <si>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</si>
  <si>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</si>
  <si>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</si>
  <si>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</si>
  <si>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</si>
  <si>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</si>
  <si>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</si>
  <si>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</si>
  <si>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</si>
  <si>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</si>
  <si>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</si>
  <si>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</si>
  <si>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</si>
  <si>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</si>
  <si>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</si>
  <si>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</si>
  <si>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</si>
  <si>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</si>
  <si>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</si>
  <si>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</si>
  <si>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</si>
  <si>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</si>
  <si>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</si>
  <si>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</si>
  <si>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</si>
  <si>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</si>
  <si>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</si>
  <si>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</si>
  <si>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</si>
  <si>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</si>
  <si>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</si>
  <si>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</si>
  <si>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</si>
  <si>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</si>
  <si>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</si>
  <si>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</si>
  <si>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</si>
  <si>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</si>
  <si>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</si>
  <si>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</si>
  <si>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</si>
  <si>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</si>
  <si>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</si>
  <si>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</si>
  <si>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</si>
  <si>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</si>
  <si>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</si>
  <si>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</si>
  <si>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</si>
  <si>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</si>
  <si>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</si>
  <si>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</si>
  <si>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</si>
  <si>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</si>
  <si>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</si>
  <si>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</si>
  <si>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</si>
  <si>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</si>
  <si>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</si>
  <si>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</si>
  <si>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</si>
  <si>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</si>
  <si>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</si>
  <si>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</si>
  <si>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</si>
  <si>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</si>
  <si>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</si>
  <si>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</si>
  <si>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</si>
  <si>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</si>
  <si>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</si>
  <si>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</si>
  <si>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</si>
  <si>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</si>
  <si>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</si>
  <si>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</si>
  <si>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</si>
  <si>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</si>
  <si>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</si>
  <si>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</si>
  <si>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</si>
  <si>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</si>
  <si>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</si>
  <si>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</si>
  <si>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</si>
  <si>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</si>
  <si>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</si>
  <si>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</si>
  <si>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</si>
  <si>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</si>
  <si>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</si>
  <si>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</si>
  <si>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</si>
  <si>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</si>
  <si>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</si>
  <si>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</si>
  <si>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</si>
  <si>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</si>
  <si>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</si>
  <si>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</si>
  <si>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</si>
  <si>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</si>
  <si>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</si>
  <si>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</si>
  <si>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</si>
  <si>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</si>
  <si>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</si>
  <si>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</si>
  <si>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</si>
  <si>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</si>
  <si>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</si>
  <si>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</si>
  <si>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</si>
  <si>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</si>
  <si>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</si>
  <si>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</si>
  <si>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</si>
  <si>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</si>
  <si>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</si>
  <si>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</si>
  <si>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</si>
  <si>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</si>
  <si>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</si>
  <si>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</si>
  <si>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</si>
  <si>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</si>
  <si>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</si>
  <si>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</si>
  <si>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</si>
  <si>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</si>
  <si>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</si>
  <si>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</si>
  <si>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</si>
  <si>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</si>
  <si>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</si>
  <si>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</si>
  <si>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</si>
  <si>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</si>
  <si>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</si>
  <si>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</si>
  <si>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</si>
  <si>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</si>
  <si>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</si>
  <si>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</si>
  <si>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</si>
  <si>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</si>
  <si>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</si>
  <si>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</si>
  <si>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</si>
  <si>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</si>
  <si>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</si>
  <si>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</si>
  <si>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</si>
  <si>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</si>
  <si>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</si>
  <si>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</si>
  <si>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</si>
  <si>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</si>
  <si>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</si>
  <si>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</si>
  <si>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</si>
  <si>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</si>
  <si>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</si>
  <si>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</si>
  <si>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</si>
  <si>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</si>
  <si>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</si>
  <si>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</si>
  <si>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</si>
  <si>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</si>
  <si>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</si>
  <si>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</si>
  <si>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</si>
  <si>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</si>
  <si>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</si>
  <si>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</si>
  <si>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</si>
  <si>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</si>
  <si>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</si>
  <si>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</si>
  <si>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</si>
  <si>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</si>
  <si>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</si>
  <si>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</si>
  <si>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</si>
  <si>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</si>
  <si>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</si>
  <si>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</si>
  <si>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</si>
  <si>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</si>
  <si>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</si>
  <si>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</si>
  <si>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</si>
  <si>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</si>
  <si>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</si>
  <si>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</si>
  <si>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</si>
  <si>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</si>
  <si>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</si>
  <si>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</si>
  <si>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</si>
  <si>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</si>
  <si>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</si>
  <si>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</si>
  <si>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</si>
  <si>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</si>
  <si>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</si>
  <si>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</si>
  <si>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</si>
  <si>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</si>
  <si>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</si>
  <si>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</si>
  <si>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</si>
  <si>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</si>
  <si>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</si>
  <si>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</si>
  <si>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</si>
  <si>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</si>
  <si>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</si>
  <si>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</si>
  <si>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</si>
  <si>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</si>
  <si>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</si>
  <si>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</si>
  <si>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</si>
  <si>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</si>
  <si>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</si>
  <si>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</si>
  <si>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</si>
  <si>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</si>
  <si>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</si>
  <si>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</si>
  <si>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</si>
  <si>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</si>
  <si>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</si>
  <si>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</si>
  <si>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</si>
  <si>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</si>
  <si>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</si>
  <si>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</si>
  <si>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</si>
  <si>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</si>
  <si>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</si>
  <si>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</si>
  <si>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</si>
  <si>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</si>
  <si>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</si>
  <si>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</si>
  <si>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</si>
  <si>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</si>
  <si>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</si>
  <si>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</si>
  <si>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</si>
  <si>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</si>
  <si>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</si>
  <si>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</si>
  <si>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</si>
  <si>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</si>
  <si>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</si>
  <si>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</si>
  <si>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</si>
  <si>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</si>
  <si>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</si>
  <si>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</si>
  <si>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</si>
  <si>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</si>
  <si>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</si>
  <si>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</si>
  <si>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</si>
  <si>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</si>
  <si>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</si>
  <si>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</si>
  <si>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</si>
  <si>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</si>
  <si>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</si>
  <si>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</si>
  <si>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</si>
  <si>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</si>
  <si>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</si>
  <si>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</si>
  <si>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</si>
  <si>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</si>
  <si>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</si>
  <si>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</si>
  <si>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</si>
  <si>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</si>
  <si>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</si>
  <si>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</si>
  <si>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</si>
  <si>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</si>
  <si>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</si>
  <si>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</si>
  <si>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</si>
  <si>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</si>
  <si>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</si>
  <si>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</si>
  <si>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</si>
  <si>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</si>
  <si>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</si>
  <si>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</si>
  <si>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</si>
  <si>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</si>
  <si>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</si>
  <si>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</si>
  <si>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</si>
  <si>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</si>
  <si>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</si>
  <si>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</si>
  <si>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</si>
  <si>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</si>
  <si>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</si>
  <si>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</si>
  <si>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</si>
  <si>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</si>
  <si>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</si>
  <si>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</si>
  <si>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</si>
  <si>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</si>
  <si>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</si>
  <si>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</si>
  <si>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</si>
  <si>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</si>
  <si>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</si>
  <si>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</si>
  <si>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</si>
  <si>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</si>
  <si>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</si>
  <si>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</si>
  <si>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</si>
  <si>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</si>
  <si>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</si>
  <si>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</si>
  <si>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</si>
  <si>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</si>
  <si>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</si>
  <si>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</si>
  <si>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</si>
  <si>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</si>
  <si>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</si>
  <si>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</si>
  <si>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</si>
  <si>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</si>
  <si>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</si>
  <si>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</si>
  <si>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</si>
  <si>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</si>
  <si>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</si>
  <si>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</si>
  <si>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</si>
  <si>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</si>
  <si>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</si>
  <si>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</si>
  <si>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</si>
  <si>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</si>
  <si>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</si>
  <si>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</si>
  <si>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</si>
  <si>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</si>
  <si>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</si>
  <si>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</si>
  <si>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</si>
  <si>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</si>
  <si>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</si>
  <si>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</si>
  <si>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</si>
  <si>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</si>
  <si>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</si>
  <si>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</si>
  <si>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</si>
  <si>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</si>
  <si>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</si>
  <si>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</si>
  <si>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</si>
  <si>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</si>
  <si>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</si>
  <si>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</si>
  <si>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</si>
  <si>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</si>
  <si>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</si>
  <si>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</si>
  <si>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</si>
  <si>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</si>
  <si>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</si>
  <si>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</si>
  <si>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</si>
  <si>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</si>
  <si>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</si>
  <si>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</si>
  <si>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</si>
  <si>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</si>
  <si>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</si>
  <si>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</si>
  <si>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</si>
  <si>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</si>
  <si>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</si>
  <si>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</si>
  <si>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</si>
  <si>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</si>
  <si>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</si>
  <si>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</si>
  <si>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</si>
  <si>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</si>
  <si>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</si>
  <si>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</si>
  <si>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</si>
  <si>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</si>
  <si>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</si>
  <si>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</si>
  <si>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</si>
  <si>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</si>
  <si>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</si>
  <si>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</si>
  <si>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</si>
  <si>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</si>
  <si>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</si>
  <si>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</si>
  <si>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</si>
  <si>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</si>
  <si>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</si>
  <si>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</si>
  <si>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</si>
  <si>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</si>
  <si>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</si>
  <si>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</si>
  <si>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</si>
  <si>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</si>
  <si>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</si>
  <si>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</si>
  <si>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</si>
  <si>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</si>
  <si>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</si>
  <si>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</si>
  <si>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</si>
  <si>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</si>
  <si>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</si>
  <si>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</si>
  <si>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</si>
  <si>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</si>
  <si>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</si>
  <si>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</si>
  <si>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</si>
  <si>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</si>
  <si>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</si>
  <si>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</si>
  <si>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</si>
  <si>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</si>
  <si>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</si>
  <si>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</si>
  <si>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</si>
  <si>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</si>
  <si>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</si>
  <si>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</si>
  <si>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</si>
  <si>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</si>
  <si>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</si>
  <si>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</si>
  <si>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</si>
  <si>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</si>
  <si>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</si>
  <si>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</si>
  <si>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</si>
  <si>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</si>
  <si>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</si>
  <si>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</si>
  <si>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</si>
  <si>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</si>
  <si>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</si>
  <si>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</si>
  <si>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</si>
  <si>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</si>
  <si>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</si>
  <si>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</si>
  <si>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</si>
  <si>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</si>
  <si>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</si>
  <si>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</si>
  <si>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</si>
  <si>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</si>
  <si>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</si>
  <si>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</si>
  <si>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</si>
  <si>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</si>
  <si>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</si>
  <si>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</si>
  <si>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</si>
  <si>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</si>
  <si>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</si>
  <si>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</si>
  <si>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</si>
  <si>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</si>
  <si>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</si>
  <si>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</si>
  <si>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</si>
  <si>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</si>
  <si>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</si>
  <si>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</si>
  <si>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</si>
  <si>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</si>
  <si>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</si>
  <si>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</si>
  <si>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</si>
  <si>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</si>
  <si>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</si>
  <si>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</si>
  <si>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</si>
  <si>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</si>
  <si>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</si>
  <si>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</si>
  <si>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</si>
  <si>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</si>
  <si>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</si>
  <si>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</si>
  <si>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</si>
  <si>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</si>
  <si>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</si>
  <si>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</si>
  <si>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</si>
  <si>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</si>
  <si>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</si>
  <si>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</si>
  <si>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</si>
  <si>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</si>
  <si>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</si>
  <si>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</si>
  <si>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</si>
  <si>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</si>
  <si>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</si>
  <si>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</si>
  <si>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</si>
  <si>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</si>
  <si>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</si>
  <si>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</si>
  <si>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</si>
  <si>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</si>
  <si>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</si>
  <si>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</si>
  <si>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</si>
  <si>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</si>
  <si>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</si>
  <si>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</si>
  <si>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</si>
  <si>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</si>
  <si>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</si>
  <si>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</si>
  <si>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</si>
  <si>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</si>
  <si>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</si>
  <si>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</si>
  <si>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</si>
  <si>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</si>
  <si>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</si>
  <si>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</si>
  <si>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</si>
  <si>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</si>
  <si>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</si>
  <si>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</si>
  <si>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</si>
  <si>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</si>
  <si>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</si>
  <si>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</si>
  <si>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</si>
  <si>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</si>
  <si>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</si>
  <si>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</si>
  <si>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</si>
  <si>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</si>
  <si>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</si>
  <si>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</si>
  <si>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</si>
  <si>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</si>
  <si>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</si>
  <si>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</si>
  <si>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</si>
  <si>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</si>
  <si>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</si>
  <si>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</si>
  <si>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</si>
  <si>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</si>
  <si>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</si>
  <si>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</si>
  <si>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</si>
  <si>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</si>
  <si>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</si>
  <si>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</si>
  <si>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</si>
  <si>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</si>
  <si>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</si>
  <si>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</si>
  <si>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</si>
  <si>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</si>
  <si>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</si>
  <si>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</si>
  <si>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</si>
  <si>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</si>
  <si>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</si>
  <si>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</si>
  <si>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</si>
  <si>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</si>
  <si>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</si>
  <si>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</si>
  <si>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</si>
  <si>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</si>
  <si>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</si>
  <si>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</si>
  <si>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</si>
  <si>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</si>
  <si>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</si>
  <si>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</si>
  <si>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</si>
  <si>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</si>
  <si>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</si>
  <si>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</si>
  <si>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</si>
  <si>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</si>
  <si>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</si>
  <si>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</si>
  <si>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</si>
  <si>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</si>
  <si>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</si>
  <si>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</si>
  <si>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</si>
  <si>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</si>
  <si>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</si>
  <si>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</si>
  <si>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</si>
  <si>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</si>
  <si>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</si>
  <si>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</si>
  <si>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</si>
  <si>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</si>
  <si>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</si>
  <si>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</si>
  <si>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</si>
  <si>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</si>
  <si>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</si>
  <si>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</si>
  <si>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</si>
  <si>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</si>
  <si>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</si>
  <si>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</si>
  <si>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</si>
  <si>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</si>
  <si>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</si>
  <si>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</si>
  <si>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</si>
  <si>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</si>
  <si>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</si>
  <si>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</si>
  <si>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</si>
  <si>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</si>
  <si>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</si>
  <si>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</si>
  <si>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</si>
  <si>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</si>
  <si>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</si>
  <si>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</si>
  <si>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</si>
  <si>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</si>
  <si>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</si>
  <si>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</si>
  <si>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</si>
  <si>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</si>
  <si>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</si>
  <si>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</si>
  <si>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</si>
  <si>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</si>
  <si>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</si>
  <si>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</si>
  <si>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</si>
  <si>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</si>
  <si>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</si>
  <si>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</si>
  <si>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</si>
  <si>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</si>
  <si>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</si>
  <si>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</si>
  <si>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</si>
  <si>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</si>
  <si>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</si>
  <si>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</si>
  <si>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</si>
  <si>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</si>
  <si>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</si>
  <si>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</si>
  <si>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</si>
  <si>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</si>
  <si>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</si>
  <si>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</si>
  <si>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</si>
  <si>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</si>
  <si>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</si>
  <si>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</si>
  <si>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</si>
  <si>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</si>
  <si>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</si>
  <si>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</si>
  <si>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</si>
  <si>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</si>
  <si>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</si>
  <si>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</si>
  <si>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</si>
  <si>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</si>
  <si>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</si>
  <si>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</si>
  <si>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</si>
  <si>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</si>
  <si>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</si>
  <si>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</si>
  <si>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</si>
  <si>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</si>
  <si>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</si>
  <si>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</si>
  <si>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</si>
  <si>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</si>
  <si>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</si>
  <si>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</si>
  <si>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</si>
  <si>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</si>
  <si>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</si>
  <si>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</si>
  <si>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</si>
  <si>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</si>
  <si>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</si>
  <si>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</si>
  <si>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</si>
  <si>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</si>
  <si>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</si>
  <si>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</si>
  <si>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</si>
  <si>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</si>
  <si>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</si>
  <si>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</si>
  <si>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</si>
  <si>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</si>
  <si>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</si>
  <si>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</si>
  <si>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</si>
  <si>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</si>
  <si>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</si>
  <si>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</si>
  <si>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</si>
  <si>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</si>
  <si>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</si>
  <si>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</si>
  <si>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</si>
  <si>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</si>
  <si>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</si>
  <si>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</si>
  <si>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</si>
  <si>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</si>
  <si>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</si>
  <si>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</si>
  <si>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</si>
  <si>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</si>
  <si>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</si>
  <si>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</si>
  <si>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</si>
  <si>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</si>
  <si>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</si>
  <si>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</si>
  <si>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</si>
  <si>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</si>
  <si>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</si>
  <si>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</si>
  <si>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</si>
  <si>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</si>
  <si>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</si>
  <si>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</si>
  <si>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</si>
  <si>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</si>
  <si>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</si>
  <si>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</si>
  <si>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</si>
  <si>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</si>
  <si>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</si>
  <si>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</si>
  <si>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</si>
  <si>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</si>
  <si>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</si>
  <si>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</si>
  <si>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</si>
  <si>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</si>
  <si>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</si>
  <si>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</si>
  <si>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</si>
  <si>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</si>
  <si>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</si>
  <si>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</si>
  <si>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</si>
  <si>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</si>
  <si>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</si>
  <si>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</si>
  <si>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</si>
  <si>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</si>
  <si>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</si>
  <si>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</si>
  <si>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</si>
  <si>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</si>
  <si>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</si>
  <si>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</si>
  <si>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</si>
  <si>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</si>
  <si>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</si>
  <si>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</si>
  <si>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</si>
  <si>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</si>
  <si>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</si>
  <si>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</si>
  <si>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</si>
  <si>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</si>
  <si>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</si>
  <si>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</si>
  <si>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</si>
  <si>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</si>
  <si>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</si>
  <si>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</si>
  <si>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</si>
  <si>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</si>
  <si>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</si>
  <si>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</si>
  <si>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</si>
  <si>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</si>
  <si>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</si>
  <si>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</si>
  <si>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</si>
  <si>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</si>
  <si>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</si>
  <si>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</si>
  <si>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</si>
  <si>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</si>
  <si>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</si>
  <si>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</si>
  <si>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</si>
  <si>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</si>
  <si>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</si>
  <si>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</si>
  <si>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</si>
  <si>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</si>
  <si>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</si>
  <si>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</si>
  <si>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</si>
  <si>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</si>
  <si>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</si>
  <si>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</si>
  <si>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</si>
  <si>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</si>
  <si>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</si>
  <si>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</si>
  <si>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</si>
  <si>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</si>
  <si>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</si>
  <si>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</si>
  <si>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</si>
  <si>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</si>
  <si>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</si>
  <si>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</si>
  <si>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</si>
  <si>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</si>
  <si>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</si>
  <si>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</si>
  <si>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</si>
  <si>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</si>
  <si>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</si>
  <si>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</si>
  <si>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</si>
  <si>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</si>
  <si>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</si>
  <si>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</si>
  <si>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</si>
  <si>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</si>
  <si>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</si>
  <si>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</si>
  <si>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</si>
  <si>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</si>
  <si>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</si>
  <si>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</si>
  <si>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</si>
  <si>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</si>
  <si>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</si>
  <si>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</si>
  <si>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</si>
  <si>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</si>
  <si>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</si>
  <si>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</si>
  <si>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</si>
  <si>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</si>
  <si>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</si>
  <si>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</si>
  <si>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</si>
  <si>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</si>
  <si>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</si>
  <si>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</si>
  <si>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</si>
  <si>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</si>
  <si>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</si>
  <si>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</si>
  <si>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</si>
  <si>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</si>
  <si>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</si>
  <si>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</si>
  <si>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</si>
  <si>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</si>
  <si>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</si>
  <si>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</si>
  <si>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</si>
  <si>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</si>
  <si>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</si>
  <si>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</si>
  <si>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</si>
  <si>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</si>
  <si>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</si>
  <si>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</si>
  <si>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</si>
  <si>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</si>
  <si>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</si>
  <si>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</si>
  <si>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</si>
  <si>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</si>
  <si>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</si>
  <si>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</si>
  <si>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</si>
  <si>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</si>
  <si>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</si>
  <si>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</si>
  <si>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</si>
  <si>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</si>
  <si>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</si>
  <si>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</si>
  <si>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</si>
  <si>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</si>
  <si>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</si>
  <si>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</si>
  <si>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</si>
  <si>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</si>
  <si>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</si>
  <si>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</si>
  <si>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</si>
  <si>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</si>
  <si>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</si>
  <si>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</si>
  <si>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</si>
  <si>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</si>
  <si>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</si>
  <si>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</si>
  <si>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</si>
  <si>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</si>
  <si>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</si>
  <si>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</si>
  <si>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</si>
  <si>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</si>
  <si>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</si>
  <si>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</si>
  <si>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</si>
  <si>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</si>
  <si>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</si>
  <si>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</si>
  <si>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</si>
  <si>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</si>
  <si>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</si>
  <si>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</si>
  <si>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</si>
  <si>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</si>
  <si>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</si>
  <si>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</si>
  <si>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</si>
  <si>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</si>
  <si>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</si>
  <si>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</si>
  <si>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</si>
  <si>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</si>
  <si>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</si>
  <si>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</si>
  <si>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</si>
  <si>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</si>
  <si>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</si>
  <si>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</si>
  <si>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</si>
  <si>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</si>
  <si>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</si>
  <si>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</si>
  <si>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</si>
  <si>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</si>
  <si>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</si>
  <si>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</si>
  <si>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</si>
  <si>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</si>
  <si>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</si>
  <si>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</si>
  <si>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</si>
  <si>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</si>
  <si>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</si>
  <si>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</si>
  <si>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</si>
  <si>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</si>
  <si>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</si>
  <si>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</si>
  <si>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</si>
  <si>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</si>
  <si>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</si>
  <si>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</si>
  <si>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</si>
  <si>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</si>
  <si>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</si>
  <si>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</si>
  <si>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</si>
  <si>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</si>
  <si>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</si>
  <si>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</si>
  <si>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</si>
  <si>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</si>
  <si>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</si>
  <si>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</si>
  <si>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</si>
  <si>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</si>
  <si>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</si>
  <si>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</si>
  <si>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</si>
  <si>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</si>
  <si>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</si>
  <si>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</si>
  <si>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</si>
  <si>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</si>
  <si>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</si>
  <si>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</si>
  <si>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</si>
  <si>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</si>
  <si>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</si>
  <si>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</si>
  <si>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</si>
  <si>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</si>
  <si>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</si>
  <si>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</si>
  <si>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</si>
  <si>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</si>
  <si>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</si>
  <si>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</si>
  <si>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</si>
  <si>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</si>
  <si>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</si>
  <si>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</si>
  <si>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</si>
  <si>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</si>
  <si>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</si>
  <si>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</si>
  <si>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</si>
  <si>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</si>
  <si>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</si>
  <si>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</si>
  <si>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</si>
  <si>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</si>
  <si>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</si>
  <si>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</si>
  <si>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</si>
  <si>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</si>
  <si>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</si>
  <si>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</si>
  <si>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</si>
  <si>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</si>
  <si>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</si>
  <si>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</si>
  <si>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</si>
  <si>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</si>
  <si>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</si>
  <si>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</si>
  <si>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</si>
  <si>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</si>
  <si>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</si>
  <si>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</si>
  <si>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</si>
  <si>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</si>
  <si>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</si>
  <si>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</si>
  <si>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</si>
  <si>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</si>
  <si>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</si>
  <si>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</si>
  <si>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</si>
  <si>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</si>
  <si>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</si>
  <si>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</si>
  <si>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</si>
  <si>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</si>
  <si>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</si>
  <si>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</si>
  <si>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</si>
  <si>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</si>
  <si>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</si>
  <si>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</si>
  <si>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</si>
  <si>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</si>
  <si>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</si>
  <si>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</si>
  <si>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</si>
  <si>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</si>
  <si>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</si>
  <si>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</si>
  <si>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</si>
  <si>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</si>
  <si>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</si>
  <si>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</si>
  <si>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</si>
  <si>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</si>
  <si>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</si>
  <si>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</si>
  <si>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</si>
  <si>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</si>
  <si>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</si>
  <si>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</si>
  <si>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</si>
  <si>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</si>
  <si>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</si>
  <si>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</si>
  <si>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</si>
  <si>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</si>
  <si>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</si>
  <si>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</si>
  <si>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</si>
  <si>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</si>
  <si>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</si>
  <si>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</si>
  <si>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</si>
  <si>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</si>
  <si>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</si>
  <si>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</si>
  <si>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</si>
  <si>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</si>
  <si>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</si>
  <si>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</si>
  <si>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</si>
  <si>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</si>
  <si>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</si>
  <si>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</si>
  <si>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</si>
  <si>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</si>
  <si>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</si>
  <si>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</si>
  <si>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</si>
  <si>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</si>
  <si>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</si>
  <si>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</si>
  <si>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</si>
  <si>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</si>
  <si>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</si>
  <si>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</si>
  <si>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</si>
  <si>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</si>
  <si>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</si>
  <si>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</si>
  <si>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</si>
  <si>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</si>
  <si>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</si>
  <si>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</si>
  <si>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</si>
  <si>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</si>
  <si>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</si>
  <si>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</si>
  <si>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</si>
  <si>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</si>
  <si>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</si>
  <si>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</si>
  <si>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</si>
  <si>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</si>
  <si>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</si>
  <si>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</si>
  <si>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</si>
  <si>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</si>
  <si>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</si>
  <si>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</si>
  <si>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</si>
  <si>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</si>
  <si>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</si>
  <si>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</si>
  <si>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</si>
  <si>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</si>
  <si>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</si>
  <si>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</si>
  <si>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</si>
  <si>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</si>
  <si>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</si>
  <si>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</si>
  <si>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</si>
  <si>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</si>
  <si>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</si>
  <si>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</si>
  <si>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</si>
  <si>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</si>
  <si>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</si>
  <si>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</si>
  <si>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</si>
  <si>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</si>
  <si>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</si>
  <si>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</si>
  <si>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</si>
  <si>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</si>
  <si>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</si>
  <si>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</si>
  <si>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</si>
  <si>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</si>
  <si>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</si>
  <si>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</si>
  <si>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</si>
  <si>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</si>
  <si>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</si>
  <si>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</si>
  <si>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</si>
  <si>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</si>
  <si>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</si>
  <si>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</si>
  <si>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</si>
  <si>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</si>
  <si>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</si>
  <si>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</si>
  <si>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</si>
  <si>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</si>
  <si>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</si>
  <si>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</si>
  <si>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</si>
  <si>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</si>
  <si>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</si>
  <si>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</si>
  <si>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</si>
  <si>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</si>
  <si>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</si>
  <si>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</si>
  <si>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</si>
  <si>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</si>
  <si>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</si>
  <si>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</si>
  <si>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</si>
  <si>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</si>
  <si>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</si>
  <si>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</si>
  <si>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</si>
  <si>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</si>
  <si>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</si>
  <si>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</si>
  <si>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</si>
  <si>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</si>
  <si>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</si>
  <si>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</si>
  <si>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</si>
  <si>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</si>
  <si>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</si>
  <si>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</si>
  <si>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</si>
  <si>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</si>
  <si>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</si>
  <si>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</si>
  <si>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</si>
  <si>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</si>
  <si>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</si>
  <si>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</si>
  <si>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</si>
  <si>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</si>
  <si>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</si>
  <si>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</si>
  <si>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</si>
  <si>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</si>
  <si>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</si>
  <si>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</si>
  <si>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</si>
  <si>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</si>
  <si>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</si>
  <si>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</si>
  <si>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</si>
  <si>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Donations</t>
  </si>
  <si>
    <t>Backers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</si>
  <si>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</si>
  <si>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</si>
  <si>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</si>
  <si>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</si>
  <si>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</si>
  <si>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</si>
  <si>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</si>
  <si>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</si>
  <si>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</si>
  <si>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</si>
  <si>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</si>
  <si>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</si>
  <si>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</si>
  <si>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</si>
  <si>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</si>
  <si>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</si>
  <si>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</si>
  <si>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</si>
  <si>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25000 to 29999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</si>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</sst>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 shrinkToFit="1"/>
    </xf>
    <xf numFmtId="0" fontId="1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</a:t>
            </a:r>
            <a:r>
              <a:rPr lang="en-US" b="1" baseline="0">
                <a:solidFill>
                  <a:schemeClr val="tx1"/>
                </a:solidFill>
              </a:rPr>
              <a:t> Based on Goals 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045243562326924"/>
          <c:y val="2.1125367048833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560799424477448E-2"/>
          <c:y val="0.11839957356874334"/>
          <c:w val="0.93499184106920841"/>
          <c:h val="0.705858267716535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1-0B4A-B1EF-7F5822FA82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1-0B4A-B1EF-7F5822FA82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1-0B4A-B1EF-7F5822FA8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383152"/>
        <c:axId val="1568781776"/>
      </c:lineChart>
      <c:catAx>
        <c:axId val="157238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781776"/>
        <c:crosses val="autoZero"/>
        <c:auto val="1"/>
        <c:lblAlgn val="ctr"/>
        <c:lblOffset val="100"/>
        <c:noMultiLvlLbl val="0"/>
      </c:catAx>
      <c:valAx>
        <c:axId val="156878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83152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Theather Outcomes Based on</a:t>
            </a:r>
            <a:r>
              <a:rPr lang="en-US" b="1" baseline="0">
                <a:solidFill>
                  <a:schemeClr val="tx1"/>
                </a:solidFill>
              </a:rPr>
              <a:t> Launch Date</a:t>
            </a:r>
          </a:p>
          <a:p>
            <a:pPr>
              <a:defRPr b="1">
                <a:solidFill>
                  <a:schemeClr val="tx1"/>
                </a:solidFill>
              </a:defRPr>
            </a:pP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</c:marker>
      </c:pivotFmt>
    </c:pivotFmts>
    <c:plotArea>
      <c:layout>
        <c:manualLayout>
          <c:layoutTarget val="inner"/>
          <c:xMode val="edge"/>
          <c:yMode val="edge"/>
          <c:x val="0.23251189304461942"/>
          <c:y val="6.9907480314960635E-2"/>
          <c:w val="0.46359616761191563"/>
          <c:h val="0.818086541265675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89-6F40-BBB9-929A09F61F2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4E0-BB45-91AF-588D78CD2DA0}"/>
              </c:ext>
            </c:extLst>
          </c:dPt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FA-CF4A-B517-39B96CAD461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FA-CF4A-B517-39B96CAD4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99919"/>
        <c:axId val="88001551"/>
      </c:lineChart>
      <c:catAx>
        <c:axId val="8799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1551"/>
        <c:crosses val="autoZero"/>
        <c:auto val="1"/>
        <c:lblAlgn val="ctr"/>
        <c:lblOffset val="100"/>
        <c:noMultiLvlLbl val="0"/>
      </c:catAx>
      <c:valAx>
        <c:axId val="880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Copy.xlsx]Categorical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</a:t>
            </a:r>
          </a:p>
          <a:p>
            <a:pPr>
              <a:defRPr/>
            </a:pPr>
            <a:r>
              <a:rPr lang="en-US"/>
              <a:t>Outcomes in the USA</a:t>
            </a:r>
          </a:p>
        </c:rich>
      </c:tx>
      <c:layout>
        <c:manualLayout>
          <c:xMode val="edge"/>
          <c:yMode val="edge"/>
          <c:x val="0.39071265718650844"/>
          <c:y val="5.12333965844402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'Categorical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'Categorical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A-1F4F-904E-0CECCB82E39D}"/>
            </c:ext>
          </c:extLst>
        </c:ser>
        <c:ser>
          <c:idx val="1"/>
          <c:order val="1"/>
          <c:tx>
            <c:strRef>
              <c:f>'Categorical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'Categorical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'Categorical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4-4444-8B87-BE7C44391927}"/>
            </c:ext>
          </c:extLst>
        </c:ser>
        <c:ser>
          <c:idx val="2"/>
          <c:order val="2"/>
          <c:tx>
            <c:strRef>
              <c:f>'Categorical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'Categorical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'Categorical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4-4444-8B87-BE7C44391927}"/>
            </c:ext>
          </c:extLst>
        </c:ser>
        <c:ser>
          <c:idx val="3"/>
          <c:order val="3"/>
          <c:tx>
            <c:strRef>
              <c:f>'Categorical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'Categorical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'Categorical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4-4444-8B87-BE7C4439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995280"/>
        <c:axId val="217142112"/>
      </c:barChart>
      <c:catAx>
        <c:axId val="2089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42112"/>
        <c:crosses val="autoZero"/>
        <c:auto val="1"/>
        <c:lblAlgn val="ctr"/>
        <c:lblOffset val="100"/>
        <c:noMultiLvlLbl val="0"/>
      </c:catAx>
      <c:valAx>
        <c:axId val="21714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Great Britian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968693009118541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36249192255223"/>
          <c:y val="6.1375859146011416E-2"/>
          <c:w val="0.77272048440753416"/>
          <c:h val="0.810297292604961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D-0343-807F-6615465CED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C-0B49-A3C2-C3D17DF19AA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C-0B49-A3C2-C3D17DF19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783456"/>
        <c:axId val="235745344"/>
      </c:barChart>
      <c:catAx>
        <c:axId val="2357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45344"/>
        <c:crosses val="autoZero"/>
        <c:auto val="1"/>
        <c:lblAlgn val="ctr"/>
        <c:lblOffset val="100"/>
        <c:noMultiLvlLbl val="0"/>
      </c:catAx>
      <c:valAx>
        <c:axId val="23574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17</xdr:row>
      <xdr:rowOff>50800</xdr:rowOff>
    </xdr:from>
    <xdr:to>
      <xdr:col>10</xdr:col>
      <xdr:colOff>419100</xdr:colOff>
      <xdr:row>41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A5C75-DA65-8543-9FB2-3B6EAD798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2</xdr:row>
      <xdr:rowOff>63500</xdr:rowOff>
    </xdr:from>
    <xdr:to>
      <xdr:col>17</xdr:col>
      <xdr:colOff>393700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C5998-F83F-8D43-A71C-701C8AF82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152400</xdr:rowOff>
    </xdr:from>
    <xdr:to>
      <xdr:col>16</xdr:col>
      <xdr:colOff>292100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FED96-68FC-8D4E-AEE1-71090055E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38100</xdr:rowOff>
    </xdr:from>
    <xdr:to>
      <xdr:col>16</xdr:col>
      <xdr:colOff>723900</xdr:colOff>
      <xdr:row>52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B5CCC-C443-E648-99DB-D8DA227FB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Oduye" refreshedDate="44140.84845046296" createdVersion="6" refreshedVersion="6" minRefreshableVersion="3" recordCount="4114" xr:uid="{1BA68B3A-297D-9844-9101-455E722E95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ound" numFmtId="2">
      <sharedItems containsSemiMixedTypes="0" containsString="0" containsNumber="1" containsInteger="1" minValue="0" maxValue="2260300"/>
    </cacheField>
    <cacheField name="average donations" numFmtId="0">
      <sharedItems containsString="0" containsBlank="1" containsNumber="1" minValue="0" maxValue="3000" count="167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m/>
        <n v="204.2"/>
        <n v="51.8"/>
        <n v="430"/>
        <n v="262.17"/>
        <n v="6.63"/>
        <n v="857.14"/>
        <n v="90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Oduye" refreshedDate="44141.786069097223" createdVersion="6" refreshedVersion="6" minRefreshableVersion="3" recordCount="4114" xr:uid="{FCB958AB-CE0B-3B45-AA0A-6DE12BB1F31C}">
  <cacheSource type="worksheet">
    <worksheetSource ref="A1:T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2">
      <sharedItems containsSemiMixedTypes="0" containsString="0" containsNumber="1" containsInteger="1" minValue="0" maxValue="2260300"/>
    </cacheField>
    <cacheField name="average donations" numFmtId="0">
      <sharedItems containsString="0" containsBlank="1" containsNumber="1" minValue="0" maxValue="3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days" startDate="2009-05-17T03:55:13" endDate="2017-03-15T15:30:07"/>
        <groupItems count="368">
          <s v="&lt;5/17/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Months" numFmtId="0" databaseField="0"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x v="159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x v="159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x v="15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x v="15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x v="159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x v="159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x v="159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x v="159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x v="159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x v="15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x v="159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x v="159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x v="15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x v="159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x v="159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x v="159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x v="15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x v="159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x v="159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x v="159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x v="159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x v="15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x v="159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x v="159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x v="15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x v="159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x v="15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x v="159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x v="159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x v="159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x v="15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x v="159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x v="159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x v="159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x v="159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x v="159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x v="159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x v="159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x v="159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x v="159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x v="159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x v="15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x v="159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x v="159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x v="159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x v="159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x v="159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x v="159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x v="159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x v="159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x v="159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x v="159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x v="159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x v="159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x v="159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x v="15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x v="159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x v="159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x v="15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x v="15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x v="159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x v="159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x v="159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x v="159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x v="159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x v="15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x v="159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x v="15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x v="15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x v="159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x v="159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x v="159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x v="159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x v="159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x v="15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x v="15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x v="159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x v="159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x v="15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x v="159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x v="159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x v="159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x v="15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x v="15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x v="159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x v="159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x v="159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x v="159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x v="15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x v="159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x v="15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x v="159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x v="15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x v="15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x v="159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x v="159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x v="15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x v="159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x v="15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x v="159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x v="159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x v="159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x v="159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x v="15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x v="15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x v="15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x v="159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x v="15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x v="159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x v="15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x v="159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x v="15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x v="159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x v="15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x v="15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x v="159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x v="159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x v="159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x v="159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x v="15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x v="159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x v="159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x v="15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x v="159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x v="15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x v="159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x v="15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x v="159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x v="159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x v="15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x v="15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x v="1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x v="159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x v="159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x v="1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x v="159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x v="159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x v="15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x v="159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x v="159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x v="159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x v="15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x v="159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x v="159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x v="159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x v="15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x v="15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x v="1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x v="15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x v="159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x v="159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x v="15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x v="159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x v="159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x v="1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x v="15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x v="159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x v="15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x v="1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x v="159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x v="159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x v="15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x v="159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x v="15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x v="1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x v="159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x v="1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x v="15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x v="159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x v="159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x v="15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x v="15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x v="159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x v="15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x v="15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x v="159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x v="159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x v="15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x v="159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x v="1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x v="159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x v="15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x v="159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x v="15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x v="15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x v="159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x v="159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x v="159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x v="159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x v="159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x v="159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x v="15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x v="159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x v="159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x v="159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x v="15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x v="159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x v="159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x v="15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x v="159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x v="159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x v="159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x v="15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x v="159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x v="15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x v="159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x v="159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x v="15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x v="159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x v="15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x v="159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x v="15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x v="15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x v="159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x v="15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x v="15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x v="159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x v="159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x v="159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x v="159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x v="159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x v="15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x v="1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x v="159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x v="159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x v="15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x v="159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x v="15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x v="159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x v="159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x v="15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x v="159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x v="1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x v="159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x v="159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x v="15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x v="159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x v="159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x v="159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x v="159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x v="159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x v="159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x v="159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x v="159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x v="159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x v="159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x v="159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x v="159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x v="159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x v="15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x v="159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x v="159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x v="159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x v="1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x v="159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x v="159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x v="159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x v="159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x v="159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x v="159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x v="15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x v="15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x v="159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x v="159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x v="159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x v="15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x v="15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x v="159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x v="159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x v="15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x v="159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x v="159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x v="159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x v="159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x v="159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x v="159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x v="159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x v="159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x v="159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x v="159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x v="159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x v="159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x v="15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x v="159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x v="159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x v="15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x v="159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x v="159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x v="159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x v="159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x v="15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x v="159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x v="15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x v="15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x v="15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x v="159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x v="15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x v="159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x v="159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x v="159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x v="159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x v="159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x v="159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x v="159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x v="159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x v="159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x v="159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x v="159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x v="15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x v="15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x v="159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x v="15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x v="159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x v="159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x v="159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x v="159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x v="159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x v="159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x v="159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x v="159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x v="15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x v="159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x v="15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x v="159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x v="159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x v="159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x v="159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x v="159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x v="15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x v="159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x v="159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x v="16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x v="16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x v="16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x v="163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x v="16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x v="165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x v="16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x v="12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x v="15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x v="159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x v="15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x v="159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x v="159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x v="15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x v="159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x v="15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x v="15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x v="159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x v="15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x v="159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x v="159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x v="159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x v="159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x v="159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x v="15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x v="159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x v="159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x v="159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x v="15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x v="15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x v="159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x v="159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x v="159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x v="15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x v="159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x v="159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x v="159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x v="15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x v="159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x v="159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x v="159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x v="159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x v="159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x v="159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x v="159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x v="159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x v="159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x v="159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x v="15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x v="159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x v="159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x v="159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x v="15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x v="159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x v="159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x v="159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x v="159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x v="15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x v="159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x v="159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x v="159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x v="159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x v="159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x v="159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x v="159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x v="159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x v="159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x v="15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x v="159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x v="1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x v="15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x v="159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x v="15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x v="159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x v="159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x v="159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x v="159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x v="15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x v="159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x v="159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x v="159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x v="15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x v="159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x v="15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x v="159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x v="1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x v="15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x v="159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x v="159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x v="159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x v="159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x v="159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x v="159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x v="159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x v="159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x v="159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x v="159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x v="159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x v="159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x v="159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x v="159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x v="159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x v="15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x v="159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x v="159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x v="159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x v="15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x v="159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x v="159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x v="159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x v="15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x v="159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x v="159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x v="15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x v="159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x v="159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x v="159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x v="159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x v="159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x v="15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x v="159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x v="15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x v="159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x v="159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x v="159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x v="15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x v="15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x v="159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x v="159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x v="15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x v="159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x v="159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x v="15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x v="15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x v="159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x v="15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x v="15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x v="15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x v="159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x v="15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x v="159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x v="159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x v="15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x v="159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x v="15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x v="159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x v="159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x v="159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x v="159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x v="15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x v="15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x v="15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x v="159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x v="15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x v="15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x v="15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x v="15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x v="159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x v="15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x v="15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x v="159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x v="159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x v="159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x v="15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x v="1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x v="159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x v="159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x v="159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x v="15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x v="159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x v="1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x v="159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x v="159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x v="15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x v="15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x v="15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x v="15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x v="15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x v="159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x v="15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x v="15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x v="1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x v="159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x v="159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x v="159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x v="159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x v="159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x v="15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x v="15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x v="159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x v="159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x v="15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x v="159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x v="15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x v="15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x v="159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x v="15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x v="159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x v="15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x v="15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x v="15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x v="15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x v="159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x v="15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x v="159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x v="15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x v="15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x v="159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x v="15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x v="159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x v="159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x v="15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x v="15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x v="159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x v="15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x v="15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x v="15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x v="159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x v="1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x v="15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x v="159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x v="15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x v="15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x v="1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x v="15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x v="159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x v="15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x v="159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x v="159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x v="159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x v="159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x v="15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x v="15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x v="15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x v="159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x v="159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x v="159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x v="159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x v="159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x v="159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x v="159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x v="159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x v="159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x v="159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x v="159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x v="159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x v="159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x v="1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x v="159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x v="15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x v="159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x v="15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x v="159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x v="159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x v="15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x v="159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x v="15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x v="159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x v="159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x v="159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x v="15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x v="159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x v="159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x v="15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x v="159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x v="159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x v="15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x v="1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x v="159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x v="15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x v="1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x v="159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x v="15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x v="159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x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x v="159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x v="15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x v="159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x v="159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x v="159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x v="159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x v="15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x v="15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x v="159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x v="159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x v="159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x v="159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x v="15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x v="159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x v="15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x v="159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x v="159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x v="159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x v="159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x v="159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x v="15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x v="15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x v="15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x v="159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x v="159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x v="15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x v="159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x v="159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x v="159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x v="159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x v="159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x v="159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x v="159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x v="159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x v="159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x v="159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x v="15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x v="15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x v="159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x v="1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x v="159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x v="159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x v="15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x v="159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x v="159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x v="15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x v="15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x v="15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x v="159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x v="159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x v="15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x v="159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x v="15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x v="15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x v="1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x v="159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x v="159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x v="159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x v="15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x v="15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x v="15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x v="159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x v="159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x v="159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x v="15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x v="15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x v="159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x v="159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x v="15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x v="15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x v="159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x v="1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x v="1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x v="159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x v="15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x v="15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x v="159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x v="159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x v="15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x v="1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x v="159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x v="15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x v="1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x v="15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x v="159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x v="159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x v="15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x v="159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x v="159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x v="15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x v="15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x v="15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x v="159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x v="159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x v="15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x v="159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x v="15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x v="159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x v="15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x v="15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x v="159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x v="159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x v="159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x v="159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x v="159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x v="15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x v="159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x v="15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x v="159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x v="15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x v="159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x v="159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x v="159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x v="15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x v="159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x v="159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x v="159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x v="15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x v="15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x v="159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x v="15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x v="159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x v="15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x v="159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x v="159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x v="15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x v="159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x v="15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x v="159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x v="159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x v="15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x v="159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x v="159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x v="159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x v="15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x v="159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x v="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x v="159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x v="159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x v="159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x v="159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x v="159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x v="15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x v="159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x v="15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x v="15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x v="159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x v="159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x v="159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x v="159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x v="15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x v="159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x v="159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x v="15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x v="159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x v="15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x v="159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x v="15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x v="15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x v="159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x v="159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x v="15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x v="15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x v="159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x v="15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x v="15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x v="159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x v="15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x v="15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x v="159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x v="159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x v="15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x v="159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x v="15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x v="15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x v="159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x v="15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x v="159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x v="15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x v="159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x v="15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x v="159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x v="159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x v="15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x v="15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x v="159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x v="15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x v="15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x v="159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x v="15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x v="159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x v="15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x v="159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x v="15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x v="159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x v="15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x v="159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x v="15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x v="159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x v="159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x v="159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x v="159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x v="159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x v="15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x v="159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x v="1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x v="159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x v="159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x v="15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x v="159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x v="159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x v="15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x v="159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x v="1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x v="159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x v="159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x v="15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x v="159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x v="159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x v="159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x v="15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x v="159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x v="1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x v="159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x v="159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x v="159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x v="159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x v="159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x v="159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x v="15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x v="15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x v="15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x v="15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x v="15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x v="159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x v="159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x v="15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x v="1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x v="15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x v="159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x v="15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x v="159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x v="1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x v="15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x v="159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x v="159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x v="15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x v="15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x v="159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x v="159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x v="159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x v="15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x v="159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x v="159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x v="159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x v="15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x v="159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x v="15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x v="159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x v="159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x v="159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x v="159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x v="159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x v="159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x v="159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x v="159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x v="15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x v="159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x v="159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x v="159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x v="15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x v="159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x v="159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x v="15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x v="159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x v="159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x v="159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x v="15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x v="159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x v="159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x v="159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x v="159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x v="15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x v="15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x v="159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x v="159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x v="159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x v="159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x v="159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x v="159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x v="159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x v="159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x v="159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x v="159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x v="159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x v="159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x v="15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x v="159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x v="159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x v="15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x v="159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x v="159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x v="15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x v="159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x v="15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x v="159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x v="159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x v="159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x v="159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x v="159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x v="15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x v="159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x v="15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x v="159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x v="159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x v="159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x v="159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x v="159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x v="15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x v="159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x v="15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x v="15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x v="15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x v="159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x v="159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x v="159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x v="159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x v="15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x v="159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x v="159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x v="159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x v="159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x v="159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x v="159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x v="159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x v="159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x v="159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x v="159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x v="159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x v="159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x v="159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x v="1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x v="159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x v="159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x v="159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x v="159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x v="159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x v="15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x v="159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x v="159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x v="159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x v="159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x v="159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x v="159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x v="159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x v="159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x v="159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x v="159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x v="15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x v="159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x v="15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x v="15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x v="159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x v="159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x v="15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x v="159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x v="15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x v="159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x v="15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x v="159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x v="15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x v="15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x v="159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x v="159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x v="159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x v="159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x v="15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x v="15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x v="159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x v="159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x v="15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x v="159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x v="159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x v="159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x v="159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x v="159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x v="159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x v="159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x v="159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x v="15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x v="15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x v="159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x v="159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x v="15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x v="159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x v="15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x v="1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x v="15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x v="159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x v="159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x v="1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x v="159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x v="1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x v="159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x v="159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x v="15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x v="159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x v="159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x v="15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x v="15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x v="1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x v="15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x v="159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x v="159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x v="159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x v="159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x v="15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x v="15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x v="159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x v="1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x v="15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x v="15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x v="159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x v="15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x v="15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x v="159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x v="159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x v="159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x v="15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x v="159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x v="15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x v="159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x v="15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x v="15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x v="159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x v="159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x v="15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x v="159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x v="15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x v="159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x v="159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x v="159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x v="159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x v="159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x v="15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x v="159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x v="159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x v="159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x v="159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x v="159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x v="159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x v="159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x v="15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x v="159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x v="159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x v="15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x v="159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x v="159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x v="15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x v="15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x v="15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x v="159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x v="15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x v="15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x v="15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x v="15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x v="159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x v="159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x v="15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x v="159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x v="15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x v="159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x v="15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x v="159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x v="15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x v="15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x v="15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x v="159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x v="15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x v="15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x v="159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x v="15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x v="159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x v="15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x v="159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x v="15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x v="159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x v="159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x v="159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x v="159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x v="159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x v="1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x v="159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x v="159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x v="15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x v="159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x v="15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x v="15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x v="159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x v="159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x v="159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x v="159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x v="159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x v="159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x v="15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x v="159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x v="159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x v="159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x v="15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x v="15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x v="159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x v="159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x v="15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x v="1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x v="15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x v="159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x v="15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x v="15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x v="159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x v="15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x v="15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x v="159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x v="159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x v="15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x v="15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x v="1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x v="159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x v="15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x v="15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x v="1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x v="15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x v="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x v="15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x v="159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x v="159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x v="159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x v="159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x v="159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x v="159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x v="15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x v="159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x v="15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x v="15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x v="159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x v="159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x v="15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x v="15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x v="15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x v="15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x v="15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x v="1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x v="15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x v="15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x v="1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x v="15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x v="159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x v="15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x v="15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x v="1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x v="15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x v="159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x v="159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x v="159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x v="159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x v="15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x v="159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x v="15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x v="15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x v="15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x v="15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x v="159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x v="159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x v="15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x v="159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x v="159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x v="159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x v="159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x v="15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x v="15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x v="159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x v="159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x v="159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x v="159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x v="159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x v="15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x v="15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x v="15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x v="159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x v="159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x v="15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x v="159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x v="15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x v="159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x v="159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x v="15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x v="159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x v="159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x v="15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x v="159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x v="15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x v="15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x v="15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x v="15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x v="159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x v="1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x v="159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x v="159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x v="159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x v="159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x v="159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x v="159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x v="15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x v="159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x v="159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x v="159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x v="15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x v="159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x v="159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x v="15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x v="15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x v="159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x v="159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x v="159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x v="159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x v="15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x v="15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x v="159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x v="159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x v="15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x v="15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x v="159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x v="1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x v="159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x v="159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x v="15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x v="159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x v="159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x v="159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x v="159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x v="15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x v="159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x v="15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x v="159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x v="15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x v="159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x v="15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x v="159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x v="159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x v="159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x v="159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x v="159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x v="159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x v="159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x v="159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x v="159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x v="159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x v="159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x v="159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x v="15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x v="159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x v="159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x v="159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x v="159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x v="159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x v="159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x v="159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x v="15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x v="159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x v="15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x v="159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x v="159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x v="15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x v="15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x v="159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x v="159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x v="159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x v="159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x v="159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x v="159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x v="15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x v="159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x v="1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x v="15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x v="159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x v="1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x v="159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x v="159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x v="159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x v="159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x v="159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x v="159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x v="159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x v="159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x v="159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x v="159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x v="159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x v="159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x v="159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x v="159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x v="159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x v="159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x v="15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x v="15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x v="159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x v="159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x v="159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x v="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x v="15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x v="1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x v="159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x v="15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x v="159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x v="159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x v="15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x v="159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x v="15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x v="15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x v="15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x v="15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x v="15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x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x v="159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x v="159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x v="159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x v="159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x v="15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x v="159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x v="159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x v="15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x v="159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x v="159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x v="159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x v="15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x v="15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x v="15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x v="1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x v="159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x v="159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x v="159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x v="1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x v="159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x v="15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x v="15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x v="15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x v="159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x v="159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x v="159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x v="15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x v="159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x v="159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x v="159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x v="159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x v="159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x v="1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x v="15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x v="15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x v="15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x v="159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x v="159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x v="159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x v="15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x v="159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x v="159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x v="159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x v="15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x v="159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x v="159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x v="159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x v="15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x v="159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x v="159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x v="15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x v="159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x v="159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x v="15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x v="15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x v="15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x v="15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x v="15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x v="159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x v="159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x v="15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x v="159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x v="159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x v="159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x v="159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x v="159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x v="159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x v="159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x v="15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x v="159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x v="159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x v="159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x v="159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x v="15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x v="15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x v="159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x v="159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x v="159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x v="159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x v="159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x v="159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x v="159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x v="159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x v="15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x v="159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x v="159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x v="1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x v="15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x v="159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x v="15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x v="159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x v="15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x v="159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x v="15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x v="159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x v="159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x v="15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x v="15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x v="159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x v="159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x v="159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x v="159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x v="159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x v="159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x v="159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x v="15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x v="159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x v="159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x v="159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x v="15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x v="159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x v="159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x v="159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x v="15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x v="159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x v="15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x v="159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x v="15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x v="159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x v="159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x v="159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x v="15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x v="159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x v="159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x v="159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x v="159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x v="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x v="15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x v="159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x v="15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x v="159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x v="159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x v="1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x v="15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x v="15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x v="159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x v="15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x v="15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x v="159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x v="159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x v="159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x v="15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x v="159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x v="159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x v="1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x v="159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x v="159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x v="15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x v="159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x v="15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x v="159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x v="159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x v="15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x v="159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x v="159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x v="159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x v="1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x v="15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x v="15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x v="15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x v="159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x v="15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x v="159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x v="15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x v="159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x v="159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x v="159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x v="159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x v="15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x v="159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x v="159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x v="159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x v="15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x v="159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x v="159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x v="159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x v="159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x v="159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x v="15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x v="159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x v="15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x v="159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x v="15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x v="15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x v="159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x v="159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x v="159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x v="159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x v="159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x v="159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x v="159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x v="159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x v="15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x v="15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x v="159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x v="159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x v="159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x v="159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x v="15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x v="159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x v="159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x v="159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x v="159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x v="159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x v="159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x v="159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x v="159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x v="159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x v="159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x v="159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x v="159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x v="159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x v="159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x v="159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x v="159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x v="159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x v="159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x v="159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x v="159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x v="159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x v="159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x v="159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x v="159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x v="159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x v="15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x v="159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x v="159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x v="15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x v="15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x v="159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x v="159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x v="159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x v="1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x v="159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x v="15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x v="15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x v="159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x v="15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x v="159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x v="159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x v="15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x v="159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x v="159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x v="159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x v="159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x v="15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x v="15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x v="159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x v="159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x v="159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x v="159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x v="159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x v="15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x v="159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x v="159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x v="15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x v="15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x v="159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x v="15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x v="159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x v="15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x v="15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x v="15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x v="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x v="1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x v="15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x v="15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x v="159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x v="159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x v="1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x v="159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x v="15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x v="15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x v="159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x v="159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x v="159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x v="159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x v="15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x v="15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x v="15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x v="159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x v="159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x v="159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x v="15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x v="159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x v="159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x v="159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x v="159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x v="159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x v="159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x v="159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x v="159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x v="159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x v="159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x v="15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x v="159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x v="159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x v="159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x v="159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x v="15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x v="15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x v="159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x v="159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x v="159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x v="159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x v="159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x v="159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x v="15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x v="15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x v="15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x v="15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x v="159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x v="159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x v="15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x v="15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x v="159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x v="159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x v="15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x v="159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x v="15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x v="159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x v="15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x v="159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x v="159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x v="15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x v="15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x v="15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x v="15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x v="15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x v="15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x v="159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x v="159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x v="15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x v="15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x v="159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x v="159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x v="159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x v="15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x v="159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x v="15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x v="159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x v="159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x v="15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x v="159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x v="159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x v="159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x v="159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x v="159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x v="159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x v="159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x v="15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x v="1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x v="159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x v="159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x v="159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x v="15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x v="159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x v="159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x v="159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x v="159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x v="159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x v="159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x v="159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x v="159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x v="159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x v="15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x v="159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x v="159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x v="15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x v="159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x v="15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x v="159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x v="159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x v="15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x v="15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x v="159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x v="15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x v="15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x v="15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x v="159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x v="159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x v="159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x v="159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x v="15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x v="159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x v="159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x v="159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x v="15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x v="159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x v="159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x v="15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x v="15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x v="1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x v="15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x v="15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x v="159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x v="15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x v="15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x v="159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x v="159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x v="15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x v="15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x v="159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x v="159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x v="159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x v="159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x v="159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x v="159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x v="1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x v="15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x v="159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x v="159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x v="159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x v="159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x v="15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x v="15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x v="159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x v="159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x v="15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x v="159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x v="159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x v="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x v="159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x v="159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x v="159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x v="159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x v="15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x v="159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x v="15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x v="15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x v="159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x v="159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x v="159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x v="159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x v="159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x v="159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x v="15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x v="15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x v="1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x v="15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x v="159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x v="159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x v="15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x v="159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x v="15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x v="15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x v="159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x v="159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x v="159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x v="15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x v="159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x v="159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x v="159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x v="159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x v="1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x v="15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x v="15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x v="159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x v="15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x v="15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x v="159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x v="159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x v="159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x v="159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x v="159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x v="159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x v="15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x v="159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x v="159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x v="159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x v="159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x v="159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x v="159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x v="159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x v="159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x v="159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x v="159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x v="159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x v="159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x v="159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x v="159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x v="15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x v="159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x v="159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x v="15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x v="159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x v="159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x v="159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x v="15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x v="15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x v="15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x v="159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x v="15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x v="159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x v="159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x v="1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x v="159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x v="159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x v="159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x v="15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x v="159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x v="15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x v="15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x v="15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x v="15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x v="159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x v="15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x v="15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x v="159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x v="15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x v="159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x v="15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x v="15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x v="15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x v="159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x v="159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x v="15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x v="159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x v="159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x v="159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x v="159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x v="159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x v="159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x v="1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x v="15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x v="15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x v="15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x v="159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x v="15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x v="15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x v="15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x v="159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x v="15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x v="15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x v="15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x v="15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x v="15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x v="159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x v="159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x v="15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x v="159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x v="1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x v="159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x v="15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x v="15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x v="15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x v="159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x v="15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x v="159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x v="159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x v="159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x v="15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x v="15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x v="1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x v="15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x v="15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x v="15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x v="159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x v="159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x v="159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x v="159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x v="15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x v="159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x v="159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x v="159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x v="15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x v="159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x v="15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x v="159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x v="15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x v="159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x v="15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x v="159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x v="15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x v="159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x v="15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x v="15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x v="159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x v="159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x v="15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x v="159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x v="159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x v="159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x v="15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x v="159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x v="15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x v="159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x v="159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x v="15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x v="15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x v="159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x v="15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x v="159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x v="15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x v="159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x v="159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x v="15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x v="159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x v="15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x v="159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x v="159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x v="15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x v="1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x v="159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x v="159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x v="15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x v="15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x v="159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x v="159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x v="159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x v="159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x v="159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x v="159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x v="15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x v="15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x v="15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x v="159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x v="159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x v="159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x v="15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x v="159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x v="159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x v="15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x v="159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x v="15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x v="15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x v="159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x v="15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x v="15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x v="159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x v="159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x v="159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x v="159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x v="159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x v="159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x v="159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x v="159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x v="159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x v="159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x v="159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x v="159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x v="15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x v="159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x v="159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x v="159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x v="159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x v="1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x v="15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x v="159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x v="159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x v="159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x v="159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x v="159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x v="159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x v="159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x v="15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x v="159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x v="15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x v="159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x v="15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x v="159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x v="159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x v="159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x v="159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x v="159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x v="15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x v="159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x v="159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x v="159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x v="159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x v="159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x v="15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x v="159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x v="15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x v="159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x v="15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x v="159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x v="159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x v="159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x v="159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x v="15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x v="15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x v="15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x v="159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x v="159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x v="159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x v="15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x v="159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x v="159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x v="159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x v="15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x v="159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x v="159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x v="15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x v="159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x v="15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x v="15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x v="159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x v="159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x v="15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x v="159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x v="159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x v="159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x v="15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x v="15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x v="159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x v="15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x v="159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x v="159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x v="15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x v="1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x v="15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x v="159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x v="159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x v="159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x v="15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x v="159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x v="15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x v="1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x v="159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x v="159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x v="159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x v="159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x v="15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x v="159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x v="15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x v="159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x v="159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x v="15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x v="159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x v="159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x v="159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x v="159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x v="1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x v="15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x v="15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x v="159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x v="159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x v="159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x v="15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x v="159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x v="159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x v="159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x v="15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x v="159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x v="159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x v="15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x v="159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x v="15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x v="159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x v="159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x v="159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x v="159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x v="15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x v="159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x v="159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x v="15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x v="159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x v="159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x v="159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x v="159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x v="15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x v="159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x v="159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x v="1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x v="15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x v="159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x v="15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x v="15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x v="15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x v="15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x v="159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x v="159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x v="159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x v="159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x v="15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x v="15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x v="159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x v="159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x v="159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x v="159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x v="15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x v="159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x v="159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x v="15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x v="15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x v="15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x v="159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x v="159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x v="15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x v="159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x v="159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x v="1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x v="159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x v="159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x v="159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x v="15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x v="15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x v="15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x v="159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x v="159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x v="1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x v="1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x v="159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x v="159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x v="15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x v="15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x v="15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x v="15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x v="159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x v="159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x v="15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x v="15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x v="159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x v="15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x v="159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x v="159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x v="159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x v="15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x v="159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x v="15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x v="159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x v="159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x v="15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x v="159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x v="159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x v="159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x v="159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x v="159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x v="159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x v="159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x v="159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x v="159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x v="159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x v="15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x v="159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x v="159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x v="159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x v="159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x v="159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x v="159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x v="159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x v="159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x v="159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x v="159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x v="15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x v="159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x v="159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x v="159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x v="15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x v="15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x v="159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x v="159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x v="159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x v="15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x v="15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x v="159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x v="15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x v="159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x v="159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x v="159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x v="159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x v="159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x v="159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x v="159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x v="159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x v="15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x v="15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x v="159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x v="159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x v="15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x v="15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x v="15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x v="159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x v="159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x v="159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x v="159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x v="159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x v="159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x v="15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x v="159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x v="159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x v="159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x v="159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x v="159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x v="15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x v="159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x v="159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x v="159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x v="15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x v="15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x v="159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x v="159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x v="159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x v="15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x v="159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x v="15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x v="159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x v="159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x v="159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x v="159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x v="15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x v="159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x v="15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x v="159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x v="159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x v="15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x v="159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x v="159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x v="159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x v="159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x v="15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x v="159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x v="159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x v="159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x v="159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x v="159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x v="15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x v="15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x v="159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x v="159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x v="159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x v="159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x v="159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x v="159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x v="159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x v="15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x v="1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x v="159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x v="159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x v="15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x v="15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x v="159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x v="15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x v="15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x v="159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x v="159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x v="159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x v="159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x v="15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x v="159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x v="15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x v="159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x v="15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x v="159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x v="159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x v="159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x v="159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x v="159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x v="15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x v="159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x v="159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x v="159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x v="15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x v="15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x v="15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x v="159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x v="159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x v="159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x v="15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x v="15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x v="15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x v="1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x v="159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x v="159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x v="159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x v="15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x v="159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x v="1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x v="159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x v="15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x v="15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x v="159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x v="159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x v="15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x v="15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x v="15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x v="15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x v="159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x v="15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x v="15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x v="159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x v="159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x v="15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x v="159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x v="15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x v="159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x v="159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x v="159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x v="159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x v="159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x v="159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x v="15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x v="159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x v="159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x v="159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x v="159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x v="15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x v="159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x v="159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x v="159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x v="159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x v="159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x v="159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x v="15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x v="15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x v="159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x v="159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x v="159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x v="15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x v="159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x v="159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x v="159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x v="15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x v="159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x v="15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x v="1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x v="159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x v="1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x v="15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x v="159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x v="159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x v="15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x v="15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x v="159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x v="15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x v="159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x v="159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x v="159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x v="159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x v="15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x v="159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x v="15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x v="15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x v="159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x v="1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x v="15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x v="15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x v="15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x v="15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x v="159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x v="159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x v="159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x v="15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x v="15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x v="159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x v="159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x v="159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x v="159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x v="159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x v="15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x v="159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x v="15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x v="159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x v="159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x v="159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x v="159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x v="159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x v="159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x v="159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x v="15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x v="15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x v="159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x v="159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x v="159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x v="159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x v="159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x v="159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x v="159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x v="159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x v="15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x v="159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x v="15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x v="159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x v="159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x v="159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x v="159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x v="159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x v="159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x v="159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x v="159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x v="15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x v="159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x v="159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x v="15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x v="159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x v="159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x v="159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x v="159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x v="159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x v="15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x v="159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x v="15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x v="159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x v="15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x v="159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x v="15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x v="159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x v="159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x v="159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x v="159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x v="159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x v="15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x v="159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x v="15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x v="1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x v="15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x v="1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x v="159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x v="15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x v="159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x v="159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x v="159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x v="15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x v="15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x v="15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x v="159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x v="15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x v="1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x v="159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x v="159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x v="15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x v="15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x v="159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x v="159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x v="15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x v="1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x v="15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x v="159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x v="15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x v="1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x v="15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x v="159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x v="15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x v="159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x v="159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x v="15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x v="159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x v="159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x v="159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x v="159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x v="159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x v="15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x v="159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x v="159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x v="159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x v="159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x v="159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x v="15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x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x v="15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x v="159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x v="15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x v="15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x v="1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x v="159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x v="1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x v="15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x v="159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x v="159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x v="159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x v="159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x v="159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x v="159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x v="15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x v="159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x v="159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x v="15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x v="159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x v="159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x v="15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x v="159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x v="159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x v="159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x v="159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x v="15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x v="159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x v="159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x v="159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x v="15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x v="159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x v="159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x v="15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x v="15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x v="159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x v="159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x v="159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x v="15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x v="15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x v="159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x v="15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x v="159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x v="159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x v="15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x v="15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x v="159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x v="159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x v="15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x v="159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x v="15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x v="15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x v="159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x v="15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x v="15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x v="15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x v="15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x v="15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x v="159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x v="15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x v="159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x v="15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x v="15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x v="15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x v="159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x v="15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x v="1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x v="15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x v="15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x v="15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x v="15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x v="159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x v="15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x v="159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x v="159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x v="15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x v="15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x v="159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x v="159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x v="15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x v="159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x v="159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x v="159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x v="15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x v="159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x v="15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x v="159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x v="159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x v="159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x v="159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x v="159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x v="15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x v="1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x v="159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x v="15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x v="159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x v="15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x v="159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x v="159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x v="159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x v="159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x v="159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x v="159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x v="159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x v="159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x v="159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x v="159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x v="159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x v="159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x v="15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x v="15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x v="15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x v="159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x v="159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x v="159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x v="159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x v="15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x v="159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x v="159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x v="15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x v="15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x v="159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x v="15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x v="15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x v="159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x v="15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x v="15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x v="159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x v="159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x v="159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x v="1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x v="1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x v="159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x v="15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x v="15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x v="15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x v="159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x v="15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x v="159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x v="159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x v="159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x v="15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x v="15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x v="159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x v="15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x v="159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x v="159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x v="159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x v="159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x v="159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x v="159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x v="159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x v="159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x v="15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x v="159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x v="15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x v="159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x v="159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x v="15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x v="15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x v="159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x v="159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x v="159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x v="159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x v="159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x v="15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x v="159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x v="1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x v="15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x v="15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x v="15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x v="15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x v="15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x v="159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x v="15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x v="159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x v="159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x v="15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x v="15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x v="159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x v="159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x v="159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x v="159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x v="15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x v="159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x v="159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x v="159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x v="15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x v="159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x v="159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x v="159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x v="159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x v="159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x v="159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x v="15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x v="159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x v="159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x v="159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x v="159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x v="159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x v="159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x v="15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x v="15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x v="15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x v="159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x v="159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x v="159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x v="15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x v="15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x v="159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x v="15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x v="159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x v="15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x v="15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x v="15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x v="15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x v="159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x v="15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x v="159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x v="15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x v="15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x v="159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x v="15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x v="15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x v="159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x v="159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x v="159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x v="159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x v="159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x v="159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x v="159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x v="159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x v="159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x v="159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x v="159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x v="159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x v="159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x v="159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x v="159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x v="15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x v="159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x v="159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x v="159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x v="15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x v="159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x v="159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x v="159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x v="159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x v="159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x v="159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x v="159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x v="159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x v="159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x v="159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x v="159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x v="15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x v="15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x v="159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x v="159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x v="159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x v="159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x v="159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x v="15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x v="159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x v="15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x v="159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x v="159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x v="159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x v="159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x v="159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x v="159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x v="159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x v="15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x v="15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x v="159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x v="159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x v="159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x v="159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x v="159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x v="15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x v="15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x v="15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x v="159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x v="159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x v="15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x v="159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x v="15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x v="159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x v="159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x v="159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x v="15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x v="159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x v="159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x v="159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x v="159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x v="15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x v="15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x v="15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x v="159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x v="15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x v="159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x v="159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x v="1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x v="15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x v="15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x v="159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x v="15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x v="1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x v="159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x v="1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x v="159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x v="1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x v="159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x v="15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x v="159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x v="15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x v="159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x v="159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x v="1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x v="15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x v="159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x v="15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x v="159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x v="159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x v="159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x v="15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x v="1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x v="159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x v="159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x v="159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x v="15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x v="159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x v="159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x v="159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x v="15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x v="159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x v="159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x v="15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x v="159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x v="159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x v="159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x v="159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x v="15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x v="159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x v="159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x v="159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x v="15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x v="159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x v="15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x v="15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x v="15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x v="15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x v="159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x v="159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x v="15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x v="159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x v="159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x v="159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x v="15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x v="15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x v="15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x v="159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x v="159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x v="159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x v="159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x v="159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x v="15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x v="159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x v="1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x v="15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x v="159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x v="159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x v="15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x v="159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x v="159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x v="15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x v="159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x v="159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x v="15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x v="159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x v="159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x v="15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x v="159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x v="15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x v="159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x v="159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x v="15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x v="159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x v="159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x v="159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x v="159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x v="15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x v="159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x v="159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x v="159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x v="159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x v="159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x v="159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x v="159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x v="15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x v="15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x v="15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x v="159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x v="159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x v="15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x v="159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x v="15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x v="159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x v="159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x v="159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x v="1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x v="159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x v="159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x v="159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x v="159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x v="159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x v="159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x v="15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x v="15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x v="1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x v="159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x v="159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x v="15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x v="159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x v="159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x v="15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x v="159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x v="159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x v="159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x v="15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x v="159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x v="15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x v="15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x v="159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x v="159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x v="159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x v="159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x v="159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x v="15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x v="159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x v="159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x v="159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x v="159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x v="15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x v="159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x v="15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x v="15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x v="159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x v="159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x v="159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x v="159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x v="159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x v="159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x v="159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x v="15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x v="159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x v="159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x v="159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x v="159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x v="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x v="159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x v="15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x v="15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x v="159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x v="15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x v="15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x v="15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x v="159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x v="159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x v="159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x v="159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x v="15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x v="15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x v="159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x v="159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x v="159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x v="159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x v="159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x v="159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x v="1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x v="159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x v="15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x v="159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x v="15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x v="1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x v="15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x v="159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x v="159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x v="1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x v="15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x v="159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x v="159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x v="159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x v="159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x v="159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x v="159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x v="15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x v="159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x v="159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x v="159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x v="159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x v="15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x v="159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x v="15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x v="15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x v="159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x v="15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x v="159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x v="159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x v="15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x v="15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x v="15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x v="159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x v="159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x v="159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x v="159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x v="159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x v="159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x v="159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x v="15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x v="159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x v="159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x v="159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x v="159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x v="15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x v="159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x v="159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x v="159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x v="159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x v="159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x v="159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x v="159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x v="159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x v="159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x v="159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x v="159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x v="159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x v="159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x v="159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x v="15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x v="15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x v="15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x v="159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x v="15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x v="159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x v="15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x v="15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x v="159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x v="159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x v="159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x v="15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x v="1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x v="159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x v="15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x v="159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x v="159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x v="15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x v="15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x v="15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x v="159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x v="159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x v="159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x v="15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x v="15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x v="159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x v="159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x v="15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x v="15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x v="159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x v="159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x v="15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x v="159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x v="1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x v="159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x v="15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x v="15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x v="159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x v="159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x v="159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x v="15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x v="159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x v="159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x v="159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x v="15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x v="15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x v="15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x v="15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x v="159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x v="159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x v="15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x v="15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x v="159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x v="15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x v="159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x v="15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x v="15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x v="159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x v="15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x v="159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x v="15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x v="159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x v="15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x v="15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x v="159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x v="159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x v="159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x v="159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x v="1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x v="1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x v="159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x v="15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x v="1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x v="1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x v="159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x v="1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x v="15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x v="159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x v="159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x v="15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x v="159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x v="1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x v="15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x v="159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x v="15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x v="159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x v="159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x v="15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x v="159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x v="15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x v="15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x v="15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x v="15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x v="159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x v="159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x v="15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x v="159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x v="159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x v="1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x v="159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x v="159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x v="159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x v="15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x v="159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x v="15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x v="159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x v="159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x v="159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x v="159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x v="159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x v="159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x v="159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x v="159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x v="159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x v="15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x v="159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x v="15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x v="15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x v="159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x v="15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x v="159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x v="159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x v="159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x v="159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x v="1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x v="159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x v="15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x v="159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x v="15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x v="159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x v="15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x v="159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x v="159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x v="159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x v="159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x v="159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x v="159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x v="159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x v="159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x v="159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x v="15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x v="1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x v="159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x v="159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x v="159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x v="159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x v="159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x v="159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x v="159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x v="159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x v="15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x v="15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x v="159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x v="15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x v="159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x v="15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x v="159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x v="15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x v="15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x v="159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x v="15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x v="159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x v="15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x v="15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x v="159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x v="15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x v="159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x v="15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x v="159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x v="15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x v="159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x v="15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x v="15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x v="159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x v="15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x v="15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x v="15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x v="159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x v="159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x v="159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x v="15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x v="159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x v="159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x v="15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x v="15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x v="159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x v="159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x v="159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x v="15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x v="159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x v="15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x v="159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x v="15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x v="159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x v="15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x v="159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x v="15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x v="15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x v="159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x v="159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x v="1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x v="159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x v="15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x v="159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x v="15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x v="15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x v="15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x v="159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x v="159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x v="15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x v="159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x v="15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x v="15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x v="159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x v="15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x v="15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x v="159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x v="15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x v="159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x v="159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x v="159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x v="159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x v="15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x v="159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x v="159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x v="159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x v="15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x v="159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x v="15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x v="159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x v="15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x v="159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x v="159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x v="15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x v="159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x v="159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x v="159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x v="159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x v="15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x v="159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x v="159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x v="159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x v="159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x v="159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x v="159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x v="15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x v="159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x v="159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x v="1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x v="159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x v="15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x v="15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x v="159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x v="15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x v="15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x v="159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x v="159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x v="159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x v="159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x v="159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x v="159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x v="159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x v="159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x v="15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x v="159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x v="15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x v="15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x v="15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x v="15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x v="15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x v="159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x v="159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x v="159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x v="159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x v="159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x v="159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x v="159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x v="15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x v="159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x v="15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x v="15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x v="159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x v="1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x v="1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x v="159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x v="159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x v="15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x v="159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x v="159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x v="15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x v="159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x v="159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x v="159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x v="15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x v="159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x v="15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x v="15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x v="159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x v="159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x v="1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x v="159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x v="159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x v="15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x v="159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x v="159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x v="15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x v="1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x v="1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x v="159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x v="159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x v="15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x v="15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x v="15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x v="15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x v="15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x v="15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x v="159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x v="159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x v="159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x v="159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x v="15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x v="159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x v="15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x v="159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x v="159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x v="159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x v="15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x v="159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x v="159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x v="15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x v="159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x v="159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x v="159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x v="159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x v="159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x v="15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x v="159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x v="159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x v="1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x v="159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x v="159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x v="15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x v="159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x v="15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x v="159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x v="15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x v="159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x v="159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x v="159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x v="15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x v="159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x v="159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x v="159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x v="15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x v="15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x v="15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x v="15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x v="159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x v="1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x v="159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x v="159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x v="159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x v="1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x v="159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x v="159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x v="15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x v="159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x v="159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x v="159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x v="159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x v="159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x v="15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x v="1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x v="15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x v="159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x v="159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x v="15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x v="15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x v="159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x v="15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x v="15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x v="15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x v="15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x v="15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x v="15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x v="159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x v="15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x v="15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x v="159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x v="15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x v="15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x v="15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x v="15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x v="159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x v="159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x v="15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x v="159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x v="159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x v="15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x v="159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x v="159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x v="15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x v="15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x v="159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x v="159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x v="159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x v="159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x v="159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x v="15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x v="159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x v="15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x v="159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x v="15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x v="15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x v="159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x v="159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x v="15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x v="15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x v="159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x v="15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x v="159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x v="159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x v="159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x v="159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x v="159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x v="159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x v="159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x v="159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x v="159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x v="159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x v="159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x v="15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x v="159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x v="15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x v="159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x v="159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x v="159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x v="159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x v="159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x v="159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x v="159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x v="159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x v="159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x v="159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x v="159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x v="15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x v="159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x v="15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x v="15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x v="159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x v="159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x v="159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x v="159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x v="15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x v="15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x v="15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x v="159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x v="159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x v="159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x v="159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x v="159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x v="159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x v="159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x v="159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x v="15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x v="15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x v="159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x v="159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x v="159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x v="159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x v="159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x v="159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x v="159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x v="159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x v="15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x v="159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x v="15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x v="15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x v="159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x v="159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x v="159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x v="15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x v="159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x v="159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x v="159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x v="159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x v="159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x v="159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x v="159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x v="1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x v="159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x v="159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x v="159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x v="159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x v="159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x v="159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x v="15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x v="159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x v="159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x v="15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x v="159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x v="159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x v="15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x v="159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x v="159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x v="159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x v="159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x v="15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x v="159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x v="159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x v="159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x v="159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x v="159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x v="159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x v="15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x v="15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x v="159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x v="15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x v="15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x v="159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x v="1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x v="159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x v="15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x v="159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x v="159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x v="159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x v="159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x v="159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x v="159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x v="15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x v="15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x v="159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x v="1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x v="159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x v="159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x v="159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x v="159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x v="159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x v="159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x v="15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x v="15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x v="159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x v="159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x v="15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x v="159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x v="15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x v="15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x v="159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x v="159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x v="159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x v="15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x v="159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x v="159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x v="159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x v="15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x v="159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x v="159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x v="15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x v="159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x v="159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x v="159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x v="15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x v="159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x v="15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x v="159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x v="159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x v="159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x v="15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x v="159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x v="1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x v="159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x v="15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x v="159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x v="159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x v="159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x v="15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x v="159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x v="15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x v="159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x v="159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x v="159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x v="15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x v="159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x v="15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x v="159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x v="159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x v="15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x v="15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x v="159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x v="159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x v="15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x v="15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x v="159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x v="159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x v="159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x v="159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x v="159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x v="1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x v="159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x v="15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x v="159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x v="159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x v="159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x v="15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x v="159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x v="159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x v="15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x v="159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x v="159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x v="159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x v="159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x v="159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x v="15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x v="159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x v="15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x v="159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x v="159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x v="159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x v="15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x v="159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x v="159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x v="159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x v="159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x v="159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x v="15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x v="15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x v="15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x v="159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x v="15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x v="159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x v="159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x v="15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x v="15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x v="159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x v="1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x v="15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x v="159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x v="15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x v="159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x v="15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x v="159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x v="15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x v="159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x v="159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x v="159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x v="15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x v="15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x v="159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x v="15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x v="159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x v="159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x v="15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x v="15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x v="15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x v="159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x v="159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x v="159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x v="159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x v="159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x v="159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x v="159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x v="159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x v="15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x v="15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x v="159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x v="159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x v="159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x v="159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x v="159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x v="159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x v="159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x v="15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x v="15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x v="159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x v="159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x v="159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x v="159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x v="159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x v="159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x v="159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x v="15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x v="159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x v="159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x v="159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x v="1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x v="159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x v="159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x v="159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x v="159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x v="159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x v="15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x v="15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x v="159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x v="159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x v="15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x v="1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x v="159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x v="159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x v="159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x v="159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x v="159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x v="159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x v="159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x v="159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x v="159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x v="159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x v="15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x v="15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x v="159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x v="159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x v="159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x v="15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x v="159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x v="15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x v="159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x v="159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x v="159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x v="15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x v="159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x v="159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x v="159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x v="159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x v="159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x v="159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x v="159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x v="15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x v="159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x v="15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x v="159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x v="159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x v="159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x v="159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x v="159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x v="159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x v="15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x v="159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x v="159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x v="159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x v="159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x v="159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x v="15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x v="159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x v="15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x v="15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x v="159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x v="15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x v="159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x v="159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x v="159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x v="159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x v="159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x v="159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x v="15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x v="159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x v="159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x v="15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x v="159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x v="159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x v="159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x v="159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x v="159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x v="159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x v="15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x v="15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x v="159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x v="159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x v="15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x v="159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x v="15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x v="159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x v="159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x v="159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x v="159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x v="15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x v="159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x v="159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x v="15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x v="159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x v="15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x v="159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x v="159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x v="159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x v="15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x v="15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x v="159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x v="159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x v="159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x v="159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x v="15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x v="159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x v="15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x v="159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x v="15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x v="15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x v="15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x v="159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x v="159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x v="159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x v="159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x v="159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x v="159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x v="159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x v="15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x v="159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x v="159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x v="159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x v="159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x v="159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x v="159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x v="159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x v="15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x v="159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x v="159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x v="159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x v="159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x v="159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x v="159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x v="159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x v="15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x v="159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x v="1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x v="159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x v="159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x v="159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x v="15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x v="159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x v="1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x v="159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x v="159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x v="159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x v="159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x v="159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x v="159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x v="159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x v="159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x v="159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x v="159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x v="159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x v="159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x v="159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x v="15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x v="159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x v="15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x v="159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x v="159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x v="159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x v="15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x v="159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x v="159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x v="15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x v="15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x v="15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x v="159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x v="15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x v="15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x v="159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x v="159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x v="15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x v="159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x v="159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x v="15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x v="159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x v="159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x v="159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x v="159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x v="159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x v="159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x v="159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x v="159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x v="15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x v="159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x v="159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x v="159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x v="159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x v="159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x v="159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x v="159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x v="159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x v="15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x v="15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x v="159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x v="159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x v="15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x v="15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x v="159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x v="159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x v="159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x v="159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x v="159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x v="159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x v="159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x v="159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x v="15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x v="159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x v="159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x v="159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x v="159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x v="159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x v="15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x v="159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x v="15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x v="159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x v="1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x v="159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x v="159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x v="15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x v="159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x v="15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m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m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m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m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m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m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m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m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m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m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m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m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m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m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m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m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m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m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m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m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m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m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m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m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m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m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m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m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m/>
    <x v="0"/>
    <x v="3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m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m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m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m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m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m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m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m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m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m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m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m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m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m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m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m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m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m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m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m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m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m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m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m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m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m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m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m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m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m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m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m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m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m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m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m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m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m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m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m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m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m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m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m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m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m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m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m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m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m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m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m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m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m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m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m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m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m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m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m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m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m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m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m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m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m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m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m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m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m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m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m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m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m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m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m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m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m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m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m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m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m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m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m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m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m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m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m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m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m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m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m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m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m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m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m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m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m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m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m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m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m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m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m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m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m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m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m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m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m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m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m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m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m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m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m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m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m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m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m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m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m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m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m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m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m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m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m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m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m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m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m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m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m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m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m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m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m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m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m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m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m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m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m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m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m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m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m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m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m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m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m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m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m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m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m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m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m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m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m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m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m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m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m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m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m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m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m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m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m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m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m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m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m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m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m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m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m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m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m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m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m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m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m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m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m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m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m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m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m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m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m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m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m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m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m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m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m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m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m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m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m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m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m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m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m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m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m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m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m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m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m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m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m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m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m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m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m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m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m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m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m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m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m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m/>
    <x v="0"/>
    <x v="5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m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m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m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m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m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m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m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m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m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m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m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m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m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m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m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m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m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m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m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m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m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m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m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m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m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m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m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m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m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m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m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m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m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m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m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m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m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m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m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m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m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m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m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m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m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m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m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m/>
    <x v="0"/>
    <x v="5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m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m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m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m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m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m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m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m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m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m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m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m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m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m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m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m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m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m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m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m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m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m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m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m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m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m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m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m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m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m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204.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51.8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430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262.17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6.63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857.14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90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0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m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m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m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m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m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m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m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m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m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m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m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m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m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m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m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m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m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m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m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m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m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m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m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m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m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m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m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m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m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m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m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m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m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m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m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m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m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m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m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m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m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m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m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m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m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m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m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m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m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m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m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m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m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m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m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m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m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m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m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m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m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m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m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m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m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m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m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m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m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m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m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m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m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m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m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m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m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m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m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m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m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m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m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m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m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m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m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m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m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m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m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m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m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m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m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m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m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m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m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m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m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m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m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m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m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m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m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m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m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m/>
    <x v="2"/>
    <x v="7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m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m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m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m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m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m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m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m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m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m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m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m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m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m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m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m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m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m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m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m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m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m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m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m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m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m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m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m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m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m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m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m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m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m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m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m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m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m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m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m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m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m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m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m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m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m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m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m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m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m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m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m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m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m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m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m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m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m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m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m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m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m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m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m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m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m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m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m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m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m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m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m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m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m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m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m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m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m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m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m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m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m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m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m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m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m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m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m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m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m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m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m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m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m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m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m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m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m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m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m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m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m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m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m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m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m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m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m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m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m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m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m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m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m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m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m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m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m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m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m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m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m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m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m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m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m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m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m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m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m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m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m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m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m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m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m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m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m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m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m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m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m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m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m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m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m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m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m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m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m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m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m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m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m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m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m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m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m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m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m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m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m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m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m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m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m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m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m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m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m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m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m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m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m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m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m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m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m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m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m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m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m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m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m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m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m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m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m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m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m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m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m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m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m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m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m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m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m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m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m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m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m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m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m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m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m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m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m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m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m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m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m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m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m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m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m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m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m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m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m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m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m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m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m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m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m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m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m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m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m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m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m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m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m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m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m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m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m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m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m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m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m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m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m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m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m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m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m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m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m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m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m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m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m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m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m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m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m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m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m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m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m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m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m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m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m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m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m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m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m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m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m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m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m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m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m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m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m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m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m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m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m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m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m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m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m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m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m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m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m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m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m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m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m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m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m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m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m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m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m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m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m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m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m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m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m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m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m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m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m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m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m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m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m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m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m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m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m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m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m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m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m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m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m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m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m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m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m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m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m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m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m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m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m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m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m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m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m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m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m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m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m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m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m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m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m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m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m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m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m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m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m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m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m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m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m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m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m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m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m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m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m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m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m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m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m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m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m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m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m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m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m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m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m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m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m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m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m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m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m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m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m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m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m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m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m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m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m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m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m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m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m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m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m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m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m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m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m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m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m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m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m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m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m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m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m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m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m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m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m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m/>
    <x v="5"/>
    <x v="16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m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m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m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m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m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m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m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m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m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m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m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m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m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m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m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m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m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m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m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m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m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m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m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m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m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m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m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m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m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m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m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m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m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m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m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m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m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m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m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m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m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m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m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m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m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m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m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m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m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m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m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m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m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m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m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m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m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m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m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m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m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m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m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m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m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m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m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m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m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m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m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m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m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m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m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m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m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m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m/>
    <x v="6"/>
    <x v="18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m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m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m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m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m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m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m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m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m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m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m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m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m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m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m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m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m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m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m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m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m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m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m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m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m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m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m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m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m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m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m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m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m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m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m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m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m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m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m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m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m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m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m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m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m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m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m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m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m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m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m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m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m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m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m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m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m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m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m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m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m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m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m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m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m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m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m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m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m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m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m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m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m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m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m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m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m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m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m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m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m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m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m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m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m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m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m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m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m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m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m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m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m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m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m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m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m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m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m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m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m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m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m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m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m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m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m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m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m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m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m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m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m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m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m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m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m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m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m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m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m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m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m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m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m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m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m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m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m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m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m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m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m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m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m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m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m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m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m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m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m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m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m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m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m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m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m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m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m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m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m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m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m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m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m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m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m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m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m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m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m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m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m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m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m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m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m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m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m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m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m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m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m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m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m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m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m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m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m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m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m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m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m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m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m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m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m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m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m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m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m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m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m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m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m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m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m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m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m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m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m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m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m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m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m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m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m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m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m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m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m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m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m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m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m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m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m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m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m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m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m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m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m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m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m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m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m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m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m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m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m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m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m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m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m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m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m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m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m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m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m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m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m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m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m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m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m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m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m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m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m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m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m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m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m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m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m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m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m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m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m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m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m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m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m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m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m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m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m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m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m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m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m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m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m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m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m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m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m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m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m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m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m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m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m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m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m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m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m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m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m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m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m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m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m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m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m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m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m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m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m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m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m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m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m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m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m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m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m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m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m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m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m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m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m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m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m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m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m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m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m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m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m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m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m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m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m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m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m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m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m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m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m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m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m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m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m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m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m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m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m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m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m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m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m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m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m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m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m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m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m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m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m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m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m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m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m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m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m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m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m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m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m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m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m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m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m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m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m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m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m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m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m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m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m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m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m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m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m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m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m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m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m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m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m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m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m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m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m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m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m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m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m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m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m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m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m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m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m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m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m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m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m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m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m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m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m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m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m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m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m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m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m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m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m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m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m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m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m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m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m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m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m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m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m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m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m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m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m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m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m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m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m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m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m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m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m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m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m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m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m/>
    <x v="3"/>
    <x v="25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m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m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m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m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m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m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m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m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m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m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m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m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m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m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m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m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m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m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m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m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m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m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m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m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m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m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m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m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m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m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m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m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m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m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m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m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m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m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m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m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m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m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m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m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m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m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m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m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m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m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m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m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m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m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m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m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m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m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m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m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m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m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m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m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m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m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m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m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m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m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m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m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m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m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m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m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m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m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m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m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m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m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m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m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m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m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m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m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m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m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m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m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m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m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m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m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m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m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m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m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m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m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m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m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m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m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m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m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m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m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m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m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m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m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m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m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m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m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m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m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m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m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m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m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m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m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m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m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m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m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m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m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m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m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m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m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m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m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m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m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m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m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m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m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m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m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m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m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m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m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m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m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m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m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m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m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m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m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m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m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m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m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m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m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m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m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m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m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m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m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m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m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m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m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m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m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m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m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m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m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m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m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m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m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m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m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m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m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m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m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m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m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m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m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m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m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m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m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m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m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m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m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m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m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m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m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m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m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m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m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m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m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m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m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m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m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m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m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m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m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m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m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m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m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m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m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m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m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m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m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m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m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m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m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m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m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m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m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m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m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m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m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m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m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m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m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m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m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m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m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m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m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m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m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m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m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m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m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m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m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m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m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m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m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m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m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m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m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m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m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m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m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m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m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m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m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m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m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m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m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m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m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m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m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m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m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m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m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m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m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m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m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m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m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m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m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m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m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m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m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m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m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m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m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m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m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m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m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m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m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m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m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m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m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m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m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m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m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m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m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m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m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m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m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m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m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m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m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m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m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m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m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m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m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m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m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m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m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m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m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m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m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m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m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m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m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m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m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m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m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m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m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m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m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m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m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m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m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m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m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m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m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m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m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m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m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m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m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m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m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m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m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m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m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m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m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m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m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m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m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m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m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m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m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m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m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m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m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m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m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m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m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m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m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m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m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m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m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m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m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m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m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m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m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m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m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m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m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m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m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m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m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m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m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m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m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m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m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m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m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m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m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m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m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m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m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m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m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m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m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m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m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m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m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m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m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m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m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m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m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m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m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m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m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m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m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m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m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m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m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m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m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m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m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m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m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m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m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m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m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m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m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m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m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m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m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m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m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m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m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m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m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m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m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m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m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m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m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m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m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m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m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m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m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m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m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m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m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m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m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m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m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m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m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m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m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m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m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m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m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m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m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m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m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m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m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m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m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m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m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m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m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m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m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m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m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m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m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m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m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m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m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m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m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m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m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m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m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m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m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m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m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m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m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m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m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m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m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m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m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m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m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m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m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m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m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m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m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m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m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m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m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m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m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m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m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m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m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m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m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m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m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m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m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m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m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m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m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m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m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m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m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m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m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m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m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m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m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m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m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m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m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m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m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m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m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m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m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m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m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m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m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m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m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m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m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m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m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m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m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m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m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m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m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m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m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m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m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m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m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m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m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m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m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m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m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m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m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m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m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m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m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m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m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m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m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m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m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m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m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m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m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m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m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m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m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m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m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m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m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m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m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m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m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m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m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m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m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m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m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m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m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m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m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m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m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m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m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m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m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m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m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m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m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m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m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m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m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m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m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m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m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m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m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m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m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m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m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m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m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m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m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m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m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m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m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m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m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m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m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m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m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m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m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m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m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m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m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m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m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m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m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m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m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m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m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m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m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m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m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m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m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m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m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m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m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m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m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m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m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m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m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m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m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m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m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m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m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m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m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m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m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m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m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m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m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m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m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m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m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m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m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m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m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m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m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m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m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m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m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m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m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m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m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m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m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m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m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m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m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m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m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m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m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m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m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m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m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m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m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m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m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m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m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m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m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m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m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m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m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m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m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m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m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m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m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m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m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m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m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m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m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m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m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m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m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m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m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m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m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m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m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m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m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m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m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m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m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m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m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m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m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m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m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m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m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m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m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m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m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m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m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m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m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m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m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m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m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m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m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m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m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m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m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m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m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m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m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m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m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m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m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m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m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m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m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m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m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m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m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m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m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m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m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m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m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m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m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m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m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m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m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m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m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m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m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m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m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m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m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m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m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m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m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m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m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m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m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m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m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m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m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m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m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m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m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m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m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m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m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m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m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m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m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m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m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m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m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m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m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m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m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m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m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m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m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m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m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m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m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m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m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m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m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m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m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m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m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m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m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m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m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m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m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m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m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m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m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m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m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m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m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m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m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m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m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m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m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m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m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m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m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m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m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m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m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m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m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m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m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m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m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m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m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m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m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m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m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m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m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m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m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m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m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m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m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m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m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m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m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m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m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m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m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m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m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m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m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m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m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m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m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m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m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m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m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m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m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m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m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m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m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m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m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m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m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m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m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m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m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m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m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m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m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m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m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m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m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m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m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m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m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m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m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m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m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m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m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m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m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m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m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m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m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m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m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m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m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m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m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m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m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m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m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m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m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m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m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m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m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m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m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m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m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m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m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m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m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m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m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m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m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m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m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m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m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m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m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m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m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m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m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m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m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m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m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m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m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m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m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m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m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m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m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m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m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m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m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m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m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m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m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m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m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m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m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m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m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m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m/>
    <x v="2"/>
    <x v="36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m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m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m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m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m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m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m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m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m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m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m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m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m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m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m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m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m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m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m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m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m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m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m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m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m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m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m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m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m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m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m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m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m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m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m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m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m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m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m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m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m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m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m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m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m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m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m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m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m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m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m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m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m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m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m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m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m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m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m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m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m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m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m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m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m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m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m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m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m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m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m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m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m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m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m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m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m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m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m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m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m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m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m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m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m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m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m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m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m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m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m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m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m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m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m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m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m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m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m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m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m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m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m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m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m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m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m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m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m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m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m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m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m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m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m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m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m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m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m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m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m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m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m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m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m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m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m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m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m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m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m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m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m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m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m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m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m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m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m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m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m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m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m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m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m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m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m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m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m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m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m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m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m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m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m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m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m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m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m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m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m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m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m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m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m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m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m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m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m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m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m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m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m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m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m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m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m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m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m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m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m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m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m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m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m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m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m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m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m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m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m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m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m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m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m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m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m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m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m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m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m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m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m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m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m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m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m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m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m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m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m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m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m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m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m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m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m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m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m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m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m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m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m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m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m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m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m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m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m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m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m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m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m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m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m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m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m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m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m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m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m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m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m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m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m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m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m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m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m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m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m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m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m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m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m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m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m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m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m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m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m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m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m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m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m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m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m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m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m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m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m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m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m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m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m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m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m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m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m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m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m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m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m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m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m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m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m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m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m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m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m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m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m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m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m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m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m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m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m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m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m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m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m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m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m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m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m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m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m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m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m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m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m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m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m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m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m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m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m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m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m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m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m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m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m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m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m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m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m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m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m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m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m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m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m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m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m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m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m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m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m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m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m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m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m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m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m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m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m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m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m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m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m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m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m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m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m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m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m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m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m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m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m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m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m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m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m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m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m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m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m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m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m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m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m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m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m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m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m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m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m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m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m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m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m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m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m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m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m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m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m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m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m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m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m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m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m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m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m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m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m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m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m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m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m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m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m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m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m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m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m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m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m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m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m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m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m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m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m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m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m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m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m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m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m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m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m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m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m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m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m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m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m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m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m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m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m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m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m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m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m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m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m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m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m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m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m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m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m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m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m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m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m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m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m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m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m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m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m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m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m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m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m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m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m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m/>
    <x v="1"/>
    <x v="38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m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m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m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m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m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m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m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m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m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m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m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m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m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m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m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m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m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m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m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m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m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m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m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m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m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m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m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m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m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m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m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m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m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m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m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m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m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m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m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m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m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m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m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m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m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m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m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m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m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m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m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m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m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m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m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m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m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m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m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m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m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m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m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m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m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m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m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m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m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m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m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m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m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m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m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m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m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m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m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m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m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m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m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m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m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m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m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m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m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m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m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m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m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m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m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m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m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m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m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m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m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m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m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m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m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m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m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m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m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m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m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m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m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m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m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m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m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m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m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m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m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m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m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m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m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m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m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m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m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m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m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m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m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m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m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m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m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m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m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m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m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m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m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m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m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m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m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m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m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m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m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m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m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m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m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m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m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m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m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m/>
    <x v="1"/>
    <x v="6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m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m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m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m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m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m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m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m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m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m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m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m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m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m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m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m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m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m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m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m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m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m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m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m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m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m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m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m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m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m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m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m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m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m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m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m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m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m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m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m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m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m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m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m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m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m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m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m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m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m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m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m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m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m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m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m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m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m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m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m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m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m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m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m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m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m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m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m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m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m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m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m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m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m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m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m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m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m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m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m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m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m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m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m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m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m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m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m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m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m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m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m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m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m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m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m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m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m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m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m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m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m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m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m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m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m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m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m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m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m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m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m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m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m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m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m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m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m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m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m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m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m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m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m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m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m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m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m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m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m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m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m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m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m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m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m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m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m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m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m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m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m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m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m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m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m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m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m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m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m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m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m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m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m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m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m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m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m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m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m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m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m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m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m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m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m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m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m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m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m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m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m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m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m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m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m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m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m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m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m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m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m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m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m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m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m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m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m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m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m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m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m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m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m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m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m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m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m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m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m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m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m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m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m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m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m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m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m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m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m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m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m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m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m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m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m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m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m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m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m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m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m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m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m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m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m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m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m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m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m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m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m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m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m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m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m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m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m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m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m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m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m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m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m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m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m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m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m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m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m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m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m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m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m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m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m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m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m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m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m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m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m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m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m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m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m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m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m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m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m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m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m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m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m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m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m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m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m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m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m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m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m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m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m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m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m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m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m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m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m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m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m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m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m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m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m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m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m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m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m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m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m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m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m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m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m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m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m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m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m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m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m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m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m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m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m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m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m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m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m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m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m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m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m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m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m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m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m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m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m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m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m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m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m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m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m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m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m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m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m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m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m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m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m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m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m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m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m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m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m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m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m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m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m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m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m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m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m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m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m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m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m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m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m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m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m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m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m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m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m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m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m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m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m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m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m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m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m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m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m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m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m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m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m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m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m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m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m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m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m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m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m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m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m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m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m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m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m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m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m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m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m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m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m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m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m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m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m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m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m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m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m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m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m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m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m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m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m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m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m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m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m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m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m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m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m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m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m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m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m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m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m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m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m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m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m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m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m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m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m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m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m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m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m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m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m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m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m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m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m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m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m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m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m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m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m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m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m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m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m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m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m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m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m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m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m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m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m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m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m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m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m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m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m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m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m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m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m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m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m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m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m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m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m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m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m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m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m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m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m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m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m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m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m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m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m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m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m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m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m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m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m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m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m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m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m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m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m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m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m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m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m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m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m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m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m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m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m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m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m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m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m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m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m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m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m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m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m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m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m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m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m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m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m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m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m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m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m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m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m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m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m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m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m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m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m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m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m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m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m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m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m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m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m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m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m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m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m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m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m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m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m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m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m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m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m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m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m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m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m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m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m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m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m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m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m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m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m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m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m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m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m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m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m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m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m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m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m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m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m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m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m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m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m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m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m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m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m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m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m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m/>
    <x v="1"/>
    <x v="40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m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m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m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m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m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m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m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m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m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m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m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m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m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m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m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m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m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m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m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m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m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m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m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m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m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m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m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m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m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m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m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m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m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m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m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m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m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m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m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m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m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m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m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m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m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m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m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m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m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m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m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m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m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m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m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m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m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m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m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m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m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m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m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m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m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m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m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m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m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m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m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m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m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m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m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m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m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m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m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m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m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m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m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m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m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m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m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m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m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m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m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m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m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m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m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m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m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m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m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m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m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m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m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m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m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m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m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m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m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m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m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m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m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m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m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m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m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m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m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m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m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m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m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m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m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m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m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m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m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m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m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m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m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m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m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m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m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m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m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m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m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m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m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m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m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m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m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m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m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m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m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m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m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m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m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m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m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m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m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m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m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m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m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m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m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m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m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m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m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m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m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m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m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m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m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m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m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m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m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m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m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m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m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m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m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m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m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m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m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m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m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m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m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m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m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m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m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m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m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m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m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m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m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m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m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m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m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m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m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m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m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m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m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m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m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m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m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m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m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m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m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m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m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m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m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m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m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m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7608A-AAF3-C540-B5D8-8BCF58B2D87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4" hier="-1"/>
  </pageFields>
  <dataFields count="1">
    <dataField name="Count of outcomes" fld="5" subtotal="count" baseField="0" baseItem="0"/>
  </dataFields>
  <chartFormats count="11"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9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06AD0-0437-3E4B-A642-9E3860CE4B1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>
      <items count="168">
        <item x="121"/>
        <item x="120"/>
        <item x="143"/>
        <item x="144"/>
        <item x="148"/>
        <item x="164"/>
        <item x="119"/>
        <item x="123"/>
        <item x="31"/>
        <item x="140"/>
        <item x="2"/>
        <item x="136"/>
        <item x="83"/>
        <item x="74"/>
        <item x="135"/>
        <item x="141"/>
        <item x="68"/>
        <item x="94"/>
        <item x="15"/>
        <item x="95"/>
        <item x="122"/>
        <item x="156"/>
        <item x="152"/>
        <item x="50"/>
        <item x="103"/>
        <item x="138"/>
        <item x="53"/>
        <item x="114"/>
        <item x="76"/>
        <item x="153"/>
        <item x="90"/>
        <item x="9"/>
        <item x="29"/>
        <item x="151"/>
        <item x="63"/>
        <item x="139"/>
        <item x="70"/>
        <item x="133"/>
        <item x="134"/>
        <item x="78"/>
        <item x="104"/>
        <item x="82"/>
        <item x="79"/>
        <item x="99"/>
        <item x="38"/>
        <item x="17"/>
        <item x="60"/>
        <item x="145"/>
        <item x="131"/>
        <item x="108"/>
        <item x="125"/>
        <item x="56"/>
        <item x="34"/>
        <item x="73"/>
        <item x="96"/>
        <item x="22"/>
        <item x="161"/>
        <item x="81"/>
        <item x="97"/>
        <item x="132"/>
        <item x="150"/>
        <item x="19"/>
        <item x="98"/>
        <item x="48"/>
        <item x="25"/>
        <item x="72"/>
        <item x="35"/>
        <item x="12"/>
        <item x="88"/>
        <item x="77"/>
        <item x="69"/>
        <item x="0"/>
        <item x="111"/>
        <item x="109"/>
        <item x="24"/>
        <item x="3"/>
        <item x="71"/>
        <item x="115"/>
        <item x="84"/>
        <item x="85"/>
        <item x="93"/>
        <item x="30"/>
        <item x="47"/>
        <item x="91"/>
        <item x="107"/>
        <item x="20"/>
        <item x="11"/>
        <item x="128"/>
        <item x="129"/>
        <item x="33"/>
        <item x="75"/>
        <item x="64"/>
        <item x="113"/>
        <item x="166"/>
        <item x="112"/>
        <item x="66"/>
        <item x="146"/>
        <item x="118"/>
        <item x="18"/>
        <item x="5"/>
        <item x="127"/>
        <item x="62"/>
        <item x="45"/>
        <item x="101"/>
        <item x="110"/>
        <item x="26"/>
        <item x="23"/>
        <item x="87"/>
        <item x="41"/>
        <item x="124"/>
        <item x="149"/>
        <item x="13"/>
        <item x="106"/>
        <item x="67"/>
        <item x="43"/>
        <item x="42"/>
        <item x="102"/>
        <item x="51"/>
        <item x="142"/>
        <item x="92"/>
        <item x="89"/>
        <item x="40"/>
        <item x="55"/>
        <item x="65"/>
        <item x="44"/>
        <item x="58"/>
        <item x="49"/>
        <item x="117"/>
        <item x="6"/>
        <item x="14"/>
        <item x="27"/>
        <item x="39"/>
        <item x="10"/>
        <item x="37"/>
        <item x="7"/>
        <item x="158"/>
        <item x="116"/>
        <item x="28"/>
        <item x="16"/>
        <item x="154"/>
        <item x="1"/>
        <item x="105"/>
        <item x="4"/>
        <item x="100"/>
        <item x="36"/>
        <item x="54"/>
        <item x="46"/>
        <item x="21"/>
        <item x="160"/>
        <item x="157"/>
        <item x="57"/>
        <item x="52"/>
        <item x="163"/>
        <item x="80"/>
        <item x="8"/>
        <item x="126"/>
        <item x="32"/>
        <item x="61"/>
        <item x="155"/>
        <item x="86"/>
        <item x="162"/>
        <item x="137"/>
        <item x="130"/>
        <item x="59"/>
        <item x="165"/>
        <item x="147"/>
        <item x="159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3AF92-FADC-1240-A6CE-D9700D891601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7"/>
  <sheetViews>
    <sheetView tabSelected="1" zoomScaleNormal="10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10" bestFit="1" customWidth="1"/>
    <col min="16" max="16" width="20.33203125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1" max="21" width="3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8404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 * 100,0)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20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11" si="0">ROUND(E3/D3 * 100,0)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20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20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20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20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20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20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20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2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20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 * 100,0)</f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20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ref="O13:O76" si="5">ROUND(E13/D13 * 100,0)</f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20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5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20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5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20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5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20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5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20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5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20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5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20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5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5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20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5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20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5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20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5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20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5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20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5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20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5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20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5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20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5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20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5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2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5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20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5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20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5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20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5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20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5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20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5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20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5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20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5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20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5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20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5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2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5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20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5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20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5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20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5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20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5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20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5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20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5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20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5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20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5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20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5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2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5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20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5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20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5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20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5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20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5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20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5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20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5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20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5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20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5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20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5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2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5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20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5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20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5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20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5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20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5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20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5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20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 2), 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20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20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20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2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20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20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20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20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20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20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ref="O77:O140" si="10">ROUND(E77/D77 * 100,0)</f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20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10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20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10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20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10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2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10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20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10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20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10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20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10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20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10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20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10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20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10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20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10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20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10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20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10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2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10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20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10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20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10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20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10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20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10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20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10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20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10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20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10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20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10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20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10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2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10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20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10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20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10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20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10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20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10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20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10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20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10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20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10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20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10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20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10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2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10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20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10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20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10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20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10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20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10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20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10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20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10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20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10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20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10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20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10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10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20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10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20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10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20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10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20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10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20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10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20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10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20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10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20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10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20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10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2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 2), 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20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20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20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20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20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20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20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20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20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2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ref="O141:O204" si="15">ROUND(E141/D141 * 100,0)</f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20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5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20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5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20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5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20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5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20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5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20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5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20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5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20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5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20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5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2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5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20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5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20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5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20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5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20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5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20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5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20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5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20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5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20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5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20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5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2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5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20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5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20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5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20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5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20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5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20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5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20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5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20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5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20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5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20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5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2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5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20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5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20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5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20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5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20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5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20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5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20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5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20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5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20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5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20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5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2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5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20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5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20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5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20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5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20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5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20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5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20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5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20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5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20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5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20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5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2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5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20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5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20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5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20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5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20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 2), 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20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20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20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20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20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2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20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20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20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20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ref="O205:O268" si="20">ROUND(E205/D205 * 100,0)</f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20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0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20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0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20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0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20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0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20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0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2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0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20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0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20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0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20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0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20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0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20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0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20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0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20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0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20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0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20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0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0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20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0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20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0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20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0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20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0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20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0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20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0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20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0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20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0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20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0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2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0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20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0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20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0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20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0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20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0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20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0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20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0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20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0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20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0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20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0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2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0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20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0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20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0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20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0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20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0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20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0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20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0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20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0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20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0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20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0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2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0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20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0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20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0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20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0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20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0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20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0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20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0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20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0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20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 2), 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20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2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20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20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20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20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20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20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20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20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ref="O269:O332" si="25">ROUND(E269/D269 * 100,0)</f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20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5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2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5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20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5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20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5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20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5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20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5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20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5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20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5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20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5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20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5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20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5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2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5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20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5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20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5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20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5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20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5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20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5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20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5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20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5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20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5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20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5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2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5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20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5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20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5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20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5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20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5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20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5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20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5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20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5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20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5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20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5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2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5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20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5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20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5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20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5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20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5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20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5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20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5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20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5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20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5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20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5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2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5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20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5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20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5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20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5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20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5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20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5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20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5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20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5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20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5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20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5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5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20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5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20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 2), 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20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20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20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20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20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20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20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2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20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20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ref="O333:O396" si="30">ROUND(E333/D333 * 100,0)</f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20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20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20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20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20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20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20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2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20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20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20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20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20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20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20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20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20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2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20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20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20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20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20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20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20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20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20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2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20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20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20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20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20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20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20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20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20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2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20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20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20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20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20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20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20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20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20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2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20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20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20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20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20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20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 2), 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20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20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20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2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20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20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20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20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20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20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ref="O397:O460" si="35">ROUND(E397/D397 * 100,0)</f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20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5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20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5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20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5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2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5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20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5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20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5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20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5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20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5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20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5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20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5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20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5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20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5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20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5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2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5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20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5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20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5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20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5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20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5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20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5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20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5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20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5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20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5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20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5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5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20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5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20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5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20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5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20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5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20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5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20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5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20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5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20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5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20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5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2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5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20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5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20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5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20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5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20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5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20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5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20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5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20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5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20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5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20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5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2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5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20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5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20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5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20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5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20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5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20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5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20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5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20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5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20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5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20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5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2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 2), 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20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20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20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20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20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20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20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20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20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2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ref="O461:O524" si="40">ROUND(E461/D461 * 100,0)</f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20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0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20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0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20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0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20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0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20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0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20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0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20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0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20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0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20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0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2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0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20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0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20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0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20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0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20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0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20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0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20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0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20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0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20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0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20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0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2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0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20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0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20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0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20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0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20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0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20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0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20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0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20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0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20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0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20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0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2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0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20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0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20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0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20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0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20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0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20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0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20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0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20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0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20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0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20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0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2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0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20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0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20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0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20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0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20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0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20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0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20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0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20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0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20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0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20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0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2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0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20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0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20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0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20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0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20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 2), 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20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20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20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20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20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20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20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20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20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ref="O525:O534" si="45">ROUND(E525/D525 * 100,0)</f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20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5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20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5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20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5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20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5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20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5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2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5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20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5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20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5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20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5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20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 * 100,0)</f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20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ref="O536:O544" si="46">ROUND(E536/D536 * 100,0)</f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20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6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20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6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20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6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20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6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2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6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20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6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20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6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20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6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20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 * 100,0)</f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20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ref="O546:O609" si="47">ROUND(E546/D546 * 100,0)</f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20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7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20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7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20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7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20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7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2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7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20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7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20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7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20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7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20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7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20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7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20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7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20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7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20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7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20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7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2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7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20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7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20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7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20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7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20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7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20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7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20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7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20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7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20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7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20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7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2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7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20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7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20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7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20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7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20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7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20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7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20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7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20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7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20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7"/>
        <v>0</v>
      </c>
      <c r="P579">
        <f t="shared" ref="P579:P642" si="48">IFERROR(ROUND(E579/L579, 2), 0)</f>
        <v>10</v>
      </c>
      <c r="Q579" s="12" t="s">
        <v>8317</v>
      </c>
      <c r="R579" t="s">
        <v>8318</v>
      </c>
      <c r="S579" s="16">
        <f t="shared" ref="S579:S642" si="49">(((J579/60)/60)/24)+DATE(1970,1,1)</f>
        <v>42450.589143518519</v>
      </c>
      <c r="T579" s="16">
        <f t="shared" ref="T579:T642" si="50">(((I579/60)/60)/24)+DATE(1970,1,1)</f>
        <v>42510.589143518519</v>
      </c>
      <c r="U579" s="20">
        <f t="shared" ref="U579:U642" si="51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7"/>
        <v>0</v>
      </c>
      <c r="P580">
        <f t="shared" si="48"/>
        <v>2</v>
      </c>
      <c r="Q580" s="12" t="s">
        <v>8317</v>
      </c>
      <c r="R580" t="s">
        <v>8318</v>
      </c>
      <c r="S580" s="16">
        <f t="shared" si="49"/>
        <v>42230.578622685185</v>
      </c>
      <c r="T580" s="16">
        <f t="shared" si="50"/>
        <v>42254.578622685185</v>
      </c>
      <c r="U580" s="20">
        <f t="shared" si="51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7"/>
        <v>1</v>
      </c>
      <c r="P581">
        <f t="shared" si="48"/>
        <v>35</v>
      </c>
      <c r="Q581" s="12" t="s">
        <v>8317</v>
      </c>
      <c r="R581" t="s">
        <v>8318</v>
      </c>
      <c r="S581" s="16">
        <f t="shared" si="49"/>
        <v>41968.852118055554</v>
      </c>
      <c r="T581" s="16">
        <f t="shared" si="50"/>
        <v>41998.852118055554</v>
      </c>
      <c r="U581" s="20">
        <f t="shared" si="51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7"/>
        <v>0</v>
      </c>
      <c r="P582">
        <f t="shared" si="48"/>
        <v>1</v>
      </c>
      <c r="Q582" s="12" t="s">
        <v>8317</v>
      </c>
      <c r="R582" t="s">
        <v>8318</v>
      </c>
      <c r="S582" s="16">
        <f t="shared" si="49"/>
        <v>42605.908182870371</v>
      </c>
      <c r="T582" s="16">
        <f t="shared" si="50"/>
        <v>42635.908182870371</v>
      </c>
      <c r="U582" s="20">
        <f t="shared" si="51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7"/>
        <v>0</v>
      </c>
      <c r="P583">
        <f t="shared" si="48"/>
        <v>0</v>
      </c>
      <c r="Q583" s="12" t="s">
        <v>8317</v>
      </c>
      <c r="R583" t="s">
        <v>8318</v>
      </c>
      <c r="S583" s="16">
        <f t="shared" si="49"/>
        <v>42188.012777777782</v>
      </c>
      <c r="T583" s="16">
        <f t="shared" si="50"/>
        <v>42218.012777777782</v>
      </c>
      <c r="U583" s="20">
        <f t="shared" si="51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7"/>
        <v>0</v>
      </c>
      <c r="P584">
        <f t="shared" si="48"/>
        <v>0</v>
      </c>
      <c r="Q584" s="12" t="s">
        <v>8317</v>
      </c>
      <c r="R584" t="s">
        <v>8318</v>
      </c>
      <c r="S584" s="16">
        <f t="shared" si="49"/>
        <v>42055.739803240736</v>
      </c>
      <c r="T584" s="16">
        <f t="shared" si="50"/>
        <v>42078.75</v>
      </c>
      <c r="U584" s="20">
        <f t="shared" si="51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7"/>
        <v>0</v>
      </c>
      <c r="P585">
        <f t="shared" si="48"/>
        <v>1</v>
      </c>
      <c r="Q585" s="12" t="s">
        <v>8317</v>
      </c>
      <c r="R585" t="s">
        <v>8318</v>
      </c>
      <c r="S585" s="16">
        <f t="shared" si="49"/>
        <v>42052.93850694444</v>
      </c>
      <c r="T585" s="16">
        <f t="shared" si="50"/>
        <v>42082.896840277783</v>
      </c>
      <c r="U585" s="20">
        <f t="shared" si="51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7"/>
        <v>1</v>
      </c>
      <c r="P586">
        <f t="shared" si="48"/>
        <v>5</v>
      </c>
      <c r="Q586" s="12" t="s">
        <v>8317</v>
      </c>
      <c r="R586" t="s">
        <v>8318</v>
      </c>
      <c r="S586" s="16">
        <f t="shared" si="49"/>
        <v>42049.716620370367</v>
      </c>
      <c r="T586" s="16">
        <f t="shared" si="50"/>
        <v>42079.674953703703</v>
      </c>
      <c r="U586" s="20">
        <f t="shared" si="51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7"/>
        <v>0</v>
      </c>
      <c r="P587">
        <f t="shared" si="48"/>
        <v>0</v>
      </c>
      <c r="Q587" s="12" t="s">
        <v>8317</v>
      </c>
      <c r="R587" t="s">
        <v>8318</v>
      </c>
      <c r="S587" s="16">
        <f t="shared" si="49"/>
        <v>42283.3909375</v>
      </c>
      <c r="T587" s="16">
        <f t="shared" si="50"/>
        <v>42339</v>
      </c>
      <c r="U587" s="20">
        <f t="shared" si="51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7"/>
        <v>1</v>
      </c>
      <c r="P588">
        <f t="shared" si="48"/>
        <v>14</v>
      </c>
      <c r="Q588" s="12" t="s">
        <v>8317</v>
      </c>
      <c r="R588" t="s">
        <v>8318</v>
      </c>
      <c r="S588" s="16">
        <f t="shared" si="49"/>
        <v>42020.854247685187</v>
      </c>
      <c r="T588" s="16">
        <f t="shared" si="50"/>
        <v>42050.854247685187</v>
      </c>
      <c r="U588" s="20">
        <f t="shared" si="51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7"/>
        <v>9</v>
      </c>
      <c r="P589">
        <f t="shared" si="48"/>
        <v>389.29</v>
      </c>
      <c r="Q589" s="12" t="s">
        <v>8317</v>
      </c>
      <c r="R589" t="s">
        <v>8318</v>
      </c>
      <c r="S589" s="16">
        <f t="shared" si="49"/>
        <v>42080.757326388892</v>
      </c>
      <c r="T589" s="16">
        <f t="shared" si="50"/>
        <v>42110.757326388892</v>
      </c>
      <c r="U589" s="20">
        <f t="shared" si="51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7"/>
        <v>3</v>
      </c>
      <c r="P590">
        <f t="shared" si="48"/>
        <v>150.5</v>
      </c>
      <c r="Q590" s="12" t="s">
        <v>8317</v>
      </c>
      <c r="R590" t="s">
        <v>8318</v>
      </c>
      <c r="S590" s="16">
        <f t="shared" si="49"/>
        <v>42631.769513888896</v>
      </c>
      <c r="T590" s="16">
        <f t="shared" si="50"/>
        <v>42691.811180555553</v>
      </c>
      <c r="U590" s="20">
        <f t="shared" si="51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7"/>
        <v>0</v>
      </c>
      <c r="P591">
        <f t="shared" si="48"/>
        <v>1</v>
      </c>
      <c r="Q591" s="12" t="s">
        <v>8317</v>
      </c>
      <c r="R591" t="s">
        <v>8318</v>
      </c>
      <c r="S591" s="16">
        <f t="shared" si="49"/>
        <v>42178.614571759259</v>
      </c>
      <c r="T591" s="16">
        <f t="shared" si="50"/>
        <v>42193.614571759259</v>
      </c>
      <c r="U591" s="20">
        <f t="shared" si="51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7"/>
        <v>4</v>
      </c>
      <c r="P592">
        <f t="shared" si="48"/>
        <v>24.78</v>
      </c>
      <c r="Q592" s="12" t="s">
        <v>8317</v>
      </c>
      <c r="R592" t="s">
        <v>8318</v>
      </c>
      <c r="S592" s="16">
        <f t="shared" si="49"/>
        <v>42377.554756944446</v>
      </c>
      <c r="T592" s="16">
        <f t="shared" si="50"/>
        <v>42408.542361111111</v>
      </c>
      <c r="U592" s="20">
        <f t="shared" si="51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7"/>
        <v>0</v>
      </c>
      <c r="P593">
        <f t="shared" si="48"/>
        <v>30.5</v>
      </c>
      <c r="Q593" s="12" t="s">
        <v>8317</v>
      </c>
      <c r="R593" t="s">
        <v>8318</v>
      </c>
      <c r="S593" s="16">
        <f t="shared" si="49"/>
        <v>42177.543171296296</v>
      </c>
      <c r="T593" s="16">
        <f t="shared" si="50"/>
        <v>42207.543171296296</v>
      </c>
      <c r="U593" s="20">
        <f t="shared" si="51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7"/>
        <v>3</v>
      </c>
      <c r="P594">
        <f t="shared" si="48"/>
        <v>250</v>
      </c>
      <c r="Q594" s="12" t="s">
        <v>8317</v>
      </c>
      <c r="R594" t="s">
        <v>8318</v>
      </c>
      <c r="S594" s="16">
        <f t="shared" si="49"/>
        <v>41946.232175925928</v>
      </c>
      <c r="T594" s="16">
        <f t="shared" si="50"/>
        <v>41976.232175925921</v>
      </c>
      <c r="U594" s="20">
        <f t="shared" si="51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7"/>
        <v>23</v>
      </c>
      <c r="P595">
        <f t="shared" si="48"/>
        <v>16.43</v>
      </c>
      <c r="Q595" s="12" t="s">
        <v>8317</v>
      </c>
      <c r="R595" t="s">
        <v>8318</v>
      </c>
      <c r="S595" s="16">
        <f t="shared" si="49"/>
        <v>42070.677604166667</v>
      </c>
      <c r="T595" s="16">
        <f t="shared" si="50"/>
        <v>42100.635937500003</v>
      </c>
      <c r="U595" s="20">
        <f t="shared" si="51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7"/>
        <v>0</v>
      </c>
      <c r="P596">
        <f t="shared" si="48"/>
        <v>13</v>
      </c>
      <c r="Q596" s="12" t="s">
        <v>8317</v>
      </c>
      <c r="R596" t="s">
        <v>8318</v>
      </c>
      <c r="S596" s="16">
        <f t="shared" si="49"/>
        <v>42446.780162037037</v>
      </c>
      <c r="T596" s="16">
        <f t="shared" si="50"/>
        <v>42476.780162037037</v>
      </c>
      <c r="U596" s="20">
        <f t="shared" si="51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7"/>
        <v>0</v>
      </c>
      <c r="P597">
        <f t="shared" si="48"/>
        <v>53.25</v>
      </c>
      <c r="Q597" s="12" t="s">
        <v>8317</v>
      </c>
      <c r="R597" t="s">
        <v>8318</v>
      </c>
      <c r="S597" s="16">
        <f t="shared" si="49"/>
        <v>42083.069884259254</v>
      </c>
      <c r="T597" s="16">
        <f t="shared" si="50"/>
        <v>42128.069884259254</v>
      </c>
      <c r="U597" s="20">
        <f t="shared" si="51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7"/>
        <v>0</v>
      </c>
      <c r="P598">
        <f t="shared" si="48"/>
        <v>3</v>
      </c>
      <c r="Q598" s="12" t="s">
        <v>8317</v>
      </c>
      <c r="R598" t="s">
        <v>8318</v>
      </c>
      <c r="S598" s="16">
        <f t="shared" si="49"/>
        <v>42646.896898148145</v>
      </c>
      <c r="T598" s="16">
        <f t="shared" si="50"/>
        <v>42676.896898148145</v>
      </c>
      <c r="U598" s="20">
        <f t="shared" si="51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7"/>
        <v>0</v>
      </c>
      <c r="P599">
        <f t="shared" si="48"/>
        <v>10</v>
      </c>
      <c r="Q599" s="12" t="s">
        <v>8317</v>
      </c>
      <c r="R599" t="s">
        <v>8318</v>
      </c>
      <c r="S599" s="16">
        <f t="shared" si="49"/>
        <v>42545.705266203702</v>
      </c>
      <c r="T599" s="16">
        <f t="shared" si="50"/>
        <v>42582.666666666672</v>
      </c>
      <c r="U599" s="20">
        <f t="shared" si="51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7"/>
        <v>34</v>
      </c>
      <c r="P600">
        <f t="shared" si="48"/>
        <v>121.43</v>
      </c>
      <c r="Q600" s="12" t="s">
        <v>8317</v>
      </c>
      <c r="R600" t="s">
        <v>8318</v>
      </c>
      <c r="S600" s="16">
        <f t="shared" si="49"/>
        <v>41948.00209490741</v>
      </c>
      <c r="T600" s="16">
        <f t="shared" si="50"/>
        <v>41978.00209490741</v>
      </c>
      <c r="U600" s="20">
        <f t="shared" si="51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7"/>
        <v>0</v>
      </c>
      <c r="P601">
        <f t="shared" si="48"/>
        <v>15.5</v>
      </c>
      <c r="Q601" s="12" t="s">
        <v>8317</v>
      </c>
      <c r="R601" t="s">
        <v>8318</v>
      </c>
      <c r="S601" s="16">
        <f t="shared" si="49"/>
        <v>42047.812523148154</v>
      </c>
      <c r="T601" s="16">
        <f t="shared" si="50"/>
        <v>42071.636111111111</v>
      </c>
      <c r="U601" s="20">
        <f t="shared" si="51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7"/>
        <v>2</v>
      </c>
      <c r="P602">
        <f t="shared" si="48"/>
        <v>100</v>
      </c>
      <c r="Q602" s="12" t="s">
        <v>8317</v>
      </c>
      <c r="R602" t="s">
        <v>8318</v>
      </c>
      <c r="S602" s="16">
        <f t="shared" si="49"/>
        <v>42073.798171296294</v>
      </c>
      <c r="T602" s="16">
        <f t="shared" si="50"/>
        <v>42133.798171296294</v>
      </c>
      <c r="U602" s="20">
        <f t="shared" si="51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7"/>
        <v>1</v>
      </c>
      <c r="P603">
        <f t="shared" si="48"/>
        <v>23.33</v>
      </c>
      <c r="Q603" s="12" t="s">
        <v>8317</v>
      </c>
      <c r="R603" t="s">
        <v>8318</v>
      </c>
      <c r="S603" s="16">
        <f t="shared" si="49"/>
        <v>41969.858090277776</v>
      </c>
      <c r="T603" s="16">
        <f t="shared" si="50"/>
        <v>41999.858090277776</v>
      </c>
      <c r="U603" s="20">
        <f t="shared" si="51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7"/>
        <v>0</v>
      </c>
      <c r="P604">
        <f t="shared" si="48"/>
        <v>0</v>
      </c>
      <c r="Q604" s="12" t="s">
        <v>8317</v>
      </c>
      <c r="R604" t="s">
        <v>8318</v>
      </c>
      <c r="S604" s="16">
        <f t="shared" si="49"/>
        <v>42143.79415509259</v>
      </c>
      <c r="T604" s="16">
        <f t="shared" si="50"/>
        <v>42173.79415509259</v>
      </c>
      <c r="U604" s="20">
        <f t="shared" si="51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7"/>
        <v>4</v>
      </c>
      <c r="P605">
        <f t="shared" si="48"/>
        <v>45.39</v>
      </c>
      <c r="Q605" s="12" t="s">
        <v>8317</v>
      </c>
      <c r="R605" t="s">
        <v>8318</v>
      </c>
      <c r="S605" s="16">
        <f t="shared" si="49"/>
        <v>41835.639155092591</v>
      </c>
      <c r="T605" s="16">
        <f t="shared" si="50"/>
        <v>41865.639155092591</v>
      </c>
      <c r="U605" s="20">
        <f t="shared" si="51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7"/>
        <v>0</v>
      </c>
      <c r="P606">
        <f t="shared" si="48"/>
        <v>0</v>
      </c>
      <c r="Q606" s="12" t="s">
        <v>8317</v>
      </c>
      <c r="R606" t="s">
        <v>8318</v>
      </c>
      <c r="S606" s="16">
        <f t="shared" si="49"/>
        <v>41849.035370370373</v>
      </c>
      <c r="T606" s="16">
        <f t="shared" si="50"/>
        <v>41879.035370370373</v>
      </c>
      <c r="U606" s="20">
        <f t="shared" si="51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7"/>
        <v>3</v>
      </c>
      <c r="P607">
        <f t="shared" si="48"/>
        <v>16.38</v>
      </c>
      <c r="Q607" s="12" t="s">
        <v>8317</v>
      </c>
      <c r="R607" t="s">
        <v>8318</v>
      </c>
      <c r="S607" s="16">
        <f t="shared" si="49"/>
        <v>42194.357731481476</v>
      </c>
      <c r="T607" s="16">
        <f t="shared" si="50"/>
        <v>42239.357731481476</v>
      </c>
      <c r="U607" s="20">
        <f t="shared" si="51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7"/>
        <v>0</v>
      </c>
      <c r="P608">
        <f t="shared" si="48"/>
        <v>10</v>
      </c>
      <c r="Q608" s="12" t="s">
        <v>8317</v>
      </c>
      <c r="R608" t="s">
        <v>8318</v>
      </c>
      <c r="S608" s="16">
        <f t="shared" si="49"/>
        <v>42102.650567129633</v>
      </c>
      <c r="T608" s="16">
        <f t="shared" si="50"/>
        <v>42148.625</v>
      </c>
      <c r="U608" s="20">
        <f t="shared" si="51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7"/>
        <v>0</v>
      </c>
      <c r="P609">
        <f t="shared" si="48"/>
        <v>0</v>
      </c>
      <c r="Q609" s="12" t="s">
        <v>8317</v>
      </c>
      <c r="R609" t="s">
        <v>8318</v>
      </c>
      <c r="S609" s="16">
        <f t="shared" si="49"/>
        <v>42300.825648148151</v>
      </c>
      <c r="T609" s="16">
        <f t="shared" si="50"/>
        <v>42330.867314814815</v>
      </c>
      <c r="U609" s="20">
        <f t="shared" si="51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ref="O610:O673" si="52">ROUND(E610/D610 * 100,0)</f>
        <v>1</v>
      </c>
      <c r="P610">
        <f t="shared" si="48"/>
        <v>292.2</v>
      </c>
      <c r="Q610" s="12" t="s">
        <v>8317</v>
      </c>
      <c r="R610" t="s">
        <v>8318</v>
      </c>
      <c r="S610" s="16">
        <f t="shared" si="49"/>
        <v>42140.921064814815</v>
      </c>
      <c r="T610" s="16">
        <f t="shared" si="50"/>
        <v>42170.921064814815</v>
      </c>
      <c r="U610" s="20">
        <f t="shared" si="51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2"/>
        <v>1</v>
      </c>
      <c r="P611">
        <f t="shared" si="48"/>
        <v>5</v>
      </c>
      <c r="Q611" s="12" t="s">
        <v>8317</v>
      </c>
      <c r="R611" t="s">
        <v>8318</v>
      </c>
      <c r="S611" s="16">
        <f t="shared" si="49"/>
        <v>42307.034074074079</v>
      </c>
      <c r="T611" s="16">
        <f t="shared" si="50"/>
        <v>42337.075740740736</v>
      </c>
      <c r="U611" s="20">
        <f t="shared" si="51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2"/>
        <v>0</v>
      </c>
      <c r="P612">
        <f t="shared" si="48"/>
        <v>0</v>
      </c>
      <c r="Q612" s="12" t="s">
        <v>8317</v>
      </c>
      <c r="R612" t="s">
        <v>8318</v>
      </c>
      <c r="S612" s="16">
        <f t="shared" si="49"/>
        <v>42086.83085648148</v>
      </c>
      <c r="T612" s="16">
        <f t="shared" si="50"/>
        <v>42116.83085648148</v>
      </c>
      <c r="U612" s="20">
        <f t="shared" si="51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2"/>
        <v>0</v>
      </c>
      <c r="P613">
        <f t="shared" si="48"/>
        <v>0</v>
      </c>
      <c r="Q613" s="12" t="s">
        <v>8317</v>
      </c>
      <c r="R613" t="s">
        <v>8318</v>
      </c>
      <c r="S613" s="16">
        <f t="shared" si="49"/>
        <v>42328.560613425929</v>
      </c>
      <c r="T613" s="16">
        <f t="shared" si="50"/>
        <v>42388.560613425929</v>
      </c>
      <c r="U613" s="20">
        <f t="shared" si="51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2"/>
        <v>0</v>
      </c>
      <c r="P614">
        <f t="shared" si="48"/>
        <v>0</v>
      </c>
      <c r="Q614" s="12" t="s">
        <v>8317</v>
      </c>
      <c r="R614" t="s">
        <v>8318</v>
      </c>
      <c r="S614" s="16">
        <f t="shared" si="49"/>
        <v>42585.031782407401</v>
      </c>
      <c r="T614" s="16">
        <f t="shared" si="50"/>
        <v>42615.031782407401</v>
      </c>
      <c r="U614" s="20">
        <f t="shared" si="51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2"/>
        <v>21</v>
      </c>
      <c r="P615">
        <f t="shared" si="48"/>
        <v>105.93</v>
      </c>
      <c r="Q615" s="12" t="s">
        <v>8317</v>
      </c>
      <c r="R615" t="s">
        <v>8318</v>
      </c>
      <c r="S615" s="16">
        <f t="shared" si="49"/>
        <v>42247.496759259258</v>
      </c>
      <c r="T615" s="16">
        <f t="shared" si="50"/>
        <v>42278.207638888889</v>
      </c>
      <c r="U615" s="20">
        <f t="shared" si="51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2"/>
        <v>0</v>
      </c>
      <c r="P616">
        <f t="shared" si="48"/>
        <v>0</v>
      </c>
      <c r="Q616" s="12" t="s">
        <v>8317</v>
      </c>
      <c r="R616" t="s">
        <v>8318</v>
      </c>
      <c r="S616" s="16">
        <f t="shared" si="49"/>
        <v>42515.061805555553</v>
      </c>
      <c r="T616" s="16">
        <f t="shared" si="50"/>
        <v>42545.061805555553</v>
      </c>
      <c r="U616" s="20">
        <f t="shared" si="51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2"/>
        <v>0</v>
      </c>
      <c r="P617">
        <f t="shared" si="48"/>
        <v>0</v>
      </c>
      <c r="Q617" s="12" t="s">
        <v>8317</v>
      </c>
      <c r="R617" t="s">
        <v>8318</v>
      </c>
      <c r="S617" s="16">
        <f t="shared" si="49"/>
        <v>42242.122210648144</v>
      </c>
      <c r="T617" s="16">
        <f t="shared" si="50"/>
        <v>42272.122210648144</v>
      </c>
      <c r="U617" s="20">
        <f t="shared" si="51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2"/>
        <v>0</v>
      </c>
      <c r="P618">
        <f t="shared" si="48"/>
        <v>0</v>
      </c>
      <c r="Q618" s="12" t="s">
        <v>8317</v>
      </c>
      <c r="R618" t="s">
        <v>8318</v>
      </c>
      <c r="S618" s="16">
        <f t="shared" si="49"/>
        <v>42761.376238425932</v>
      </c>
      <c r="T618" s="16">
        <f t="shared" si="50"/>
        <v>42791.376238425932</v>
      </c>
      <c r="U618" s="20">
        <f t="shared" si="51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2"/>
        <v>3</v>
      </c>
      <c r="P619">
        <f t="shared" si="48"/>
        <v>20</v>
      </c>
      <c r="Q619" s="12" t="s">
        <v>8317</v>
      </c>
      <c r="R619" t="s">
        <v>8318</v>
      </c>
      <c r="S619" s="16">
        <f t="shared" si="49"/>
        <v>42087.343090277776</v>
      </c>
      <c r="T619" s="16">
        <f t="shared" si="50"/>
        <v>42132.343090277776</v>
      </c>
      <c r="U619" s="20">
        <f t="shared" si="51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2"/>
        <v>0</v>
      </c>
      <c r="P620">
        <f t="shared" si="48"/>
        <v>0</v>
      </c>
      <c r="Q620" s="12" t="s">
        <v>8317</v>
      </c>
      <c r="R620" t="s">
        <v>8318</v>
      </c>
      <c r="S620" s="16">
        <f t="shared" si="49"/>
        <v>42317.810219907406</v>
      </c>
      <c r="T620" s="16">
        <f t="shared" si="50"/>
        <v>42347.810219907406</v>
      </c>
      <c r="U620" s="20">
        <f t="shared" si="51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2"/>
        <v>0</v>
      </c>
      <c r="P621">
        <f t="shared" si="48"/>
        <v>1</v>
      </c>
      <c r="Q621" s="12" t="s">
        <v>8317</v>
      </c>
      <c r="R621" t="s">
        <v>8318</v>
      </c>
      <c r="S621" s="16">
        <f t="shared" si="49"/>
        <v>41908.650347222225</v>
      </c>
      <c r="T621" s="16">
        <f t="shared" si="50"/>
        <v>41968.692013888889</v>
      </c>
      <c r="U621" s="20">
        <f t="shared" si="51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2"/>
        <v>1</v>
      </c>
      <c r="P622">
        <f t="shared" si="48"/>
        <v>300</v>
      </c>
      <c r="Q622" s="12" t="s">
        <v>8317</v>
      </c>
      <c r="R622" t="s">
        <v>8318</v>
      </c>
      <c r="S622" s="16">
        <f t="shared" si="49"/>
        <v>41831.716874999998</v>
      </c>
      <c r="T622" s="16">
        <f t="shared" si="50"/>
        <v>41876.716874999998</v>
      </c>
      <c r="U622" s="20">
        <f t="shared" si="51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2"/>
        <v>1</v>
      </c>
      <c r="P623">
        <f t="shared" si="48"/>
        <v>87</v>
      </c>
      <c r="Q623" s="12" t="s">
        <v>8317</v>
      </c>
      <c r="R623" t="s">
        <v>8318</v>
      </c>
      <c r="S623" s="16">
        <f t="shared" si="49"/>
        <v>42528.987696759257</v>
      </c>
      <c r="T623" s="16">
        <f t="shared" si="50"/>
        <v>42558.987696759257</v>
      </c>
      <c r="U623" s="20">
        <f t="shared" si="51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2"/>
        <v>6</v>
      </c>
      <c r="P624">
        <f t="shared" si="48"/>
        <v>37.89</v>
      </c>
      <c r="Q624" s="12" t="s">
        <v>8317</v>
      </c>
      <c r="R624" t="s">
        <v>8318</v>
      </c>
      <c r="S624" s="16">
        <f t="shared" si="49"/>
        <v>42532.774745370371</v>
      </c>
      <c r="T624" s="16">
        <f t="shared" si="50"/>
        <v>42552.774745370371</v>
      </c>
      <c r="U624" s="20">
        <f t="shared" si="51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2"/>
        <v>0</v>
      </c>
      <c r="P625">
        <f t="shared" si="48"/>
        <v>0</v>
      </c>
      <c r="Q625" s="12" t="s">
        <v>8317</v>
      </c>
      <c r="R625" t="s">
        <v>8318</v>
      </c>
      <c r="S625" s="16">
        <f t="shared" si="49"/>
        <v>42122.009224537032</v>
      </c>
      <c r="T625" s="16">
        <f t="shared" si="50"/>
        <v>42152.009224537032</v>
      </c>
      <c r="U625" s="20">
        <f t="shared" si="51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2"/>
        <v>0</v>
      </c>
      <c r="P626">
        <f t="shared" si="48"/>
        <v>0</v>
      </c>
      <c r="Q626" s="12" t="s">
        <v>8317</v>
      </c>
      <c r="R626" t="s">
        <v>8318</v>
      </c>
      <c r="S626" s="16">
        <f t="shared" si="49"/>
        <v>42108.988900462966</v>
      </c>
      <c r="T626" s="16">
        <f t="shared" si="50"/>
        <v>42138.988900462966</v>
      </c>
      <c r="U626" s="20">
        <f t="shared" si="51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2"/>
        <v>0</v>
      </c>
      <c r="P627">
        <f t="shared" si="48"/>
        <v>0</v>
      </c>
      <c r="Q627" s="12" t="s">
        <v>8317</v>
      </c>
      <c r="R627" t="s">
        <v>8318</v>
      </c>
      <c r="S627" s="16">
        <f t="shared" si="49"/>
        <v>42790.895567129628</v>
      </c>
      <c r="T627" s="16">
        <f t="shared" si="50"/>
        <v>42820.853900462964</v>
      </c>
      <c r="U627" s="20">
        <f t="shared" si="51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2"/>
        <v>17</v>
      </c>
      <c r="P628">
        <f t="shared" si="48"/>
        <v>111.41</v>
      </c>
      <c r="Q628" s="12" t="s">
        <v>8317</v>
      </c>
      <c r="R628" t="s">
        <v>8318</v>
      </c>
      <c r="S628" s="16">
        <f t="shared" si="49"/>
        <v>42198.559479166666</v>
      </c>
      <c r="T628" s="16">
        <f t="shared" si="50"/>
        <v>42231.556944444441</v>
      </c>
      <c r="U628" s="20">
        <f t="shared" si="51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2"/>
        <v>0</v>
      </c>
      <c r="P629">
        <f t="shared" si="48"/>
        <v>90</v>
      </c>
      <c r="Q629" s="12" t="s">
        <v>8317</v>
      </c>
      <c r="R629" t="s">
        <v>8318</v>
      </c>
      <c r="S629" s="16">
        <f t="shared" si="49"/>
        <v>42384.306840277779</v>
      </c>
      <c r="T629" s="16">
        <f t="shared" si="50"/>
        <v>42443.958333333328</v>
      </c>
      <c r="U629" s="20">
        <f t="shared" si="51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2"/>
        <v>0</v>
      </c>
      <c r="P630">
        <f t="shared" si="48"/>
        <v>0</v>
      </c>
      <c r="Q630" s="12" t="s">
        <v>8317</v>
      </c>
      <c r="R630" t="s">
        <v>8318</v>
      </c>
      <c r="S630" s="16">
        <f t="shared" si="49"/>
        <v>41803.692789351851</v>
      </c>
      <c r="T630" s="16">
        <f t="shared" si="50"/>
        <v>41833.692789351851</v>
      </c>
      <c r="U630" s="20">
        <f t="shared" si="51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2"/>
        <v>0</v>
      </c>
      <c r="P631">
        <f t="shared" si="48"/>
        <v>116.67</v>
      </c>
      <c r="Q631" s="12" t="s">
        <v>8317</v>
      </c>
      <c r="R631" t="s">
        <v>8318</v>
      </c>
      <c r="S631" s="16">
        <f t="shared" si="49"/>
        <v>42474.637824074074</v>
      </c>
      <c r="T631" s="16">
        <f t="shared" si="50"/>
        <v>42504.637824074074</v>
      </c>
      <c r="U631" s="20">
        <f t="shared" si="51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2"/>
        <v>0</v>
      </c>
      <c r="P632">
        <f t="shared" si="48"/>
        <v>10</v>
      </c>
      <c r="Q632" s="12" t="s">
        <v>8317</v>
      </c>
      <c r="R632" t="s">
        <v>8318</v>
      </c>
      <c r="S632" s="16">
        <f t="shared" si="49"/>
        <v>42223.619456018518</v>
      </c>
      <c r="T632" s="16">
        <f t="shared" si="50"/>
        <v>42253.215277777781</v>
      </c>
      <c r="U632" s="20">
        <f t="shared" si="51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2"/>
        <v>1</v>
      </c>
      <c r="P633">
        <f t="shared" si="48"/>
        <v>76.67</v>
      </c>
      <c r="Q633" s="12" t="s">
        <v>8317</v>
      </c>
      <c r="R633" t="s">
        <v>8318</v>
      </c>
      <c r="S633" s="16">
        <f t="shared" si="49"/>
        <v>42489.772326388891</v>
      </c>
      <c r="T633" s="16">
        <f t="shared" si="50"/>
        <v>42518.772326388891</v>
      </c>
      <c r="U633" s="20">
        <f t="shared" si="51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2"/>
        <v>0</v>
      </c>
      <c r="P634">
        <f t="shared" si="48"/>
        <v>0</v>
      </c>
      <c r="Q634" s="12" t="s">
        <v>8317</v>
      </c>
      <c r="R634" t="s">
        <v>8318</v>
      </c>
      <c r="S634" s="16">
        <f t="shared" si="49"/>
        <v>42303.659317129626</v>
      </c>
      <c r="T634" s="16">
        <f t="shared" si="50"/>
        <v>42333.700983796298</v>
      </c>
      <c r="U634" s="20">
        <f t="shared" si="51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2"/>
        <v>12</v>
      </c>
      <c r="P635">
        <f t="shared" si="48"/>
        <v>49.8</v>
      </c>
      <c r="Q635" s="12" t="s">
        <v>8317</v>
      </c>
      <c r="R635" t="s">
        <v>8318</v>
      </c>
      <c r="S635" s="16">
        <f t="shared" si="49"/>
        <v>42507.29932870371</v>
      </c>
      <c r="T635" s="16">
        <f t="shared" si="50"/>
        <v>42538.958333333328</v>
      </c>
      <c r="U635" s="20">
        <f t="shared" si="51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2"/>
        <v>0</v>
      </c>
      <c r="P636">
        <f t="shared" si="48"/>
        <v>1</v>
      </c>
      <c r="Q636" s="12" t="s">
        <v>8317</v>
      </c>
      <c r="R636" t="s">
        <v>8318</v>
      </c>
      <c r="S636" s="16">
        <f t="shared" si="49"/>
        <v>42031.928576388891</v>
      </c>
      <c r="T636" s="16">
        <f t="shared" si="50"/>
        <v>42061.928576388891</v>
      </c>
      <c r="U636" s="20">
        <f t="shared" si="51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2"/>
        <v>0</v>
      </c>
      <c r="P637">
        <f t="shared" si="48"/>
        <v>2</v>
      </c>
      <c r="Q637" s="12" t="s">
        <v>8317</v>
      </c>
      <c r="R637" t="s">
        <v>8318</v>
      </c>
      <c r="S637" s="16">
        <f t="shared" si="49"/>
        <v>42076.092152777783</v>
      </c>
      <c r="T637" s="16">
        <f t="shared" si="50"/>
        <v>42106.092152777783</v>
      </c>
      <c r="U637" s="20">
        <f t="shared" si="51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2"/>
        <v>0</v>
      </c>
      <c r="P638">
        <f t="shared" si="48"/>
        <v>4</v>
      </c>
      <c r="Q638" s="12" t="s">
        <v>8317</v>
      </c>
      <c r="R638" t="s">
        <v>8318</v>
      </c>
      <c r="S638" s="16">
        <f t="shared" si="49"/>
        <v>42131.455439814818</v>
      </c>
      <c r="T638" s="16">
        <f t="shared" si="50"/>
        <v>42161.44930555555</v>
      </c>
      <c r="U638" s="20">
        <f t="shared" si="51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2"/>
        <v>0</v>
      </c>
      <c r="P639">
        <f t="shared" si="48"/>
        <v>0</v>
      </c>
      <c r="Q639" s="12" t="s">
        <v>8317</v>
      </c>
      <c r="R639" t="s">
        <v>8318</v>
      </c>
      <c r="S639" s="16">
        <f t="shared" si="49"/>
        <v>42762.962013888886</v>
      </c>
      <c r="T639" s="16">
        <f t="shared" si="50"/>
        <v>42791.961111111115</v>
      </c>
      <c r="U639" s="20">
        <f t="shared" si="51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2"/>
        <v>0</v>
      </c>
      <c r="P640">
        <f t="shared" si="48"/>
        <v>3</v>
      </c>
      <c r="Q640" s="12" t="s">
        <v>8317</v>
      </c>
      <c r="R640" t="s">
        <v>8318</v>
      </c>
      <c r="S640" s="16">
        <f t="shared" si="49"/>
        <v>42759.593310185184</v>
      </c>
      <c r="T640" s="16">
        <f t="shared" si="50"/>
        <v>42819.55164351852</v>
      </c>
      <c r="U640" s="20">
        <f t="shared" si="51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2"/>
        <v>0</v>
      </c>
      <c r="P641">
        <f t="shared" si="48"/>
        <v>1</v>
      </c>
      <c r="Q641" s="12" t="s">
        <v>8317</v>
      </c>
      <c r="R641" t="s">
        <v>8318</v>
      </c>
      <c r="S641" s="16">
        <f t="shared" si="49"/>
        <v>41865.583275462966</v>
      </c>
      <c r="T641" s="16">
        <f t="shared" si="50"/>
        <v>41925.583275462966</v>
      </c>
      <c r="U641" s="20">
        <f t="shared" si="51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2"/>
        <v>144</v>
      </c>
      <c r="P642">
        <f t="shared" si="48"/>
        <v>50.5</v>
      </c>
      <c r="Q642" s="12" t="s">
        <v>8317</v>
      </c>
      <c r="R642" t="s">
        <v>8319</v>
      </c>
      <c r="S642" s="16">
        <f t="shared" si="49"/>
        <v>42683.420312500006</v>
      </c>
      <c r="T642" s="16">
        <f t="shared" si="50"/>
        <v>42698.958333333328</v>
      </c>
      <c r="U642" s="20">
        <f t="shared" si="51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2"/>
        <v>119</v>
      </c>
      <c r="P643">
        <f t="shared" ref="P643:P706" si="53">IFERROR(ROUND(E643/L643, 2), 0)</f>
        <v>151.32</v>
      </c>
      <c r="Q643" s="12" t="s">
        <v>8317</v>
      </c>
      <c r="R643" t="s">
        <v>8319</v>
      </c>
      <c r="S643" s="16">
        <f t="shared" ref="S643:S706" si="54">(((J643/60)/60)/24)+DATE(1970,1,1)</f>
        <v>42199.57</v>
      </c>
      <c r="T643" s="16">
        <f t="shared" ref="T643:T706" si="55">(((I643/60)/60)/24)+DATE(1970,1,1)</f>
        <v>42229.57</v>
      </c>
      <c r="U643" s="20">
        <f t="shared" ref="U643:U706" si="5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2"/>
        <v>1460</v>
      </c>
      <c r="P644">
        <f t="shared" si="53"/>
        <v>134.36000000000001</v>
      </c>
      <c r="Q644" s="12" t="s">
        <v>8317</v>
      </c>
      <c r="R644" t="s">
        <v>8319</v>
      </c>
      <c r="S644" s="16">
        <f t="shared" si="54"/>
        <v>42199.651319444441</v>
      </c>
      <c r="T644" s="16">
        <f t="shared" si="55"/>
        <v>42235.651319444441</v>
      </c>
      <c r="U644" s="20">
        <f t="shared" si="5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2"/>
        <v>106</v>
      </c>
      <c r="P645">
        <f t="shared" si="53"/>
        <v>174.03</v>
      </c>
      <c r="Q645" s="12" t="s">
        <v>8317</v>
      </c>
      <c r="R645" t="s">
        <v>8319</v>
      </c>
      <c r="S645" s="16">
        <f t="shared" si="54"/>
        <v>42100.642071759255</v>
      </c>
      <c r="T645" s="16">
        <f t="shared" si="55"/>
        <v>42155.642071759255</v>
      </c>
      <c r="U645" s="20">
        <f t="shared" si="5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2"/>
        <v>300</v>
      </c>
      <c r="P646">
        <f t="shared" si="53"/>
        <v>73.489999999999995</v>
      </c>
      <c r="Q646" s="12" t="s">
        <v>8317</v>
      </c>
      <c r="R646" t="s">
        <v>8319</v>
      </c>
      <c r="S646" s="16">
        <f t="shared" si="54"/>
        <v>41898.665960648148</v>
      </c>
      <c r="T646" s="16">
        <f t="shared" si="55"/>
        <v>41941.041666666664</v>
      </c>
      <c r="U646" s="20">
        <f t="shared" si="5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2"/>
        <v>279</v>
      </c>
      <c r="P647">
        <f t="shared" si="53"/>
        <v>23.52</v>
      </c>
      <c r="Q647" s="12" t="s">
        <v>8317</v>
      </c>
      <c r="R647" t="s">
        <v>8319</v>
      </c>
      <c r="S647" s="16">
        <f t="shared" si="54"/>
        <v>42564.026319444441</v>
      </c>
      <c r="T647" s="16">
        <f t="shared" si="55"/>
        <v>42594.026319444441</v>
      </c>
      <c r="U647" s="20">
        <f t="shared" si="5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2"/>
        <v>132</v>
      </c>
      <c r="P648">
        <f t="shared" si="53"/>
        <v>39.07</v>
      </c>
      <c r="Q648" s="12" t="s">
        <v>8317</v>
      </c>
      <c r="R648" t="s">
        <v>8319</v>
      </c>
      <c r="S648" s="16">
        <f t="shared" si="54"/>
        <v>41832.852627314816</v>
      </c>
      <c r="T648" s="16">
        <f t="shared" si="55"/>
        <v>41862.852627314816</v>
      </c>
      <c r="U648" s="20">
        <f t="shared" si="5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2"/>
        <v>107</v>
      </c>
      <c r="P649">
        <f t="shared" si="53"/>
        <v>125.94</v>
      </c>
      <c r="Q649" s="12" t="s">
        <v>8317</v>
      </c>
      <c r="R649" t="s">
        <v>8319</v>
      </c>
      <c r="S649" s="16">
        <f t="shared" si="54"/>
        <v>42416.767928240741</v>
      </c>
      <c r="T649" s="16">
        <f t="shared" si="55"/>
        <v>42446.726261574076</v>
      </c>
      <c r="U649" s="20">
        <f t="shared" si="5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2"/>
        <v>127</v>
      </c>
      <c r="P650">
        <f t="shared" si="53"/>
        <v>1644</v>
      </c>
      <c r="Q650" s="12" t="s">
        <v>8317</v>
      </c>
      <c r="R650" t="s">
        <v>8319</v>
      </c>
      <c r="S650" s="16">
        <f t="shared" si="54"/>
        <v>41891.693379629629</v>
      </c>
      <c r="T650" s="16">
        <f t="shared" si="55"/>
        <v>41926.693379629629</v>
      </c>
      <c r="U650" s="20">
        <f t="shared" si="5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2"/>
        <v>140</v>
      </c>
      <c r="P651">
        <f t="shared" si="53"/>
        <v>42.67</v>
      </c>
      <c r="Q651" s="12" t="s">
        <v>8317</v>
      </c>
      <c r="R651" t="s">
        <v>8319</v>
      </c>
      <c r="S651" s="16">
        <f t="shared" si="54"/>
        <v>41877.912187499998</v>
      </c>
      <c r="T651" s="16">
        <f t="shared" si="55"/>
        <v>41898.912187499998</v>
      </c>
      <c r="U651" s="20">
        <f t="shared" si="5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2"/>
        <v>112</v>
      </c>
      <c r="P652">
        <f t="shared" si="53"/>
        <v>35.130000000000003</v>
      </c>
      <c r="Q652" s="12" t="s">
        <v>8317</v>
      </c>
      <c r="R652" t="s">
        <v>8319</v>
      </c>
      <c r="S652" s="16">
        <f t="shared" si="54"/>
        <v>41932.036851851852</v>
      </c>
      <c r="T652" s="16">
        <f t="shared" si="55"/>
        <v>41992.078518518523</v>
      </c>
      <c r="U652" s="20">
        <f t="shared" si="5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2"/>
        <v>101</v>
      </c>
      <c r="P653">
        <f t="shared" si="53"/>
        <v>239.35</v>
      </c>
      <c r="Q653" s="12" t="s">
        <v>8317</v>
      </c>
      <c r="R653" t="s">
        <v>8319</v>
      </c>
      <c r="S653" s="16">
        <f t="shared" si="54"/>
        <v>41956.017488425925</v>
      </c>
      <c r="T653" s="16">
        <f t="shared" si="55"/>
        <v>41986.017488425925</v>
      </c>
      <c r="U653" s="20">
        <f t="shared" si="5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2"/>
        <v>100</v>
      </c>
      <c r="P654">
        <f t="shared" si="53"/>
        <v>107.64</v>
      </c>
      <c r="Q654" s="12" t="s">
        <v>8317</v>
      </c>
      <c r="R654" t="s">
        <v>8319</v>
      </c>
      <c r="S654" s="16">
        <f t="shared" si="54"/>
        <v>42675.690393518518</v>
      </c>
      <c r="T654" s="16">
        <f t="shared" si="55"/>
        <v>42705.732060185182</v>
      </c>
      <c r="U654" s="20">
        <f t="shared" si="5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2"/>
        <v>141</v>
      </c>
      <c r="P655">
        <f t="shared" si="53"/>
        <v>95.83</v>
      </c>
      <c r="Q655" s="12" t="s">
        <v>8317</v>
      </c>
      <c r="R655" t="s">
        <v>8319</v>
      </c>
      <c r="S655" s="16">
        <f t="shared" si="54"/>
        <v>42199.618518518517</v>
      </c>
      <c r="T655" s="16">
        <f t="shared" si="55"/>
        <v>42236.618518518517</v>
      </c>
      <c r="U655" s="20">
        <f t="shared" si="5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2"/>
        <v>267</v>
      </c>
      <c r="P656">
        <f t="shared" si="53"/>
        <v>31.66</v>
      </c>
      <c r="Q656" s="12" t="s">
        <v>8317</v>
      </c>
      <c r="R656" t="s">
        <v>8319</v>
      </c>
      <c r="S656" s="16">
        <f t="shared" si="54"/>
        <v>42163.957326388889</v>
      </c>
      <c r="T656" s="16">
        <f t="shared" si="55"/>
        <v>42193.957326388889</v>
      </c>
      <c r="U656" s="20">
        <f t="shared" si="5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2"/>
        <v>147</v>
      </c>
      <c r="P657">
        <f t="shared" si="53"/>
        <v>42.89</v>
      </c>
      <c r="Q657" s="12" t="s">
        <v>8317</v>
      </c>
      <c r="R657" t="s">
        <v>8319</v>
      </c>
      <c r="S657" s="16">
        <f t="shared" si="54"/>
        <v>42045.957314814819</v>
      </c>
      <c r="T657" s="16">
        <f t="shared" si="55"/>
        <v>42075.915648148148</v>
      </c>
      <c r="U657" s="20">
        <f t="shared" si="5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2"/>
        <v>214</v>
      </c>
      <c r="P658">
        <f t="shared" si="53"/>
        <v>122.74</v>
      </c>
      <c r="Q658" s="12" t="s">
        <v>8317</v>
      </c>
      <c r="R658" t="s">
        <v>8319</v>
      </c>
      <c r="S658" s="16">
        <f t="shared" si="54"/>
        <v>42417.804618055554</v>
      </c>
      <c r="T658" s="16">
        <f t="shared" si="55"/>
        <v>42477.762951388882</v>
      </c>
      <c r="U658" s="20">
        <f t="shared" si="5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2"/>
        <v>126</v>
      </c>
      <c r="P659">
        <f t="shared" si="53"/>
        <v>190.45</v>
      </c>
      <c r="Q659" s="12" t="s">
        <v>8317</v>
      </c>
      <c r="R659" t="s">
        <v>8319</v>
      </c>
      <c r="S659" s="16">
        <f t="shared" si="54"/>
        <v>42331.84574074074</v>
      </c>
      <c r="T659" s="16">
        <f t="shared" si="55"/>
        <v>42361.84574074074</v>
      </c>
      <c r="U659" s="20">
        <f t="shared" si="5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2"/>
        <v>104</v>
      </c>
      <c r="P660">
        <f t="shared" si="53"/>
        <v>109.34</v>
      </c>
      <c r="Q660" s="12" t="s">
        <v>8317</v>
      </c>
      <c r="R660" t="s">
        <v>8319</v>
      </c>
      <c r="S660" s="16">
        <f t="shared" si="54"/>
        <v>42179.160752314812</v>
      </c>
      <c r="T660" s="16">
        <f t="shared" si="55"/>
        <v>42211.75</v>
      </c>
      <c r="U660" s="20">
        <f t="shared" si="5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2"/>
        <v>101</v>
      </c>
      <c r="P661">
        <f t="shared" si="53"/>
        <v>143.66999999999999</v>
      </c>
      <c r="Q661" s="12" t="s">
        <v>8317</v>
      </c>
      <c r="R661" t="s">
        <v>8319</v>
      </c>
      <c r="S661" s="16">
        <f t="shared" si="54"/>
        <v>42209.593692129631</v>
      </c>
      <c r="T661" s="16">
        <f t="shared" si="55"/>
        <v>42239.593692129631</v>
      </c>
      <c r="U661" s="20">
        <f t="shared" si="5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2"/>
        <v>3</v>
      </c>
      <c r="P662">
        <f t="shared" si="53"/>
        <v>84.94</v>
      </c>
      <c r="Q662" s="12" t="s">
        <v>8317</v>
      </c>
      <c r="R662" t="s">
        <v>8319</v>
      </c>
      <c r="S662" s="16">
        <f t="shared" si="54"/>
        <v>41922.741655092592</v>
      </c>
      <c r="T662" s="16">
        <f t="shared" si="55"/>
        <v>41952.783321759263</v>
      </c>
      <c r="U662" s="20">
        <f t="shared" si="5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2"/>
        <v>1</v>
      </c>
      <c r="P663">
        <f t="shared" si="53"/>
        <v>10.56</v>
      </c>
      <c r="Q663" s="12" t="s">
        <v>8317</v>
      </c>
      <c r="R663" t="s">
        <v>8319</v>
      </c>
      <c r="S663" s="16">
        <f t="shared" si="54"/>
        <v>42636.645358796297</v>
      </c>
      <c r="T663" s="16">
        <f t="shared" si="55"/>
        <v>42666.645358796297</v>
      </c>
      <c r="U663" s="20">
        <f t="shared" si="5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2"/>
        <v>0</v>
      </c>
      <c r="P664">
        <f t="shared" si="53"/>
        <v>39</v>
      </c>
      <c r="Q664" s="12" t="s">
        <v>8317</v>
      </c>
      <c r="R664" t="s">
        <v>8319</v>
      </c>
      <c r="S664" s="16">
        <f t="shared" si="54"/>
        <v>41990.438043981485</v>
      </c>
      <c r="T664" s="16">
        <f t="shared" si="55"/>
        <v>42020.438043981485</v>
      </c>
      <c r="U664" s="20">
        <f t="shared" si="5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2"/>
        <v>0</v>
      </c>
      <c r="P665">
        <f t="shared" si="53"/>
        <v>100</v>
      </c>
      <c r="Q665" s="12" t="s">
        <v>8317</v>
      </c>
      <c r="R665" t="s">
        <v>8319</v>
      </c>
      <c r="S665" s="16">
        <f t="shared" si="54"/>
        <v>42173.843240740738</v>
      </c>
      <c r="T665" s="16">
        <f t="shared" si="55"/>
        <v>42203.843240740738</v>
      </c>
      <c r="U665" s="20">
        <f t="shared" si="5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2"/>
        <v>8</v>
      </c>
      <c r="P666">
        <f t="shared" si="53"/>
        <v>31.17</v>
      </c>
      <c r="Q666" s="12" t="s">
        <v>8317</v>
      </c>
      <c r="R666" t="s">
        <v>8319</v>
      </c>
      <c r="S666" s="16">
        <f t="shared" si="54"/>
        <v>42077.666377314818</v>
      </c>
      <c r="T666" s="16">
        <f t="shared" si="55"/>
        <v>42107.666377314818</v>
      </c>
      <c r="U666" s="20">
        <f t="shared" si="5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2"/>
        <v>19</v>
      </c>
      <c r="P667">
        <f t="shared" si="53"/>
        <v>155.33000000000001</v>
      </c>
      <c r="Q667" s="12" t="s">
        <v>8317</v>
      </c>
      <c r="R667" t="s">
        <v>8319</v>
      </c>
      <c r="S667" s="16">
        <f t="shared" si="54"/>
        <v>42688.711354166662</v>
      </c>
      <c r="T667" s="16">
        <f t="shared" si="55"/>
        <v>42748.711354166662</v>
      </c>
      <c r="U667" s="20">
        <f t="shared" si="5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2"/>
        <v>0</v>
      </c>
      <c r="P668">
        <f t="shared" si="53"/>
        <v>2</v>
      </c>
      <c r="Q668" s="12" t="s">
        <v>8317</v>
      </c>
      <c r="R668" t="s">
        <v>8319</v>
      </c>
      <c r="S668" s="16">
        <f t="shared" si="54"/>
        <v>41838.832152777781</v>
      </c>
      <c r="T668" s="16">
        <f t="shared" si="55"/>
        <v>41868.832152777781</v>
      </c>
      <c r="U668" s="20">
        <f t="shared" si="5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2"/>
        <v>10</v>
      </c>
      <c r="P669">
        <f t="shared" si="53"/>
        <v>178.93</v>
      </c>
      <c r="Q669" s="12" t="s">
        <v>8317</v>
      </c>
      <c r="R669" t="s">
        <v>8319</v>
      </c>
      <c r="S669" s="16">
        <f t="shared" si="54"/>
        <v>42632.373414351852</v>
      </c>
      <c r="T669" s="16">
        <f t="shared" si="55"/>
        <v>42672.373414351852</v>
      </c>
      <c r="U669" s="20">
        <f t="shared" si="5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2"/>
        <v>5</v>
      </c>
      <c r="P670">
        <f t="shared" si="53"/>
        <v>27.36</v>
      </c>
      <c r="Q670" s="12" t="s">
        <v>8317</v>
      </c>
      <c r="R670" t="s">
        <v>8319</v>
      </c>
      <c r="S670" s="16">
        <f t="shared" si="54"/>
        <v>42090.831273148149</v>
      </c>
      <c r="T670" s="16">
        <f t="shared" si="55"/>
        <v>42135.831273148149</v>
      </c>
      <c r="U670" s="20">
        <f t="shared" si="5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2"/>
        <v>22</v>
      </c>
      <c r="P671">
        <f t="shared" si="53"/>
        <v>1536.25</v>
      </c>
      <c r="Q671" s="12" t="s">
        <v>8317</v>
      </c>
      <c r="R671" t="s">
        <v>8319</v>
      </c>
      <c r="S671" s="16">
        <f t="shared" si="54"/>
        <v>42527.625671296293</v>
      </c>
      <c r="T671" s="16">
        <f t="shared" si="55"/>
        <v>42557.625671296293</v>
      </c>
      <c r="U671" s="20">
        <f t="shared" si="5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2"/>
        <v>29</v>
      </c>
      <c r="P672">
        <f t="shared" si="53"/>
        <v>85</v>
      </c>
      <c r="Q672" s="12" t="s">
        <v>8317</v>
      </c>
      <c r="R672" t="s">
        <v>8319</v>
      </c>
      <c r="S672" s="16">
        <f t="shared" si="54"/>
        <v>42506.709722222222</v>
      </c>
      <c r="T672" s="16">
        <f t="shared" si="55"/>
        <v>42540.340277777781</v>
      </c>
      <c r="U672" s="20">
        <f t="shared" si="5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2"/>
        <v>39</v>
      </c>
      <c r="P673">
        <f t="shared" si="53"/>
        <v>788.53</v>
      </c>
      <c r="Q673" s="12" t="s">
        <v>8317</v>
      </c>
      <c r="R673" t="s">
        <v>8319</v>
      </c>
      <c r="S673" s="16">
        <f t="shared" si="54"/>
        <v>41984.692731481482</v>
      </c>
      <c r="T673" s="16">
        <f t="shared" si="55"/>
        <v>42018.166666666672</v>
      </c>
      <c r="U673" s="20">
        <f t="shared" si="5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ref="O674:O737" si="57">ROUND(E674/D674 * 100,0)</f>
        <v>22</v>
      </c>
      <c r="P674">
        <f t="shared" si="53"/>
        <v>50.3</v>
      </c>
      <c r="Q674" s="12" t="s">
        <v>8317</v>
      </c>
      <c r="R674" t="s">
        <v>8319</v>
      </c>
      <c r="S674" s="16">
        <f t="shared" si="54"/>
        <v>41974.219490740739</v>
      </c>
      <c r="T674" s="16">
        <f t="shared" si="55"/>
        <v>42005.207638888889</v>
      </c>
      <c r="U674" s="20">
        <f t="shared" si="5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7"/>
        <v>0</v>
      </c>
      <c r="P675">
        <f t="shared" si="53"/>
        <v>68.33</v>
      </c>
      <c r="Q675" s="12" t="s">
        <v>8317</v>
      </c>
      <c r="R675" t="s">
        <v>8319</v>
      </c>
      <c r="S675" s="16">
        <f t="shared" si="54"/>
        <v>41838.840474537035</v>
      </c>
      <c r="T675" s="16">
        <f t="shared" si="55"/>
        <v>41883.840474537035</v>
      </c>
      <c r="U675" s="20">
        <f t="shared" si="5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7"/>
        <v>0</v>
      </c>
      <c r="P676">
        <f t="shared" si="53"/>
        <v>7.5</v>
      </c>
      <c r="Q676" s="12" t="s">
        <v>8317</v>
      </c>
      <c r="R676" t="s">
        <v>8319</v>
      </c>
      <c r="S676" s="16">
        <f t="shared" si="54"/>
        <v>41803.116053240738</v>
      </c>
      <c r="T676" s="16">
        <f t="shared" si="55"/>
        <v>41863.116053240738</v>
      </c>
      <c r="U676" s="20">
        <f t="shared" si="5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7"/>
        <v>15</v>
      </c>
      <c r="P677">
        <f t="shared" si="53"/>
        <v>34.270000000000003</v>
      </c>
      <c r="Q677" s="12" t="s">
        <v>8317</v>
      </c>
      <c r="R677" t="s">
        <v>8319</v>
      </c>
      <c r="S677" s="16">
        <f t="shared" si="54"/>
        <v>41975.930601851855</v>
      </c>
      <c r="T677" s="16">
        <f t="shared" si="55"/>
        <v>42005.290972222225</v>
      </c>
      <c r="U677" s="20">
        <f t="shared" si="5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7"/>
        <v>1</v>
      </c>
      <c r="P678">
        <f t="shared" si="53"/>
        <v>61.29</v>
      </c>
      <c r="Q678" s="12" t="s">
        <v>8317</v>
      </c>
      <c r="R678" t="s">
        <v>8319</v>
      </c>
      <c r="S678" s="16">
        <f t="shared" si="54"/>
        <v>42012.768298611118</v>
      </c>
      <c r="T678" s="16">
        <f t="shared" si="55"/>
        <v>42042.768298611118</v>
      </c>
      <c r="U678" s="20">
        <f t="shared" si="5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7"/>
        <v>26</v>
      </c>
      <c r="P679">
        <f t="shared" si="53"/>
        <v>133.25</v>
      </c>
      <c r="Q679" s="12" t="s">
        <v>8317</v>
      </c>
      <c r="R679" t="s">
        <v>8319</v>
      </c>
      <c r="S679" s="16">
        <f t="shared" si="54"/>
        <v>42504.403877314813</v>
      </c>
      <c r="T679" s="16">
        <f t="shared" si="55"/>
        <v>42549.403877314813</v>
      </c>
      <c r="U679" s="20">
        <f t="shared" si="5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7"/>
        <v>4</v>
      </c>
      <c r="P680">
        <f t="shared" si="53"/>
        <v>65.180000000000007</v>
      </c>
      <c r="Q680" s="12" t="s">
        <v>8317</v>
      </c>
      <c r="R680" t="s">
        <v>8319</v>
      </c>
      <c r="S680" s="16">
        <f t="shared" si="54"/>
        <v>42481.376597222217</v>
      </c>
      <c r="T680" s="16">
        <f t="shared" si="55"/>
        <v>42511.376597222217</v>
      </c>
      <c r="U680" s="20">
        <f t="shared" si="5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7"/>
        <v>15</v>
      </c>
      <c r="P681">
        <f t="shared" si="53"/>
        <v>93.9</v>
      </c>
      <c r="Q681" s="12" t="s">
        <v>8317</v>
      </c>
      <c r="R681" t="s">
        <v>8319</v>
      </c>
      <c r="S681" s="16">
        <f t="shared" si="54"/>
        <v>42556.695706018523</v>
      </c>
      <c r="T681" s="16">
        <f t="shared" si="55"/>
        <v>42616.695706018523</v>
      </c>
      <c r="U681" s="20">
        <f t="shared" si="5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7"/>
        <v>26</v>
      </c>
      <c r="P682">
        <f t="shared" si="53"/>
        <v>150.65</v>
      </c>
      <c r="Q682" s="12" t="s">
        <v>8317</v>
      </c>
      <c r="R682" t="s">
        <v>8319</v>
      </c>
      <c r="S682" s="16">
        <f t="shared" si="54"/>
        <v>41864.501516203702</v>
      </c>
      <c r="T682" s="16">
        <f t="shared" si="55"/>
        <v>41899.501516203702</v>
      </c>
      <c r="U682" s="20">
        <f t="shared" si="5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7"/>
        <v>0</v>
      </c>
      <c r="P683">
        <f t="shared" si="53"/>
        <v>1</v>
      </c>
      <c r="Q683" s="12" t="s">
        <v>8317</v>
      </c>
      <c r="R683" t="s">
        <v>8319</v>
      </c>
      <c r="S683" s="16">
        <f t="shared" si="54"/>
        <v>42639.805601851855</v>
      </c>
      <c r="T683" s="16">
        <f t="shared" si="55"/>
        <v>42669.805601851855</v>
      </c>
      <c r="U683" s="20">
        <f t="shared" si="5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7"/>
        <v>0</v>
      </c>
      <c r="P684">
        <f t="shared" si="53"/>
        <v>13.25</v>
      </c>
      <c r="Q684" s="12" t="s">
        <v>8317</v>
      </c>
      <c r="R684" t="s">
        <v>8319</v>
      </c>
      <c r="S684" s="16">
        <f t="shared" si="54"/>
        <v>42778.765300925923</v>
      </c>
      <c r="T684" s="16">
        <f t="shared" si="55"/>
        <v>42808.723634259266</v>
      </c>
      <c r="U684" s="20">
        <f t="shared" si="5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7"/>
        <v>1</v>
      </c>
      <c r="P685">
        <f t="shared" si="53"/>
        <v>99.33</v>
      </c>
      <c r="Q685" s="12" t="s">
        <v>8317</v>
      </c>
      <c r="R685" t="s">
        <v>8319</v>
      </c>
      <c r="S685" s="16">
        <f t="shared" si="54"/>
        <v>42634.900046296301</v>
      </c>
      <c r="T685" s="16">
        <f t="shared" si="55"/>
        <v>42674.900046296301</v>
      </c>
      <c r="U685" s="20">
        <f t="shared" si="5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7"/>
        <v>7</v>
      </c>
      <c r="P686">
        <f t="shared" si="53"/>
        <v>177.39</v>
      </c>
      <c r="Q686" s="12" t="s">
        <v>8317</v>
      </c>
      <c r="R686" t="s">
        <v>8319</v>
      </c>
      <c r="S686" s="16">
        <f t="shared" si="54"/>
        <v>41809.473275462966</v>
      </c>
      <c r="T686" s="16">
        <f t="shared" si="55"/>
        <v>41845.125</v>
      </c>
      <c r="U686" s="20">
        <f t="shared" si="5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7"/>
        <v>28</v>
      </c>
      <c r="P687">
        <f t="shared" si="53"/>
        <v>55.3</v>
      </c>
      <c r="Q687" s="12" t="s">
        <v>8317</v>
      </c>
      <c r="R687" t="s">
        <v>8319</v>
      </c>
      <c r="S687" s="16">
        <f t="shared" si="54"/>
        <v>41971.866574074069</v>
      </c>
      <c r="T687" s="16">
        <f t="shared" si="55"/>
        <v>42016.866574074069</v>
      </c>
      <c r="U687" s="20">
        <f t="shared" si="5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7"/>
        <v>0</v>
      </c>
      <c r="P688">
        <f t="shared" si="53"/>
        <v>0</v>
      </c>
      <c r="Q688" s="12" t="s">
        <v>8317</v>
      </c>
      <c r="R688" t="s">
        <v>8319</v>
      </c>
      <c r="S688" s="16">
        <f t="shared" si="54"/>
        <v>42189.673263888893</v>
      </c>
      <c r="T688" s="16">
        <f t="shared" si="55"/>
        <v>42219.673263888893</v>
      </c>
      <c r="U688" s="20">
        <f t="shared" si="5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7"/>
        <v>4</v>
      </c>
      <c r="P689">
        <f t="shared" si="53"/>
        <v>591.66999999999996</v>
      </c>
      <c r="Q689" s="12" t="s">
        <v>8317</v>
      </c>
      <c r="R689" t="s">
        <v>8319</v>
      </c>
      <c r="S689" s="16">
        <f t="shared" si="54"/>
        <v>42711.750613425931</v>
      </c>
      <c r="T689" s="16">
        <f t="shared" si="55"/>
        <v>42771.750613425931</v>
      </c>
      <c r="U689" s="20">
        <f t="shared" si="5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7"/>
        <v>73</v>
      </c>
      <c r="P690">
        <f t="shared" si="53"/>
        <v>405.5</v>
      </c>
      <c r="Q690" s="12" t="s">
        <v>8317</v>
      </c>
      <c r="R690" t="s">
        <v>8319</v>
      </c>
      <c r="S690" s="16">
        <f t="shared" si="54"/>
        <v>42262.104780092588</v>
      </c>
      <c r="T690" s="16">
        <f t="shared" si="55"/>
        <v>42292.104780092588</v>
      </c>
      <c r="U690" s="20">
        <f t="shared" si="5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7"/>
        <v>58</v>
      </c>
      <c r="P691">
        <f t="shared" si="53"/>
        <v>343.15</v>
      </c>
      <c r="Q691" s="12" t="s">
        <v>8317</v>
      </c>
      <c r="R691" t="s">
        <v>8319</v>
      </c>
      <c r="S691" s="16">
        <f t="shared" si="54"/>
        <v>42675.66778935185</v>
      </c>
      <c r="T691" s="16">
        <f t="shared" si="55"/>
        <v>42712.207638888889</v>
      </c>
      <c r="U691" s="20">
        <f t="shared" si="5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7"/>
        <v>12</v>
      </c>
      <c r="P692">
        <f t="shared" si="53"/>
        <v>72.59</v>
      </c>
      <c r="Q692" s="12" t="s">
        <v>8317</v>
      </c>
      <c r="R692" t="s">
        <v>8319</v>
      </c>
      <c r="S692" s="16">
        <f t="shared" si="54"/>
        <v>42579.634733796294</v>
      </c>
      <c r="T692" s="16">
        <f t="shared" si="55"/>
        <v>42622.25</v>
      </c>
      <c r="U692" s="20">
        <f t="shared" si="5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7"/>
        <v>1</v>
      </c>
      <c r="P693">
        <f t="shared" si="53"/>
        <v>26</v>
      </c>
      <c r="Q693" s="12" t="s">
        <v>8317</v>
      </c>
      <c r="R693" t="s">
        <v>8319</v>
      </c>
      <c r="S693" s="16">
        <f t="shared" si="54"/>
        <v>42158.028310185182</v>
      </c>
      <c r="T693" s="16">
        <f t="shared" si="55"/>
        <v>42186.028310185182</v>
      </c>
      <c r="U693" s="20">
        <f t="shared" si="5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7"/>
        <v>7</v>
      </c>
      <c r="P694">
        <f t="shared" si="53"/>
        <v>6.5</v>
      </c>
      <c r="Q694" s="12" t="s">
        <v>8317</v>
      </c>
      <c r="R694" t="s">
        <v>8319</v>
      </c>
      <c r="S694" s="16">
        <f t="shared" si="54"/>
        <v>42696.37572916667</v>
      </c>
      <c r="T694" s="16">
        <f t="shared" si="55"/>
        <v>42726.37572916667</v>
      </c>
      <c r="U694" s="20">
        <f t="shared" si="5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7"/>
        <v>35</v>
      </c>
      <c r="P695">
        <f t="shared" si="53"/>
        <v>119.39</v>
      </c>
      <c r="Q695" s="12" t="s">
        <v>8317</v>
      </c>
      <c r="R695" t="s">
        <v>8319</v>
      </c>
      <c r="S695" s="16">
        <f t="shared" si="54"/>
        <v>42094.808182870373</v>
      </c>
      <c r="T695" s="16">
        <f t="shared" si="55"/>
        <v>42124.808182870373</v>
      </c>
      <c r="U695" s="20">
        <f t="shared" si="5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7"/>
        <v>0</v>
      </c>
      <c r="P696">
        <f t="shared" si="53"/>
        <v>84.29</v>
      </c>
      <c r="Q696" s="12" t="s">
        <v>8317</v>
      </c>
      <c r="R696" t="s">
        <v>8319</v>
      </c>
      <c r="S696" s="16">
        <f t="shared" si="54"/>
        <v>42737.663877314815</v>
      </c>
      <c r="T696" s="16">
        <f t="shared" si="55"/>
        <v>42767.663877314815</v>
      </c>
      <c r="U696" s="20">
        <f t="shared" si="5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7"/>
        <v>1</v>
      </c>
      <c r="P697">
        <f t="shared" si="53"/>
        <v>90.86</v>
      </c>
      <c r="Q697" s="12" t="s">
        <v>8317</v>
      </c>
      <c r="R697" t="s">
        <v>8319</v>
      </c>
      <c r="S697" s="16">
        <f t="shared" si="54"/>
        <v>41913.521064814813</v>
      </c>
      <c r="T697" s="16">
        <f t="shared" si="55"/>
        <v>41943.521064814813</v>
      </c>
      <c r="U697" s="20">
        <f t="shared" si="5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7"/>
        <v>0</v>
      </c>
      <c r="P698">
        <f t="shared" si="53"/>
        <v>1</v>
      </c>
      <c r="Q698" s="12" t="s">
        <v>8317</v>
      </c>
      <c r="R698" t="s">
        <v>8319</v>
      </c>
      <c r="S698" s="16">
        <f t="shared" si="54"/>
        <v>41815.927106481482</v>
      </c>
      <c r="T698" s="16">
        <f t="shared" si="55"/>
        <v>41845.927106481482</v>
      </c>
      <c r="U698" s="20">
        <f t="shared" si="5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7"/>
        <v>46</v>
      </c>
      <c r="P699">
        <f t="shared" si="53"/>
        <v>20.34</v>
      </c>
      <c r="Q699" s="12" t="s">
        <v>8317</v>
      </c>
      <c r="R699" t="s">
        <v>8319</v>
      </c>
      <c r="S699" s="16">
        <f t="shared" si="54"/>
        <v>42388.523020833338</v>
      </c>
      <c r="T699" s="16">
        <f t="shared" si="55"/>
        <v>42403.523020833338</v>
      </c>
      <c r="U699" s="20">
        <f t="shared" si="5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7"/>
        <v>15</v>
      </c>
      <c r="P700">
        <f t="shared" si="53"/>
        <v>530.69000000000005</v>
      </c>
      <c r="Q700" s="12" t="s">
        <v>8317</v>
      </c>
      <c r="R700" t="s">
        <v>8319</v>
      </c>
      <c r="S700" s="16">
        <f t="shared" si="54"/>
        <v>41866.931076388886</v>
      </c>
      <c r="T700" s="16">
        <f t="shared" si="55"/>
        <v>41900.083333333336</v>
      </c>
      <c r="U700" s="20">
        <f t="shared" si="5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7"/>
        <v>82</v>
      </c>
      <c r="P701">
        <f t="shared" si="53"/>
        <v>120.39</v>
      </c>
      <c r="Q701" s="12" t="s">
        <v>8317</v>
      </c>
      <c r="R701" t="s">
        <v>8319</v>
      </c>
      <c r="S701" s="16">
        <f t="shared" si="54"/>
        <v>41563.485509259262</v>
      </c>
      <c r="T701" s="16">
        <f t="shared" si="55"/>
        <v>41600.666666666664</v>
      </c>
      <c r="U701" s="20">
        <f t="shared" si="5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7"/>
        <v>3</v>
      </c>
      <c r="P702">
        <f t="shared" si="53"/>
        <v>13</v>
      </c>
      <c r="Q702" s="12" t="s">
        <v>8317</v>
      </c>
      <c r="R702" t="s">
        <v>8319</v>
      </c>
      <c r="S702" s="16">
        <f t="shared" si="54"/>
        <v>42715.688437500001</v>
      </c>
      <c r="T702" s="16">
        <f t="shared" si="55"/>
        <v>42745.688437500001</v>
      </c>
      <c r="U702" s="20">
        <f t="shared" si="5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7"/>
        <v>27</v>
      </c>
      <c r="P703">
        <f t="shared" si="53"/>
        <v>291.33</v>
      </c>
      <c r="Q703" s="12" t="s">
        <v>8317</v>
      </c>
      <c r="R703" t="s">
        <v>8319</v>
      </c>
      <c r="S703" s="16">
        <f t="shared" si="54"/>
        <v>41813.662962962961</v>
      </c>
      <c r="T703" s="16">
        <f t="shared" si="55"/>
        <v>41843.662962962961</v>
      </c>
      <c r="U703" s="20">
        <f t="shared" si="5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7"/>
        <v>31</v>
      </c>
      <c r="P704">
        <f t="shared" si="53"/>
        <v>124.92</v>
      </c>
      <c r="Q704" s="12" t="s">
        <v>8317</v>
      </c>
      <c r="R704" t="s">
        <v>8319</v>
      </c>
      <c r="S704" s="16">
        <f t="shared" si="54"/>
        <v>42668.726701388892</v>
      </c>
      <c r="T704" s="16">
        <f t="shared" si="55"/>
        <v>42698.768368055549</v>
      </c>
      <c r="U704" s="20">
        <f t="shared" si="5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7"/>
        <v>6</v>
      </c>
      <c r="P705">
        <f t="shared" si="53"/>
        <v>119.57</v>
      </c>
      <c r="Q705" s="12" t="s">
        <v>8317</v>
      </c>
      <c r="R705" t="s">
        <v>8319</v>
      </c>
      <c r="S705" s="16">
        <f t="shared" si="54"/>
        <v>42711.950798611113</v>
      </c>
      <c r="T705" s="16">
        <f t="shared" si="55"/>
        <v>42766.98055555555</v>
      </c>
      <c r="U705" s="20">
        <f t="shared" si="5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7"/>
        <v>1</v>
      </c>
      <c r="P706">
        <f t="shared" si="53"/>
        <v>120.25</v>
      </c>
      <c r="Q706" s="12" t="s">
        <v>8317</v>
      </c>
      <c r="R706" t="s">
        <v>8319</v>
      </c>
      <c r="S706" s="16">
        <f t="shared" si="54"/>
        <v>42726.192916666667</v>
      </c>
      <c r="T706" s="16">
        <f t="shared" si="55"/>
        <v>42786.192916666667</v>
      </c>
      <c r="U706" s="20">
        <f t="shared" si="5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7"/>
        <v>1</v>
      </c>
      <c r="P707">
        <f t="shared" ref="P707:P770" si="58">IFERROR(ROUND(E707/L707, 2), 0)</f>
        <v>195.4</v>
      </c>
      <c r="Q707" s="12" t="s">
        <v>8317</v>
      </c>
      <c r="R707" t="s">
        <v>8319</v>
      </c>
      <c r="S707" s="16">
        <f t="shared" ref="S707:S770" si="59">(((J707/60)/60)/24)+DATE(1970,1,1)</f>
        <v>42726.491643518515</v>
      </c>
      <c r="T707" s="16">
        <f t="shared" ref="T707:T770" si="60">(((I707/60)/60)/24)+DATE(1970,1,1)</f>
        <v>42756.491643518515</v>
      </c>
      <c r="U707" s="20">
        <f t="shared" ref="U707:U770" si="61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7"/>
        <v>0</v>
      </c>
      <c r="P708">
        <f t="shared" si="58"/>
        <v>0</v>
      </c>
      <c r="Q708" s="12" t="s">
        <v>8317</v>
      </c>
      <c r="R708" t="s">
        <v>8319</v>
      </c>
      <c r="S708" s="16">
        <f t="shared" si="59"/>
        <v>42676.995173611111</v>
      </c>
      <c r="T708" s="16">
        <f t="shared" si="60"/>
        <v>42718.777083333334</v>
      </c>
      <c r="U708" s="20">
        <f t="shared" si="61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7"/>
        <v>79</v>
      </c>
      <c r="P709">
        <f t="shared" si="58"/>
        <v>117.7</v>
      </c>
      <c r="Q709" s="12" t="s">
        <v>8317</v>
      </c>
      <c r="R709" t="s">
        <v>8319</v>
      </c>
      <c r="S709" s="16">
        <f t="shared" si="59"/>
        <v>42696.663506944446</v>
      </c>
      <c r="T709" s="16">
        <f t="shared" si="60"/>
        <v>42736.663506944446</v>
      </c>
      <c r="U709" s="20">
        <f t="shared" si="61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7"/>
        <v>22</v>
      </c>
      <c r="P710">
        <f t="shared" si="58"/>
        <v>23.95</v>
      </c>
      <c r="Q710" s="12" t="s">
        <v>8317</v>
      </c>
      <c r="R710" t="s">
        <v>8319</v>
      </c>
      <c r="S710" s="16">
        <f t="shared" si="59"/>
        <v>41835.581018518518</v>
      </c>
      <c r="T710" s="16">
        <f t="shared" si="60"/>
        <v>41895.581018518518</v>
      </c>
      <c r="U710" s="20">
        <f t="shared" si="61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7"/>
        <v>0</v>
      </c>
      <c r="P711">
        <f t="shared" si="58"/>
        <v>30.5</v>
      </c>
      <c r="Q711" s="12" t="s">
        <v>8317</v>
      </c>
      <c r="R711" t="s">
        <v>8319</v>
      </c>
      <c r="S711" s="16">
        <f t="shared" si="59"/>
        <v>41948.041192129633</v>
      </c>
      <c r="T711" s="16">
        <f t="shared" si="60"/>
        <v>41978.041192129633</v>
      </c>
      <c r="U711" s="20">
        <f t="shared" si="61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7"/>
        <v>0</v>
      </c>
      <c r="P712">
        <f t="shared" si="58"/>
        <v>0</v>
      </c>
      <c r="Q712" s="12" t="s">
        <v>8317</v>
      </c>
      <c r="R712" t="s">
        <v>8319</v>
      </c>
      <c r="S712" s="16">
        <f t="shared" si="59"/>
        <v>41837.984976851854</v>
      </c>
      <c r="T712" s="16">
        <f t="shared" si="60"/>
        <v>41871.030555555553</v>
      </c>
      <c r="U712" s="20">
        <f t="shared" si="61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7"/>
        <v>34</v>
      </c>
      <c r="P713">
        <f t="shared" si="58"/>
        <v>99.97</v>
      </c>
      <c r="Q713" s="12" t="s">
        <v>8317</v>
      </c>
      <c r="R713" t="s">
        <v>8319</v>
      </c>
      <c r="S713" s="16">
        <f t="shared" si="59"/>
        <v>42678.459120370375</v>
      </c>
      <c r="T713" s="16">
        <f t="shared" si="60"/>
        <v>42718.500787037032</v>
      </c>
      <c r="U713" s="20">
        <f t="shared" si="61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7"/>
        <v>0</v>
      </c>
      <c r="P714">
        <f t="shared" si="58"/>
        <v>26.25</v>
      </c>
      <c r="Q714" s="12" t="s">
        <v>8317</v>
      </c>
      <c r="R714" t="s">
        <v>8319</v>
      </c>
      <c r="S714" s="16">
        <f t="shared" si="59"/>
        <v>42384.680925925932</v>
      </c>
      <c r="T714" s="16">
        <f t="shared" si="60"/>
        <v>42414.680925925932</v>
      </c>
      <c r="U714" s="20">
        <f t="shared" si="61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7"/>
        <v>1</v>
      </c>
      <c r="P715">
        <f t="shared" si="58"/>
        <v>199</v>
      </c>
      <c r="Q715" s="12" t="s">
        <v>8317</v>
      </c>
      <c r="R715" t="s">
        <v>8319</v>
      </c>
      <c r="S715" s="16">
        <f t="shared" si="59"/>
        <v>42496.529305555552</v>
      </c>
      <c r="T715" s="16">
        <f t="shared" si="60"/>
        <v>42526.529305555552</v>
      </c>
      <c r="U715" s="20">
        <f t="shared" si="61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7"/>
        <v>15</v>
      </c>
      <c r="P716">
        <f t="shared" si="58"/>
        <v>80.319999999999993</v>
      </c>
      <c r="Q716" s="12" t="s">
        <v>8317</v>
      </c>
      <c r="R716" t="s">
        <v>8319</v>
      </c>
      <c r="S716" s="16">
        <f t="shared" si="59"/>
        <v>42734.787986111114</v>
      </c>
      <c r="T716" s="16">
        <f t="shared" si="60"/>
        <v>42794.787986111114</v>
      </c>
      <c r="U716" s="20">
        <f t="shared" si="61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7"/>
        <v>5</v>
      </c>
      <c r="P717">
        <f t="shared" si="58"/>
        <v>115.75</v>
      </c>
      <c r="Q717" s="12" t="s">
        <v>8317</v>
      </c>
      <c r="R717" t="s">
        <v>8319</v>
      </c>
      <c r="S717" s="16">
        <f t="shared" si="59"/>
        <v>42273.090740740736</v>
      </c>
      <c r="T717" s="16">
        <f t="shared" si="60"/>
        <v>42313.132407407407</v>
      </c>
      <c r="U717" s="20">
        <f t="shared" si="61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7"/>
        <v>10</v>
      </c>
      <c r="P718">
        <f t="shared" si="58"/>
        <v>44.69</v>
      </c>
      <c r="Q718" s="12" t="s">
        <v>8317</v>
      </c>
      <c r="R718" t="s">
        <v>8319</v>
      </c>
      <c r="S718" s="16">
        <f t="shared" si="59"/>
        <v>41940.658645833333</v>
      </c>
      <c r="T718" s="16">
        <f t="shared" si="60"/>
        <v>41974</v>
      </c>
      <c r="U718" s="20">
        <f t="shared" si="61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7"/>
        <v>0</v>
      </c>
      <c r="P719">
        <f t="shared" si="58"/>
        <v>76.25</v>
      </c>
      <c r="Q719" s="12" t="s">
        <v>8317</v>
      </c>
      <c r="R719" t="s">
        <v>8319</v>
      </c>
      <c r="S719" s="16">
        <f t="shared" si="59"/>
        <v>41857.854189814818</v>
      </c>
      <c r="T719" s="16">
        <f t="shared" si="60"/>
        <v>41887.854189814818</v>
      </c>
      <c r="U719" s="20">
        <f t="shared" si="61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7"/>
        <v>1</v>
      </c>
      <c r="P720">
        <f t="shared" si="58"/>
        <v>22.5</v>
      </c>
      <c r="Q720" s="12" t="s">
        <v>8317</v>
      </c>
      <c r="R720" t="s">
        <v>8319</v>
      </c>
      <c r="S720" s="16">
        <f t="shared" si="59"/>
        <v>42752.845451388886</v>
      </c>
      <c r="T720" s="16">
        <f t="shared" si="60"/>
        <v>42784.249305555553</v>
      </c>
      <c r="U720" s="20">
        <f t="shared" si="61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7"/>
        <v>1</v>
      </c>
      <c r="P721">
        <f t="shared" si="58"/>
        <v>19.399999999999999</v>
      </c>
      <c r="Q721" s="12" t="s">
        <v>8317</v>
      </c>
      <c r="R721" t="s">
        <v>8319</v>
      </c>
      <c r="S721" s="16">
        <f t="shared" si="59"/>
        <v>42409.040231481486</v>
      </c>
      <c r="T721" s="16">
        <f t="shared" si="60"/>
        <v>42423.040231481486</v>
      </c>
      <c r="U721" s="20">
        <f t="shared" si="61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7"/>
        <v>144</v>
      </c>
      <c r="P722">
        <f t="shared" si="58"/>
        <v>66.709999999999994</v>
      </c>
      <c r="Q722" s="12" t="s">
        <v>8320</v>
      </c>
      <c r="R722" t="s">
        <v>8321</v>
      </c>
      <c r="S722" s="16">
        <f t="shared" si="59"/>
        <v>40909.649201388893</v>
      </c>
      <c r="T722" s="16">
        <f t="shared" si="60"/>
        <v>40937.649201388893</v>
      </c>
      <c r="U722" s="20">
        <f t="shared" si="61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7"/>
        <v>122</v>
      </c>
      <c r="P723">
        <f t="shared" si="58"/>
        <v>84.14</v>
      </c>
      <c r="Q723" s="12" t="s">
        <v>8320</v>
      </c>
      <c r="R723" t="s">
        <v>8321</v>
      </c>
      <c r="S723" s="16">
        <f t="shared" si="59"/>
        <v>41807.571840277778</v>
      </c>
      <c r="T723" s="16">
        <f t="shared" si="60"/>
        <v>41852.571840277778</v>
      </c>
      <c r="U723" s="20">
        <f t="shared" si="61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7"/>
        <v>132</v>
      </c>
      <c r="P724">
        <f t="shared" si="58"/>
        <v>215.73</v>
      </c>
      <c r="Q724" s="12" t="s">
        <v>8320</v>
      </c>
      <c r="R724" t="s">
        <v>8321</v>
      </c>
      <c r="S724" s="16">
        <f t="shared" si="59"/>
        <v>40977.805300925924</v>
      </c>
      <c r="T724" s="16">
        <f t="shared" si="60"/>
        <v>41007.76363425926</v>
      </c>
      <c r="U724" s="20">
        <f t="shared" si="61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7"/>
        <v>109</v>
      </c>
      <c r="P725">
        <f t="shared" si="58"/>
        <v>54.69</v>
      </c>
      <c r="Q725" s="12" t="s">
        <v>8320</v>
      </c>
      <c r="R725" t="s">
        <v>8321</v>
      </c>
      <c r="S725" s="16">
        <f t="shared" si="59"/>
        <v>42184.816539351858</v>
      </c>
      <c r="T725" s="16">
        <f t="shared" si="60"/>
        <v>42215.165972222225</v>
      </c>
      <c r="U725" s="20">
        <f t="shared" si="61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7"/>
        <v>105</v>
      </c>
      <c r="P726">
        <f t="shared" si="58"/>
        <v>51.63</v>
      </c>
      <c r="Q726" s="12" t="s">
        <v>8320</v>
      </c>
      <c r="R726" t="s">
        <v>8321</v>
      </c>
      <c r="S726" s="16">
        <f t="shared" si="59"/>
        <v>40694.638460648144</v>
      </c>
      <c r="T726" s="16">
        <f t="shared" si="60"/>
        <v>40724.638460648144</v>
      </c>
      <c r="U726" s="20">
        <f t="shared" si="61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7"/>
        <v>100</v>
      </c>
      <c r="P727">
        <f t="shared" si="58"/>
        <v>143.36000000000001</v>
      </c>
      <c r="Q727" s="12" t="s">
        <v>8320</v>
      </c>
      <c r="R727" t="s">
        <v>8321</v>
      </c>
      <c r="S727" s="16">
        <f t="shared" si="59"/>
        <v>42321.626296296294</v>
      </c>
      <c r="T727" s="16">
        <f t="shared" si="60"/>
        <v>42351.626296296294</v>
      </c>
      <c r="U727" s="20">
        <f t="shared" si="61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7"/>
        <v>101</v>
      </c>
      <c r="P728">
        <f t="shared" si="58"/>
        <v>72.430000000000007</v>
      </c>
      <c r="Q728" s="12" t="s">
        <v>8320</v>
      </c>
      <c r="R728" t="s">
        <v>8321</v>
      </c>
      <c r="S728" s="16">
        <f t="shared" si="59"/>
        <v>41346.042673611111</v>
      </c>
      <c r="T728" s="16">
        <f t="shared" si="60"/>
        <v>41376.042673611111</v>
      </c>
      <c r="U728" s="20">
        <f t="shared" si="61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7"/>
        <v>156</v>
      </c>
      <c r="P729">
        <f t="shared" si="58"/>
        <v>36.53</v>
      </c>
      <c r="Q729" s="12" t="s">
        <v>8320</v>
      </c>
      <c r="R729" t="s">
        <v>8321</v>
      </c>
      <c r="S729" s="16">
        <f t="shared" si="59"/>
        <v>41247.020243055551</v>
      </c>
      <c r="T729" s="16">
        <f t="shared" si="60"/>
        <v>41288.888888888891</v>
      </c>
      <c r="U729" s="20">
        <f t="shared" si="61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7"/>
        <v>106</v>
      </c>
      <c r="P730">
        <f t="shared" si="58"/>
        <v>60.9</v>
      </c>
      <c r="Q730" s="12" t="s">
        <v>8320</v>
      </c>
      <c r="R730" t="s">
        <v>8321</v>
      </c>
      <c r="S730" s="16">
        <f t="shared" si="59"/>
        <v>40731.837465277778</v>
      </c>
      <c r="T730" s="16">
        <f t="shared" si="60"/>
        <v>40776.837465277778</v>
      </c>
      <c r="U730" s="20">
        <f t="shared" si="61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7"/>
        <v>131</v>
      </c>
      <c r="P731">
        <f t="shared" si="58"/>
        <v>43.55</v>
      </c>
      <c r="Q731" s="12" t="s">
        <v>8320</v>
      </c>
      <c r="R731" t="s">
        <v>8321</v>
      </c>
      <c r="S731" s="16">
        <f t="shared" si="59"/>
        <v>41111.185891203706</v>
      </c>
      <c r="T731" s="16">
        <f t="shared" si="60"/>
        <v>41171.185891203706</v>
      </c>
      <c r="U731" s="20">
        <f t="shared" si="61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7"/>
        <v>132</v>
      </c>
      <c r="P732">
        <f t="shared" si="58"/>
        <v>99.77</v>
      </c>
      <c r="Q732" s="12" t="s">
        <v>8320</v>
      </c>
      <c r="R732" t="s">
        <v>8321</v>
      </c>
      <c r="S732" s="16">
        <f t="shared" si="59"/>
        <v>40854.745266203703</v>
      </c>
      <c r="T732" s="16">
        <f t="shared" si="60"/>
        <v>40884.745266203703</v>
      </c>
      <c r="U732" s="20">
        <f t="shared" si="61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7"/>
        <v>126</v>
      </c>
      <c r="P733">
        <f t="shared" si="58"/>
        <v>88.73</v>
      </c>
      <c r="Q733" s="12" t="s">
        <v>8320</v>
      </c>
      <c r="R733" t="s">
        <v>8321</v>
      </c>
      <c r="S733" s="16">
        <f t="shared" si="59"/>
        <v>40879.795682870368</v>
      </c>
      <c r="T733" s="16">
        <f t="shared" si="60"/>
        <v>40930.25</v>
      </c>
      <c r="U733" s="20">
        <f t="shared" si="61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7"/>
        <v>160</v>
      </c>
      <c r="P734">
        <f t="shared" si="58"/>
        <v>4.92</v>
      </c>
      <c r="Q734" s="12" t="s">
        <v>8320</v>
      </c>
      <c r="R734" t="s">
        <v>8321</v>
      </c>
      <c r="S734" s="16">
        <f t="shared" si="59"/>
        <v>41486.424317129626</v>
      </c>
      <c r="T734" s="16">
        <f t="shared" si="60"/>
        <v>41546.424317129626</v>
      </c>
      <c r="U734" s="20">
        <f t="shared" si="61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7"/>
        <v>120</v>
      </c>
      <c r="P735">
        <f t="shared" si="58"/>
        <v>17.82</v>
      </c>
      <c r="Q735" s="12" t="s">
        <v>8320</v>
      </c>
      <c r="R735" t="s">
        <v>8321</v>
      </c>
      <c r="S735" s="16">
        <f t="shared" si="59"/>
        <v>41598.420046296298</v>
      </c>
      <c r="T735" s="16">
        <f t="shared" si="60"/>
        <v>41628.420046296298</v>
      </c>
      <c r="U735" s="20">
        <f t="shared" si="61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7"/>
        <v>126</v>
      </c>
      <c r="P736">
        <f t="shared" si="58"/>
        <v>187.19</v>
      </c>
      <c r="Q736" s="12" t="s">
        <v>8320</v>
      </c>
      <c r="R736" t="s">
        <v>8321</v>
      </c>
      <c r="S736" s="16">
        <f t="shared" si="59"/>
        <v>42102.164583333331</v>
      </c>
      <c r="T736" s="16">
        <f t="shared" si="60"/>
        <v>42133.208333333328</v>
      </c>
      <c r="U736" s="20">
        <f t="shared" si="61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7"/>
        <v>114</v>
      </c>
      <c r="P737">
        <f t="shared" si="58"/>
        <v>234.81</v>
      </c>
      <c r="Q737" s="12" t="s">
        <v>8320</v>
      </c>
      <c r="R737" t="s">
        <v>8321</v>
      </c>
      <c r="S737" s="16">
        <f t="shared" si="59"/>
        <v>41946.029467592591</v>
      </c>
      <c r="T737" s="16">
        <f t="shared" si="60"/>
        <v>41977.027083333334</v>
      </c>
      <c r="U737" s="20">
        <f t="shared" si="61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ref="O738:O801" si="62">ROUND(E738/D738 * 100,0)</f>
        <v>315</v>
      </c>
      <c r="P738">
        <f t="shared" si="58"/>
        <v>105.05</v>
      </c>
      <c r="Q738" s="12" t="s">
        <v>8320</v>
      </c>
      <c r="R738" t="s">
        <v>8321</v>
      </c>
      <c r="S738" s="16">
        <f t="shared" si="59"/>
        <v>41579.734259259261</v>
      </c>
      <c r="T738" s="16">
        <f t="shared" si="60"/>
        <v>41599.207638888889</v>
      </c>
      <c r="U738" s="20">
        <f t="shared" si="61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2"/>
        <v>122</v>
      </c>
      <c r="P739">
        <f t="shared" si="58"/>
        <v>56.67</v>
      </c>
      <c r="Q739" s="12" t="s">
        <v>8320</v>
      </c>
      <c r="R739" t="s">
        <v>8321</v>
      </c>
      <c r="S739" s="16">
        <f t="shared" si="59"/>
        <v>41667.275312500002</v>
      </c>
      <c r="T739" s="16">
        <f t="shared" si="60"/>
        <v>41684.833333333336</v>
      </c>
      <c r="U739" s="20">
        <f t="shared" si="61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2"/>
        <v>107</v>
      </c>
      <c r="P740">
        <f t="shared" si="58"/>
        <v>39.049999999999997</v>
      </c>
      <c r="Q740" s="12" t="s">
        <v>8320</v>
      </c>
      <c r="R740" t="s">
        <v>8321</v>
      </c>
      <c r="S740" s="16">
        <f t="shared" si="59"/>
        <v>41943.604097222218</v>
      </c>
      <c r="T740" s="16">
        <f t="shared" si="60"/>
        <v>41974.207638888889</v>
      </c>
      <c r="U740" s="20">
        <f t="shared" si="61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2"/>
        <v>158</v>
      </c>
      <c r="P741">
        <f t="shared" si="58"/>
        <v>68.349999999999994</v>
      </c>
      <c r="Q741" s="12" t="s">
        <v>8320</v>
      </c>
      <c r="R741" t="s">
        <v>8321</v>
      </c>
      <c r="S741" s="16">
        <f t="shared" si="59"/>
        <v>41829.502650462964</v>
      </c>
      <c r="T741" s="16">
        <f t="shared" si="60"/>
        <v>41862.502650462964</v>
      </c>
      <c r="U741" s="20">
        <f t="shared" si="61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2"/>
        <v>107</v>
      </c>
      <c r="P742">
        <f t="shared" si="58"/>
        <v>169.58</v>
      </c>
      <c r="Q742" s="12" t="s">
        <v>8320</v>
      </c>
      <c r="R742" t="s">
        <v>8321</v>
      </c>
      <c r="S742" s="16">
        <f t="shared" si="59"/>
        <v>42162.146782407406</v>
      </c>
      <c r="T742" s="16">
        <f t="shared" si="60"/>
        <v>42176.146782407406</v>
      </c>
      <c r="U742" s="20">
        <f t="shared" si="61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2"/>
        <v>102</v>
      </c>
      <c r="P743">
        <f t="shared" si="58"/>
        <v>141.41999999999999</v>
      </c>
      <c r="Q743" s="12" t="s">
        <v>8320</v>
      </c>
      <c r="R743" t="s">
        <v>8321</v>
      </c>
      <c r="S743" s="16">
        <f t="shared" si="59"/>
        <v>41401.648217592592</v>
      </c>
      <c r="T743" s="16">
        <f t="shared" si="60"/>
        <v>41436.648217592592</v>
      </c>
      <c r="U743" s="20">
        <f t="shared" si="61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2"/>
        <v>111</v>
      </c>
      <c r="P744">
        <f t="shared" si="58"/>
        <v>67.39</v>
      </c>
      <c r="Q744" s="12" t="s">
        <v>8320</v>
      </c>
      <c r="R744" t="s">
        <v>8321</v>
      </c>
      <c r="S744" s="16">
        <f t="shared" si="59"/>
        <v>41689.917962962965</v>
      </c>
      <c r="T744" s="16">
        <f t="shared" si="60"/>
        <v>41719.876296296294</v>
      </c>
      <c r="U744" s="20">
        <f t="shared" si="61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2"/>
        <v>148</v>
      </c>
      <c r="P745">
        <f t="shared" si="58"/>
        <v>54.27</v>
      </c>
      <c r="Q745" s="12" t="s">
        <v>8320</v>
      </c>
      <c r="R745" t="s">
        <v>8321</v>
      </c>
      <c r="S745" s="16">
        <f t="shared" si="59"/>
        <v>40990.709317129629</v>
      </c>
      <c r="T745" s="16">
        <f t="shared" si="60"/>
        <v>41015.875</v>
      </c>
      <c r="U745" s="20">
        <f t="shared" si="61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2"/>
        <v>102</v>
      </c>
      <c r="P746">
        <f t="shared" si="58"/>
        <v>82.52</v>
      </c>
      <c r="Q746" s="12" t="s">
        <v>8320</v>
      </c>
      <c r="R746" t="s">
        <v>8321</v>
      </c>
      <c r="S746" s="16">
        <f t="shared" si="59"/>
        <v>41226.95721064815</v>
      </c>
      <c r="T746" s="16">
        <f t="shared" si="60"/>
        <v>41256.95721064815</v>
      </c>
      <c r="U746" s="20">
        <f t="shared" si="61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2"/>
        <v>179</v>
      </c>
      <c r="P747">
        <f t="shared" si="58"/>
        <v>53.73</v>
      </c>
      <c r="Q747" s="12" t="s">
        <v>8320</v>
      </c>
      <c r="R747" t="s">
        <v>8321</v>
      </c>
      <c r="S747" s="16">
        <f t="shared" si="59"/>
        <v>41367.572280092594</v>
      </c>
      <c r="T747" s="16">
        <f t="shared" si="60"/>
        <v>41397.572280092594</v>
      </c>
      <c r="U747" s="20">
        <f t="shared" si="61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2"/>
        <v>111</v>
      </c>
      <c r="P748">
        <f t="shared" si="58"/>
        <v>34.21</v>
      </c>
      <c r="Q748" s="12" t="s">
        <v>8320</v>
      </c>
      <c r="R748" t="s">
        <v>8321</v>
      </c>
      <c r="S748" s="16">
        <f t="shared" si="59"/>
        <v>41157.042928240742</v>
      </c>
      <c r="T748" s="16">
        <f t="shared" si="60"/>
        <v>41175.165972222225</v>
      </c>
      <c r="U748" s="20">
        <f t="shared" si="61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2"/>
        <v>100</v>
      </c>
      <c r="P749">
        <f t="shared" si="58"/>
        <v>127.33</v>
      </c>
      <c r="Q749" s="12" t="s">
        <v>8320</v>
      </c>
      <c r="R749" t="s">
        <v>8321</v>
      </c>
      <c r="S749" s="16">
        <f t="shared" si="59"/>
        <v>41988.548831018517</v>
      </c>
      <c r="T749" s="16">
        <f t="shared" si="60"/>
        <v>42019.454166666663</v>
      </c>
      <c r="U749" s="20">
        <f t="shared" si="61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2"/>
        <v>100</v>
      </c>
      <c r="P750">
        <f t="shared" si="58"/>
        <v>45.57</v>
      </c>
      <c r="Q750" s="12" t="s">
        <v>8320</v>
      </c>
      <c r="R750" t="s">
        <v>8321</v>
      </c>
      <c r="S750" s="16">
        <f t="shared" si="59"/>
        <v>41831.846828703703</v>
      </c>
      <c r="T750" s="16">
        <f t="shared" si="60"/>
        <v>41861.846828703703</v>
      </c>
      <c r="U750" s="20">
        <f t="shared" si="61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2"/>
        <v>106</v>
      </c>
      <c r="P751">
        <f t="shared" si="58"/>
        <v>95.96</v>
      </c>
      <c r="Q751" s="12" t="s">
        <v>8320</v>
      </c>
      <c r="R751" t="s">
        <v>8321</v>
      </c>
      <c r="S751" s="16">
        <f t="shared" si="59"/>
        <v>42733.94131944445</v>
      </c>
      <c r="T751" s="16">
        <f t="shared" si="60"/>
        <v>42763.94131944445</v>
      </c>
      <c r="U751" s="20">
        <f t="shared" si="61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2"/>
        <v>103</v>
      </c>
      <c r="P752">
        <f t="shared" si="58"/>
        <v>77.27</v>
      </c>
      <c r="Q752" s="12" t="s">
        <v>8320</v>
      </c>
      <c r="R752" t="s">
        <v>8321</v>
      </c>
      <c r="S752" s="16">
        <f t="shared" si="59"/>
        <v>41299.878148148149</v>
      </c>
      <c r="T752" s="16">
        <f t="shared" si="60"/>
        <v>41329.878148148149</v>
      </c>
      <c r="U752" s="20">
        <f t="shared" si="61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2"/>
        <v>119</v>
      </c>
      <c r="P753">
        <f t="shared" si="58"/>
        <v>57.34</v>
      </c>
      <c r="Q753" s="12" t="s">
        <v>8320</v>
      </c>
      <c r="R753" t="s">
        <v>8321</v>
      </c>
      <c r="S753" s="16">
        <f t="shared" si="59"/>
        <v>40713.630497685182</v>
      </c>
      <c r="T753" s="16">
        <f t="shared" si="60"/>
        <v>40759.630497685182</v>
      </c>
      <c r="U753" s="20">
        <f t="shared" si="61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2"/>
        <v>112</v>
      </c>
      <c r="P754">
        <f t="shared" si="58"/>
        <v>53.19</v>
      </c>
      <c r="Q754" s="12" t="s">
        <v>8320</v>
      </c>
      <c r="R754" t="s">
        <v>8321</v>
      </c>
      <c r="S754" s="16">
        <f t="shared" si="59"/>
        <v>42639.421493055561</v>
      </c>
      <c r="T754" s="16">
        <f t="shared" si="60"/>
        <v>42659.458333333328</v>
      </c>
      <c r="U754" s="20">
        <f t="shared" si="61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2"/>
        <v>128</v>
      </c>
      <c r="P755">
        <f t="shared" si="58"/>
        <v>492.31</v>
      </c>
      <c r="Q755" s="12" t="s">
        <v>8320</v>
      </c>
      <c r="R755" t="s">
        <v>8321</v>
      </c>
      <c r="S755" s="16">
        <f t="shared" si="59"/>
        <v>42019.590173611112</v>
      </c>
      <c r="T755" s="16">
        <f t="shared" si="60"/>
        <v>42049.590173611112</v>
      </c>
      <c r="U755" s="20">
        <f t="shared" si="61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2"/>
        <v>104</v>
      </c>
      <c r="P756">
        <f t="shared" si="58"/>
        <v>42.35</v>
      </c>
      <c r="Q756" s="12" t="s">
        <v>8320</v>
      </c>
      <c r="R756" t="s">
        <v>8321</v>
      </c>
      <c r="S756" s="16">
        <f t="shared" si="59"/>
        <v>41249.749085648145</v>
      </c>
      <c r="T756" s="16">
        <f t="shared" si="60"/>
        <v>41279.749085648145</v>
      </c>
      <c r="U756" s="20">
        <f t="shared" si="61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2"/>
        <v>102</v>
      </c>
      <c r="P757">
        <f t="shared" si="58"/>
        <v>37.47</v>
      </c>
      <c r="Q757" s="12" t="s">
        <v>8320</v>
      </c>
      <c r="R757" t="s">
        <v>8321</v>
      </c>
      <c r="S757" s="16">
        <f t="shared" si="59"/>
        <v>41383.605057870373</v>
      </c>
      <c r="T757" s="16">
        <f t="shared" si="60"/>
        <v>41414.02847222222</v>
      </c>
      <c r="U757" s="20">
        <f t="shared" si="61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2"/>
        <v>118</v>
      </c>
      <c r="P758">
        <f t="shared" si="58"/>
        <v>37.450000000000003</v>
      </c>
      <c r="Q758" s="12" t="s">
        <v>8320</v>
      </c>
      <c r="R758" t="s">
        <v>8321</v>
      </c>
      <c r="S758" s="16">
        <f t="shared" si="59"/>
        <v>40590.766886574071</v>
      </c>
      <c r="T758" s="16">
        <f t="shared" si="60"/>
        <v>40651.725219907406</v>
      </c>
      <c r="U758" s="20">
        <f t="shared" si="61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2"/>
        <v>238</v>
      </c>
      <c r="P759">
        <f t="shared" si="58"/>
        <v>33.06</v>
      </c>
      <c r="Q759" s="12" t="s">
        <v>8320</v>
      </c>
      <c r="R759" t="s">
        <v>8321</v>
      </c>
      <c r="S759" s="16">
        <f t="shared" si="59"/>
        <v>41235.054560185185</v>
      </c>
      <c r="T759" s="16">
        <f t="shared" si="60"/>
        <v>41249.054560185185</v>
      </c>
      <c r="U759" s="20">
        <f t="shared" si="61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2"/>
        <v>102</v>
      </c>
      <c r="P760">
        <f t="shared" si="58"/>
        <v>134.21</v>
      </c>
      <c r="Q760" s="12" t="s">
        <v>8320</v>
      </c>
      <c r="R760" t="s">
        <v>8321</v>
      </c>
      <c r="S760" s="16">
        <f t="shared" si="59"/>
        <v>40429.836435185185</v>
      </c>
      <c r="T760" s="16">
        <f t="shared" si="60"/>
        <v>40459.836435185185</v>
      </c>
      <c r="U760" s="20">
        <f t="shared" si="61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2"/>
        <v>102</v>
      </c>
      <c r="P761">
        <f t="shared" si="58"/>
        <v>51.47</v>
      </c>
      <c r="Q761" s="12" t="s">
        <v>8320</v>
      </c>
      <c r="R761" t="s">
        <v>8321</v>
      </c>
      <c r="S761" s="16">
        <f t="shared" si="59"/>
        <v>41789.330312500002</v>
      </c>
      <c r="T761" s="16">
        <f t="shared" si="60"/>
        <v>41829.330312500002</v>
      </c>
      <c r="U761" s="20">
        <f t="shared" si="61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2"/>
        <v>0</v>
      </c>
      <c r="P762">
        <f t="shared" si="58"/>
        <v>0</v>
      </c>
      <c r="Q762" s="12" t="s">
        <v>8320</v>
      </c>
      <c r="R762" t="s">
        <v>8322</v>
      </c>
      <c r="S762" s="16">
        <f t="shared" si="59"/>
        <v>42670.764039351852</v>
      </c>
      <c r="T762" s="16">
        <f t="shared" si="60"/>
        <v>42700.805706018517</v>
      </c>
      <c r="U762" s="20">
        <f t="shared" si="61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2"/>
        <v>5</v>
      </c>
      <c r="P763">
        <f t="shared" si="58"/>
        <v>39.17</v>
      </c>
      <c r="Q763" s="12" t="s">
        <v>8320</v>
      </c>
      <c r="R763" t="s">
        <v>8322</v>
      </c>
      <c r="S763" s="16">
        <f t="shared" si="59"/>
        <v>41642.751458333332</v>
      </c>
      <c r="T763" s="16">
        <f t="shared" si="60"/>
        <v>41672.751458333332</v>
      </c>
      <c r="U763" s="20">
        <f t="shared" si="61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2"/>
        <v>0</v>
      </c>
      <c r="P764">
        <f t="shared" si="58"/>
        <v>0</v>
      </c>
      <c r="Q764" s="12" t="s">
        <v>8320</v>
      </c>
      <c r="R764" t="s">
        <v>8322</v>
      </c>
      <c r="S764" s="16">
        <f t="shared" si="59"/>
        <v>42690.858449074076</v>
      </c>
      <c r="T764" s="16">
        <f t="shared" si="60"/>
        <v>42708.25</v>
      </c>
      <c r="U764" s="20">
        <f t="shared" si="61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2"/>
        <v>0</v>
      </c>
      <c r="P765">
        <f t="shared" si="58"/>
        <v>5</v>
      </c>
      <c r="Q765" s="12" t="s">
        <v>8320</v>
      </c>
      <c r="R765" t="s">
        <v>8322</v>
      </c>
      <c r="S765" s="16">
        <f t="shared" si="59"/>
        <v>41471.446851851848</v>
      </c>
      <c r="T765" s="16">
        <f t="shared" si="60"/>
        <v>41501.446851851848</v>
      </c>
      <c r="U765" s="20">
        <f t="shared" si="61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2"/>
        <v>0</v>
      </c>
      <c r="P766">
        <f t="shared" si="58"/>
        <v>0</v>
      </c>
      <c r="Q766" s="12" t="s">
        <v>8320</v>
      </c>
      <c r="R766" t="s">
        <v>8322</v>
      </c>
      <c r="S766" s="16">
        <f t="shared" si="59"/>
        <v>42227.173159722224</v>
      </c>
      <c r="T766" s="16">
        <f t="shared" si="60"/>
        <v>42257.173159722224</v>
      </c>
      <c r="U766" s="20">
        <f t="shared" si="61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2"/>
        <v>36</v>
      </c>
      <c r="P767">
        <f t="shared" si="58"/>
        <v>57.3</v>
      </c>
      <c r="Q767" s="12" t="s">
        <v>8320</v>
      </c>
      <c r="R767" t="s">
        <v>8322</v>
      </c>
      <c r="S767" s="16">
        <f t="shared" si="59"/>
        <v>41901.542638888888</v>
      </c>
      <c r="T767" s="16">
        <f t="shared" si="60"/>
        <v>41931.542638888888</v>
      </c>
      <c r="U767" s="20">
        <f t="shared" si="61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2"/>
        <v>0</v>
      </c>
      <c r="P768">
        <f t="shared" si="58"/>
        <v>0</v>
      </c>
      <c r="Q768" s="12" t="s">
        <v>8320</v>
      </c>
      <c r="R768" t="s">
        <v>8322</v>
      </c>
      <c r="S768" s="16">
        <f t="shared" si="59"/>
        <v>42021.783368055556</v>
      </c>
      <c r="T768" s="16">
        <f t="shared" si="60"/>
        <v>42051.783368055556</v>
      </c>
      <c r="U768" s="20">
        <f t="shared" si="61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2"/>
        <v>4</v>
      </c>
      <c r="P769">
        <f t="shared" si="58"/>
        <v>59</v>
      </c>
      <c r="Q769" s="12" t="s">
        <v>8320</v>
      </c>
      <c r="R769" t="s">
        <v>8322</v>
      </c>
      <c r="S769" s="16">
        <f t="shared" si="59"/>
        <v>42115.143634259264</v>
      </c>
      <c r="T769" s="16">
        <f t="shared" si="60"/>
        <v>42145.143634259264</v>
      </c>
      <c r="U769" s="20">
        <f t="shared" si="61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2"/>
        <v>0</v>
      </c>
      <c r="P770">
        <f t="shared" si="58"/>
        <v>0</v>
      </c>
      <c r="Q770" s="12" t="s">
        <v>8320</v>
      </c>
      <c r="R770" t="s">
        <v>8322</v>
      </c>
      <c r="S770" s="16">
        <f t="shared" si="59"/>
        <v>41594.207060185188</v>
      </c>
      <c r="T770" s="16">
        <f t="shared" si="60"/>
        <v>41624.207060185188</v>
      </c>
      <c r="U770" s="20">
        <f t="shared" si="61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2"/>
        <v>41</v>
      </c>
      <c r="P771">
        <f t="shared" ref="P771:P834" si="63">IFERROR(ROUND(E771/L771, 2), 0)</f>
        <v>31.85</v>
      </c>
      <c r="Q771" s="12" t="s">
        <v>8320</v>
      </c>
      <c r="R771" t="s">
        <v>8322</v>
      </c>
      <c r="S771" s="16">
        <f t="shared" ref="S771:S834" si="64">(((J771/60)/60)/24)+DATE(1970,1,1)</f>
        <v>41604.996458333335</v>
      </c>
      <c r="T771" s="16">
        <f t="shared" ref="T771:T834" si="65">(((I771/60)/60)/24)+DATE(1970,1,1)</f>
        <v>41634.996458333335</v>
      </c>
      <c r="U771" s="20">
        <f t="shared" ref="U771:U834" si="66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2"/>
        <v>0</v>
      </c>
      <c r="P772">
        <f t="shared" si="63"/>
        <v>0</v>
      </c>
      <c r="Q772" s="12" t="s">
        <v>8320</v>
      </c>
      <c r="R772" t="s">
        <v>8322</v>
      </c>
      <c r="S772" s="16">
        <f t="shared" si="64"/>
        <v>41289.999641203707</v>
      </c>
      <c r="T772" s="16">
        <f t="shared" si="65"/>
        <v>41329.999641203707</v>
      </c>
      <c r="U772" s="20">
        <f t="shared" si="66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2"/>
        <v>0</v>
      </c>
      <c r="P773">
        <f t="shared" si="63"/>
        <v>10</v>
      </c>
      <c r="Q773" s="12" t="s">
        <v>8320</v>
      </c>
      <c r="R773" t="s">
        <v>8322</v>
      </c>
      <c r="S773" s="16">
        <f t="shared" si="64"/>
        <v>42349.824097222227</v>
      </c>
      <c r="T773" s="16">
        <f t="shared" si="65"/>
        <v>42399.824097222227</v>
      </c>
      <c r="U773" s="20">
        <f t="shared" si="66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2"/>
        <v>3</v>
      </c>
      <c r="P774">
        <f t="shared" si="63"/>
        <v>50</v>
      </c>
      <c r="Q774" s="12" t="s">
        <v>8320</v>
      </c>
      <c r="R774" t="s">
        <v>8322</v>
      </c>
      <c r="S774" s="16">
        <f t="shared" si="64"/>
        <v>40068.056932870371</v>
      </c>
      <c r="T774" s="16">
        <f t="shared" si="65"/>
        <v>40118.165972222225</v>
      </c>
      <c r="U774" s="20">
        <f t="shared" si="66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2"/>
        <v>1</v>
      </c>
      <c r="P775">
        <f t="shared" si="63"/>
        <v>16</v>
      </c>
      <c r="Q775" s="12" t="s">
        <v>8320</v>
      </c>
      <c r="R775" t="s">
        <v>8322</v>
      </c>
      <c r="S775" s="16">
        <f t="shared" si="64"/>
        <v>42100.735937499994</v>
      </c>
      <c r="T775" s="16">
        <f t="shared" si="65"/>
        <v>42134.959027777775</v>
      </c>
      <c r="U775" s="20">
        <f t="shared" si="66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2"/>
        <v>70</v>
      </c>
      <c r="P776">
        <f t="shared" si="63"/>
        <v>39</v>
      </c>
      <c r="Q776" s="12" t="s">
        <v>8320</v>
      </c>
      <c r="R776" t="s">
        <v>8322</v>
      </c>
      <c r="S776" s="16">
        <f t="shared" si="64"/>
        <v>41663.780300925922</v>
      </c>
      <c r="T776" s="16">
        <f t="shared" si="65"/>
        <v>41693.780300925922</v>
      </c>
      <c r="U776" s="20">
        <f t="shared" si="66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2"/>
        <v>2</v>
      </c>
      <c r="P777">
        <f t="shared" si="63"/>
        <v>34</v>
      </c>
      <c r="Q777" s="12" t="s">
        <v>8320</v>
      </c>
      <c r="R777" t="s">
        <v>8322</v>
      </c>
      <c r="S777" s="16">
        <f t="shared" si="64"/>
        <v>40863.060127314813</v>
      </c>
      <c r="T777" s="16">
        <f t="shared" si="65"/>
        <v>40893.060127314813</v>
      </c>
      <c r="U777" s="20">
        <f t="shared" si="66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2"/>
        <v>51</v>
      </c>
      <c r="P778">
        <f t="shared" si="63"/>
        <v>63.12</v>
      </c>
      <c r="Q778" s="12" t="s">
        <v>8320</v>
      </c>
      <c r="R778" t="s">
        <v>8322</v>
      </c>
      <c r="S778" s="16">
        <f t="shared" si="64"/>
        <v>42250.685706018514</v>
      </c>
      <c r="T778" s="16">
        <f t="shared" si="65"/>
        <v>42288.208333333328</v>
      </c>
      <c r="U778" s="20">
        <f t="shared" si="66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2"/>
        <v>1</v>
      </c>
      <c r="P779">
        <f t="shared" si="63"/>
        <v>7</v>
      </c>
      <c r="Q779" s="12" t="s">
        <v>8320</v>
      </c>
      <c r="R779" t="s">
        <v>8322</v>
      </c>
      <c r="S779" s="16">
        <f t="shared" si="64"/>
        <v>41456.981215277774</v>
      </c>
      <c r="T779" s="16">
        <f t="shared" si="65"/>
        <v>41486.981215277774</v>
      </c>
      <c r="U779" s="20">
        <f t="shared" si="66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2"/>
        <v>0</v>
      </c>
      <c r="P780">
        <f t="shared" si="63"/>
        <v>2</v>
      </c>
      <c r="Q780" s="12" t="s">
        <v>8320</v>
      </c>
      <c r="R780" t="s">
        <v>8322</v>
      </c>
      <c r="S780" s="16">
        <f t="shared" si="64"/>
        <v>41729.702314814815</v>
      </c>
      <c r="T780" s="16">
        <f t="shared" si="65"/>
        <v>41759.702314814815</v>
      </c>
      <c r="U780" s="20">
        <f t="shared" si="66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2"/>
        <v>3</v>
      </c>
      <c r="P781">
        <f t="shared" si="63"/>
        <v>66.67</v>
      </c>
      <c r="Q781" s="12" t="s">
        <v>8320</v>
      </c>
      <c r="R781" t="s">
        <v>8322</v>
      </c>
      <c r="S781" s="16">
        <f t="shared" si="64"/>
        <v>40436.68408564815</v>
      </c>
      <c r="T781" s="16">
        <f t="shared" si="65"/>
        <v>40466.166666666664</v>
      </c>
      <c r="U781" s="20">
        <f t="shared" si="66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2"/>
        <v>104</v>
      </c>
      <c r="P782">
        <f t="shared" si="63"/>
        <v>38.520000000000003</v>
      </c>
      <c r="Q782" s="12" t="s">
        <v>8323</v>
      </c>
      <c r="R782" t="s">
        <v>8324</v>
      </c>
      <c r="S782" s="16">
        <f t="shared" si="64"/>
        <v>40636.673900462964</v>
      </c>
      <c r="T782" s="16">
        <f t="shared" si="65"/>
        <v>40666.673900462964</v>
      </c>
      <c r="U782" s="20">
        <f t="shared" si="66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2"/>
        <v>133</v>
      </c>
      <c r="P783">
        <f t="shared" si="63"/>
        <v>42.61</v>
      </c>
      <c r="Q783" s="12" t="s">
        <v>8323</v>
      </c>
      <c r="R783" t="s">
        <v>8324</v>
      </c>
      <c r="S783" s="16">
        <f t="shared" si="64"/>
        <v>41403.000856481485</v>
      </c>
      <c r="T783" s="16">
        <f t="shared" si="65"/>
        <v>41433.000856481485</v>
      </c>
      <c r="U783" s="20">
        <f t="shared" si="66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2"/>
        <v>100</v>
      </c>
      <c r="P784">
        <f t="shared" si="63"/>
        <v>50</v>
      </c>
      <c r="Q784" s="12" t="s">
        <v>8323</v>
      </c>
      <c r="R784" t="s">
        <v>8324</v>
      </c>
      <c r="S784" s="16">
        <f t="shared" si="64"/>
        <v>41116.758125</v>
      </c>
      <c r="T784" s="16">
        <f t="shared" si="65"/>
        <v>41146.758125</v>
      </c>
      <c r="U784" s="20">
        <f t="shared" si="66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2"/>
        <v>148</v>
      </c>
      <c r="P785">
        <f t="shared" si="63"/>
        <v>63.49</v>
      </c>
      <c r="Q785" s="12" t="s">
        <v>8323</v>
      </c>
      <c r="R785" t="s">
        <v>8324</v>
      </c>
      <c r="S785" s="16">
        <f t="shared" si="64"/>
        <v>40987.773715277777</v>
      </c>
      <c r="T785" s="16">
        <f t="shared" si="65"/>
        <v>41026.916666666664</v>
      </c>
      <c r="U785" s="20">
        <f t="shared" si="66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2"/>
        <v>103</v>
      </c>
      <c r="P786">
        <f t="shared" si="63"/>
        <v>102.5</v>
      </c>
      <c r="Q786" s="12" t="s">
        <v>8323</v>
      </c>
      <c r="R786" t="s">
        <v>8324</v>
      </c>
      <c r="S786" s="16">
        <f t="shared" si="64"/>
        <v>41675.149525462963</v>
      </c>
      <c r="T786" s="16">
        <f t="shared" si="65"/>
        <v>41715.107858796298</v>
      </c>
      <c r="U786" s="20">
        <f t="shared" si="66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2"/>
        <v>181</v>
      </c>
      <c r="P787">
        <f t="shared" si="63"/>
        <v>31.14</v>
      </c>
      <c r="Q787" s="12" t="s">
        <v>8323</v>
      </c>
      <c r="R787" t="s">
        <v>8324</v>
      </c>
      <c r="S787" s="16">
        <f t="shared" si="64"/>
        <v>41303.593923611108</v>
      </c>
      <c r="T787" s="16">
        <f t="shared" si="65"/>
        <v>41333.593923611108</v>
      </c>
      <c r="U787" s="20">
        <f t="shared" si="66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2"/>
        <v>143</v>
      </c>
      <c r="P788">
        <f t="shared" si="63"/>
        <v>162.27000000000001</v>
      </c>
      <c r="Q788" s="12" t="s">
        <v>8323</v>
      </c>
      <c r="R788" t="s">
        <v>8324</v>
      </c>
      <c r="S788" s="16">
        <f t="shared" si="64"/>
        <v>40983.055949074071</v>
      </c>
      <c r="T788" s="16">
        <f t="shared" si="65"/>
        <v>41040.657638888886</v>
      </c>
      <c r="U788" s="20">
        <f t="shared" si="66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2"/>
        <v>114</v>
      </c>
      <c r="P789">
        <f t="shared" si="63"/>
        <v>80.59</v>
      </c>
      <c r="Q789" s="12" t="s">
        <v>8323</v>
      </c>
      <c r="R789" t="s">
        <v>8324</v>
      </c>
      <c r="S789" s="16">
        <f t="shared" si="64"/>
        <v>41549.627615740741</v>
      </c>
      <c r="T789" s="16">
        <f t="shared" si="65"/>
        <v>41579.627615740741</v>
      </c>
      <c r="U789" s="20">
        <f t="shared" si="66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2"/>
        <v>204</v>
      </c>
      <c r="P790">
        <f t="shared" si="63"/>
        <v>59.85</v>
      </c>
      <c r="Q790" s="12" t="s">
        <v>8323</v>
      </c>
      <c r="R790" t="s">
        <v>8324</v>
      </c>
      <c r="S790" s="16">
        <f t="shared" si="64"/>
        <v>41059.006805555553</v>
      </c>
      <c r="T790" s="16">
        <f t="shared" si="65"/>
        <v>41097.165972222225</v>
      </c>
      <c r="U790" s="20">
        <f t="shared" si="66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2"/>
        <v>109</v>
      </c>
      <c r="P791">
        <f t="shared" si="63"/>
        <v>132.86000000000001</v>
      </c>
      <c r="Q791" s="12" t="s">
        <v>8323</v>
      </c>
      <c r="R791" t="s">
        <v>8324</v>
      </c>
      <c r="S791" s="16">
        <f t="shared" si="64"/>
        <v>41277.186111111114</v>
      </c>
      <c r="T791" s="16">
        <f t="shared" si="65"/>
        <v>41295.332638888889</v>
      </c>
      <c r="U791" s="20">
        <f t="shared" si="66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2"/>
        <v>144</v>
      </c>
      <c r="P792">
        <f t="shared" si="63"/>
        <v>92.55</v>
      </c>
      <c r="Q792" s="12" t="s">
        <v>8323</v>
      </c>
      <c r="R792" t="s">
        <v>8324</v>
      </c>
      <c r="S792" s="16">
        <f t="shared" si="64"/>
        <v>41276.047905092593</v>
      </c>
      <c r="T792" s="16">
        <f t="shared" si="65"/>
        <v>41306.047905092593</v>
      </c>
      <c r="U792" s="20">
        <f t="shared" si="66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2"/>
        <v>104</v>
      </c>
      <c r="P793">
        <f t="shared" si="63"/>
        <v>60.86</v>
      </c>
      <c r="Q793" s="12" t="s">
        <v>8323</v>
      </c>
      <c r="R793" t="s">
        <v>8324</v>
      </c>
      <c r="S793" s="16">
        <f t="shared" si="64"/>
        <v>41557.780624999999</v>
      </c>
      <c r="T793" s="16">
        <f t="shared" si="65"/>
        <v>41591.249305555553</v>
      </c>
      <c r="U793" s="20">
        <f t="shared" si="66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2"/>
        <v>100</v>
      </c>
      <c r="P794">
        <f t="shared" si="63"/>
        <v>41.85</v>
      </c>
      <c r="Q794" s="12" t="s">
        <v>8323</v>
      </c>
      <c r="R794" t="s">
        <v>8324</v>
      </c>
      <c r="S794" s="16">
        <f t="shared" si="64"/>
        <v>41555.873645833337</v>
      </c>
      <c r="T794" s="16">
        <f t="shared" si="65"/>
        <v>41585.915312500001</v>
      </c>
      <c r="U794" s="20">
        <f t="shared" si="66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2"/>
        <v>103</v>
      </c>
      <c r="P795">
        <f t="shared" si="63"/>
        <v>88.33</v>
      </c>
      <c r="Q795" s="12" t="s">
        <v>8323</v>
      </c>
      <c r="R795" t="s">
        <v>8324</v>
      </c>
      <c r="S795" s="16">
        <f t="shared" si="64"/>
        <v>41442.741249999999</v>
      </c>
      <c r="T795" s="16">
        <f t="shared" si="65"/>
        <v>41458.207638888889</v>
      </c>
      <c r="U795" s="20">
        <f t="shared" si="66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2"/>
        <v>105</v>
      </c>
      <c r="P796">
        <f t="shared" si="63"/>
        <v>158.96</v>
      </c>
      <c r="Q796" s="12" t="s">
        <v>8323</v>
      </c>
      <c r="R796" t="s">
        <v>8324</v>
      </c>
      <c r="S796" s="16">
        <f t="shared" si="64"/>
        <v>40736.115011574075</v>
      </c>
      <c r="T796" s="16">
        <f t="shared" si="65"/>
        <v>40791.712500000001</v>
      </c>
      <c r="U796" s="20">
        <f t="shared" si="66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2"/>
        <v>112</v>
      </c>
      <c r="P797">
        <f t="shared" si="63"/>
        <v>85.05</v>
      </c>
      <c r="Q797" s="12" t="s">
        <v>8323</v>
      </c>
      <c r="R797" t="s">
        <v>8324</v>
      </c>
      <c r="S797" s="16">
        <f t="shared" si="64"/>
        <v>40963.613032407404</v>
      </c>
      <c r="T797" s="16">
        <f t="shared" si="65"/>
        <v>41006.207638888889</v>
      </c>
      <c r="U797" s="20">
        <f t="shared" si="66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2"/>
        <v>101</v>
      </c>
      <c r="P798">
        <f t="shared" si="63"/>
        <v>112.61</v>
      </c>
      <c r="Q798" s="12" t="s">
        <v>8323</v>
      </c>
      <c r="R798" t="s">
        <v>8324</v>
      </c>
      <c r="S798" s="16">
        <f t="shared" si="64"/>
        <v>41502.882928240739</v>
      </c>
      <c r="T798" s="16">
        <f t="shared" si="65"/>
        <v>41532.881944444445</v>
      </c>
      <c r="U798" s="20">
        <f t="shared" si="66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2"/>
        <v>108</v>
      </c>
      <c r="P799">
        <f t="shared" si="63"/>
        <v>45.44</v>
      </c>
      <c r="Q799" s="12" t="s">
        <v>8323</v>
      </c>
      <c r="R799" t="s">
        <v>8324</v>
      </c>
      <c r="S799" s="16">
        <f t="shared" si="64"/>
        <v>40996.994074074071</v>
      </c>
      <c r="T799" s="16">
        <f t="shared" si="65"/>
        <v>41028.166666666664</v>
      </c>
      <c r="U799" s="20">
        <f t="shared" si="66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2"/>
        <v>115</v>
      </c>
      <c r="P800">
        <f t="shared" si="63"/>
        <v>46.22</v>
      </c>
      <c r="Q800" s="12" t="s">
        <v>8323</v>
      </c>
      <c r="R800" t="s">
        <v>8324</v>
      </c>
      <c r="S800" s="16">
        <f t="shared" si="64"/>
        <v>41882.590127314819</v>
      </c>
      <c r="T800" s="16">
        <f t="shared" si="65"/>
        <v>41912.590127314819</v>
      </c>
      <c r="U800" s="20">
        <f t="shared" si="66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2"/>
        <v>100</v>
      </c>
      <c r="P801">
        <f t="shared" si="63"/>
        <v>178.61</v>
      </c>
      <c r="Q801" s="12" t="s">
        <v>8323</v>
      </c>
      <c r="R801" t="s">
        <v>8324</v>
      </c>
      <c r="S801" s="16">
        <f t="shared" si="64"/>
        <v>40996.667199074072</v>
      </c>
      <c r="T801" s="16">
        <f t="shared" si="65"/>
        <v>41026.667199074072</v>
      </c>
      <c r="U801" s="20">
        <f t="shared" si="66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ref="O802:O865" si="67">ROUND(E802/D802 * 100,0)</f>
        <v>152</v>
      </c>
      <c r="P802">
        <f t="shared" si="63"/>
        <v>40.75</v>
      </c>
      <c r="Q802" s="12" t="s">
        <v>8323</v>
      </c>
      <c r="R802" t="s">
        <v>8324</v>
      </c>
      <c r="S802" s="16">
        <f t="shared" si="64"/>
        <v>41863.433495370373</v>
      </c>
      <c r="T802" s="16">
        <f t="shared" si="65"/>
        <v>41893.433495370373</v>
      </c>
      <c r="U802" s="20">
        <f t="shared" si="66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7"/>
        <v>112</v>
      </c>
      <c r="P803">
        <f t="shared" si="63"/>
        <v>43.73</v>
      </c>
      <c r="Q803" s="12" t="s">
        <v>8323</v>
      </c>
      <c r="R803" t="s">
        <v>8324</v>
      </c>
      <c r="S803" s="16">
        <f t="shared" si="64"/>
        <v>40695.795370370368</v>
      </c>
      <c r="T803" s="16">
        <f t="shared" si="65"/>
        <v>40725.795370370368</v>
      </c>
      <c r="U803" s="20">
        <f t="shared" si="66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7"/>
        <v>101</v>
      </c>
      <c r="P804">
        <f t="shared" si="63"/>
        <v>81.069999999999993</v>
      </c>
      <c r="Q804" s="12" t="s">
        <v>8323</v>
      </c>
      <c r="R804" t="s">
        <v>8324</v>
      </c>
      <c r="S804" s="16">
        <f t="shared" si="64"/>
        <v>41123.022268518522</v>
      </c>
      <c r="T804" s="16">
        <f t="shared" si="65"/>
        <v>41169.170138888891</v>
      </c>
      <c r="U804" s="20">
        <f t="shared" si="66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7"/>
        <v>123</v>
      </c>
      <c r="P805">
        <f t="shared" si="63"/>
        <v>74.61</v>
      </c>
      <c r="Q805" s="12" t="s">
        <v>8323</v>
      </c>
      <c r="R805" t="s">
        <v>8324</v>
      </c>
      <c r="S805" s="16">
        <f t="shared" si="64"/>
        <v>40665.949976851851</v>
      </c>
      <c r="T805" s="16">
        <f t="shared" si="65"/>
        <v>40692.041666666664</v>
      </c>
      <c r="U805" s="20">
        <f t="shared" si="66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7"/>
        <v>100</v>
      </c>
      <c r="P806">
        <f t="shared" si="63"/>
        <v>305.56</v>
      </c>
      <c r="Q806" s="12" t="s">
        <v>8323</v>
      </c>
      <c r="R806" t="s">
        <v>8324</v>
      </c>
      <c r="S806" s="16">
        <f t="shared" si="64"/>
        <v>40730.105625000004</v>
      </c>
      <c r="T806" s="16">
        <f t="shared" si="65"/>
        <v>40747.165972222225</v>
      </c>
      <c r="U806" s="20">
        <f t="shared" si="66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7"/>
        <v>105</v>
      </c>
      <c r="P807">
        <f t="shared" si="63"/>
        <v>58.33</v>
      </c>
      <c r="Q807" s="12" t="s">
        <v>8323</v>
      </c>
      <c r="R807" t="s">
        <v>8324</v>
      </c>
      <c r="S807" s="16">
        <f t="shared" si="64"/>
        <v>40690.823055555556</v>
      </c>
      <c r="T807" s="16">
        <f t="shared" si="65"/>
        <v>40740.958333333336</v>
      </c>
      <c r="U807" s="20">
        <f t="shared" si="66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7"/>
        <v>104</v>
      </c>
      <c r="P808">
        <f t="shared" si="63"/>
        <v>117.68</v>
      </c>
      <c r="Q808" s="12" t="s">
        <v>8323</v>
      </c>
      <c r="R808" t="s">
        <v>8324</v>
      </c>
      <c r="S808" s="16">
        <f t="shared" si="64"/>
        <v>40763.691423611112</v>
      </c>
      <c r="T808" s="16">
        <f t="shared" si="65"/>
        <v>40793.691423611112</v>
      </c>
      <c r="U808" s="20">
        <f t="shared" si="66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7"/>
        <v>105</v>
      </c>
      <c r="P809">
        <f t="shared" si="63"/>
        <v>73.77</v>
      </c>
      <c r="Q809" s="12" t="s">
        <v>8323</v>
      </c>
      <c r="R809" t="s">
        <v>8324</v>
      </c>
      <c r="S809" s="16">
        <f t="shared" si="64"/>
        <v>42759.628599537042</v>
      </c>
      <c r="T809" s="16">
        <f t="shared" si="65"/>
        <v>42795.083333333328</v>
      </c>
      <c r="U809" s="20">
        <f t="shared" si="66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7"/>
        <v>100</v>
      </c>
      <c r="P810">
        <f t="shared" si="63"/>
        <v>104.65</v>
      </c>
      <c r="Q810" s="12" t="s">
        <v>8323</v>
      </c>
      <c r="R810" t="s">
        <v>8324</v>
      </c>
      <c r="S810" s="16">
        <f t="shared" si="64"/>
        <v>41962.100532407407</v>
      </c>
      <c r="T810" s="16">
        <f t="shared" si="65"/>
        <v>41995.207638888889</v>
      </c>
      <c r="U810" s="20">
        <f t="shared" si="66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7"/>
        <v>104</v>
      </c>
      <c r="P811">
        <f t="shared" si="63"/>
        <v>79.83</v>
      </c>
      <c r="Q811" s="12" t="s">
        <v>8323</v>
      </c>
      <c r="R811" t="s">
        <v>8324</v>
      </c>
      <c r="S811" s="16">
        <f t="shared" si="64"/>
        <v>41628.833680555559</v>
      </c>
      <c r="T811" s="16">
        <f t="shared" si="65"/>
        <v>41658.833680555559</v>
      </c>
      <c r="U811" s="20">
        <f t="shared" si="66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7"/>
        <v>105</v>
      </c>
      <c r="P812">
        <f t="shared" si="63"/>
        <v>58.33</v>
      </c>
      <c r="Q812" s="12" t="s">
        <v>8323</v>
      </c>
      <c r="R812" t="s">
        <v>8324</v>
      </c>
      <c r="S812" s="16">
        <f t="shared" si="64"/>
        <v>41123.056273148148</v>
      </c>
      <c r="T812" s="16">
        <f t="shared" si="65"/>
        <v>41153.056273148148</v>
      </c>
      <c r="U812" s="20">
        <f t="shared" si="66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7"/>
        <v>104</v>
      </c>
      <c r="P813">
        <f t="shared" si="63"/>
        <v>86.67</v>
      </c>
      <c r="Q813" s="12" t="s">
        <v>8323</v>
      </c>
      <c r="R813" t="s">
        <v>8324</v>
      </c>
      <c r="S813" s="16">
        <f t="shared" si="64"/>
        <v>41443.643541666665</v>
      </c>
      <c r="T813" s="16">
        <f t="shared" si="65"/>
        <v>41465.702777777777</v>
      </c>
      <c r="U813" s="20">
        <f t="shared" si="66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7"/>
        <v>152</v>
      </c>
      <c r="P814">
        <f t="shared" si="63"/>
        <v>27.61</v>
      </c>
      <c r="Q814" s="12" t="s">
        <v>8323</v>
      </c>
      <c r="R814" t="s">
        <v>8324</v>
      </c>
      <c r="S814" s="16">
        <f t="shared" si="64"/>
        <v>41282.017962962964</v>
      </c>
      <c r="T814" s="16">
        <f t="shared" si="65"/>
        <v>41334.581944444442</v>
      </c>
      <c r="U814" s="20">
        <f t="shared" si="66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7"/>
        <v>160</v>
      </c>
      <c r="P815">
        <f t="shared" si="63"/>
        <v>25</v>
      </c>
      <c r="Q815" s="12" t="s">
        <v>8323</v>
      </c>
      <c r="R815" t="s">
        <v>8324</v>
      </c>
      <c r="S815" s="16">
        <f t="shared" si="64"/>
        <v>41080.960243055553</v>
      </c>
      <c r="T815" s="16">
        <f t="shared" si="65"/>
        <v>41110.960243055553</v>
      </c>
      <c r="U815" s="20">
        <f t="shared" si="66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7"/>
        <v>127</v>
      </c>
      <c r="P816">
        <f t="shared" si="63"/>
        <v>45.46</v>
      </c>
      <c r="Q816" s="12" t="s">
        <v>8323</v>
      </c>
      <c r="R816" t="s">
        <v>8324</v>
      </c>
      <c r="S816" s="16">
        <f t="shared" si="64"/>
        <v>40679.743067129632</v>
      </c>
      <c r="T816" s="16">
        <f t="shared" si="65"/>
        <v>40694.75277777778</v>
      </c>
      <c r="U816" s="20">
        <f t="shared" si="66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7"/>
        <v>107</v>
      </c>
      <c r="P817">
        <f t="shared" si="63"/>
        <v>99.53</v>
      </c>
      <c r="Q817" s="12" t="s">
        <v>8323</v>
      </c>
      <c r="R817" t="s">
        <v>8324</v>
      </c>
      <c r="S817" s="16">
        <f t="shared" si="64"/>
        <v>41914.917858796296</v>
      </c>
      <c r="T817" s="16">
        <f t="shared" si="65"/>
        <v>41944.917858796296</v>
      </c>
      <c r="U817" s="20">
        <f t="shared" si="66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7"/>
        <v>115</v>
      </c>
      <c r="P818">
        <f t="shared" si="63"/>
        <v>39.31</v>
      </c>
      <c r="Q818" s="12" t="s">
        <v>8323</v>
      </c>
      <c r="R818" t="s">
        <v>8324</v>
      </c>
      <c r="S818" s="16">
        <f t="shared" si="64"/>
        <v>41341.870868055557</v>
      </c>
      <c r="T818" s="16">
        <f t="shared" si="65"/>
        <v>41373.270833333336</v>
      </c>
      <c r="U818" s="20">
        <f t="shared" si="66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7"/>
        <v>137</v>
      </c>
      <c r="P819">
        <f t="shared" si="63"/>
        <v>89.42</v>
      </c>
      <c r="Q819" s="12" t="s">
        <v>8323</v>
      </c>
      <c r="R819" t="s">
        <v>8324</v>
      </c>
      <c r="S819" s="16">
        <f t="shared" si="64"/>
        <v>40925.599664351852</v>
      </c>
      <c r="T819" s="16">
        <f t="shared" si="65"/>
        <v>40979.207638888889</v>
      </c>
      <c r="U819" s="20">
        <f t="shared" si="66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7"/>
        <v>156</v>
      </c>
      <c r="P820">
        <f t="shared" si="63"/>
        <v>28.68</v>
      </c>
      <c r="Q820" s="12" t="s">
        <v>8323</v>
      </c>
      <c r="R820" t="s">
        <v>8324</v>
      </c>
      <c r="S820" s="16">
        <f t="shared" si="64"/>
        <v>41120.882881944446</v>
      </c>
      <c r="T820" s="16">
        <f t="shared" si="65"/>
        <v>41128.709027777775</v>
      </c>
      <c r="U820" s="20">
        <f t="shared" si="66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7"/>
        <v>109</v>
      </c>
      <c r="P821">
        <f t="shared" si="63"/>
        <v>31.07</v>
      </c>
      <c r="Q821" s="12" t="s">
        <v>8323</v>
      </c>
      <c r="R821" t="s">
        <v>8324</v>
      </c>
      <c r="S821" s="16">
        <f t="shared" si="64"/>
        <v>41619.998310185183</v>
      </c>
      <c r="T821" s="16">
        <f t="shared" si="65"/>
        <v>41629.197222222225</v>
      </c>
      <c r="U821" s="20">
        <f t="shared" si="66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7"/>
        <v>134</v>
      </c>
      <c r="P822">
        <f t="shared" si="63"/>
        <v>70.55</v>
      </c>
      <c r="Q822" s="12" t="s">
        <v>8323</v>
      </c>
      <c r="R822" t="s">
        <v>8324</v>
      </c>
      <c r="S822" s="16">
        <f t="shared" si="64"/>
        <v>41768.841921296298</v>
      </c>
      <c r="T822" s="16">
        <f t="shared" si="65"/>
        <v>41799.208333333336</v>
      </c>
      <c r="U822" s="20">
        <f t="shared" si="66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7"/>
        <v>100</v>
      </c>
      <c r="P823">
        <f t="shared" si="63"/>
        <v>224.13</v>
      </c>
      <c r="Q823" s="12" t="s">
        <v>8323</v>
      </c>
      <c r="R823" t="s">
        <v>8324</v>
      </c>
      <c r="S823" s="16">
        <f t="shared" si="64"/>
        <v>42093.922048611115</v>
      </c>
      <c r="T823" s="16">
        <f t="shared" si="65"/>
        <v>42128.167361111111</v>
      </c>
      <c r="U823" s="20">
        <f t="shared" si="66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7"/>
        <v>119</v>
      </c>
      <c r="P824">
        <f t="shared" si="63"/>
        <v>51.81</v>
      </c>
      <c r="Q824" s="12" t="s">
        <v>8323</v>
      </c>
      <c r="R824" t="s">
        <v>8324</v>
      </c>
      <c r="S824" s="16">
        <f t="shared" si="64"/>
        <v>41157.947337962964</v>
      </c>
      <c r="T824" s="16">
        <f t="shared" si="65"/>
        <v>41187.947337962964</v>
      </c>
      <c r="U824" s="20">
        <f t="shared" si="66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7"/>
        <v>180</v>
      </c>
      <c r="P825">
        <f t="shared" si="63"/>
        <v>43.52</v>
      </c>
      <c r="Q825" s="12" t="s">
        <v>8323</v>
      </c>
      <c r="R825" t="s">
        <v>8324</v>
      </c>
      <c r="S825" s="16">
        <f t="shared" si="64"/>
        <v>42055.972824074073</v>
      </c>
      <c r="T825" s="16">
        <f t="shared" si="65"/>
        <v>42085.931157407409</v>
      </c>
      <c r="U825" s="20">
        <f t="shared" si="66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7"/>
        <v>134</v>
      </c>
      <c r="P826">
        <f t="shared" si="63"/>
        <v>39.82</v>
      </c>
      <c r="Q826" s="12" t="s">
        <v>8323</v>
      </c>
      <c r="R826" t="s">
        <v>8324</v>
      </c>
      <c r="S826" s="16">
        <f t="shared" si="64"/>
        <v>40250.242106481484</v>
      </c>
      <c r="T826" s="16">
        <f t="shared" si="65"/>
        <v>40286.290972222225</v>
      </c>
      <c r="U826" s="20">
        <f t="shared" si="66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7"/>
        <v>100</v>
      </c>
      <c r="P827">
        <f t="shared" si="63"/>
        <v>126.81</v>
      </c>
      <c r="Q827" s="12" t="s">
        <v>8323</v>
      </c>
      <c r="R827" t="s">
        <v>8324</v>
      </c>
      <c r="S827" s="16">
        <f t="shared" si="64"/>
        <v>41186.306527777779</v>
      </c>
      <c r="T827" s="16">
        <f t="shared" si="65"/>
        <v>41211.306527777779</v>
      </c>
      <c r="U827" s="20">
        <f t="shared" si="66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7"/>
        <v>101</v>
      </c>
      <c r="P828">
        <f t="shared" si="63"/>
        <v>113.88</v>
      </c>
      <c r="Q828" s="12" t="s">
        <v>8323</v>
      </c>
      <c r="R828" t="s">
        <v>8324</v>
      </c>
      <c r="S828" s="16">
        <f t="shared" si="64"/>
        <v>40973.038541666669</v>
      </c>
      <c r="T828" s="16">
        <f t="shared" si="65"/>
        <v>40993.996874999997</v>
      </c>
      <c r="U828" s="20">
        <f t="shared" si="66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7"/>
        <v>103</v>
      </c>
      <c r="P829">
        <f t="shared" si="63"/>
        <v>28.18</v>
      </c>
      <c r="Q829" s="12" t="s">
        <v>8323</v>
      </c>
      <c r="R829" t="s">
        <v>8324</v>
      </c>
      <c r="S829" s="16">
        <f t="shared" si="64"/>
        <v>40927.473460648151</v>
      </c>
      <c r="T829" s="16">
        <f t="shared" si="65"/>
        <v>40953.825694444444</v>
      </c>
      <c r="U829" s="20">
        <f t="shared" si="66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7"/>
        <v>107</v>
      </c>
      <c r="P830">
        <f t="shared" si="63"/>
        <v>36.61</v>
      </c>
      <c r="Q830" s="12" t="s">
        <v>8323</v>
      </c>
      <c r="R830" t="s">
        <v>8324</v>
      </c>
      <c r="S830" s="16">
        <f t="shared" si="64"/>
        <v>41073.050717592596</v>
      </c>
      <c r="T830" s="16">
        <f t="shared" si="65"/>
        <v>41085.683333333334</v>
      </c>
      <c r="U830" s="20">
        <f t="shared" si="66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7"/>
        <v>104</v>
      </c>
      <c r="P831">
        <f t="shared" si="63"/>
        <v>32.5</v>
      </c>
      <c r="Q831" s="12" t="s">
        <v>8323</v>
      </c>
      <c r="R831" t="s">
        <v>8324</v>
      </c>
      <c r="S831" s="16">
        <f t="shared" si="64"/>
        <v>42504.801388888889</v>
      </c>
      <c r="T831" s="16">
        <f t="shared" si="65"/>
        <v>42564.801388888889</v>
      </c>
      <c r="U831" s="20">
        <f t="shared" si="66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7"/>
        <v>108</v>
      </c>
      <c r="P832">
        <f t="shared" si="63"/>
        <v>60.66</v>
      </c>
      <c r="Q832" s="12" t="s">
        <v>8323</v>
      </c>
      <c r="R832" t="s">
        <v>8324</v>
      </c>
      <c r="S832" s="16">
        <f t="shared" si="64"/>
        <v>41325.525752314818</v>
      </c>
      <c r="T832" s="16">
        <f t="shared" si="65"/>
        <v>41355.484085648146</v>
      </c>
      <c r="U832" s="20">
        <f t="shared" si="66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7"/>
        <v>233</v>
      </c>
      <c r="P833">
        <f t="shared" si="63"/>
        <v>175</v>
      </c>
      <c r="Q833" s="12" t="s">
        <v>8323</v>
      </c>
      <c r="R833" t="s">
        <v>8324</v>
      </c>
      <c r="S833" s="16">
        <f t="shared" si="64"/>
        <v>40996.646921296298</v>
      </c>
      <c r="T833" s="16">
        <f t="shared" si="65"/>
        <v>41026.646921296298</v>
      </c>
      <c r="U833" s="20">
        <f t="shared" si="66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7"/>
        <v>101</v>
      </c>
      <c r="P834">
        <f t="shared" si="63"/>
        <v>97.99</v>
      </c>
      <c r="Q834" s="12" t="s">
        <v>8323</v>
      </c>
      <c r="R834" t="s">
        <v>8324</v>
      </c>
      <c r="S834" s="16">
        <f t="shared" si="64"/>
        <v>40869.675173611111</v>
      </c>
      <c r="T834" s="16">
        <f t="shared" si="65"/>
        <v>40929.342361111114</v>
      </c>
      <c r="U834" s="20">
        <f t="shared" si="66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7"/>
        <v>102</v>
      </c>
      <c r="P835">
        <f t="shared" ref="P835:P898" si="68">IFERROR(ROUND(E835/L835, 2), 0)</f>
        <v>148.78</v>
      </c>
      <c r="Q835" s="12" t="s">
        <v>8323</v>
      </c>
      <c r="R835" t="s">
        <v>8324</v>
      </c>
      <c r="S835" s="16">
        <f t="shared" ref="S835:S898" si="69">(((J835/60)/60)/24)+DATE(1970,1,1)</f>
        <v>41718.878182870372</v>
      </c>
      <c r="T835" s="16">
        <f t="shared" ref="T835:T898" si="70">(((I835/60)/60)/24)+DATE(1970,1,1)</f>
        <v>41748.878182870372</v>
      </c>
      <c r="U835" s="20">
        <f t="shared" ref="U835:U898" si="71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7"/>
        <v>131</v>
      </c>
      <c r="P836">
        <f t="shared" si="68"/>
        <v>96.08</v>
      </c>
      <c r="Q836" s="12" t="s">
        <v>8323</v>
      </c>
      <c r="R836" t="s">
        <v>8324</v>
      </c>
      <c r="S836" s="16">
        <f t="shared" si="69"/>
        <v>41422.822824074072</v>
      </c>
      <c r="T836" s="16">
        <f t="shared" si="70"/>
        <v>41456.165972222225</v>
      </c>
      <c r="U836" s="20">
        <f t="shared" si="71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7"/>
        <v>117</v>
      </c>
      <c r="P837">
        <f t="shared" si="68"/>
        <v>58.63</v>
      </c>
      <c r="Q837" s="12" t="s">
        <v>8323</v>
      </c>
      <c r="R837" t="s">
        <v>8324</v>
      </c>
      <c r="S837" s="16">
        <f t="shared" si="69"/>
        <v>41005.45784722222</v>
      </c>
      <c r="T837" s="16">
        <f t="shared" si="70"/>
        <v>41048.125</v>
      </c>
      <c r="U837" s="20">
        <f t="shared" si="71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7"/>
        <v>101</v>
      </c>
      <c r="P838">
        <f t="shared" si="68"/>
        <v>109.71</v>
      </c>
      <c r="Q838" s="12" t="s">
        <v>8323</v>
      </c>
      <c r="R838" t="s">
        <v>8324</v>
      </c>
      <c r="S838" s="16">
        <f t="shared" si="69"/>
        <v>41524.056921296295</v>
      </c>
      <c r="T838" s="16">
        <f t="shared" si="70"/>
        <v>41554.056921296295</v>
      </c>
      <c r="U838" s="20">
        <f t="shared" si="71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7"/>
        <v>122</v>
      </c>
      <c r="P839">
        <f t="shared" si="68"/>
        <v>49.11</v>
      </c>
      <c r="Q839" s="12" t="s">
        <v>8323</v>
      </c>
      <c r="R839" t="s">
        <v>8324</v>
      </c>
      <c r="S839" s="16">
        <f t="shared" si="69"/>
        <v>41730.998402777775</v>
      </c>
      <c r="T839" s="16">
        <f t="shared" si="70"/>
        <v>41760.998402777775</v>
      </c>
      <c r="U839" s="20">
        <f t="shared" si="71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7"/>
        <v>145</v>
      </c>
      <c r="P840">
        <f t="shared" si="68"/>
        <v>47.67</v>
      </c>
      <c r="Q840" s="12" t="s">
        <v>8323</v>
      </c>
      <c r="R840" t="s">
        <v>8324</v>
      </c>
      <c r="S840" s="16">
        <f t="shared" si="69"/>
        <v>40895.897974537038</v>
      </c>
      <c r="T840" s="16">
        <f t="shared" si="70"/>
        <v>40925.897974537038</v>
      </c>
      <c r="U840" s="20">
        <f t="shared" si="71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7"/>
        <v>117</v>
      </c>
      <c r="P841">
        <f t="shared" si="68"/>
        <v>60.74</v>
      </c>
      <c r="Q841" s="12" t="s">
        <v>8323</v>
      </c>
      <c r="R841" t="s">
        <v>8324</v>
      </c>
      <c r="S841" s="16">
        <f t="shared" si="69"/>
        <v>41144.763379629629</v>
      </c>
      <c r="T841" s="16">
        <f t="shared" si="70"/>
        <v>41174.763379629629</v>
      </c>
      <c r="U841" s="20">
        <f t="shared" si="71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7"/>
        <v>120</v>
      </c>
      <c r="P842">
        <f t="shared" si="68"/>
        <v>63.38</v>
      </c>
      <c r="Q842" s="12" t="s">
        <v>8323</v>
      </c>
      <c r="R842" t="s">
        <v>8325</v>
      </c>
      <c r="S842" s="16">
        <f t="shared" si="69"/>
        <v>42607.226701388892</v>
      </c>
      <c r="T842" s="16">
        <f t="shared" si="70"/>
        <v>42637.226701388892</v>
      </c>
      <c r="U842" s="20">
        <f t="shared" si="71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7"/>
        <v>101</v>
      </c>
      <c r="P843">
        <f t="shared" si="68"/>
        <v>53.89</v>
      </c>
      <c r="Q843" s="12" t="s">
        <v>8323</v>
      </c>
      <c r="R843" t="s">
        <v>8325</v>
      </c>
      <c r="S843" s="16">
        <f t="shared" si="69"/>
        <v>41923.838692129626</v>
      </c>
      <c r="T843" s="16">
        <f t="shared" si="70"/>
        <v>41953.88035879629</v>
      </c>
      <c r="U843" s="20">
        <f t="shared" si="71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7"/>
        <v>104</v>
      </c>
      <c r="P844">
        <f t="shared" si="68"/>
        <v>66.87</v>
      </c>
      <c r="Q844" s="12" t="s">
        <v>8323</v>
      </c>
      <c r="R844" t="s">
        <v>8325</v>
      </c>
      <c r="S844" s="16">
        <f t="shared" si="69"/>
        <v>41526.592395833337</v>
      </c>
      <c r="T844" s="16">
        <f t="shared" si="70"/>
        <v>41561.165972222225</v>
      </c>
      <c r="U844" s="20">
        <f t="shared" si="71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7"/>
        <v>267</v>
      </c>
      <c r="P845">
        <f t="shared" si="68"/>
        <v>63.1</v>
      </c>
      <c r="Q845" s="12" t="s">
        <v>8323</v>
      </c>
      <c r="R845" t="s">
        <v>8325</v>
      </c>
      <c r="S845" s="16">
        <f t="shared" si="69"/>
        <v>42695.257870370369</v>
      </c>
      <c r="T845" s="16">
        <f t="shared" si="70"/>
        <v>42712.333333333328</v>
      </c>
      <c r="U845" s="20">
        <f t="shared" si="71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7"/>
        <v>194</v>
      </c>
      <c r="P846">
        <f t="shared" si="68"/>
        <v>36.630000000000003</v>
      </c>
      <c r="Q846" s="12" t="s">
        <v>8323</v>
      </c>
      <c r="R846" t="s">
        <v>8325</v>
      </c>
      <c r="S846" s="16">
        <f t="shared" si="69"/>
        <v>41905.684629629628</v>
      </c>
      <c r="T846" s="16">
        <f t="shared" si="70"/>
        <v>41944.207638888889</v>
      </c>
      <c r="U846" s="20">
        <f t="shared" si="71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7"/>
        <v>120</v>
      </c>
      <c r="P847">
        <f t="shared" si="68"/>
        <v>34.01</v>
      </c>
      <c r="Q847" s="12" t="s">
        <v>8323</v>
      </c>
      <c r="R847" t="s">
        <v>8325</v>
      </c>
      <c r="S847" s="16">
        <f t="shared" si="69"/>
        <v>42578.205972222218</v>
      </c>
      <c r="T847" s="16">
        <f t="shared" si="70"/>
        <v>42618.165972222225</v>
      </c>
      <c r="U847" s="20">
        <f t="shared" si="71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7"/>
        <v>122</v>
      </c>
      <c r="P848">
        <f t="shared" si="68"/>
        <v>28.55</v>
      </c>
      <c r="Q848" s="12" t="s">
        <v>8323</v>
      </c>
      <c r="R848" t="s">
        <v>8325</v>
      </c>
      <c r="S848" s="16">
        <f t="shared" si="69"/>
        <v>41694.391840277778</v>
      </c>
      <c r="T848" s="16">
        <f t="shared" si="70"/>
        <v>41708.583333333336</v>
      </c>
      <c r="U848" s="20">
        <f t="shared" si="71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7"/>
        <v>100</v>
      </c>
      <c r="P849">
        <f t="shared" si="68"/>
        <v>10</v>
      </c>
      <c r="Q849" s="12" t="s">
        <v>8323</v>
      </c>
      <c r="R849" t="s">
        <v>8325</v>
      </c>
      <c r="S849" s="16">
        <f t="shared" si="69"/>
        <v>42165.79833333334</v>
      </c>
      <c r="T849" s="16">
        <f t="shared" si="70"/>
        <v>42195.79833333334</v>
      </c>
      <c r="U849" s="20">
        <f t="shared" si="71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7"/>
        <v>100</v>
      </c>
      <c r="P850">
        <f t="shared" si="68"/>
        <v>18.75</v>
      </c>
      <c r="Q850" s="12" t="s">
        <v>8323</v>
      </c>
      <c r="R850" t="s">
        <v>8325</v>
      </c>
      <c r="S850" s="16">
        <f t="shared" si="69"/>
        <v>42078.792048611111</v>
      </c>
      <c r="T850" s="16">
        <f t="shared" si="70"/>
        <v>42108.792048611111</v>
      </c>
      <c r="U850" s="20">
        <f t="shared" si="71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7"/>
        <v>120</v>
      </c>
      <c r="P851">
        <f t="shared" si="68"/>
        <v>41.7</v>
      </c>
      <c r="Q851" s="12" t="s">
        <v>8323</v>
      </c>
      <c r="R851" t="s">
        <v>8325</v>
      </c>
      <c r="S851" s="16">
        <f t="shared" si="69"/>
        <v>42051.148888888885</v>
      </c>
      <c r="T851" s="16">
        <f t="shared" si="70"/>
        <v>42079.107222222221</v>
      </c>
      <c r="U851" s="20">
        <f t="shared" si="71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7"/>
        <v>155</v>
      </c>
      <c r="P852">
        <f t="shared" si="68"/>
        <v>46.67</v>
      </c>
      <c r="Q852" s="12" t="s">
        <v>8323</v>
      </c>
      <c r="R852" t="s">
        <v>8325</v>
      </c>
      <c r="S852" s="16">
        <f t="shared" si="69"/>
        <v>42452.827743055561</v>
      </c>
      <c r="T852" s="16">
        <f t="shared" si="70"/>
        <v>42485.207638888889</v>
      </c>
      <c r="U852" s="20">
        <f t="shared" si="71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7"/>
        <v>130</v>
      </c>
      <c r="P853">
        <f t="shared" si="68"/>
        <v>37.270000000000003</v>
      </c>
      <c r="Q853" s="12" t="s">
        <v>8323</v>
      </c>
      <c r="R853" t="s">
        <v>8325</v>
      </c>
      <c r="S853" s="16">
        <f t="shared" si="69"/>
        <v>42522.880243055552</v>
      </c>
      <c r="T853" s="16">
        <f t="shared" si="70"/>
        <v>42582.822916666672</v>
      </c>
      <c r="U853" s="20">
        <f t="shared" si="71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7"/>
        <v>105</v>
      </c>
      <c r="P854">
        <f t="shared" si="68"/>
        <v>59.26</v>
      </c>
      <c r="Q854" s="12" t="s">
        <v>8323</v>
      </c>
      <c r="R854" t="s">
        <v>8325</v>
      </c>
      <c r="S854" s="16">
        <f t="shared" si="69"/>
        <v>42656.805497685185</v>
      </c>
      <c r="T854" s="16">
        <f t="shared" si="70"/>
        <v>42667.875</v>
      </c>
      <c r="U854" s="20">
        <f t="shared" si="71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7"/>
        <v>100</v>
      </c>
      <c r="P855">
        <f t="shared" si="68"/>
        <v>30</v>
      </c>
      <c r="Q855" s="12" t="s">
        <v>8323</v>
      </c>
      <c r="R855" t="s">
        <v>8325</v>
      </c>
      <c r="S855" s="16">
        <f t="shared" si="69"/>
        <v>42021.832280092596</v>
      </c>
      <c r="T855" s="16">
        <f t="shared" si="70"/>
        <v>42051.832280092596</v>
      </c>
      <c r="U855" s="20">
        <f t="shared" si="71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7"/>
        <v>118</v>
      </c>
      <c r="P856">
        <f t="shared" si="68"/>
        <v>65.86</v>
      </c>
      <c r="Q856" s="12" t="s">
        <v>8323</v>
      </c>
      <c r="R856" t="s">
        <v>8325</v>
      </c>
      <c r="S856" s="16">
        <f t="shared" si="69"/>
        <v>42702.212337962963</v>
      </c>
      <c r="T856" s="16">
        <f t="shared" si="70"/>
        <v>42732.212337962963</v>
      </c>
      <c r="U856" s="20">
        <f t="shared" si="71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7"/>
        <v>103</v>
      </c>
      <c r="P857">
        <f t="shared" si="68"/>
        <v>31.91</v>
      </c>
      <c r="Q857" s="12" t="s">
        <v>8323</v>
      </c>
      <c r="R857" t="s">
        <v>8325</v>
      </c>
      <c r="S857" s="16">
        <f t="shared" si="69"/>
        <v>42545.125196759262</v>
      </c>
      <c r="T857" s="16">
        <f t="shared" si="70"/>
        <v>42575.125196759262</v>
      </c>
      <c r="U857" s="20">
        <f t="shared" si="71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7"/>
        <v>218</v>
      </c>
      <c r="P858">
        <f t="shared" si="68"/>
        <v>19.46</v>
      </c>
      <c r="Q858" s="12" t="s">
        <v>8323</v>
      </c>
      <c r="R858" t="s">
        <v>8325</v>
      </c>
      <c r="S858" s="16">
        <f t="shared" si="69"/>
        <v>42609.311990740738</v>
      </c>
      <c r="T858" s="16">
        <f t="shared" si="70"/>
        <v>42668.791666666672</v>
      </c>
      <c r="U858" s="20">
        <f t="shared" si="71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7"/>
        <v>100</v>
      </c>
      <c r="P859">
        <f t="shared" si="68"/>
        <v>50</v>
      </c>
      <c r="Q859" s="12" t="s">
        <v>8323</v>
      </c>
      <c r="R859" t="s">
        <v>8325</v>
      </c>
      <c r="S859" s="16">
        <f t="shared" si="69"/>
        <v>42291.581377314811</v>
      </c>
      <c r="T859" s="16">
        <f t="shared" si="70"/>
        <v>42333.623043981483</v>
      </c>
      <c r="U859" s="20">
        <f t="shared" si="71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7"/>
        <v>144</v>
      </c>
      <c r="P860">
        <f t="shared" si="68"/>
        <v>22.74</v>
      </c>
      <c r="Q860" s="12" t="s">
        <v>8323</v>
      </c>
      <c r="R860" t="s">
        <v>8325</v>
      </c>
      <c r="S860" s="16">
        <f t="shared" si="69"/>
        <v>42079.745578703703</v>
      </c>
      <c r="T860" s="16">
        <f t="shared" si="70"/>
        <v>42109.957638888889</v>
      </c>
      <c r="U860" s="20">
        <f t="shared" si="71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7"/>
        <v>105</v>
      </c>
      <c r="P861">
        <f t="shared" si="68"/>
        <v>42.72</v>
      </c>
      <c r="Q861" s="12" t="s">
        <v>8323</v>
      </c>
      <c r="R861" t="s">
        <v>8325</v>
      </c>
      <c r="S861" s="16">
        <f t="shared" si="69"/>
        <v>42128.820231481484</v>
      </c>
      <c r="T861" s="16">
        <f t="shared" si="70"/>
        <v>42159</v>
      </c>
      <c r="U861" s="20">
        <f t="shared" si="71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7"/>
        <v>18</v>
      </c>
      <c r="P862">
        <f t="shared" si="68"/>
        <v>52.92</v>
      </c>
      <c r="Q862" s="12" t="s">
        <v>8323</v>
      </c>
      <c r="R862" t="s">
        <v>8326</v>
      </c>
      <c r="S862" s="16">
        <f t="shared" si="69"/>
        <v>41570.482789351852</v>
      </c>
      <c r="T862" s="16">
        <f t="shared" si="70"/>
        <v>41600.524456018517</v>
      </c>
      <c r="U862" s="20">
        <f t="shared" si="71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7"/>
        <v>2</v>
      </c>
      <c r="P863">
        <f t="shared" si="68"/>
        <v>50.5</v>
      </c>
      <c r="Q863" s="12" t="s">
        <v>8323</v>
      </c>
      <c r="R863" t="s">
        <v>8326</v>
      </c>
      <c r="S863" s="16">
        <f t="shared" si="69"/>
        <v>42599.965324074074</v>
      </c>
      <c r="T863" s="16">
        <f t="shared" si="70"/>
        <v>42629.965324074074</v>
      </c>
      <c r="U863" s="20">
        <f t="shared" si="71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7"/>
        <v>0</v>
      </c>
      <c r="P864">
        <f t="shared" si="68"/>
        <v>42.5</v>
      </c>
      <c r="Q864" s="12" t="s">
        <v>8323</v>
      </c>
      <c r="R864" t="s">
        <v>8326</v>
      </c>
      <c r="S864" s="16">
        <f t="shared" si="69"/>
        <v>41559.5549537037</v>
      </c>
      <c r="T864" s="16">
        <f t="shared" si="70"/>
        <v>41589.596620370372</v>
      </c>
      <c r="U864" s="20">
        <f t="shared" si="71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7"/>
        <v>5</v>
      </c>
      <c r="P865">
        <f t="shared" si="68"/>
        <v>18</v>
      </c>
      <c r="Q865" s="12" t="s">
        <v>8323</v>
      </c>
      <c r="R865" t="s">
        <v>8326</v>
      </c>
      <c r="S865" s="16">
        <f t="shared" si="69"/>
        <v>40921.117662037039</v>
      </c>
      <c r="T865" s="16">
        <f t="shared" si="70"/>
        <v>40951.117662037039</v>
      </c>
      <c r="U865" s="20">
        <f t="shared" si="71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ref="O866:O929" si="72">ROUND(E866/D866 * 100,0)</f>
        <v>42</v>
      </c>
      <c r="P866">
        <f t="shared" si="68"/>
        <v>34.18</v>
      </c>
      <c r="Q866" s="12" t="s">
        <v>8323</v>
      </c>
      <c r="R866" t="s">
        <v>8326</v>
      </c>
      <c r="S866" s="16">
        <f t="shared" si="69"/>
        <v>41541.106921296298</v>
      </c>
      <c r="T866" s="16">
        <f t="shared" si="70"/>
        <v>41563.415972222225</v>
      </c>
      <c r="U866" s="20">
        <f t="shared" si="71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2"/>
        <v>2</v>
      </c>
      <c r="P867">
        <f t="shared" si="68"/>
        <v>22.5</v>
      </c>
      <c r="Q867" s="12" t="s">
        <v>8323</v>
      </c>
      <c r="R867" t="s">
        <v>8326</v>
      </c>
      <c r="S867" s="16">
        <f t="shared" si="69"/>
        <v>41230.77311342593</v>
      </c>
      <c r="T867" s="16">
        <f t="shared" si="70"/>
        <v>41290.77311342593</v>
      </c>
      <c r="U867" s="20">
        <f t="shared" si="71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2"/>
        <v>18</v>
      </c>
      <c r="P868">
        <f t="shared" si="68"/>
        <v>58.18</v>
      </c>
      <c r="Q868" s="12" t="s">
        <v>8323</v>
      </c>
      <c r="R868" t="s">
        <v>8326</v>
      </c>
      <c r="S868" s="16">
        <f t="shared" si="69"/>
        <v>42025.637939814813</v>
      </c>
      <c r="T868" s="16">
        <f t="shared" si="70"/>
        <v>42063.631944444445</v>
      </c>
      <c r="U868" s="20">
        <f t="shared" si="71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2"/>
        <v>24</v>
      </c>
      <c r="P869">
        <f t="shared" si="68"/>
        <v>109.18</v>
      </c>
      <c r="Q869" s="12" t="s">
        <v>8323</v>
      </c>
      <c r="R869" t="s">
        <v>8326</v>
      </c>
      <c r="S869" s="16">
        <f t="shared" si="69"/>
        <v>40088.105393518519</v>
      </c>
      <c r="T869" s="16">
        <f t="shared" si="70"/>
        <v>40148.207638888889</v>
      </c>
      <c r="U869" s="20">
        <f t="shared" si="71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2"/>
        <v>0</v>
      </c>
      <c r="P870">
        <f t="shared" si="68"/>
        <v>50</v>
      </c>
      <c r="Q870" s="12" t="s">
        <v>8323</v>
      </c>
      <c r="R870" t="s">
        <v>8326</v>
      </c>
      <c r="S870" s="16">
        <f t="shared" si="69"/>
        <v>41616.027754629627</v>
      </c>
      <c r="T870" s="16">
        <f t="shared" si="70"/>
        <v>41646.027754629627</v>
      </c>
      <c r="U870" s="20">
        <f t="shared" si="71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2"/>
        <v>12</v>
      </c>
      <c r="P871">
        <f t="shared" si="68"/>
        <v>346.67</v>
      </c>
      <c r="Q871" s="12" t="s">
        <v>8323</v>
      </c>
      <c r="R871" t="s">
        <v>8326</v>
      </c>
      <c r="S871" s="16">
        <f t="shared" si="69"/>
        <v>41342.845567129632</v>
      </c>
      <c r="T871" s="16">
        <f t="shared" si="70"/>
        <v>41372.803900462961</v>
      </c>
      <c r="U871" s="20">
        <f t="shared" si="71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2"/>
        <v>0</v>
      </c>
      <c r="P872">
        <f t="shared" si="68"/>
        <v>12.4</v>
      </c>
      <c r="Q872" s="12" t="s">
        <v>8323</v>
      </c>
      <c r="R872" t="s">
        <v>8326</v>
      </c>
      <c r="S872" s="16">
        <f t="shared" si="69"/>
        <v>41488.022256944445</v>
      </c>
      <c r="T872" s="16">
        <f t="shared" si="70"/>
        <v>41518.022256944445</v>
      </c>
      <c r="U872" s="20">
        <f t="shared" si="71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2"/>
        <v>5</v>
      </c>
      <c r="P873">
        <f t="shared" si="68"/>
        <v>27.08</v>
      </c>
      <c r="Q873" s="12" t="s">
        <v>8323</v>
      </c>
      <c r="R873" t="s">
        <v>8326</v>
      </c>
      <c r="S873" s="16">
        <f t="shared" si="69"/>
        <v>41577.561284722222</v>
      </c>
      <c r="T873" s="16">
        <f t="shared" si="70"/>
        <v>41607.602951388886</v>
      </c>
      <c r="U873" s="20">
        <f t="shared" si="71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2"/>
        <v>1</v>
      </c>
      <c r="P874">
        <f t="shared" si="68"/>
        <v>32.5</v>
      </c>
      <c r="Q874" s="12" t="s">
        <v>8323</v>
      </c>
      <c r="R874" t="s">
        <v>8326</v>
      </c>
      <c r="S874" s="16">
        <f t="shared" si="69"/>
        <v>40567.825543981482</v>
      </c>
      <c r="T874" s="16">
        <f t="shared" si="70"/>
        <v>40612.825543981482</v>
      </c>
      <c r="U874" s="20">
        <f t="shared" si="71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2"/>
        <v>1</v>
      </c>
      <c r="P875">
        <f t="shared" si="68"/>
        <v>9</v>
      </c>
      <c r="Q875" s="12" t="s">
        <v>8323</v>
      </c>
      <c r="R875" t="s">
        <v>8326</v>
      </c>
      <c r="S875" s="16">
        <f t="shared" si="69"/>
        <v>41184.167129629634</v>
      </c>
      <c r="T875" s="16">
        <f t="shared" si="70"/>
        <v>41224.208796296298</v>
      </c>
      <c r="U875" s="20">
        <f t="shared" si="71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2"/>
        <v>24</v>
      </c>
      <c r="P876">
        <f t="shared" si="68"/>
        <v>34.76</v>
      </c>
      <c r="Q876" s="12" t="s">
        <v>8323</v>
      </c>
      <c r="R876" t="s">
        <v>8326</v>
      </c>
      <c r="S876" s="16">
        <f t="shared" si="69"/>
        <v>41368.583726851852</v>
      </c>
      <c r="T876" s="16">
        <f t="shared" si="70"/>
        <v>41398.583726851852</v>
      </c>
      <c r="U876" s="20">
        <f t="shared" si="71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2"/>
        <v>0</v>
      </c>
      <c r="P877">
        <f t="shared" si="68"/>
        <v>0</v>
      </c>
      <c r="Q877" s="12" t="s">
        <v>8323</v>
      </c>
      <c r="R877" t="s">
        <v>8326</v>
      </c>
      <c r="S877" s="16">
        <f t="shared" si="69"/>
        <v>42248.723738425921</v>
      </c>
      <c r="T877" s="16">
        <f t="shared" si="70"/>
        <v>42268.723738425921</v>
      </c>
      <c r="U877" s="20">
        <f t="shared" si="71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2"/>
        <v>41</v>
      </c>
      <c r="P878">
        <f t="shared" si="68"/>
        <v>28.58</v>
      </c>
      <c r="Q878" s="12" t="s">
        <v>8323</v>
      </c>
      <c r="R878" t="s">
        <v>8326</v>
      </c>
      <c r="S878" s="16">
        <f t="shared" si="69"/>
        <v>41276.496840277774</v>
      </c>
      <c r="T878" s="16">
        <f t="shared" si="70"/>
        <v>41309.496840277774</v>
      </c>
      <c r="U878" s="20">
        <f t="shared" si="71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2"/>
        <v>68</v>
      </c>
      <c r="P879">
        <f t="shared" si="68"/>
        <v>46.59</v>
      </c>
      <c r="Q879" s="12" t="s">
        <v>8323</v>
      </c>
      <c r="R879" t="s">
        <v>8326</v>
      </c>
      <c r="S879" s="16">
        <f t="shared" si="69"/>
        <v>41597.788888888892</v>
      </c>
      <c r="T879" s="16">
        <f t="shared" si="70"/>
        <v>41627.788888888892</v>
      </c>
      <c r="U879" s="20">
        <f t="shared" si="71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2"/>
        <v>1</v>
      </c>
      <c r="P880">
        <f t="shared" si="68"/>
        <v>32.5</v>
      </c>
      <c r="Q880" s="12" t="s">
        <v>8323</v>
      </c>
      <c r="R880" t="s">
        <v>8326</v>
      </c>
      <c r="S880" s="16">
        <f t="shared" si="69"/>
        <v>40505.232916666668</v>
      </c>
      <c r="T880" s="16">
        <f t="shared" si="70"/>
        <v>40535.232916666668</v>
      </c>
      <c r="U880" s="20">
        <f t="shared" si="71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2"/>
        <v>31</v>
      </c>
      <c r="P881">
        <f t="shared" si="68"/>
        <v>21.47</v>
      </c>
      <c r="Q881" s="12" t="s">
        <v>8323</v>
      </c>
      <c r="R881" t="s">
        <v>8326</v>
      </c>
      <c r="S881" s="16">
        <f t="shared" si="69"/>
        <v>41037.829918981479</v>
      </c>
      <c r="T881" s="16">
        <f t="shared" si="70"/>
        <v>41058.829918981479</v>
      </c>
      <c r="U881" s="20">
        <f t="shared" si="71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2"/>
        <v>3</v>
      </c>
      <c r="P882">
        <f t="shared" si="68"/>
        <v>14.13</v>
      </c>
      <c r="Q882" s="12" t="s">
        <v>8323</v>
      </c>
      <c r="R882" t="s">
        <v>8327</v>
      </c>
      <c r="S882" s="16">
        <f t="shared" si="69"/>
        <v>41179.32104166667</v>
      </c>
      <c r="T882" s="16">
        <f t="shared" si="70"/>
        <v>41212.32104166667</v>
      </c>
      <c r="U882" s="20">
        <f t="shared" si="71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2"/>
        <v>1</v>
      </c>
      <c r="P883">
        <f t="shared" si="68"/>
        <v>30</v>
      </c>
      <c r="Q883" s="12" t="s">
        <v>8323</v>
      </c>
      <c r="R883" t="s">
        <v>8327</v>
      </c>
      <c r="S883" s="16">
        <f t="shared" si="69"/>
        <v>40877.25099537037</v>
      </c>
      <c r="T883" s="16">
        <f t="shared" si="70"/>
        <v>40922.25099537037</v>
      </c>
      <c r="U883" s="20">
        <f t="shared" si="71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2"/>
        <v>20</v>
      </c>
      <c r="P884">
        <f t="shared" si="68"/>
        <v>21.57</v>
      </c>
      <c r="Q884" s="12" t="s">
        <v>8323</v>
      </c>
      <c r="R884" t="s">
        <v>8327</v>
      </c>
      <c r="S884" s="16">
        <f t="shared" si="69"/>
        <v>40759.860532407409</v>
      </c>
      <c r="T884" s="16">
        <f t="shared" si="70"/>
        <v>40792.860532407409</v>
      </c>
      <c r="U884" s="20">
        <f t="shared" si="71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2"/>
        <v>40</v>
      </c>
      <c r="P885">
        <f t="shared" si="68"/>
        <v>83.38</v>
      </c>
      <c r="Q885" s="12" t="s">
        <v>8323</v>
      </c>
      <c r="R885" t="s">
        <v>8327</v>
      </c>
      <c r="S885" s="16">
        <f t="shared" si="69"/>
        <v>42371.935590277775</v>
      </c>
      <c r="T885" s="16">
        <f t="shared" si="70"/>
        <v>42431.935590277775</v>
      </c>
      <c r="U885" s="20">
        <f t="shared" si="71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2"/>
        <v>1</v>
      </c>
      <c r="P886">
        <f t="shared" si="68"/>
        <v>10</v>
      </c>
      <c r="Q886" s="12" t="s">
        <v>8323</v>
      </c>
      <c r="R886" t="s">
        <v>8327</v>
      </c>
      <c r="S886" s="16">
        <f t="shared" si="69"/>
        <v>40981.802615740737</v>
      </c>
      <c r="T886" s="16">
        <f t="shared" si="70"/>
        <v>41041.104861111111</v>
      </c>
      <c r="U886" s="20">
        <f t="shared" si="71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2"/>
        <v>75</v>
      </c>
      <c r="P887">
        <f t="shared" si="68"/>
        <v>35.71</v>
      </c>
      <c r="Q887" s="12" t="s">
        <v>8323</v>
      </c>
      <c r="R887" t="s">
        <v>8327</v>
      </c>
      <c r="S887" s="16">
        <f t="shared" si="69"/>
        <v>42713.941099537042</v>
      </c>
      <c r="T887" s="16">
        <f t="shared" si="70"/>
        <v>42734.941099537042</v>
      </c>
      <c r="U887" s="20">
        <f t="shared" si="71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2"/>
        <v>41</v>
      </c>
      <c r="P888">
        <f t="shared" si="68"/>
        <v>29.29</v>
      </c>
      <c r="Q888" s="12" t="s">
        <v>8323</v>
      </c>
      <c r="R888" t="s">
        <v>8327</v>
      </c>
      <c r="S888" s="16">
        <f t="shared" si="69"/>
        <v>42603.870520833334</v>
      </c>
      <c r="T888" s="16">
        <f t="shared" si="70"/>
        <v>42628.870520833334</v>
      </c>
      <c r="U888" s="20">
        <f t="shared" si="71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2"/>
        <v>0</v>
      </c>
      <c r="P889">
        <f t="shared" si="68"/>
        <v>0</v>
      </c>
      <c r="Q889" s="12" t="s">
        <v>8323</v>
      </c>
      <c r="R889" t="s">
        <v>8327</v>
      </c>
      <c r="S889" s="16">
        <f t="shared" si="69"/>
        <v>41026.958969907406</v>
      </c>
      <c r="T889" s="16">
        <f t="shared" si="70"/>
        <v>41056.958969907406</v>
      </c>
      <c r="U889" s="20">
        <f t="shared" si="71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2"/>
        <v>7</v>
      </c>
      <c r="P890">
        <f t="shared" si="68"/>
        <v>18</v>
      </c>
      <c r="Q890" s="12" t="s">
        <v>8323</v>
      </c>
      <c r="R890" t="s">
        <v>8327</v>
      </c>
      <c r="S890" s="16">
        <f t="shared" si="69"/>
        <v>40751.753298611111</v>
      </c>
      <c r="T890" s="16">
        <f t="shared" si="70"/>
        <v>40787.25</v>
      </c>
      <c r="U890" s="20">
        <f t="shared" si="71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2"/>
        <v>9</v>
      </c>
      <c r="P891">
        <f t="shared" si="68"/>
        <v>73.760000000000005</v>
      </c>
      <c r="Q891" s="12" t="s">
        <v>8323</v>
      </c>
      <c r="R891" t="s">
        <v>8327</v>
      </c>
      <c r="S891" s="16">
        <f t="shared" si="69"/>
        <v>41887.784062500003</v>
      </c>
      <c r="T891" s="16">
        <f t="shared" si="70"/>
        <v>41917.784062500003</v>
      </c>
      <c r="U891" s="20">
        <f t="shared" si="71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2"/>
        <v>4</v>
      </c>
      <c r="P892">
        <f t="shared" si="68"/>
        <v>31.25</v>
      </c>
      <c r="Q892" s="12" t="s">
        <v>8323</v>
      </c>
      <c r="R892" t="s">
        <v>8327</v>
      </c>
      <c r="S892" s="16">
        <f t="shared" si="69"/>
        <v>41569.698831018519</v>
      </c>
      <c r="T892" s="16">
        <f t="shared" si="70"/>
        <v>41599.740497685183</v>
      </c>
      <c r="U892" s="20">
        <f t="shared" si="71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2"/>
        <v>3</v>
      </c>
      <c r="P893">
        <f t="shared" si="68"/>
        <v>28.89</v>
      </c>
      <c r="Q893" s="12" t="s">
        <v>8323</v>
      </c>
      <c r="R893" t="s">
        <v>8327</v>
      </c>
      <c r="S893" s="16">
        <f t="shared" si="69"/>
        <v>41842.031597222223</v>
      </c>
      <c r="T893" s="16">
        <f t="shared" si="70"/>
        <v>41872.031597222223</v>
      </c>
      <c r="U893" s="20">
        <f t="shared" si="71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2"/>
        <v>41</v>
      </c>
      <c r="P894">
        <f t="shared" si="68"/>
        <v>143.82</v>
      </c>
      <c r="Q894" s="12" t="s">
        <v>8323</v>
      </c>
      <c r="R894" t="s">
        <v>8327</v>
      </c>
      <c r="S894" s="16">
        <f t="shared" si="69"/>
        <v>40304.20003472222</v>
      </c>
      <c r="T894" s="16">
        <f t="shared" si="70"/>
        <v>40391.166666666664</v>
      </c>
      <c r="U894" s="20">
        <f t="shared" si="71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2"/>
        <v>10</v>
      </c>
      <c r="P895">
        <f t="shared" si="68"/>
        <v>40</v>
      </c>
      <c r="Q895" s="12" t="s">
        <v>8323</v>
      </c>
      <c r="R895" t="s">
        <v>8327</v>
      </c>
      <c r="S895" s="16">
        <f t="shared" si="69"/>
        <v>42065.897719907407</v>
      </c>
      <c r="T895" s="16">
        <f t="shared" si="70"/>
        <v>42095.856053240743</v>
      </c>
      <c r="U895" s="20">
        <f t="shared" si="71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2"/>
        <v>39</v>
      </c>
      <c r="P896">
        <f t="shared" si="68"/>
        <v>147.81</v>
      </c>
      <c r="Q896" s="12" t="s">
        <v>8323</v>
      </c>
      <c r="R896" t="s">
        <v>8327</v>
      </c>
      <c r="S896" s="16">
        <f t="shared" si="69"/>
        <v>42496.981597222228</v>
      </c>
      <c r="T896" s="16">
        <f t="shared" si="70"/>
        <v>42526.981597222228</v>
      </c>
      <c r="U896" s="20">
        <f t="shared" si="71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2"/>
        <v>2</v>
      </c>
      <c r="P897">
        <f t="shared" si="68"/>
        <v>27.86</v>
      </c>
      <c r="Q897" s="12" t="s">
        <v>8323</v>
      </c>
      <c r="R897" t="s">
        <v>8327</v>
      </c>
      <c r="S897" s="16">
        <f t="shared" si="69"/>
        <v>40431.127650462964</v>
      </c>
      <c r="T897" s="16">
        <f t="shared" si="70"/>
        <v>40476.127650462964</v>
      </c>
      <c r="U897" s="20">
        <f t="shared" si="71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2"/>
        <v>40</v>
      </c>
      <c r="P898">
        <f t="shared" si="68"/>
        <v>44.44</v>
      </c>
      <c r="Q898" s="12" t="s">
        <v>8323</v>
      </c>
      <c r="R898" t="s">
        <v>8327</v>
      </c>
      <c r="S898" s="16">
        <f t="shared" si="69"/>
        <v>42218.872986111113</v>
      </c>
      <c r="T898" s="16">
        <f t="shared" si="70"/>
        <v>42244.166666666672</v>
      </c>
      <c r="U898" s="20">
        <f t="shared" si="71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2"/>
        <v>0</v>
      </c>
      <c r="P899">
        <f t="shared" ref="P899:P962" si="73">IFERROR(ROUND(E899/L899, 2), 0)</f>
        <v>0</v>
      </c>
      <c r="Q899" s="12" t="s">
        <v>8323</v>
      </c>
      <c r="R899" t="s">
        <v>8327</v>
      </c>
      <c r="S899" s="16">
        <f t="shared" ref="S899:S962" si="74">(((J899/60)/60)/24)+DATE(1970,1,1)</f>
        <v>41211.688750000001</v>
      </c>
      <c r="T899" s="16">
        <f t="shared" ref="T899:T962" si="75">(((I899/60)/60)/24)+DATE(1970,1,1)</f>
        <v>41241.730416666665</v>
      </c>
      <c r="U899" s="20">
        <f t="shared" ref="U899:U962" si="76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2"/>
        <v>3</v>
      </c>
      <c r="P900">
        <f t="shared" si="73"/>
        <v>35</v>
      </c>
      <c r="Q900" s="12" t="s">
        <v>8323</v>
      </c>
      <c r="R900" t="s">
        <v>8327</v>
      </c>
      <c r="S900" s="16">
        <f t="shared" si="74"/>
        <v>40878.758217592593</v>
      </c>
      <c r="T900" s="16">
        <f t="shared" si="75"/>
        <v>40923.758217592593</v>
      </c>
      <c r="U900" s="20">
        <f t="shared" si="76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2"/>
        <v>37</v>
      </c>
      <c r="P901">
        <f t="shared" si="73"/>
        <v>35</v>
      </c>
      <c r="Q901" s="12" t="s">
        <v>8323</v>
      </c>
      <c r="R901" t="s">
        <v>8327</v>
      </c>
      <c r="S901" s="16">
        <f t="shared" si="74"/>
        <v>40646.099097222221</v>
      </c>
      <c r="T901" s="16">
        <f t="shared" si="75"/>
        <v>40691.099097222221</v>
      </c>
      <c r="U901" s="20">
        <f t="shared" si="76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2"/>
        <v>0</v>
      </c>
      <c r="P902">
        <f t="shared" si="73"/>
        <v>10.5</v>
      </c>
      <c r="Q902" s="12" t="s">
        <v>8323</v>
      </c>
      <c r="R902" t="s">
        <v>8326</v>
      </c>
      <c r="S902" s="16">
        <f t="shared" si="74"/>
        <v>42429.84956018519</v>
      </c>
      <c r="T902" s="16">
        <f t="shared" si="75"/>
        <v>42459.807893518519</v>
      </c>
      <c r="U902" s="20">
        <f t="shared" si="76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2"/>
        <v>0</v>
      </c>
      <c r="P903">
        <f t="shared" si="73"/>
        <v>0</v>
      </c>
      <c r="Q903" s="12" t="s">
        <v>8323</v>
      </c>
      <c r="R903" t="s">
        <v>8326</v>
      </c>
      <c r="S903" s="16">
        <f t="shared" si="74"/>
        <v>40291.81150462963</v>
      </c>
      <c r="T903" s="16">
        <f t="shared" si="75"/>
        <v>40337.799305555556</v>
      </c>
      <c r="U903" s="20">
        <f t="shared" si="76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2"/>
        <v>0</v>
      </c>
      <c r="P904">
        <f t="shared" si="73"/>
        <v>30</v>
      </c>
      <c r="Q904" s="12" t="s">
        <v>8323</v>
      </c>
      <c r="R904" t="s">
        <v>8326</v>
      </c>
      <c r="S904" s="16">
        <f t="shared" si="74"/>
        <v>41829.965532407405</v>
      </c>
      <c r="T904" s="16">
        <f t="shared" si="75"/>
        <v>41881.645833333336</v>
      </c>
      <c r="U904" s="20">
        <f t="shared" si="76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2"/>
        <v>3</v>
      </c>
      <c r="P905">
        <f t="shared" si="73"/>
        <v>40</v>
      </c>
      <c r="Q905" s="12" t="s">
        <v>8323</v>
      </c>
      <c r="R905" t="s">
        <v>8326</v>
      </c>
      <c r="S905" s="16">
        <f t="shared" si="74"/>
        <v>41149.796064814815</v>
      </c>
      <c r="T905" s="16">
        <f t="shared" si="75"/>
        <v>41175.100694444445</v>
      </c>
      <c r="U905" s="20">
        <f t="shared" si="76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2"/>
        <v>0</v>
      </c>
      <c r="P906">
        <f t="shared" si="73"/>
        <v>50.33</v>
      </c>
      <c r="Q906" s="12" t="s">
        <v>8323</v>
      </c>
      <c r="R906" t="s">
        <v>8326</v>
      </c>
      <c r="S906" s="16">
        <f t="shared" si="74"/>
        <v>42342.080289351856</v>
      </c>
      <c r="T906" s="16">
        <f t="shared" si="75"/>
        <v>42372.080289351856</v>
      </c>
      <c r="U906" s="20">
        <f t="shared" si="76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2"/>
        <v>3</v>
      </c>
      <c r="P907">
        <f t="shared" si="73"/>
        <v>32.67</v>
      </c>
      <c r="Q907" s="12" t="s">
        <v>8323</v>
      </c>
      <c r="R907" t="s">
        <v>8326</v>
      </c>
      <c r="S907" s="16">
        <f t="shared" si="74"/>
        <v>40507.239884259259</v>
      </c>
      <c r="T907" s="16">
        <f t="shared" si="75"/>
        <v>40567.239884259259</v>
      </c>
      <c r="U907" s="20">
        <f t="shared" si="76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2"/>
        <v>0</v>
      </c>
      <c r="P908">
        <f t="shared" si="73"/>
        <v>0</v>
      </c>
      <c r="Q908" s="12" t="s">
        <v>8323</v>
      </c>
      <c r="R908" t="s">
        <v>8326</v>
      </c>
      <c r="S908" s="16">
        <f t="shared" si="74"/>
        <v>41681.189699074072</v>
      </c>
      <c r="T908" s="16">
        <f t="shared" si="75"/>
        <v>41711.148032407407</v>
      </c>
      <c r="U908" s="20">
        <f t="shared" si="76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2"/>
        <v>0</v>
      </c>
      <c r="P909">
        <f t="shared" si="73"/>
        <v>0</v>
      </c>
      <c r="Q909" s="12" t="s">
        <v>8323</v>
      </c>
      <c r="R909" t="s">
        <v>8326</v>
      </c>
      <c r="S909" s="16">
        <f t="shared" si="74"/>
        <v>40767.192395833335</v>
      </c>
      <c r="T909" s="16">
        <f t="shared" si="75"/>
        <v>40797.192395833335</v>
      </c>
      <c r="U909" s="20">
        <f t="shared" si="76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2"/>
        <v>0</v>
      </c>
      <c r="P910">
        <f t="shared" si="73"/>
        <v>0</v>
      </c>
      <c r="Q910" s="12" t="s">
        <v>8323</v>
      </c>
      <c r="R910" t="s">
        <v>8326</v>
      </c>
      <c r="S910" s="16">
        <f t="shared" si="74"/>
        <v>40340.801562499997</v>
      </c>
      <c r="T910" s="16">
        <f t="shared" si="75"/>
        <v>40386.207638888889</v>
      </c>
      <c r="U910" s="20">
        <f t="shared" si="76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2"/>
        <v>3</v>
      </c>
      <c r="P911">
        <f t="shared" si="73"/>
        <v>65</v>
      </c>
      <c r="Q911" s="12" t="s">
        <v>8323</v>
      </c>
      <c r="R911" t="s">
        <v>8326</v>
      </c>
      <c r="S911" s="16">
        <f t="shared" si="74"/>
        <v>41081.69027777778</v>
      </c>
      <c r="T911" s="16">
        <f t="shared" si="75"/>
        <v>41113.166666666664</v>
      </c>
      <c r="U911" s="20">
        <f t="shared" si="76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2"/>
        <v>22</v>
      </c>
      <c r="P912">
        <f t="shared" si="73"/>
        <v>24.6</v>
      </c>
      <c r="Q912" s="12" t="s">
        <v>8323</v>
      </c>
      <c r="R912" t="s">
        <v>8326</v>
      </c>
      <c r="S912" s="16">
        <f t="shared" si="74"/>
        <v>42737.545358796298</v>
      </c>
      <c r="T912" s="16">
        <f t="shared" si="75"/>
        <v>42797.545358796298</v>
      </c>
      <c r="U912" s="20">
        <f t="shared" si="76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2"/>
        <v>0</v>
      </c>
      <c r="P913">
        <f t="shared" si="73"/>
        <v>0</v>
      </c>
      <c r="Q913" s="12" t="s">
        <v>8323</v>
      </c>
      <c r="R913" t="s">
        <v>8326</v>
      </c>
      <c r="S913" s="16">
        <f t="shared" si="74"/>
        <v>41642.005150462966</v>
      </c>
      <c r="T913" s="16">
        <f t="shared" si="75"/>
        <v>41663.005150462966</v>
      </c>
      <c r="U913" s="20">
        <f t="shared" si="76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2"/>
        <v>1</v>
      </c>
      <c r="P914">
        <f t="shared" si="73"/>
        <v>15</v>
      </c>
      <c r="Q914" s="12" t="s">
        <v>8323</v>
      </c>
      <c r="R914" t="s">
        <v>8326</v>
      </c>
      <c r="S914" s="16">
        <f t="shared" si="74"/>
        <v>41194.109340277777</v>
      </c>
      <c r="T914" s="16">
        <f t="shared" si="75"/>
        <v>41254.151006944441</v>
      </c>
      <c r="U914" s="20">
        <f t="shared" si="76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2"/>
        <v>7</v>
      </c>
      <c r="P915">
        <f t="shared" si="73"/>
        <v>82.58</v>
      </c>
      <c r="Q915" s="12" t="s">
        <v>8323</v>
      </c>
      <c r="R915" t="s">
        <v>8326</v>
      </c>
      <c r="S915" s="16">
        <f t="shared" si="74"/>
        <v>41004.139108796298</v>
      </c>
      <c r="T915" s="16">
        <f t="shared" si="75"/>
        <v>41034.139108796298</v>
      </c>
      <c r="U915" s="20">
        <f t="shared" si="76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2"/>
        <v>0</v>
      </c>
      <c r="P916">
        <f t="shared" si="73"/>
        <v>0</v>
      </c>
      <c r="Q916" s="12" t="s">
        <v>8323</v>
      </c>
      <c r="R916" t="s">
        <v>8326</v>
      </c>
      <c r="S916" s="16">
        <f t="shared" si="74"/>
        <v>41116.763275462967</v>
      </c>
      <c r="T916" s="16">
        <f t="shared" si="75"/>
        <v>41146.763275462967</v>
      </c>
      <c r="U916" s="20">
        <f t="shared" si="76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2"/>
        <v>6</v>
      </c>
      <c r="P917">
        <f t="shared" si="73"/>
        <v>41.67</v>
      </c>
      <c r="Q917" s="12" t="s">
        <v>8323</v>
      </c>
      <c r="R917" t="s">
        <v>8326</v>
      </c>
      <c r="S917" s="16">
        <f t="shared" si="74"/>
        <v>40937.679560185185</v>
      </c>
      <c r="T917" s="16">
        <f t="shared" si="75"/>
        <v>40969.207638888889</v>
      </c>
      <c r="U917" s="20">
        <f t="shared" si="76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2"/>
        <v>0</v>
      </c>
      <c r="P918">
        <f t="shared" si="73"/>
        <v>0</v>
      </c>
      <c r="Q918" s="12" t="s">
        <v>8323</v>
      </c>
      <c r="R918" t="s">
        <v>8326</v>
      </c>
      <c r="S918" s="16">
        <f t="shared" si="74"/>
        <v>40434.853402777779</v>
      </c>
      <c r="T918" s="16">
        <f t="shared" si="75"/>
        <v>40473.208333333336</v>
      </c>
      <c r="U918" s="20">
        <f t="shared" si="76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2"/>
        <v>1</v>
      </c>
      <c r="P919">
        <f t="shared" si="73"/>
        <v>30</v>
      </c>
      <c r="Q919" s="12" t="s">
        <v>8323</v>
      </c>
      <c r="R919" t="s">
        <v>8326</v>
      </c>
      <c r="S919" s="16">
        <f t="shared" si="74"/>
        <v>41802.94363425926</v>
      </c>
      <c r="T919" s="16">
        <f t="shared" si="75"/>
        <v>41834.104166666664</v>
      </c>
      <c r="U919" s="20">
        <f t="shared" si="76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2"/>
        <v>5</v>
      </c>
      <c r="P920">
        <f t="shared" si="73"/>
        <v>19.600000000000001</v>
      </c>
      <c r="Q920" s="12" t="s">
        <v>8323</v>
      </c>
      <c r="R920" t="s">
        <v>8326</v>
      </c>
      <c r="S920" s="16">
        <f t="shared" si="74"/>
        <v>41944.916215277779</v>
      </c>
      <c r="T920" s="16">
        <f t="shared" si="75"/>
        <v>41974.957881944443</v>
      </c>
      <c r="U920" s="20">
        <f t="shared" si="76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2"/>
        <v>1</v>
      </c>
      <c r="P921">
        <f t="shared" si="73"/>
        <v>100</v>
      </c>
      <c r="Q921" s="12" t="s">
        <v>8323</v>
      </c>
      <c r="R921" t="s">
        <v>8326</v>
      </c>
      <c r="S921" s="16">
        <f t="shared" si="74"/>
        <v>41227.641724537039</v>
      </c>
      <c r="T921" s="16">
        <f t="shared" si="75"/>
        <v>41262.641724537039</v>
      </c>
      <c r="U921" s="20">
        <f t="shared" si="76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2"/>
        <v>0</v>
      </c>
      <c r="P922">
        <f t="shared" si="73"/>
        <v>0</v>
      </c>
      <c r="Q922" s="12" t="s">
        <v>8323</v>
      </c>
      <c r="R922" t="s">
        <v>8326</v>
      </c>
      <c r="S922" s="16">
        <f t="shared" si="74"/>
        <v>41562.67155092593</v>
      </c>
      <c r="T922" s="16">
        <f t="shared" si="75"/>
        <v>41592.713217592594</v>
      </c>
      <c r="U922" s="20">
        <f t="shared" si="76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2"/>
        <v>31</v>
      </c>
      <c r="P923">
        <f t="shared" si="73"/>
        <v>231.75</v>
      </c>
      <c r="Q923" s="12" t="s">
        <v>8323</v>
      </c>
      <c r="R923" t="s">
        <v>8326</v>
      </c>
      <c r="S923" s="16">
        <f t="shared" si="74"/>
        <v>40847.171018518515</v>
      </c>
      <c r="T923" s="16">
        <f t="shared" si="75"/>
        <v>40889.212685185186</v>
      </c>
      <c r="U923" s="20">
        <f t="shared" si="76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2"/>
        <v>21</v>
      </c>
      <c r="P924">
        <f t="shared" si="73"/>
        <v>189.33</v>
      </c>
      <c r="Q924" s="12" t="s">
        <v>8323</v>
      </c>
      <c r="R924" t="s">
        <v>8326</v>
      </c>
      <c r="S924" s="16">
        <f t="shared" si="74"/>
        <v>41878.530011574076</v>
      </c>
      <c r="T924" s="16">
        <f t="shared" si="75"/>
        <v>41913.530011574076</v>
      </c>
      <c r="U924" s="20">
        <f t="shared" si="76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2"/>
        <v>2</v>
      </c>
      <c r="P925">
        <f t="shared" si="73"/>
        <v>55</v>
      </c>
      <c r="Q925" s="12" t="s">
        <v>8323</v>
      </c>
      <c r="R925" t="s">
        <v>8326</v>
      </c>
      <c r="S925" s="16">
        <f t="shared" si="74"/>
        <v>41934.959756944445</v>
      </c>
      <c r="T925" s="16">
        <f t="shared" si="75"/>
        <v>41965.001423611116</v>
      </c>
      <c r="U925" s="20">
        <f t="shared" si="76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2"/>
        <v>11</v>
      </c>
      <c r="P926">
        <f t="shared" si="73"/>
        <v>21.8</v>
      </c>
      <c r="Q926" s="12" t="s">
        <v>8323</v>
      </c>
      <c r="R926" t="s">
        <v>8326</v>
      </c>
      <c r="S926" s="16">
        <f t="shared" si="74"/>
        <v>41288.942928240744</v>
      </c>
      <c r="T926" s="16">
        <f t="shared" si="75"/>
        <v>41318.942928240744</v>
      </c>
      <c r="U926" s="20">
        <f t="shared" si="76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2"/>
        <v>3</v>
      </c>
      <c r="P927">
        <f t="shared" si="73"/>
        <v>32</v>
      </c>
      <c r="Q927" s="12" t="s">
        <v>8323</v>
      </c>
      <c r="R927" t="s">
        <v>8326</v>
      </c>
      <c r="S927" s="16">
        <f t="shared" si="74"/>
        <v>41575.880914351852</v>
      </c>
      <c r="T927" s="16">
        <f t="shared" si="75"/>
        <v>41605.922581018516</v>
      </c>
      <c r="U927" s="20">
        <f t="shared" si="76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2"/>
        <v>0</v>
      </c>
      <c r="P928">
        <f t="shared" si="73"/>
        <v>0</v>
      </c>
      <c r="Q928" s="12" t="s">
        <v>8323</v>
      </c>
      <c r="R928" t="s">
        <v>8326</v>
      </c>
      <c r="S928" s="16">
        <f t="shared" si="74"/>
        <v>40338.02002314815</v>
      </c>
      <c r="T928" s="16">
        <f t="shared" si="75"/>
        <v>40367.944444444445</v>
      </c>
      <c r="U928" s="20">
        <f t="shared" si="76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2"/>
        <v>0</v>
      </c>
      <c r="P929">
        <f t="shared" si="73"/>
        <v>0</v>
      </c>
      <c r="Q929" s="12" t="s">
        <v>8323</v>
      </c>
      <c r="R929" t="s">
        <v>8326</v>
      </c>
      <c r="S929" s="16">
        <f t="shared" si="74"/>
        <v>41013.822858796295</v>
      </c>
      <c r="T929" s="16">
        <f t="shared" si="75"/>
        <v>41043.822858796295</v>
      </c>
      <c r="U929" s="20">
        <f t="shared" si="76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ref="O930:O993" si="77">ROUND(E930/D930 * 100,0)</f>
        <v>11</v>
      </c>
      <c r="P930">
        <f t="shared" si="73"/>
        <v>56.25</v>
      </c>
      <c r="Q930" s="12" t="s">
        <v>8323</v>
      </c>
      <c r="R930" t="s">
        <v>8326</v>
      </c>
      <c r="S930" s="16">
        <f t="shared" si="74"/>
        <v>41180.86241898148</v>
      </c>
      <c r="T930" s="16">
        <f t="shared" si="75"/>
        <v>41231</v>
      </c>
      <c r="U930" s="20">
        <f t="shared" si="76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7"/>
        <v>0</v>
      </c>
      <c r="P931">
        <f t="shared" si="73"/>
        <v>0</v>
      </c>
      <c r="Q931" s="12" t="s">
        <v>8323</v>
      </c>
      <c r="R931" t="s">
        <v>8326</v>
      </c>
      <c r="S931" s="16">
        <f t="shared" si="74"/>
        <v>40978.238067129627</v>
      </c>
      <c r="T931" s="16">
        <f t="shared" si="75"/>
        <v>41008.196400462963</v>
      </c>
      <c r="U931" s="20">
        <f t="shared" si="76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7"/>
        <v>38</v>
      </c>
      <c r="P932">
        <f t="shared" si="73"/>
        <v>69</v>
      </c>
      <c r="Q932" s="12" t="s">
        <v>8323</v>
      </c>
      <c r="R932" t="s">
        <v>8326</v>
      </c>
      <c r="S932" s="16">
        <f t="shared" si="74"/>
        <v>40312.915578703702</v>
      </c>
      <c r="T932" s="16">
        <f t="shared" si="75"/>
        <v>40354.897222222222</v>
      </c>
      <c r="U932" s="20">
        <f t="shared" si="76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7"/>
        <v>7</v>
      </c>
      <c r="P933">
        <f t="shared" si="73"/>
        <v>18.71</v>
      </c>
      <c r="Q933" s="12" t="s">
        <v>8323</v>
      </c>
      <c r="R933" t="s">
        <v>8326</v>
      </c>
      <c r="S933" s="16">
        <f t="shared" si="74"/>
        <v>41680.359976851854</v>
      </c>
      <c r="T933" s="16">
        <f t="shared" si="75"/>
        <v>41714.916666666664</v>
      </c>
      <c r="U933" s="20">
        <f t="shared" si="76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7"/>
        <v>15</v>
      </c>
      <c r="P934">
        <f t="shared" si="73"/>
        <v>46.03</v>
      </c>
      <c r="Q934" s="12" t="s">
        <v>8323</v>
      </c>
      <c r="R934" t="s">
        <v>8326</v>
      </c>
      <c r="S934" s="16">
        <f t="shared" si="74"/>
        <v>41310.969270833331</v>
      </c>
      <c r="T934" s="16">
        <f t="shared" si="75"/>
        <v>41355.927604166667</v>
      </c>
      <c r="U934" s="20">
        <f t="shared" si="76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7"/>
        <v>6</v>
      </c>
      <c r="P935">
        <f t="shared" si="73"/>
        <v>60</v>
      </c>
      <c r="Q935" s="12" t="s">
        <v>8323</v>
      </c>
      <c r="R935" t="s">
        <v>8326</v>
      </c>
      <c r="S935" s="16">
        <f t="shared" si="74"/>
        <v>41711.169085648151</v>
      </c>
      <c r="T935" s="16">
        <f t="shared" si="75"/>
        <v>41771.169085648151</v>
      </c>
      <c r="U935" s="20">
        <f t="shared" si="76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7"/>
        <v>30</v>
      </c>
      <c r="P936">
        <f t="shared" si="73"/>
        <v>50.67</v>
      </c>
      <c r="Q936" s="12" t="s">
        <v>8323</v>
      </c>
      <c r="R936" t="s">
        <v>8326</v>
      </c>
      <c r="S936" s="16">
        <f t="shared" si="74"/>
        <v>41733.737083333333</v>
      </c>
      <c r="T936" s="16">
        <f t="shared" si="75"/>
        <v>41763.25</v>
      </c>
      <c r="U936" s="20">
        <f t="shared" si="76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7"/>
        <v>1</v>
      </c>
      <c r="P937">
        <f t="shared" si="73"/>
        <v>25</v>
      </c>
      <c r="Q937" s="12" t="s">
        <v>8323</v>
      </c>
      <c r="R937" t="s">
        <v>8326</v>
      </c>
      <c r="S937" s="16">
        <f t="shared" si="74"/>
        <v>42368.333668981482</v>
      </c>
      <c r="T937" s="16">
        <f t="shared" si="75"/>
        <v>42398.333668981482</v>
      </c>
      <c r="U937" s="20">
        <f t="shared" si="76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7"/>
        <v>0</v>
      </c>
      <c r="P938">
        <f t="shared" si="73"/>
        <v>0</v>
      </c>
      <c r="Q938" s="12" t="s">
        <v>8323</v>
      </c>
      <c r="R938" t="s">
        <v>8326</v>
      </c>
      <c r="S938" s="16">
        <f t="shared" si="74"/>
        <v>40883.024178240739</v>
      </c>
      <c r="T938" s="16">
        <f t="shared" si="75"/>
        <v>40926.833333333336</v>
      </c>
      <c r="U938" s="20">
        <f t="shared" si="76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7"/>
        <v>1</v>
      </c>
      <c r="P939">
        <f t="shared" si="73"/>
        <v>20</v>
      </c>
      <c r="Q939" s="12" t="s">
        <v>8323</v>
      </c>
      <c r="R939" t="s">
        <v>8326</v>
      </c>
      <c r="S939" s="16">
        <f t="shared" si="74"/>
        <v>41551.798113425924</v>
      </c>
      <c r="T939" s="16">
        <f t="shared" si="75"/>
        <v>41581.839780092596</v>
      </c>
      <c r="U939" s="20">
        <f t="shared" si="76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7"/>
        <v>0</v>
      </c>
      <c r="P940">
        <f t="shared" si="73"/>
        <v>25</v>
      </c>
      <c r="Q940" s="12" t="s">
        <v>8323</v>
      </c>
      <c r="R940" t="s">
        <v>8326</v>
      </c>
      <c r="S940" s="16">
        <f t="shared" si="74"/>
        <v>41124.479722222226</v>
      </c>
      <c r="T940" s="16">
        <f t="shared" si="75"/>
        <v>41154.479722222226</v>
      </c>
      <c r="U940" s="20">
        <f t="shared" si="76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7"/>
        <v>1</v>
      </c>
      <c r="P941">
        <f t="shared" si="73"/>
        <v>20</v>
      </c>
      <c r="Q941" s="12" t="s">
        <v>8323</v>
      </c>
      <c r="R941" t="s">
        <v>8326</v>
      </c>
      <c r="S941" s="16">
        <f t="shared" si="74"/>
        <v>41416.763171296298</v>
      </c>
      <c r="T941" s="16">
        <f t="shared" si="75"/>
        <v>41455.831944444442</v>
      </c>
      <c r="U941" s="20">
        <f t="shared" si="76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7"/>
        <v>17</v>
      </c>
      <c r="P942">
        <f t="shared" si="73"/>
        <v>110.29</v>
      </c>
      <c r="Q942" s="12" t="s">
        <v>8317</v>
      </c>
      <c r="R942" t="s">
        <v>8319</v>
      </c>
      <c r="S942" s="16">
        <f t="shared" si="74"/>
        <v>42182.008402777778</v>
      </c>
      <c r="T942" s="16">
        <f t="shared" si="75"/>
        <v>42227.008402777778</v>
      </c>
      <c r="U942" s="20">
        <f t="shared" si="76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7"/>
        <v>2</v>
      </c>
      <c r="P943">
        <f t="shared" si="73"/>
        <v>37.450000000000003</v>
      </c>
      <c r="Q943" s="12" t="s">
        <v>8317</v>
      </c>
      <c r="R943" t="s">
        <v>8319</v>
      </c>
      <c r="S943" s="16">
        <f t="shared" si="74"/>
        <v>42746.096585648149</v>
      </c>
      <c r="T943" s="16">
        <f t="shared" si="75"/>
        <v>42776.096585648149</v>
      </c>
      <c r="U943" s="20">
        <f t="shared" si="76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7"/>
        <v>9</v>
      </c>
      <c r="P944">
        <f t="shared" si="73"/>
        <v>41.75</v>
      </c>
      <c r="Q944" s="12" t="s">
        <v>8317</v>
      </c>
      <c r="R944" t="s">
        <v>8319</v>
      </c>
      <c r="S944" s="16">
        <f t="shared" si="74"/>
        <v>42382.843287037031</v>
      </c>
      <c r="T944" s="16">
        <f t="shared" si="75"/>
        <v>42418.843287037031</v>
      </c>
      <c r="U944" s="20">
        <f t="shared" si="76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7"/>
        <v>10</v>
      </c>
      <c r="P945">
        <f t="shared" si="73"/>
        <v>24.08</v>
      </c>
      <c r="Q945" s="12" t="s">
        <v>8317</v>
      </c>
      <c r="R945" t="s">
        <v>8319</v>
      </c>
      <c r="S945" s="16">
        <f t="shared" si="74"/>
        <v>42673.66788194445</v>
      </c>
      <c r="T945" s="16">
        <f t="shared" si="75"/>
        <v>42703.709548611107</v>
      </c>
      <c r="U945" s="20">
        <f t="shared" si="76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7"/>
        <v>13</v>
      </c>
      <c r="P946">
        <f t="shared" si="73"/>
        <v>69.41</v>
      </c>
      <c r="Q946" s="12" t="s">
        <v>8317</v>
      </c>
      <c r="R946" t="s">
        <v>8319</v>
      </c>
      <c r="S946" s="16">
        <f t="shared" si="74"/>
        <v>42444.583912037036</v>
      </c>
      <c r="T946" s="16">
        <f t="shared" si="75"/>
        <v>42478.583333333328</v>
      </c>
      <c r="U946" s="20">
        <f t="shared" si="76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7"/>
        <v>2</v>
      </c>
      <c r="P947">
        <f t="shared" si="73"/>
        <v>155.25</v>
      </c>
      <c r="Q947" s="12" t="s">
        <v>8317</v>
      </c>
      <c r="R947" t="s">
        <v>8319</v>
      </c>
      <c r="S947" s="16">
        <f t="shared" si="74"/>
        <v>42732.872986111113</v>
      </c>
      <c r="T947" s="16">
        <f t="shared" si="75"/>
        <v>42784.999305555553</v>
      </c>
      <c r="U947" s="20">
        <f t="shared" si="76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7"/>
        <v>2</v>
      </c>
      <c r="P948">
        <f t="shared" si="73"/>
        <v>57.2</v>
      </c>
      <c r="Q948" s="12" t="s">
        <v>8317</v>
      </c>
      <c r="R948" t="s">
        <v>8319</v>
      </c>
      <c r="S948" s="16">
        <f t="shared" si="74"/>
        <v>42592.750555555554</v>
      </c>
      <c r="T948" s="16">
        <f t="shared" si="75"/>
        <v>42622.750555555554</v>
      </c>
      <c r="U948" s="20">
        <f t="shared" si="76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7"/>
        <v>0</v>
      </c>
      <c r="P949">
        <f t="shared" si="73"/>
        <v>0</v>
      </c>
      <c r="Q949" s="12" t="s">
        <v>8317</v>
      </c>
      <c r="R949" t="s">
        <v>8319</v>
      </c>
      <c r="S949" s="16">
        <f t="shared" si="74"/>
        <v>42491.781319444446</v>
      </c>
      <c r="T949" s="16">
        <f t="shared" si="75"/>
        <v>42551.781319444446</v>
      </c>
      <c r="U949" s="20">
        <f t="shared" si="76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7"/>
        <v>12</v>
      </c>
      <c r="P950">
        <f t="shared" si="73"/>
        <v>60</v>
      </c>
      <c r="Q950" s="12" t="s">
        <v>8317</v>
      </c>
      <c r="R950" t="s">
        <v>8319</v>
      </c>
      <c r="S950" s="16">
        <f t="shared" si="74"/>
        <v>42411.828287037039</v>
      </c>
      <c r="T950" s="16">
        <f t="shared" si="75"/>
        <v>42441.828287037039</v>
      </c>
      <c r="U950" s="20">
        <f t="shared" si="76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7"/>
        <v>1</v>
      </c>
      <c r="P951">
        <f t="shared" si="73"/>
        <v>39</v>
      </c>
      <c r="Q951" s="12" t="s">
        <v>8317</v>
      </c>
      <c r="R951" t="s">
        <v>8319</v>
      </c>
      <c r="S951" s="16">
        <f t="shared" si="74"/>
        <v>42361.043703703705</v>
      </c>
      <c r="T951" s="16">
        <f t="shared" si="75"/>
        <v>42421.043703703705</v>
      </c>
      <c r="U951" s="20">
        <f t="shared" si="76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7"/>
        <v>28</v>
      </c>
      <c r="P952">
        <f t="shared" si="73"/>
        <v>58.42</v>
      </c>
      <c r="Q952" s="12" t="s">
        <v>8317</v>
      </c>
      <c r="R952" t="s">
        <v>8319</v>
      </c>
      <c r="S952" s="16">
        <f t="shared" si="74"/>
        <v>42356.750706018516</v>
      </c>
      <c r="T952" s="16">
        <f t="shared" si="75"/>
        <v>42386.750706018516</v>
      </c>
      <c r="U952" s="20">
        <f t="shared" si="76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7"/>
        <v>38</v>
      </c>
      <c r="P953">
        <f t="shared" si="73"/>
        <v>158.63999999999999</v>
      </c>
      <c r="Q953" s="12" t="s">
        <v>8317</v>
      </c>
      <c r="R953" t="s">
        <v>8319</v>
      </c>
      <c r="S953" s="16">
        <f t="shared" si="74"/>
        <v>42480.653611111105</v>
      </c>
      <c r="T953" s="16">
        <f t="shared" si="75"/>
        <v>42525.653611111105</v>
      </c>
      <c r="U953" s="20">
        <f t="shared" si="76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7"/>
        <v>40</v>
      </c>
      <c r="P954">
        <f t="shared" si="73"/>
        <v>99.86</v>
      </c>
      <c r="Q954" s="12" t="s">
        <v>8317</v>
      </c>
      <c r="R954" t="s">
        <v>8319</v>
      </c>
      <c r="S954" s="16">
        <f t="shared" si="74"/>
        <v>42662.613564814819</v>
      </c>
      <c r="T954" s="16">
        <f t="shared" si="75"/>
        <v>42692.655231481483</v>
      </c>
      <c r="U954" s="20">
        <f t="shared" si="76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7"/>
        <v>1</v>
      </c>
      <c r="P955">
        <f t="shared" si="73"/>
        <v>25.2</v>
      </c>
      <c r="Q955" s="12" t="s">
        <v>8317</v>
      </c>
      <c r="R955" t="s">
        <v>8319</v>
      </c>
      <c r="S955" s="16">
        <f t="shared" si="74"/>
        <v>41999.164340277777</v>
      </c>
      <c r="T955" s="16">
        <f t="shared" si="75"/>
        <v>42029.164340277777</v>
      </c>
      <c r="U955" s="20">
        <f t="shared" si="76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7"/>
        <v>43</v>
      </c>
      <c r="P956">
        <f t="shared" si="73"/>
        <v>89.19</v>
      </c>
      <c r="Q956" s="12" t="s">
        <v>8317</v>
      </c>
      <c r="R956" t="s">
        <v>8319</v>
      </c>
      <c r="S956" s="16">
        <f t="shared" si="74"/>
        <v>42194.833784722221</v>
      </c>
      <c r="T956" s="16">
        <f t="shared" si="75"/>
        <v>42236.833784722221</v>
      </c>
      <c r="U956" s="20">
        <f t="shared" si="76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7"/>
        <v>6</v>
      </c>
      <c r="P957">
        <f t="shared" si="73"/>
        <v>182.62</v>
      </c>
      <c r="Q957" s="12" t="s">
        <v>8317</v>
      </c>
      <c r="R957" t="s">
        <v>8319</v>
      </c>
      <c r="S957" s="16">
        <f t="shared" si="74"/>
        <v>42586.295138888891</v>
      </c>
      <c r="T957" s="16">
        <f t="shared" si="75"/>
        <v>42626.295138888891</v>
      </c>
      <c r="U957" s="20">
        <f t="shared" si="76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7"/>
        <v>2</v>
      </c>
      <c r="P958">
        <f t="shared" si="73"/>
        <v>50.65</v>
      </c>
      <c r="Q958" s="12" t="s">
        <v>8317</v>
      </c>
      <c r="R958" t="s">
        <v>8319</v>
      </c>
      <c r="S958" s="16">
        <f t="shared" si="74"/>
        <v>42060.913877314815</v>
      </c>
      <c r="T958" s="16">
        <f t="shared" si="75"/>
        <v>42120.872210648144</v>
      </c>
      <c r="U958" s="20">
        <f t="shared" si="76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7"/>
        <v>2</v>
      </c>
      <c r="P959">
        <f t="shared" si="73"/>
        <v>33.29</v>
      </c>
      <c r="Q959" s="12" t="s">
        <v>8317</v>
      </c>
      <c r="R959" t="s">
        <v>8319</v>
      </c>
      <c r="S959" s="16">
        <f t="shared" si="74"/>
        <v>42660.552465277782</v>
      </c>
      <c r="T959" s="16">
        <f t="shared" si="75"/>
        <v>42691.594131944439</v>
      </c>
      <c r="U959" s="20">
        <f t="shared" si="76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7"/>
        <v>11</v>
      </c>
      <c r="P960">
        <f t="shared" si="73"/>
        <v>51.82</v>
      </c>
      <c r="Q960" s="12" t="s">
        <v>8317</v>
      </c>
      <c r="R960" t="s">
        <v>8319</v>
      </c>
      <c r="S960" s="16">
        <f t="shared" si="74"/>
        <v>42082.802812499998</v>
      </c>
      <c r="T960" s="16">
        <f t="shared" si="75"/>
        <v>42104.207638888889</v>
      </c>
      <c r="U960" s="20">
        <f t="shared" si="76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7"/>
        <v>39</v>
      </c>
      <c r="P961">
        <f t="shared" si="73"/>
        <v>113.63</v>
      </c>
      <c r="Q961" s="12" t="s">
        <v>8317</v>
      </c>
      <c r="R961" t="s">
        <v>8319</v>
      </c>
      <c r="S961" s="16">
        <f t="shared" si="74"/>
        <v>41993.174363425926</v>
      </c>
      <c r="T961" s="16">
        <f t="shared" si="75"/>
        <v>42023.174363425926</v>
      </c>
      <c r="U961" s="20">
        <f t="shared" si="76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7"/>
        <v>46</v>
      </c>
      <c r="P962">
        <f t="shared" si="73"/>
        <v>136.46</v>
      </c>
      <c r="Q962" s="12" t="s">
        <v>8317</v>
      </c>
      <c r="R962" t="s">
        <v>8319</v>
      </c>
      <c r="S962" s="16">
        <f t="shared" si="74"/>
        <v>42766.626793981486</v>
      </c>
      <c r="T962" s="16">
        <f t="shared" si="75"/>
        <v>42808.585127314815</v>
      </c>
      <c r="U962" s="20">
        <f t="shared" si="76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7"/>
        <v>42</v>
      </c>
      <c r="P963">
        <f t="shared" ref="P963:P1026" si="78">IFERROR(ROUND(E963/L963, 2), 0)</f>
        <v>364.35</v>
      </c>
      <c r="Q963" s="12" t="s">
        <v>8317</v>
      </c>
      <c r="R963" t="s">
        <v>8319</v>
      </c>
      <c r="S963" s="16">
        <f t="shared" ref="S963:S1026" si="79">(((J963/60)/60)/24)+DATE(1970,1,1)</f>
        <v>42740.693692129629</v>
      </c>
      <c r="T963" s="16">
        <f t="shared" ref="T963:T1026" si="80">(((I963/60)/60)/24)+DATE(1970,1,1)</f>
        <v>42786.791666666672</v>
      </c>
      <c r="U963" s="20">
        <f t="shared" ref="U963:U1026" si="8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7"/>
        <v>28</v>
      </c>
      <c r="P964">
        <f t="shared" si="78"/>
        <v>19.239999999999998</v>
      </c>
      <c r="Q964" s="12" t="s">
        <v>8317</v>
      </c>
      <c r="R964" t="s">
        <v>8319</v>
      </c>
      <c r="S964" s="16">
        <f t="shared" si="79"/>
        <v>42373.712418981479</v>
      </c>
      <c r="T964" s="16">
        <f t="shared" si="80"/>
        <v>42411.712418981479</v>
      </c>
      <c r="U964" s="20">
        <f t="shared" si="8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7"/>
        <v>1</v>
      </c>
      <c r="P965">
        <f t="shared" si="78"/>
        <v>41.89</v>
      </c>
      <c r="Q965" s="12" t="s">
        <v>8317</v>
      </c>
      <c r="R965" t="s">
        <v>8319</v>
      </c>
      <c r="S965" s="16">
        <f t="shared" si="79"/>
        <v>42625.635636574079</v>
      </c>
      <c r="T965" s="16">
        <f t="shared" si="80"/>
        <v>42660.635636574079</v>
      </c>
      <c r="U965" s="20">
        <f t="shared" si="8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7"/>
        <v>1</v>
      </c>
      <c r="P966">
        <f t="shared" si="78"/>
        <v>30.31</v>
      </c>
      <c r="Q966" s="12" t="s">
        <v>8317</v>
      </c>
      <c r="R966" t="s">
        <v>8319</v>
      </c>
      <c r="S966" s="16">
        <f t="shared" si="79"/>
        <v>42208.628692129627</v>
      </c>
      <c r="T966" s="16">
        <f t="shared" si="80"/>
        <v>42248.628692129627</v>
      </c>
      <c r="U966" s="20">
        <f t="shared" si="8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7"/>
        <v>1</v>
      </c>
      <c r="P967">
        <f t="shared" si="78"/>
        <v>49.67</v>
      </c>
      <c r="Q967" s="12" t="s">
        <v>8317</v>
      </c>
      <c r="R967" t="s">
        <v>8319</v>
      </c>
      <c r="S967" s="16">
        <f t="shared" si="79"/>
        <v>42637.016736111109</v>
      </c>
      <c r="T967" s="16">
        <f t="shared" si="80"/>
        <v>42669.165972222225</v>
      </c>
      <c r="U967" s="20">
        <f t="shared" si="8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7"/>
        <v>15</v>
      </c>
      <c r="P968">
        <f t="shared" si="78"/>
        <v>59.2</v>
      </c>
      <c r="Q968" s="12" t="s">
        <v>8317</v>
      </c>
      <c r="R968" t="s">
        <v>8319</v>
      </c>
      <c r="S968" s="16">
        <f t="shared" si="79"/>
        <v>42619.635787037041</v>
      </c>
      <c r="T968" s="16">
        <f t="shared" si="80"/>
        <v>42649.635787037041</v>
      </c>
      <c r="U968" s="20">
        <f t="shared" si="8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7"/>
        <v>18</v>
      </c>
      <c r="P969">
        <f t="shared" si="78"/>
        <v>43.98</v>
      </c>
      <c r="Q969" s="12" t="s">
        <v>8317</v>
      </c>
      <c r="R969" t="s">
        <v>8319</v>
      </c>
      <c r="S969" s="16">
        <f t="shared" si="79"/>
        <v>42422.254328703704</v>
      </c>
      <c r="T969" s="16">
        <f t="shared" si="80"/>
        <v>42482.21266203704</v>
      </c>
      <c r="U969" s="20">
        <f t="shared" si="8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7"/>
        <v>1</v>
      </c>
      <c r="P970">
        <f t="shared" si="78"/>
        <v>26.5</v>
      </c>
      <c r="Q970" s="12" t="s">
        <v>8317</v>
      </c>
      <c r="R970" t="s">
        <v>8319</v>
      </c>
      <c r="S970" s="16">
        <f t="shared" si="79"/>
        <v>41836.847615740742</v>
      </c>
      <c r="T970" s="16">
        <f t="shared" si="80"/>
        <v>41866.847615740742</v>
      </c>
      <c r="U970" s="20">
        <f t="shared" si="8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7"/>
        <v>47</v>
      </c>
      <c r="P971">
        <f t="shared" si="78"/>
        <v>1272.73</v>
      </c>
      <c r="Q971" s="12" t="s">
        <v>8317</v>
      </c>
      <c r="R971" t="s">
        <v>8319</v>
      </c>
      <c r="S971" s="16">
        <f t="shared" si="79"/>
        <v>42742.30332175926</v>
      </c>
      <c r="T971" s="16">
        <f t="shared" si="80"/>
        <v>42775.30332175926</v>
      </c>
      <c r="U971" s="20">
        <f t="shared" si="8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7"/>
        <v>46</v>
      </c>
      <c r="P972">
        <f t="shared" si="78"/>
        <v>164</v>
      </c>
      <c r="Q972" s="12" t="s">
        <v>8317</v>
      </c>
      <c r="R972" t="s">
        <v>8319</v>
      </c>
      <c r="S972" s="16">
        <f t="shared" si="79"/>
        <v>42721.220520833333</v>
      </c>
      <c r="T972" s="16">
        <f t="shared" si="80"/>
        <v>42758.207638888889</v>
      </c>
      <c r="U972" s="20">
        <f t="shared" si="8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7"/>
        <v>0</v>
      </c>
      <c r="P973">
        <f t="shared" si="78"/>
        <v>45.2</v>
      </c>
      <c r="Q973" s="12" t="s">
        <v>8317</v>
      </c>
      <c r="R973" t="s">
        <v>8319</v>
      </c>
      <c r="S973" s="16">
        <f t="shared" si="79"/>
        <v>42111.709027777775</v>
      </c>
      <c r="T973" s="16">
        <f t="shared" si="80"/>
        <v>42156.709027777775</v>
      </c>
      <c r="U973" s="20">
        <f t="shared" si="8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7"/>
        <v>35</v>
      </c>
      <c r="P974">
        <f t="shared" si="78"/>
        <v>153.88999999999999</v>
      </c>
      <c r="Q974" s="12" t="s">
        <v>8317</v>
      </c>
      <c r="R974" t="s">
        <v>8319</v>
      </c>
      <c r="S974" s="16">
        <f t="shared" si="79"/>
        <v>41856.865717592591</v>
      </c>
      <c r="T974" s="16">
        <f t="shared" si="80"/>
        <v>41886.290972222225</v>
      </c>
      <c r="U974" s="20">
        <f t="shared" si="8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7"/>
        <v>2</v>
      </c>
      <c r="P975">
        <f t="shared" si="78"/>
        <v>51.38</v>
      </c>
      <c r="Q975" s="12" t="s">
        <v>8317</v>
      </c>
      <c r="R975" t="s">
        <v>8319</v>
      </c>
      <c r="S975" s="16">
        <f t="shared" si="79"/>
        <v>42257.014965277776</v>
      </c>
      <c r="T975" s="16">
        <f t="shared" si="80"/>
        <v>42317.056631944448</v>
      </c>
      <c r="U975" s="20">
        <f t="shared" si="8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7"/>
        <v>1</v>
      </c>
      <c r="P976">
        <f t="shared" si="78"/>
        <v>93.33</v>
      </c>
      <c r="Q976" s="12" t="s">
        <v>8317</v>
      </c>
      <c r="R976" t="s">
        <v>8319</v>
      </c>
      <c r="S976" s="16">
        <f t="shared" si="79"/>
        <v>42424.749490740738</v>
      </c>
      <c r="T976" s="16">
        <f t="shared" si="80"/>
        <v>42454.707824074074</v>
      </c>
      <c r="U976" s="20">
        <f t="shared" si="8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7"/>
        <v>3</v>
      </c>
      <c r="P977">
        <f t="shared" si="78"/>
        <v>108.63</v>
      </c>
      <c r="Q977" s="12" t="s">
        <v>8317</v>
      </c>
      <c r="R977" t="s">
        <v>8319</v>
      </c>
      <c r="S977" s="16">
        <f t="shared" si="79"/>
        <v>42489.696585648147</v>
      </c>
      <c r="T977" s="16">
        <f t="shared" si="80"/>
        <v>42549.696585648147</v>
      </c>
      <c r="U977" s="20">
        <f t="shared" si="8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7"/>
        <v>2</v>
      </c>
      <c r="P978">
        <f t="shared" si="78"/>
        <v>160.5</v>
      </c>
      <c r="Q978" s="12" t="s">
        <v>8317</v>
      </c>
      <c r="R978" t="s">
        <v>8319</v>
      </c>
      <c r="S978" s="16">
        <f t="shared" si="79"/>
        <v>42185.058993055558</v>
      </c>
      <c r="T978" s="16">
        <f t="shared" si="80"/>
        <v>42230.058993055558</v>
      </c>
      <c r="U978" s="20">
        <f t="shared" si="8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7"/>
        <v>34</v>
      </c>
      <c r="P979">
        <f t="shared" si="78"/>
        <v>75.75</v>
      </c>
      <c r="Q979" s="12" t="s">
        <v>8317</v>
      </c>
      <c r="R979" t="s">
        <v>8319</v>
      </c>
      <c r="S979" s="16">
        <f t="shared" si="79"/>
        <v>42391.942094907412</v>
      </c>
      <c r="T979" s="16">
        <f t="shared" si="80"/>
        <v>42421.942094907412</v>
      </c>
      <c r="U979" s="20">
        <f t="shared" si="8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7"/>
        <v>56</v>
      </c>
      <c r="P980">
        <f t="shared" si="78"/>
        <v>790.84</v>
      </c>
      <c r="Q980" s="12" t="s">
        <v>8317</v>
      </c>
      <c r="R980" t="s">
        <v>8319</v>
      </c>
      <c r="S980" s="16">
        <f t="shared" si="79"/>
        <v>42395.309039351851</v>
      </c>
      <c r="T980" s="16">
        <f t="shared" si="80"/>
        <v>42425.309039351851</v>
      </c>
      <c r="U980" s="20">
        <f t="shared" si="8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7"/>
        <v>83</v>
      </c>
      <c r="P981">
        <f t="shared" si="78"/>
        <v>301.94</v>
      </c>
      <c r="Q981" s="12" t="s">
        <v>8317</v>
      </c>
      <c r="R981" t="s">
        <v>8319</v>
      </c>
      <c r="S981" s="16">
        <f t="shared" si="79"/>
        <v>42506.416990740734</v>
      </c>
      <c r="T981" s="16">
        <f t="shared" si="80"/>
        <v>42541.790972222225</v>
      </c>
      <c r="U981" s="20">
        <f t="shared" si="8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7"/>
        <v>15</v>
      </c>
      <c r="P982">
        <f t="shared" si="78"/>
        <v>47.94</v>
      </c>
      <c r="Q982" s="12" t="s">
        <v>8317</v>
      </c>
      <c r="R982" t="s">
        <v>8319</v>
      </c>
      <c r="S982" s="16">
        <f t="shared" si="79"/>
        <v>41928.904189814813</v>
      </c>
      <c r="T982" s="16">
        <f t="shared" si="80"/>
        <v>41973.945856481485</v>
      </c>
      <c r="U982" s="20">
        <f t="shared" si="8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7"/>
        <v>0</v>
      </c>
      <c r="P983">
        <f t="shared" si="78"/>
        <v>2.75</v>
      </c>
      <c r="Q983" s="12" t="s">
        <v>8317</v>
      </c>
      <c r="R983" t="s">
        <v>8319</v>
      </c>
      <c r="S983" s="16">
        <f t="shared" si="79"/>
        <v>41830.947013888886</v>
      </c>
      <c r="T983" s="16">
        <f t="shared" si="80"/>
        <v>41860.947013888886</v>
      </c>
      <c r="U983" s="20">
        <f t="shared" si="8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7"/>
        <v>0</v>
      </c>
      <c r="P984">
        <f t="shared" si="78"/>
        <v>1</v>
      </c>
      <c r="Q984" s="12" t="s">
        <v>8317</v>
      </c>
      <c r="R984" t="s">
        <v>8319</v>
      </c>
      <c r="S984" s="16">
        <f t="shared" si="79"/>
        <v>42615.753310185188</v>
      </c>
      <c r="T984" s="16">
        <f t="shared" si="80"/>
        <v>42645.753310185188</v>
      </c>
      <c r="U984" s="20">
        <f t="shared" si="8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7"/>
        <v>30</v>
      </c>
      <c r="P985">
        <f t="shared" si="78"/>
        <v>171.79</v>
      </c>
      <c r="Q985" s="12" t="s">
        <v>8317</v>
      </c>
      <c r="R985" t="s">
        <v>8319</v>
      </c>
      <c r="S985" s="16">
        <f t="shared" si="79"/>
        <v>42574.667650462965</v>
      </c>
      <c r="T985" s="16">
        <f t="shared" si="80"/>
        <v>42605.870833333334</v>
      </c>
      <c r="U985" s="20">
        <f t="shared" si="8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7"/>
        <v>1</v>
      </c>
      <c r="P986">
        <f t="shared" si="78"/>
        <v>35.33</v>
      </c>
      <c r="Q986" s="12" t="s">
        <v>8317</v>
      </c>
      <c r="R986" t="s">
        <v>8319</v>
      </c>
      <c r="S986" s="16">
        <f t="shared" si="79"/>
        <v>42061.11583333333</v>
      </c>
      <c r="T986" s="16">
        <f t="shared" si="80"/>
        <v>42091.074166666673</v>
      </c>
      <c r="U986" s="20">
        <f t="shared" si="8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7"/>
        <v>6</v>
      </c>
      <c r="P987">
        <f t="shared" si="78"/>
        <v>82.09</v>
      </c>
      <c r="Q987" s="12" t="s">
        <v>8317</v>
      </c>
      <c r="R987" t="s">
        <v>8319</v>
      </c>
      <c r="S987" s="16">
        <f t="shared" si="79"/>
        <v>42339.967708333337</v>
      </c>
      <c r="T987" s="16">
        <f t="shared" si="80"/>
        <v>42369.958333333328</v>
      </c>
      <c r="U987" s="20">
        <f t="shared" si="8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7"/>
        <v>13</v>
      </c>
      <c r="P988">
        <f t="shared" si="78"/>
        <v>110.87</v>
      </c>
      <c r="Q988" s="12" t="s">
        <v>8317</v>
      </c>
      <c r="R988" t="s">
        <v>8319</v>
      </c>
      <c r="S988" s="16">
        <f t="shared" si="79"/>
        <v>42324.767361111109</v>
      </c>
      <c r="T988" s="16">
        <f t="shared" si="80"/>
        <v>42379</v>
      </c>
      <c r="U988" s="20">
        <f t="shared" si="8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7"/>
        <v>13</v>
      </c>
      <c r="P989">
        <f t="shared" si="78"/>
        <v>161.22</v>
      </c>
      <c r="Q989" s="12" t="s">
        <v>8317</v>
      </c>
      <c r="R989" t="s">
        <v>8319</v>
      </c>
      <c r="S989" s="16">
        <f t="shared" si="79"/>
        <v>41773.294560185182</v>
      </c>
      <c r="T989" s="16">
        <f t="shared" si="80"/>
        <v>41813.294560185182</v>
      </c>
      <c r="U989" s="20">
        <f t="shared" si="8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7"/>
        <v>0</v>
      </c>
      <c r="P990">
        <f t="shared" si="78"/>
        <v>0</v>
      </c>
      <c r="Q990" s="12" t="s">
        <v>8317</v>
      </c>
      <c r="R990" t="s">
        <v>8319</v>
      </c>
      <c r="S990" s="16">
        <f t="shared" si="79"/>
        <v>42614.356770833328</v>
      </c>
      <c r="T990" s="16">
        <f t="shared" si="80"/>
        <v>42644.356770833328</v>
      </c>
      <c r="U990" s="20">
        <f t="shared" si="8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7"/>
        <v>17</v>
      </c>
      <c r="P991">
        <f t="shared" si="78"/>
        <v>52.41</v>
      </c>
      <c r="Q991" s="12" t="s">
        <v>8317</v>
      </c>
      <c r="R991" t="s">
        <v>8319</v>
      </c>
      <c r="S991" s="16">
        <f t="shared" si="79"/>
        <v>42611.933969907404</v>
      </c>
      <c r="T991" s="16">
        <f t="shared" si="80"/>
        <v>42641.933969907404</v>
      </c>
      <c r="U991" s="20">
        <f t="shared" si="8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7"/>
        <v>0</v>
      </c>
      <c r="P992">
        <f t="shared" si="78"/>
        <v>13</v>
      </c>
      <c r="Q992" s="12" t="s">
        <v>8317</v>
      </c>
      <c r="R992" t="s">
        <v>8319</v>
      </c>
      <c r="S992" s="16">
        <f t="shared" si="79"/>
        <v>41855.784305555557</v>
      </c>
      <c r="T992" s="16">
        <f t="shared" si="80"/>
        <v>41885.784305555557</v>
      </c>
      <c r="U992" s="20">
        <f t="shared" si="8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7"/>
        <v>4</v>
      </c>
      <c r="P993">
        <f t="shared" si="78"/>
        <v>30.29</v>
      </c>
      <c r="Q993" s="12" t="s">
        <v>8317</v>
      </c>
      <c r="R993" t="s">
        <v>8319</v>
      </c>
      <c r="S993" s="16">
        <f t="shared" si="79"/>
        <v>42538.75680555556</v>
      </c>
      <c r="T993" s="16">
        <f t="shared" si="80"/>
        <v>42563.785416666666</v>
      </c>
      <c r="U993" s="20">
        <f t="shared" si="8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ref="O994:O1057" si="82">ROUND(E994/D994 * 100,0)</f>
        <v>0</v>
      </c>
      <c r="P994">
        <f t="shared" si="78"/>
        <v>116.75</v>
      </c>
      <c r="Q994" s="12" t="s">
        <v>8317</v>
      </c>
      <c r="R994" t="s">
        <v>8319</v>
      </c>
      <c r="S994" s="16">
        <f t="shared" si="79"/>
        <v>42437.924988425926</v>
      </c>
      <c r="T994" s="16">
        <f t="shared" si="80"/>
        <v>42497.883321759262</v>
      </c>
      <c r="U994" s="20">
        <f t="shared" si="8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2"/>
        <v>25</v>
      </c>
      <c r="P995">
        <f t="shared" si="78"/>
        <v>89.6</v>
      </c>
      <c r="Q995" s="12" t="s">
        <v>8317</v>
      </c>
      <c r="R995" t="s">
        <v>8319</v>
      </c>
      <c r="S995" s="16">
        <f t="shared" si="79"/>
        <v>42652.964907407411</v>
      </c>
      <c r="T995" s="16">
        <f t="shared" si="80"/>
        <v>42686.208333333328</v>
      </c>
      <c r="U995" s="20">
        <f t="shared" si="8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2"/>
        <v>2</v>
      </c>
      <c r="P996">
        <f t="shared" si="78"/>
        <v>424.45</v>
      </c>
      <c r="Q996" s="12" t="s">
        <v>8317</v>
      </c>
      <c r="R996" t="s">
        <v>8319</v>
      </c>
      <c r="S996" s="16">
        <f t="shared" si="79"/>
        <v>41921.263078703705</v>
      </c>
      <c r="T996" s="16">
        <f t="shared" si="80"/>
        <v>41973.957638888889</v>
      </c>
      <c r="U996" s="20">
        <f t="shared" si="8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2"/>
        <v>7</v>
      </c>
      <c r="P997">
        <f t="shared" si="78"/>
        <v>80.67</v>
      </c>
      <c r="Q997" s="12" t="s">
        <v>8317</v>
      </c>
      <c r="R997" t="s">
        <v>8319</v>
      </c>
      <c r="S997" s="16">
        <f t="shared" si="79"/>
        <v>41947.940740740742</v>
      </c>
      <c r="T997" s="16">
        <f t="shared" si="80"/>
        <v>41972.666666666672</v>
      </c>
      <c r="U997" s="20">
        <f t="shared" si="8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2"/>
        <v>2</v>
      </c>
      <c r="P998">
        <f t="shared" si="78"/>
        <v>13</v>
      </c>
      <c r="Q998" s="12" t="s">
        <v>8317</v>
      </c>
      <c r="R998" t="s">
        <v>8319</v>
      </c>
      <c r="S998" s="16">
        <f t="shared" si="79"/>
        <v>41817.866435185184</v>
      </c>
      <c r="T998" s="16">
        <f t="shared" si="80"/>
        <v>41847.643750000003</v>
      </c>
      <c r="U998" s="20">
        <f t="shared" si="8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2"/>
        <v>1</v>
      </c>
      <c r="P999">
        <f t="shared" si="78"/>
        <v>8.1300000000000008</v>
      </c>
      <c r="Q999" s="12" t="s">
        <v>8317</v>
      </c>
      <c r="R999" t="s">
        <v>8319</v>
      </c>
      <c r="S999" s="16">
        <f t="shared" si="79"/>
        <v>41941.10297453704</v>
      </c>
      <c r="T999" s="16">
        <f t="shared" si="80"/>
        <v>41971.144641203704</v>
      </c>
      <c r="U999" s="20">
        <f t="shared" si="8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2"/>
        <v>59</v>
      </c>
      <c r="P1000">
        <f t="shared" si="78"/>
        <v>153.43</v>
      </c>
      <c r="Q1000" s="12" t="s">
        <v>8317</v>
      </c>
      <c r="R1000" t="s">
        <v>8319</v>
      </c>
      <c r="S1000" s="16">
        <f t="shared" si="79"/>
        <v>42282.168993055559</v>
      </c>
      <c r="T1000" s="16">
        <f t="shared" si="80"/>
        <v>42327.210659722223</v>
      </c>
      <c r="U1000" s="20">
        <f t="shared" si="8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2"/>
        <v>8</v>
      </c>
      <c r="P1001">
        <f t="shared" si="78"/>
        <v>292.08</v>
      </c>
      <c r="Q1001" s="12" t="s">
        <v>8317</v>
      </c>
      <c r="R1001" t="s">
        <v>8319</v>
      </c>
      <c r="S1001" s="16">
        <f t="shared" si="79"/>
        <v>41926.29965277778</v>
      </c>
      <c r="T1001" s="16">
        <f t="shared" si="80"/>
        <v>41956.334722222222</v>
      </c>
      <c r="U1001" s="20">
        <f t="shared" si="8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2"/>
        <v>2</v>
      </c>
      <c r="P1002">
        <f t="shared" si="78"/>
        <v>3304</v>
      </c>
      <c r="Q1002" s="12" t="s">
        <v>8317</v>
      </c>
      <c r="R1002" t="s">
        <v>8319</v>
      </c>
      <c r="S1002" s="16">
        <f t="shared" si="79"/>
        <v>42749.059722222228</v>
      </c>
      <c r="T1002" s="16">
        <f t="shared" si="80"/>
        <v>42809.018055555556</v>
      </c>
      <c r="U1002" s="20">
        <f t="shared" si="8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2"/>
        <v>104</v>
      </c>
      <c r="P1003">
        <f t="shared" si="78"/>
        <v>1300</v>
      </c>
      <c r="Q1003" s="12" t="s">
        <v>8317</v>
      </c>
      <c r="R1003" t="s">
        <v>8319</v>
      </c>
      <c r="S1003" s="16">
        <f t="shared" si="79"/>
        <v>42720.720057870371</v>
      </c>
      <c r="T1003" s="16">
        <f t="shared" si="80"/>
        <v>42765.720057870371</v>
      </c>
      <c r="U1003" s="20">
        <f t="shared" si="8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2"/>
        <v>30</v>
      </c>
      <c r="P1004">
        <f t="shared" si="78"/>
        <v>134.55000000000001</v>
      </c>
      <c r="Q1004" s="12" t="s">
        <v>8317</v>
      </c>
      <c r="R1004" t="s">
        <v>8319</v>
      </c>
      <c r="S1004" s="16">
        <f t="shared" si="79"/>
        <v>42325.684189814812</v>
      </c>
      <c r="T1004" s="16">
        <f t="shared" si="80"/>
        <v>42355.249305555553</v>
      </c>
      <c r="U1004" s="20">
        <f t="shared" si="8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2"/>
        <v>16</v>
      </c>
      <c r="P1005">
        <f t="shared" si="78"/>
        <v>214.07</v>
      </c>
      <c r="Q1005" s="12" t="s">
        <v>8317</v>
      </c>
      <c r="R1005" t="s">
        <v>8319</v>
      </c>
      <c r="S1005" s="16">
        <f t="shared" si="79"/>
        <v>42780.709039351852</v>
      </c>
      <c r="T1005" s="16">
        <f t="shared" si="80"/>
        <v>42810.667372685188</v>
      </c>
      <c r="U1005" s="20">
        <f t="shared" si="8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2"/>
        <v>82</v>
      </c>
      <c r="P1006">
        <f t="shared" si="78"/>
        <v>216.34</v>
      </c>
      <c r="Q1006" s="12" t="s">
        <v>8317</v>
      </c>
      <c r="R1006" t="s">
        <v>8319</v>
      </c>
      <c r="S1006" s="16">
        <f t="shared" si="79"/>
        <v>42388.708645833336</v>
      </c>
      <c r="T1006" s="16">
        <f t="shared" si="80"/>
        <v>42418.708645833336</v>
      </c>
      <c r="U1006" s="20">
        <f t="shared" si="8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2"/>
        <v>75</v>
      </c>
      <c r="P1007">
        <f t="shared" si="78"/>
        <v>932.31</v>
      </c>
      <c r="Q1007" s="12" t="s">
        <v>8317</v>
      </c>
      <c r="R1007" t="s">
        <v>8319</v>
      </c>
      <c r="S1007" s="16">
        <f t="shared" si="79"/>
        <v>42276.624803240738</v>
      </c>
      <c r="T1007" s="16">
        <f t="shared" si="80"/>
        <v>42307.624803240738</v>
      </c>
      <c r="U1007" s="20">
        <f t="shared" si="8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2"/>
        <v>6</v>
      </c>
      <c r="P1008">
        <f t="shared" si="78"/>
        <v>29.25</v>
      </c>
      <c r="Q1008" s="12" t="s">
        <v>8317</v>
      </c>
      <c r="R1008" t="s">
        <v>8319</v>
      </c>
      <c r="S1008" s="16">
        <f t="shared" si="79"/>
        <v>41977.040185185186</v>
      </c>
      <c r="T1008" s="16">
        <f t="shared" si="80"/>
        <v>41985.299305555556</v>
      </c>
      <c r="U1008" s="20">
        <f t="shared" si="8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2"/>
        <v>44</v>
      </c>
      <c r="P1009">
        <f t="shared" si="78"/>
        <v>174.95</v>
      </c>
      <c r="Q1009" s="12" t="s">
        <v>8317</v>
      </c>
      <c r="R1009" t="s">
        <v>8319</v>
      </c>
      <c r="S1009" s="16">
        <f t="shared" si="79"/>
        <v>42676.583599537036</v>
      </c>
      <c r="T1009" s="16">
        <f t="shared" si="80"/>
        <v>42718.6252662037</v>
      </c>
      <c r="U1009" s="20">
        <f t="shared" si="8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2"/>
        <v>0</v>
      </c>
      <c r="P1010">
        <f t="shared" si="78"/>
        <v>250</v>
      </c>
      <c r="Q1010" s="12" t="s">
        <v>8317</v>
      </c>
      <c r="R1010" t="s">
        <v>8319</v>
      </c>
      <c r="S1010" s="16">
        <f t="shared" si="79"/>
        <v>42702.809201388889</v>
      </c>
      <c r="T1010" s="16">
        <f t="shared" si="80"/>
        <v>42732.809201388889</v>
      </c>
      <c r="U1010" s="20">
        <f t="shared" si="8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2"/>
        <v>13</v>
      </c>
      <c r="P1011">
        <f t="shared" si="78"/>
        <v>65</v>
      </c>
      <c r="Q1011" s="12" t="s">
        <v>8317</v>
      </c>
      <c r="R1011" t="s">
        <v>8319</v>
      </c>
      <c r="S1011" s="16">
        <f t="shared" si="79"/>
        <v>42510.604699074072</v>
      </c>
      <c r="T1011" s="16">
        <f t="shared" si="80"/>
        <v>42540.604699074072</v>
      </c>
      <c r="U1011" s="20">
        <f t="shared" si="8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2"/>
        <v>0</v>
      </c>
      <c r="P1012">
        <f t="shared" si="78"/>
        <v>55</v>
      </c>
      <c r="Q1012" s="12" t="s">
        <v>8317</v>
      </c>
      <c r="R1012" t="s">
        <v>8319</v>
      </c>
      <c r="S1012" s="16">
        <f t="shared" si="79"/>
        <v>42561.829421296294</v>
      </c>
      <c r="T1012" s="16">
        <f t="shared" si="80"/>
        <v>42618.124305555553</v>
      </c>
      <c r="U1012" s="20">
        <f t="shared" si="8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2"/>
        <v>0</v>
      </c>
      <c r="P1013">
        <f t="shared" si="78"/>
        <v>75</v>
      </c>
      <c r="Q1013" s="12" t="s">
        <v>8317</v>
      </c>
      <c r="R1013" t="s">
        <v>8319</v>
      </c>
      <c r="S1013" s="16">
        <f t="shared" si="79"/>
        <v>41946.898090277777</v>
      </c>
      <c r="T1013" s="16">
        <f t="shared" si="80"/>
        <v>41991.898090277777</v>
      </c>
      <c r="U1013" s="20">
        <f t="shared" si="8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2"/>
        <v>21535</v>
      </c>
      <c r="P1014">
        <f t="shared" si="78"/>
        <v>1389.36</v>
      </c>
      <c r="Q1014" s="12" t="s">
        <v>8317</v>
      </c>
      <c r="R1014" t="s">
        <v>8319</v>
      </c>
      <c r="S1014" s="16">
        <f t="shared" si="79"/>
        <v>42714.440416666665</v>
      </c>
      <c r="T1014" s="16">
        <f t="shared" si="80"/>
        <v>42759.440416666665</v>
      </c>
      <c r="U1014" s="20">
        <f t="shared" si="8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2"/>
        <v>35</v>
      </c>
      <c r="P1015">
        <f t="shared" si="78"/>
        <v>95.91</v>
      </c>
      <c r="Q1015" s="12" t="s">
        <v>8317</v>
      </c>
      <c r="R1015" t="s">
        <v>8319</v>
      </c>
      <c r="S1015" s="16">
        <f t="shared" si="79"/>
        <v>42339.833981481483</v>
      </c>
      <c r="T1015" s="16">
        <f t="shared" si="80"/>
        <v>42367.833333333328</v>
      </c>
      <c r="U1015" s="20">
        <f t="shared" si="8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2"/>
        <v>31</v>
      </c>
      <c r="P1016">
        <f t="shared" si="78"/>
        <v>191.25</v>
      </c>
      <c r="Q1016" s="12" t="s">
        <v>8317</v>
      </c>
      <c r="R1016" t="s">
        <v>8319</v>
      </c>
      <c r="S1016" s="16">
        <f t="shared" si="79"/>
        <v>41955.002488425926</v>
      </c>
      <c r="T1016" s="16">
        <f t="shared" si="80"/>
        <v>42005.002488425926</v>
      </c>
      <c r="U1016" s="20">
        <f t="shared" si="8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2"/>
        <v>3</v>
      </c>
      <c r="P1017">
        <f t="shared" si="78"/>
        <v>40</v>
      </c>
      <c r="Q1017" s="12" t="s">
        <v>8317</v>
      </c>
      <c r="R1017" t="s">
        <v>8319</v>
      </c>
      <c r="S1017" s="16">
        <f t="shared" si="79"/>
        <v>42303.878414351857</v>
      </c>
      <c r="T1017" s="16">
        <f t="shared" si="80"/>
        <v>42333.920081018514</v>
      </c>
      <c r="U1017" s="20">
        <f t="shared" si="8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2"/>
        <v>3</v>
      </c>
      <c r="P1018">
        <f t="shared" si="78"/>
        <v>74.790000000000006</v>
      </c>
      <c r="Q1018" s="12" t="s">
        <v>8317</v>
      </c>
      <c r="R1018" t="s">
        <v>8319</v>
      </c>
      <c r="S1018" s="16">
        <f t="shared" si="79"/>
        <v>42422.107129629629</v>
      </c>
      <c r="T1018" s="16">
        <f t="shared" si="80"/>
        <v>42467.065462962957</v>
      </c>
      <c r="U1018" s="20">
        <f t="shared" si="8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2"/>
        <v>23</v>
      </c>
      <c r="P1019">
        <f t="shared" si="78"/>
        <v>161.12</v>
      </c>
      <c r="Q1019" s="12" t="s">
        <v>8317</v>
      </c>
      <c r="R1019" t="s">
        <v>8319</v>
      </c>
      <c r="S1019" s="16">
        <f t="shared" si="79"/>
        <v>42289.675173611111</v>
      </c>
      <c r="T1019" s="16">
        <f t="shared" si="80"/>
        <v>42329.716840277775</v>
      </c>
      <c r="U1019" s="20">
        <f t="shared" si="8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2"/>
        <v>3</v>
      </c>
      <c r="P1020">
        <f t="shared" si="78"/>
        <v>88.71</v>
      </c>
      <c r="Q1020" s="12" t="s">
        <v>8317</v>
      </c>
      <c r="R1020" t="s">
        <v>8319</v>
      </c>
      <c r="S1020" s="16">
        <f t="shared" si="79"/>
        <v>42535.492280092592</v>
      </c>
      <c r="T1020" s="16">
        <f t="shared" si="80"/>
        <v>42565.492280092592</v>
      </c>
      <c r="U1020" s="20">
        <f t="shared" si="8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2"/>
        <v>47</v>
      </c>
      <c r="P1021">
        <f t="shared" si="78"/>
        <v>53.25</v>
      </c>
      <c r="Q1021" s="12" t="s">
        <v>8317</v>
      </c>
      <c r="R1021" t="s">
        <v>8319</v>
      </c>
      <c r="S1021" s="16">
        <f t="shared" si="79"/>
        <v>42009.973946759259</v>
      </c>
      <c r="T1021" s="16">
        <f t="shared" si="80"/>
        <v>42039.973946759259</v>
      </c>
      <c r="U1021" s="20">
        <f t="shared" si="8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2"/>
        <v>206</v>
      </c>
      <c r="P1022">
        <f t="shared" si="78"/>
        <v>106.2</v>
      </c>
      <c r="Q1022" s="12" t="s">
        <v>8323</v>
      </c>
      <c r="R1022" t="s">
        <v>8328</v>
      </c>
      <c r="S1022" s="16">
        <f t="shared" si="79"/>
        <v>42127.069548611107</v>
      </c>
      <c r="T1022" s="16">
        <f t="shared" si="80"/>
        <v>42157.032638888893</v>
      </c>
      <c r="U1022" s="20">
        <f t="shared" si="8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2"/>
        <v>352</v>
      </c>
      <c r="P1023">
        <f t="shared" si="78"/>
        <v>22.08</v>
      </c>
      <c r="Q1023" s="12" t="s">
        <v>8323</v>
      </c>
      <c r="R1023" t="s">
        <v>8328</v>
      </c>
      <c r="S1023" s="16">
        <f t="shared" si="79"/>
        <v>42271.251979166671</v>
      </c>
      <c r="T1023" s="16">
        <f t="shared" si="80"/>
        <v>42294.166666666672</v>
      </c>
      <c r="U1023" s="20">
        <f t="shared" si="8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2"/>
        <v>115</v>
      </c>
      <c r="P1024">
        <f t="shared" si="78"/>
        <v>31.05</v>
      </c>
      <c r="Q1024" s="12" t="s">
        <v>8323</v>
      </c>
      <c r="R1024" t="s">
        <v>8328</v>
      </c>
      <c r="S1024" s="16">
        <f t="shared" si="79"/>
        <v>42111.646724537044</v>
      </c>
      <c r="T1024" s="16">
        <f t="shared" si="80"/>
        <v>42141.646724537044</v>
      </c>
      <c r="U1024" s="20">
        <f t="shared" si="8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2"/>
        <v>237</v>
      </c>
      <c r="P1025">
        <f t="shared" si="78"/>
        <v>36.21</v>
      </c>
      <c r="Q1025" s="12" t="s">
        <v>8323</v>
      </c>
      <c r="R1025" t="s">
        <v>8328</v>
      </c>
      <c r="S1025" s="16">
        <f t="shared" si="79"/>
        <v>42145.919687500005</v>
      </c>
      <c r="T1025" s="16">
        <f t="shared" si="80"/>
        <v>42175.919687500005</v>
      </c>
      <c r="U1025" s="20">
        <f t="shared" si="8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2"/>
        <v>119</v>
      </c>
      <c r="P1026">
        <f t="shared" si="78"/>
        <v>388.98</v>
      </c>
      <c r="Q1026" s="12" t="s">
        <v>8323</v>
      </c>
      <c r="R1026" t="s">
        <v>8328</v>
      </c>
      <c r="S1026" s="16">
        <f t="shared" si="79"/>
        <v>42370.580590277779</v>
      </c>
      <c r="T1026" s="16">
        <f t="shared" si="80"/>
        <v>42400.580590277779</v>
      </c>
      <c r="U1026" s="20">
        <f t="shared" si="8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>
        <f t="shared" ref="P1027:P1090" si="83">IFERROR(ROUND(E1027/L1027, 2), 0)</f>
        <v>71.849999999999994</v>
      </c>
      <c r="Q1027" s="12" t="s">
        <v>8323</v>
      </c>
      <c r="R1027" t="s">
        <v>8328</v>
      </c>
      <c r="S1027" s="16">
        <f t="shared" ref="S1027:S1090" si="84">(((J1027/60)/60)/24)+DATE(1970,1,1)</f>
        <v>42049.833761574075</v>
      </c>
      <c r="T1027" s="16">
        <f t="shared" ref="T1027:T1090" si="85">(((I1027/60)/60)/24)+DATE(1970,1,1)</f>
        <v>42079.792094907403</v>
      </c>
      <c r="U1027" s="20">
        <f t="shared" ref="U1027:U1090" si="86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>
        <f t="shared" si="83"/>
        <v>57.38</v>
      </c>
      <c r="Q1028" s="12" t="s">
        <v>8323</v>
      </c>
      <c r="R1028" t="s">
        <v>8328</v>
      </c>
      <c r="S1028" s="16">
        <f t="shared" si="84"/>
        <v>42426.407592592594</v>
      </c>
      <c r="T1028" s="16">
        <f t="shared" si="85"/>
        <v>42460.365925925929</v>
      </c>
      <c r="U1028" s="20">
        <f t="shared" si="86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>
        <f t="shared" si="83"/>
        <v>69.67</v>
      </c>
      <c r="Q1029" s="12" t="s">
        <v>8323</v>
      </c>
      <c r="R1029" t="s">
        <v>8328</v>
      </c>
      <c r="S1029" s="16">
        <f t="shared" si="84"/>
        <v>41905.034108796295</v>
      </c>
      <c r="T1029" s="16">
        <f t="shared" si="85"/>
        <v>41935.034108796295</v>
      </c>
      <c r="U1029" s="20">
        <f t="shared" si="86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>
        <f t="shared" si="83"/>
        <v>45.99</v>
      </c>
      <c r="Q1030" s="12" t="s">
        <v>8323</v>
      </c>
      <c r="R1030" t="s">
        <v>8328</v>
      </c>
      <c r="S1030" s="16">
        <f t="shared" si="84"/>
        <v>42755.627372685187</v>
      </c>
      <c r="T1030" s="16">
        <f t="shared" si="85"/>
        <v>42800.833333333328</v>
      </c>
      <c r="U1030" s="20">
        <f t="shared" si="86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>
        <f t="shared" si="83"/>
        <v>79.260000000000005</v>
      </c>
      <c r="Q1031" s="12" t="s">
        <v>8323</v>
      </c>
      <c r="R1031" t="s">
        <v>8328</v>
      </c>
      <c r="S1031" s="16">
        <f t="shared" si="84"/>
        <v>42044.711886574078</v>
      </c>
      <c r="T1031" s="16">
        <f t="shared" si="85"/>
        <v>42098.915972222225</v>
      </c>
      <c r="U1031" s="20">
        <f t="shared" si="86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>
        <f t="shared" si="83"/>
        <v>43.03</v>
      </c>
      <c r="Q1032" s="12" t="s">
        <v>8323</v>
      </c>
      <c r="R1032" t="s">
        <v>8328</v>
      </c>
      <c r="S1032" s="16">
        <f t="shared" si="84"/>
        <v>42611.483206018514</v>
      </c>
      <c r="T1032" s="16">
        <f t="shared" si="85"/>
        <v>42625.483206018514</v>
      </c>
      <c r="U1032" s="20">
        <f t="shared" si="86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>
        <f t="shared" si="83"/>
        <v>108.48</v>
      </c>
      <c r="Q1033" s="12" t="s">
        <v>8323</v>
      </c>
      <c r="R1033" t="s">
        <v>8328</v>
      </c>
      <c r="S1033" s="16">
        <f t="shared" si="84"/>
        <v>42324.764004629629</v>
      </c>
      <c r="T1033" s="16">
        <f t="shared" si="85"/>
        <v>42354.764004629629</v>
      </c>
      <c r="U1033" s="20">
        <f t="shared" si="86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>
        <f t="shared" si="83"/>
        <v>61.03</v>
      </c>
      <c r="Q1034" s="12" t="s">
        <v>8323</v>
      </c>
      <c r="R1034" t="s">
        <v>8328</v>
      </c>
      <c r="S1034" s="16">
        <f t="shared" si="84"/>
        <v>42514.666956018518</v>
      </c>
      <c r="T1034" s="16">
        <f t="shared" si="85"/>
        <v>42544.666956018518</v>
      </c>
      <c r="U1034" s="20">
        <f t="shared" si="86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>
        <f t="shared" si="83"/>
        <v>50.59</v>
      </c>
      <c r="Q1035" s="12" t="s">
        <v>8323</v>
      </c>
      <c r="R1035" t="s">
        <v>8328</v>
      </c>
      <c r="S1035" s="16">
        <f t="shared" si="84"/>
        <v>42688.732407407413</v>
      </c>
      <c r="T1035" s="16">
        <f t="shared" si="85"/>
        <v>42716.732407407413</v>
      </c>
      <c r="U1035" s="20">
        <f t="shared" si="86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>
        <f t="shared" si="83"/>
        <v>39.159999999999997</v>
      </c>
      <c r="Q1036" s="12" t="s">
        <v>8323</v>
      </c>
      <c r="R1036" t="s">
        <v>8328</v>
      </c>
      <c r="S1036" s="16">
        <f t="shared" si="84"/>
        <v>42555.166712962964</v>
      </c>
      <c r="T1036" s="16">
        <f t="shared" si="85"/>
        <v>42587.165972222225</v>
      </c>
      <c r="U1036" s="20">
        <f t="shared" si="86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>
        <f t="shared" si="83"/>
        <v>65.16</v>
      </c>
      <c r="Q1037" s="12" t="s">
        <v>8323</v>
      </c>
      <c r="R1037" t="s">
        <v>8328</v>
      </c>
      <c r="S1037" s="16">
        <f t="shared" si="84"/>
        <v>42016.641435185185</v>
      </c>
      <c r="T1037" s="16">
        <f t="shared" si="85"/>
        <v>42046.641435185185</v>
      </c>
      <c r="U1037" s="20">
        <f t="shared" si="86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>
        <f t="shared" si="83"/>
        <v>23.96</v>
      </c>
      <c r="Q1038" s="12" t="s">
        <v>8323</v>
      </c>
      <c r="R1038" t="s">
        <v>8328</v>
      </c>
      <c r="S1038" s="16">
        <f t="shared" si="84"/>
        <v>41249.448958333334</v>
      </c>
      <c r="T1038" s="16">
        <f t="shared" si="85"/>
        <v>41281.333333333336</v>
      </c>
      <c r="U1038" s="20">
        <f t="shared" si="86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>
        <f t="shared" si="83"/>
        <v>48.62</v>
      </c>
      <c r="Q1039" s="12" t="s">
        <v>8323</v>
      </c>
      <c r="R1039" t="s">
        <v>8328</v>
      </c>
      <c r="S1039" s="16">
        <f t="shared" si="84"/>
        <v>42119.822476851856</v>
      </c>
      <c r="T1039" s="16">
        <f t="shared" si="85"/>
        <v>42142.208333333328</v>
      </c>
      <c r="U1039" s="20">
        <f t="shared" si="86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>
        <f t="shared" si="83"/>
        <v>35.74</v>
      </c>
      <c r="Q1040" s="12" t="s">
        <v>8323</v>
      </c>
      <c r="R1040" t="s">
        <v>8328</v>
      </c>
      <c r="S1040" s="16">
        <f t="shared" si="84"/>
        <v>42418.231747685189</v>
      </c>
      <c r="T1040" s="16">
        <f t="shared" si="85"/>
        <v>42448.190081018518</v>
      </c>
      <c r="U1040" s="20">
        <f t="shared" si="86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>
        <f t="shared" si="83"/>
        <v>21.37</v>
      </c>
      <c r="Q1041" s="12" t="s">
        <v>8323</v>
      </c>
      <c r="R1041" t="s">
        <v>8328</v>
      </c>
      <c r="S1041" s="16">
        <f t="shared" si="84"/>
        <v>42692.109328703707</v>
      </c>
      <c r="T1041" s="16">
        <f t="shared" si="85"/>
        <v>42717.332638888889</v>
      </c>
      <c r="U1041" s="20">
        <f t="shared" si="86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>
        <f t="shared" si="83"/>
        <v>250</v>
      </c>
      <c r="Q1042" s="12" t="s">
        <v>8329</v>
      </c>
      <c r="R1042" t="s">
        <v>8330</v>
      </c>
      <c r="S1042" s="16">
        <f t="shared" si="84"/>
        <v>42579.708437499998</v>
      </c>
      <c r="T1042" s="16">
        <f t="shared" si="85"/>
        <v>42609.708437499998</v>
      </c>
      <c r="U1042" s="20">
        <f t="shared" si="86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>
        <f t="shared" si="83"/>
        <v>0</v>
      </c>
      <c r="Q1043" s="12" t="s">
        <v>8329</v>
      </c>
      <c r="R1043" t="s">
        <v>8330</v>
      </c>
      <c r="S1043" s="16">
        <f t="shared" si="84"/>
        <v>41831.060092592597</v>
      </c>
      <c r="T1043" s="16">
        <f t="shared" si="85"/>
        <v>41851.060092592597</v>
      </c>
      <c r="U1043" s="20">
        <f t="shared" si="86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>
        <f t="shared" si="83"/>
        <v>10</v>
      </c>
      <c r="Q1044" s="12" t="s">
        <v>8329</v>
      </c>
      <c r="R1044" t="s">
        <v>8330</v>
      </c>
      <c r="S1044" s="16">
        <f t="shared" si="84"/>
        <v>41851.696157407408</v>
      </c>
      <c r="T1044" s="16">
        <f t="shared" si="85"/>
        <v>41894.416666666664</v>
      </c>
      <c r="U1044" s="20">
        <f t="shared" si="86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>
        <f t="shared" si="83"/>
        <v>29.24</v>
      </c>
      <c r="Q1045" s="12" t="s">
        <v>8329</v>
      </c>
      <c r="R1045" t="s">
        <v>8330</v>
      </c>
      <c r="S1045" s="16">
        <f t="shared" si="84"/>
        <v>42114.252951388888</v>
      </c>
      <c r="T1045" s="16">
        <f t="shared" si="85"/>
        <v>42144.252951388888</v>
      </c>
      <c r="U1045" s="20">
        <f t="shared" si="86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>
        <f t="shared" si="83"/>
        <v>3</v>
      </c>
      <c r="Q1046" s="12" t="s">
        <v>8329</v>
      </c>
      <c r="R1046" t="s">
        <v>8330</v>
      </c>
      <c r="S1046" s="16">
        <f t="shared" si="84"/>
        <v>42011.925937499997</v>
      </c>
      <c r="T1046" s="16">
        <f t="shared" si="85"/>
        <v>42068.852083333331</v>
      </c>
      <c r="U1046" s="20">
        <f t="shared" si="86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>
        <f t="shared" si="83"/>
        <v>33.25</v>
      </c>
      <c r="Q1047" s="12" t="s">
        <v>8329</v>
      </c>
      <c r="R1047" t="s">
        <v>8330</v>
      </c>
      <c r="S1047" s="16">
        <f t="shared" si="84"/>
        <v>41844.874421296299</v>
      </c>
      <c r="T1047" s="16">
        <f t="shared" si="85"/>
        <v>41874.874421296299</v>
      </c>
      <c r="U1047" s="20">
        <f t="shared" si="86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>
        <f t="shared" si="83"/>
        <v>0</v>
      </c>
      <c r="Q1048" s="12" t="s">
        <v>8329</v>
      </c>
      <c r="R1048" t="s">
        <v>8330</v>
      </c>
      <c r="S1048" s="16">
        <f t="shared" si="84"/>
        <v>42319.851388888885</v>
      </c>
      <c r="T1048" s="16">
        <f t="shared" si="85"/>
        <v>42364.851388888885</v>
      </c>
      <c r="U1048" s="20">
        <f t="shared" si="86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>
        <f t="shared" si="83"/>
        <v>1</v>
      </c>
      <c r="Q1049" s="12" t="s">
        <v>8329</v>
      </c>
      <c r="R1049" t="s">
        <v>8330</v>
      </c>
      <c r="S1049" s="16">
        <f t="shared" si="84"/>
        <v>41918.818460648145</v>
      </c>
      <c r="T1049" s="16">
        <f t="shared" si="85"/>
        <v>41948.860127314816</v>
      </c>
      <c r="U1049" s="20">
        <f t="shared" si="86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>
        <f t="shared" si="83"/>
        <v>53</v>
      </c>
      <c r="Q1050" s="12" t="s">
        <v>8329</v>
      </c>
      <c r="R1050" t="s">
        <v>8330</v>
      </c>
      <c r="S1050" s="16">
        <f t="shared" si="84"/>
        <v>42598.053113425922</v>
      </c>
      <c r="T1050" s="16">
        <f t="shared" si="85"/>
        <v>42638.053113425922</v>
      </c>
      <c r="U1050" s="20">
        <f t="shared" si="86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>
        <f t="shared" si="83"/>
        <v>0</v>
      </c>
      <c r="Q1051" s="12" t="s">
        <v>8329</v>
      </c>
      <c r="R1051" t="s">
        <v>8330</v>
      </c>
      <c r="S1051" s="16">
        <f t="shared" si="84"/>
        <v>42382.431076388893</v>
      </c>
      <c r="T1051" s="16">
        <f t="shared" si="85"/>
        <v>42412.431076388893</v>
      </c>
      <c r="U1051" s="20">
        <f t="shared" si="86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>
        <f t="shared" si="83"/>
        <v>0</v>
      </c>
      <c r="Q1052" s="12" t="s">
        <v>8329</v>
      </c>
      <c r="R1052" t="s">
        <v>8330</v>
      </c>
      <c r="S1052" s="16">
        <f t="shared" si="84"/>
        <v>42231.7971875</v>
      </c>
      <c r="T1052" s="16">
        <f t="shared" si="85"/>
        <v>42261.7971875</v>
      </c>
      <c r="U1052" s="20">
        <f t="shared" si="86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>
        <f t="shared" si="83"/>
        <v>0</v>
      </c>
      <c r="Q1053" s="12" t="s">
        <v>8329</v>
      </c>
      <c r="R1053" t="s">
        <v>8330</v>
      </c>
      <c r="S1053" s="16">
        <f t="shared" si="84"/>
        <v>41850.014178240745</v>
      </c>
      <c r="T1053" s="16">
        <f t="shared" si="85"/>
        <v>41878.014178240745</v>
      </c>
      <c r="U1053" s="20">
        <f t="shared" si="86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>
        <f t="shared" si="83"/>
        <v>0</v>
      </c>
      <c r="Q1054" s="12" t="s">
        <v>8329</v>
      </c>
      <c r="R1054" t="s">
        <v>8330</v>
      </c>
      <c r="S1054" s="16">
        <f t="shared" si="84"/>
        <v>42483.797395833331</v>
      </c>
      <c r="T1054" s="16">
        <f t="shared" si="85"/>
        <v>42527.839583333334</v>
      </c>
      <c r="U1054" s="20">
        <f t="shared" si="86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>
        <f t="shared" si="83"/>
        <v>15</v>
      </c>
      <c r="Q1055" s="12" t="s">
        <v>8329</v>
      </c>
      <c r="R1055" t="s">
        <v>8330</v>
      </c>
      <c r="S1055" s="16">
        <f t="shared" si="84"/>
        <v>42775.172824074078</v>
      </c>
      <c r="T1055" s="16">
        <f t="shared" si="85"/>
        <v>42800.172824074078</v>
      </c>
      <c r="U1055" s="20">
        <f t="shared" si="86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>
        <f t="shared" si="83"/>
        <v>0</v>
      </c>
      <c r="Q1056" s="12" t="s">
        <v>8329</v>
      </c>
      <c r="R1056" t="s">
        <v>8330</v>
      </c>
      <c r="S1056" s="16">
        <f t="shared" si="84"/>
        <v>41831.851840277777</v>
      </c>
      <c r="T1056" s="16">
        <f t="shared" si="85"/>
        <v>41861.916666666664</v>
      </c>
      <c r="U1056" s="20">
        <f t="shared" si="86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>
        <f t="shared" si="83"/>
        <v>0</v>
      </c>
      <c r="Q1057" s="12" t="s">
        <v>8329</v>
      </c>
      <c r="R1057" t="s">
        <v>8330</v>
      </c>
      <c r="S1057" s="16">
        <f t="shared" si="84"/>
        <v>42406.992418981477</v>
      </c>
      <c r="T1057" s="16">
        <f t="shared" si="85"/>
        <v>42436.992418981477</v>
      </c>
      <c r="U1057" s="20">
        <f t="shared" si="86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ref="O1058:O1121" si="87">ROUND(E1058/D1058 * 100,0)</f>
        <v>0</v>
      </c>
      <c r="P1058">
        <f t="shared" si="83"/>
        <v>0</v>
      </c>
      <c r="Q1058" s="12" t="s">
        <v>8329</v>
      </c>
      <c r="R1058" t="s">
        <v>8330</v>
      </c>
      <c r="S1058" s="16">
        <f t="shared" si="84"/>
        <v>42058.719641203701</v>
      </c>
      <c r="T1058" s="16">
        <f t="shared" si="85"/>
        <v>42118.677974537044</v>
      </c>
      <c r="U1058" s="20">
        <f t="shared" si="86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7"/>
        <v>0</v>
      </c>
      <c r="P1059">
        <f t="shared" si="83"/>
        <v>0</v>
      </c>
      <c r="Q1059" s="12" t="s">
        <v>8329</v>
      </c>
      <c r="R1059" t="s">
        <v>8330</v>
      </c>
      <c r="S1059" s="16">
        <f t="shared" si="84"/>
        <v>42678.871331018512</v>
      </c>
      <c r="T1059" s="16">
        <f t="shared" si="85"/>
        <v>42708.912997685184</v>
      </c>
      <c r="U1059" s="20">
        <f t="shared" si="86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7"/>
        <v>0</v>
      </c>
      <c r="P1060">
        <f t="shared" si="83"/>
        <v>0</v>
      </c>
      <c r="Q1060" s="12" t="s">
        <v>8329</v>
      </c>
      <c r="R1060" t="s">
        <v>8330</v>
      </c>
      <c r="S1060" s="16">
        <f t="shared" si="84"/>
        <v>42047.900960648149</v>
      </c>
      <c r="T1060" s="16">
        <f t="shared" si="85"/>
        <v>42089</v>
      </c>
      <c r="U1060" s="20">
        <f t="shared" si="86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7"/>
        <v>0</v>
      </c>
      <c r="P1061">
        <f t="shared" si="83"/>
        <v>0</v>
      </c>
      <c r="Q1061" s="12" t="s">
        <v>8329</v>
      </c>
      <c r="R1061" t="s">
        <v>8330</v>
      </c>
      <c r="S1061" s="16">
        <f t="shared" si="84"/>
        <v>42046.79</v>
      </c>
      <c r="T1061" s="16">
        <f t="shared" si="85"/>
        <v>42076.748333333337</v>
      </c>
      <c r="U1061" s="20">
        <f t="shared" si="86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7"/>
        <v>1</v>
      </c>
      <c r="P1062">
        <f t="shared" si="83"/>
        <v>50</v>
      </c>
      <c r="Q1062" s="12" t="s">
        <v>8329</v>
      </c>
      <c r="R1062" t="s">
        <v>8330</v>
      </c>
      <c r="S1062" s="16">
        <f t="shared" si="84"/>
        <v>42079.913113425922</v>
      </c>
      <c r="T1062" s="16">
        <f t="shared" si="85"/>
        <v>42109.913113425922</v>
      </c>
      <c r="U1062" s="20">
        <f t="shared" si="86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7"/>
        <v>0</v>
      </c>
      <c r="P1063">
        <f t="shared" si="83"/>
        <v>0</v>
      </c>
      <c r="Q1063" s="12" t="s">
        <v>8329</v>
      </c>
      <c r="R1063" t="s">
        <v>8330</v>
      </c>
      <c r="S1063" s="16">
        <f t="shared" si="84"/>
        <v>42432.276712962965</v>
      </c>
      <c r="T1063" s="16">
        <f t="shared" si="85"/>
        <v>42492.041666666672</v>
      </c>
      <c r="U1063" s="20">
        <f t="shared" si="86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7"/>
        <v>95</v>
      </c>
      <c r="P1064">
        <f t="shared" si="83"/>
        <v>47.5</v>
      </c>
      <c r="Q1064" s="12" t="s">
        <v>8329</v>
      </c>
      <c r="R1064" t="s">
        <v>8330</v>
      </c>
      <c r="S1064" s="16">
        <f t="shared" si="84"/>
        <v>42556.807187500002</v>
      </c>
      <c r="T1064" s="16">
        <f t="shared" si="85"/>
        <v>42563.807187500002</v>
      </c>
      <c r="U1064" s="20">
        <f t="shared" si="86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7"/>
        <v>0</v>
      </c>
      <c r="P1065">
        <f t="shared" si="83"/>
        <v>0</v>
      </c>
      <c r="Q1065" s="12" t="s">
        <v>8329</v>
      </c>
      <c r="R1065" t="s">
        <v>8330</v>
      </c>
      <c r="S1065" s="16">
        <f t="shared" si="84"/>
        <v>42583.030810185184</v>
      </c>
      <c r="T1065" s="16">
        <f t="shared" si="85"/>
        <v>42613.030810185184</v>
      </c>
      <c r="U1065" s="20">
        <f t="shared" si="86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7"/>
        <v>9</v>
      </c>
      <c r="P1066">
        <f t="shared" si="83"/>
        <v>65.67</v>
      </c>
      <c r="Q1066" s="12" t="s">
        <v>8331</v>
      </c>
      <c r="R1066" t="s">
        <v>8332</v>
      </c>
      <c r="S1066" s="16">
        <f t="shared" si="84"/>
        <v>41417.228043981479</v>
      </c>
      <c r="T1066" s="16">
        <f t="shared" si="85"/>
        <v>41462.228043981479</v>
      </c>
      <c r="U1066" s="20">
        <f t="shared" si="86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7"/>
        <v>3</v>
      </c>
      <c r="P1067">
        <f t="shared" si="83"/>
        <v>16.2</v>
      </c>
      <c r="Q1067" s="12" t="s">
        <v>8331</v>
      </c>
      <c r="R1067" t="s">
        <v>8332</v>
      </c>
      <c r="S1067" s="16">
        <f t="shared" si="84"/>
        <v>41661.381041666667</v>
      </c>
      <c r="T1067" s="16">
        <f t="shared" si="85"/>
        <v>41689.381041666667</v>
      </c>
      <c r="U1067" s="20">
        <f t="shared" si="86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7"/>
        <v>3</v>
      </c>
      <c r="P1068">
        <f t="shared" si="83"/>
        <v>34.130000000000003</v>
      </c>
      <c r="Q1068" s="12" t="s">
        <v>8331</v>
      </c>
      <c r="R1068" t="s">
        <v>8332</v>
      </c>
      <c r="S1068" s="16">
        <f t="shared" si="84"/>
        <v>41445.962754629632</v>
      </c>
      <c r="T1068" s="16">
        <f t="shared" si="85"/>
        <v>41490.962754629632</v>
      </c>
      <c r="U1068" s="20">
        <f t="shared" si="86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7"/>
        <v>26</v>
      </c>
      <c r="P1069">
        <f t="shared" si="83"/>
        <v>13</v>
      </c>
      <c r="Q1069" s="12" t="s">
        <v>8331</v>
      </c>
      <c r="R1069" t="s">
        <v>8332</v>
      </c>
      <c r="S1069" s="16">
        <f t="shared" si="84"/>
        <v>41599.855682870373</v>
      </c>
      <c r="T1069" s="16">
        <f t="shared" si="85"/>
        <v>41629.855682870373</v>
      </c>
      <c r="U1069" s="20">
        <f t="shared" si="86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7"/>
        <v>0</v>
      </c>
      <c r="P1070">
        <f t="shared" si="83"/>
        <v>11.25</v>
      </c>
      <c r="Q1070" s="12" t="s">
        <v>8331</v>
      </c>
      <c r="R1070" t="s">
        <v>8332</v>
      </c>
      <c r="S1070" s="16">
        <f t="shared" si="84"/>
        <v>42440.371111111104</v>
      </c>
      <c r="T1070" s="16">
        <f t="shared" si="85"/>
        <v>42470.329444444447</v>
      </c>
      <c r="U1070" s="20">
        <f t="shared" si="86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7"/>
        <v>39</v>
      </c>
      <c r="P1071">
        <f t="shared" si="83"/>
        <v>40.479999999999997</v>
      </c>
      <c r="Q1071" s="12" t="s">
        <v>8331</v>
      </c>
      <c r="R1071" t="s">
        <v>8332</v>
      </c>
      <c r="S1071" s="16">
        <f t="shared" si="84"/>
        <v>41572.229849537034</v>
      </c>
      <c r="T1071" s="16">
        <f t="shared" si="85"/>
        <v>41604.271516203706</v>
      </c>
      <c r="U1071" s="20">
        <f t="shared" si="86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7"/>
        <v>1</v>
      </c>
      <c r="P1072">
        <f t="shared" si="83"/>
        <v>35</v>
      </c>
      <c r="Q1072" s="12" t="s">
        <v>8331</v>
      </c>
      <c r="R1072" t="s">
        <v>8332</v>
      </c>
      <c r="S1072" s="16">
        <f t="shared" si="84"/>
        <v>41163.011828703704</v>
      </c>
      <c r="T1072" s="16">
        <f t="shared" si="85"/>
        <v>41183.011828703704</v>
      </c>
      <c r="U1072" s="20">
        <f t="shared" si="86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7"/>
        <v>0</v>
      </c>
      <c r="P1073">
        <f t="shared" si="83"/>
        <v>0</v>
      </c>
      <c r="Q1073" s="12" t="s">
        <v>8331</v>
      </c>
      <c r="R1073" t="s">
        <v>8332</v>
      </c>
      <c r="S1073" s="16">
        <f t="shared" si="84"/>
        <v>42295.753391203703</v>
      </c>
      <c r="T1073" s="16">
        <f t="shared" si="85"/>
        <v>42325.795057870375</v>
      </c>
      <c r="U1073" s="20">
        <f t="shared" si="86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7"/>
        <v>0</v>
      </c>
      <c r="P1074">
        <f t="shared" si="83"/>
        <v>12.75</v>
      </c>
      <c r="Q1074" s="12" t="s">
        <v>8331</v>
      </c>
      <c r="R1074" t="s">
        <v>8332</v>
      </c>
      <c r="S1074" s="16">
        <f t="shared" si="84"/>
        <v>41645.832141203704</v>
      </c>
      <c r="T1074" s="16">
        <f t="shared" si="85"/>
        <v>41675.832141203704</v>
      </c>
      <c r="U1074" s="20">
        <f t="shared" si="86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7"/>
        <v>1</v>
      </c>
      <c r="P1075">
        <f t="shared" si="83"/>
        <v>10</v>
      </c>
      <c r="Q1075" s="12" t="s">
        <v>8331</v>
      </c>
      <c r="R1075" t="s">
        <v>8332</v>
      </c>
      <c r="S1075" s="16">
        <f t="shared" si="84"/>
        <v>40802.964594907404</v>
      </c>
      <c r="T1075" s="16">
        <f t="shared" si="85"/>
        <v>40832.964594907404</v>
      </c>
      <c r="U1075" s="20">
        <f t="shared" si="86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7"/>
        <v>6</v>
      </c>
      <c r="P1076">
        <f t="shared" si="83"/>
        <v>113.57</v>
      </c>
      <c r="Q1076" s="12" t="s">
        <v>8331</v>
      </c>
      <c r="R1076" t="s">
        <v>8332</v>
      </c>
      <c r="S1076" s="16">
        <f t="shared" si="84"/>
        <v>41613.172974537039</v>
      </c>
      <c r="T1076" s="16">
        <f t="shared" si="85"/>
        <v>41643.172974537039</v>
      </c>
      <c r="U1076" s="20">
        <f t="shared" si="86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7"/>
        <v>5</v>
      </c>
      <c r="P1077">
        <f t="shared" si="83"/>
        <v>15</v>
      </c>
      <c r="Q1077" s="12" t="s">
        <v>8331</v>
      </c>
      <c r="R1077" t="s">
        <v>8332</v>
      </c>
      <c r="S1077" s="16">
        <f t="shared" si="84"/>
        <v>41005.904120370367</v>
      </c>
      <c r="T1077" s="16">
        <f t="shared" si="85"/>
        <v>41035.904120370367</v>
      </c>
      <c r="U1077" s="20">
        <f t="shared" si="86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7"/>
        <v>63</v>
      </c>
      <c r="P1078">
        <f t="shared" si="83"/>
        <v>48.28</v>
      </c>
      <c r="Q1078" s="12" t="s">
        <v>8331</v>
      </c>
      <c r="R1078" t="s">
        <v>8332</v>
      </c>
      <c r="S1078" s="16">
        <f t="shared" si="84"/>
        <v>41838.377893518518</v>
      </c>
      <c r="T1078" s="16">
        <f t="shared" si="85"/>
        <v>41893.377893518518</v>
      </c>
      <c r="U1078" s="20">
        <f t="shared" si="86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7"/>
        <v>29</v>
      </c>
      <c r="P1079">
        <f t="shared" si="83"/>
        <v>43.98</v>
      </c>
      <c r="Q1079" s="12" t="s">
        <v>8331</v>
      </c>
      <c r="R1079" t="s">
        <v>8332</v>
      </c>
      <c r="S1079" s="16">
        <f t="shared" si="84"/>
        <v>42353.16679398148</v>
      </c>
      <c r="T1079" s="16">
        <f t="shared" si="85"/>
        <v>42383.16679398148</v>
      </c>
      <c r="U1079" s="20">
        <f t="shared" si="86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7"/>
        <v>8</v>
      </c>
      <c r="P1080">
        <f t="shared" si="83"/>
        <v>9</v>
      </c>
      <c r="Q1080" s="12" t="s">
        <v>8331</v>
      </c>
      <c r="R1080" t="s">
        <v>8332</v>
      </c>
      <c r="S1080" s="16">
        <f t="shared" si="84"/>
        <v>40701.195844907408</v>
      </c>
      <c r="T1080" s="16">
        <f t="shared" si="85"/>
        <v>40746.195844907408</v>
      </c>
      <c r="U1080" s="20">
        <f t="shared" si="86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7"/>
        <v>3</v>
      </c>
      <c r="P1081">
        <f t="shared" si="83"/>
        <v>37.67</v>
      </c>
      <c r="Q1081" s="12" t="s">
        <v>8331</v>
      </c>
      <c r="R1081" t="s">
        <v>8332</v>
      </c>
      <c r="S1081" s="16">
        <f t="shared" si="84"/>
        <v>42479.566388888896</v>
      </c>
      <c r="T1081" s="16">
        <f t="shared" si="85"/>
        <v>42504.566388888896</v>
      </c>
      <c r="U1081" s="20">
        <f t="shared" si="86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7"/>
        <v>9</v>
      </c>
      <c r="P1082">
        <f t="shared" si="83"/>
        <v>18.579999999999998</v>
      </c>
      <c r="Q1082" s="12" t="s">
        <v>8331</v>
      </c>
      <c r="R1082" t="s">
        <v>8332</v>
      </c>
      <c r="S1082" s="16">
        <f t="shared" si="84"/>
        <v>41740.138113425928</v>
      </c>
      <c r="T1082" s="16">
        <f t="shared" si="85"/>
        <v>41770.138113425928</v>
      </c>
      <c r="U1082" s="20">
        <f t="shared" si="86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7"/>
        <v>0</v>
      </c>
      <c r="P1083">
        <f t="shared" si="83"/>
        <v>3</v>
      </c>
      <c r="Q1083" s="12" t="s">
        <v>8331</v>
      </c>
      <c r="R1083" t="s">
        <v>8332</v>
      </c>
      <c r="S1083" s="16">
        <f t="shared" si="84"/>
        <v>42002.926990740743</v>
      </c>
      <c r="T1083" s="16">
        <f t="shared" si="85"/>
        <v>42032.926990740743</v>
      </c>
      <c r="U1083" s="20">
        <f t="shared" si="86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7"/>
        <v>1</v>
      </c>
      <c r="P1084">
        <f t="shared" si="83"/>
        <v>18.670000000000002</v>
      </c>
      <c r="Q1084" s="12" t="s">
        <v>8331</v>
      </c>
      <c r="R1084" t="s">
        <v>8332</v>
      </c>
      <c r="S1084" s="16">
        <f t="shared" si="84"/>
        <v>41101.906111111115</v>
      </c>
      <c r="T1084" s="16">
        <f t="shared" si="85"/>
        <v>41131.906111111115</v>
      </c>
      <c r="U1084" s="20">
        <f t="shared" si="86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7"/>
        <v>1</v>
      </c>
      <c r="P1085">
        <f t="shared" si="83"/>
        <v>410</v>
      </c>
      <c r="Q1085" s="12" t="s">
        <v>8331</v>
      </c>
      <c r="R1085" t="s">
        <v>8332</v>
      </c>
      <c r="S1085" s="16">
        <f t="shared" si="84"/>
        <v>41793.659525462965</v>
      </c>
      <c r="T1085" s="16">
        <f t="shared" si="85"/>
        <v>41853.659525462965</v>
      </c>
      <c r="U1085" s="20">
        <f t="shared" si="86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7"/>
        <v>0</v>
      </c>
      <c r="P1086">
        <f t="shared" si="83"/>
        <v>0</v>
      </c>
      <c r="Q1086" s="12" t="s">
        <v>8331</v>
      </c>
      <c r="R1086" t="s">
        <v>8332</v>
      </c>
      <c r="S1086" s="16">
        <f t="shared" si="84"/>
        <v>41829.912083333329</v>
      </c>
      <c r="T1086" s="16">
        <f t="shared" si="85"/>
        <v>41859.912083333329</v>
      </c>
      <c r="U1086" s="20">
        <f t="shared" si="86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7"/>
        <v>3</v>
      </c>
      <c r="P1087">
        <f t="shared" si="83"/>
        <v>114</v>
      </c>
      <c r="Q1087" s="12" t="s">
        <v>8331</v>
      </c>
      <c r="R1087" t="s">
        <v>8332</v>
      </c>
      <c r="S1087" s="16">
        <f t="shared" si="84"/>
        <v>42413.671006944445</v>
      </c>
      <c r="T1087" s="16">
        <f t="shared" si="85"/>
        <v>42443.629340277781</v>
      </c>
      <c r="U1087" s="20">
        <f t="shared" si="86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7"/>
        <v>0</v>
      </c>
      <c r="P1088">
        <f t="shared" si="83"/>
        <v>7.5</v>
      </c>
      <c r="Q1088" s="12" t="s">
        <v>8331</v>
      </c>
      <c r="R1088" t="s">
        <v>8332</v>
      </c>
      <c r="S1088" s="16">
        <f t="shared" si="84"/>
        <v>41845.866793981484</v>
      </c>
      <c r="T1088" s="16">
        <f t="shared" si="85"/>
        <v>41875.866793981484</v>
      </c>
      <c r="U1088" s="20">
        <f t="shared" si="86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7"/>
        <v>0</v>
      </c>
      <c r="P1089">
        <f t="shared" si="83"/>
        <v>0</v>
      </c>
      <c r="Q1089" s="12" t="s">
        <v>8331</v>
      </c>
      <c r="R1089" t="s">
        <v>8332</v>
      </c>
      <c r="S1089" s="16">
        <f t="shared" si="84"/>
        <v>41775.713969907411</v>
      </c>
      <c r="T1089" s="16">
        <f t="shared" si="85"/>
        <v>41805.713969907411</v>
      </c>
      <c r="U1089" s="20">
        <f t="shared" si="86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7"/>
        <v>14</v>
      </c>
      <c r="P1090">
        <f t="shared" si="83"/>
        <v>43.42</v>
      </c>
      <c r="Q1090" s="12" t="s">
        <v>8331</v>
      </c>
      <c r="R1090" t="s">
        <v>8332</v>
      </c>
      <c r="S1090" s="16">
        <f t="shared" si="84"/>
        <v>41723.799386574072</v>
      </c>
      <c r="T1090" s="16">
        <f t="shared" si="85"/>
        <v>41753.799386574072</v>
      </c>
      <c r="U1090" s="20">
        <f t="shared" si="86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7"/>
        <v>8</v>
      </c>
      <c r="P1091">
        <f t="shared" ref="P1091:P1154" si="88">IFERROR(ROUND(E1091/L1091, 2), 0)</f>
        <v>23.96</v>
      </c>
      <c r="Q1091" s="12" t="s">
        <v>8331</v>
      </c>
      <c r="R1091" t="s">
        <v>8332</v>
      </c>
      <c r="S1091" s="16">
        <f t="shared" ref="S1091:S1154" si="89">(((J1091/60)/60)/24)+DATE(1970,1,1)</f>
        <v>42151.189525462964</v>
      </c>
      <c r="T1091" s="16">
        <f t="shared" ref="T1091:T1154" si="90">(((I1091/60)/60)/24)+DATE(1970,1,1)</f>
        <v>42181.189525462964</v>
      </c>
      <c r="U1091" s="20">
        <f t="shared" ref="U1091:U1154" si="9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7"/>
        <v>0</v>
      </c>
      <c r="P1092">
        <f t="shared" si="88"/>
        <v>5</v>
      </c>
      <c r="Q1092" s="12" t="s">
        <v>8331</v>
      </c>
      <c r="R1092" t="s">
        <v>8332</v>
      </c>
      <c r="S1092" s="16">
        <f t="shared" si="89"/>
        <v>42123.185798611114</v>
      </c>
      <c r="T1092" s="16">
        <f t="shared" si="90"/>
        <v>42153.185798611114</v>
      </c>
      <c r="U1092" s="20">
        <f t="shared" si="9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7"/>
        <v>13</v>
      </c>
      <c r="P1093">
        <f t="shared" si="88"/>
        <v>12.5</v>
      </c>
      <c r="Q1093" s="12" t="s">
        <v>8331</v>
      </c>
      <c r="R1093" t="s">
        <v>8332</v>
      </c>
      <c r="S1093" s="16">
        <f t="shared" si="89"/>
        <v>42440.820277777777</v>
      </c>
      <c r="T1093" s="16">
        <f t="shared" si="90"/>
        <v>42470.778611111105</v>
      </c>
      <c r="U1093" s="20">
        <f t="shared" si="9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7"/>
        <v>1</v>
      </c>
      <c r="P1094">
        <f t="shared" si="88"/>
        <v>3</v>
      </c>
      <c r="Q1094" s="12" t="s">
        <v>8331</v>
      </c>
      <c r="R1094" t="s">
        <v>8332</v>
      </c>
      <c r="S1094" s="16">
        <f t="shared" si="89"/>
        <v>41250.025902777779</v>
      </c>
      <c r="T1094" s="16">
        <f t="shared" si="90"/>
        <v>41280.025902777779</v>
      </c>
      <c r="U1094" s="20">
        <f t="shared" si="9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7"/>
        <v>14</v>
      </c>
      <c r="P1095">
        <f t="shared" si="88"/>
        <v>10.56</v>
      </c>
      <c r="Q1095" s="12" t="s">
        <v>8331</v>
      </c>
      <c r="R1095" t="s">
        <v>8332</v>
      </c>
      <c r="S1095" s="16">
        <f t="shared" si="89"/>
        <v>42396.973807870367</v>
      </c>
      <c r="T1095" s="16">
        <f t="shared" si="90"/>
        <v>42411.973807870367</v>
      </c>
      <c r="U1095" s="20">
        <f t="shared" si="9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7"/>
        <v>18</v>
      </c>
      <c r="P1096">
        <f t="shared" si="88"/>
        <v>122</v>
      </c>
      <c r="Q1096" s="12" t="s">
        <v>8331</v>
      </c>
      <c r="R1096" t="s">
        <v>8332</v>
      </c>
      <c r="S1096" s="16">
        <f t="shared" si="89"/>
        <v>40795.713344907403</v>
      </c>
      <c r="T1096" s="16">
        <f t="shared" si="90"/>
        <v>40825.713344907403</v>
      </c>
      <c r="U1096" s="20">
        <f t="shared" si="9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7"/>
        <v>5</v>
      </c>
      <c r="P1097">
        <f t="shared" si="88"/>
        <v>267.81</v>
      </c>
      <c r="Q1097" s="12" t="s">
        <v>8331</v>
      </c>
      <c r="R1097" t="s">
        <v>8332</v>
      </c>
      <c r="S1097" s="16">
        <f t="shared" si="89"/>
        <v>41486.537268518521</v>
      </c>
      <c r="T1097" s="16">
        <f t="shared" si="90"/>
        <v>41516.537268518521</v>
      </c>
      <c r="U1097" s="20">
        <f t="shared" si="9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7"/>
        <v>18</v>
      </c>
      <c r="P1098">
        <f t="shared" si="88"/>
        <v>74.209999999999994</v>
      </c>
      <c r="Q1098" s="12" t="s">
        <v>8331</v>
      </c>
      <c r="R1098" t="s">
        <v>8332</v>
      </c>
      <c r="S1098" s="16">
        <f t="shared" si="89"/>
        <v>41885.51798611111</v>
      </c>
      <c r="T1098" s="16">
        <f t="shared" si="90"/>
        <v>41916.145833333336</v>
      </c>
      <c r="U1098" s="20">
        <f t="shared" si="9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7"/>
        <v>0</v>
      </c>
      <c r="P1099">
        <f t="shared" si="88"/>
        <v>6.71</v>
      </c>
      <c r="Q1099" s="12" t="s">
        <v>8331</v>
      </c>
      <c r="R1099" t="s">
        <v>8332</v>
      </c>
      <c r="S1099" s="16">
        <f t="shared" si="89"/>
        <v>41660.792557870373</v>
      </c>
      <c r="T1099" s="16">
        <f t="shared" si="90"/>
        <v>41700.792557870373</v>
      </c>
      <c r="U1099" s="20">
        <f t="shared" si="9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7"/>
        <v>7</v>
      </c>
      <c r="P1100">
        <f t="shared" si="88"/>
        <v>81.95</v>
      </c>
      <c r="Q1100" s="12" t="s">
        <v>8331</v>
      </c>
      <c r="R1100" t="s">
        <v>8332</v>
      </c>
      <c r="S1100" s="16">
        <f t="shared" si="89"/>
        <v>41712.762673611112</v>
      </c>
      <c r="T1100" s="16">
        <f t="shared" si="90"/>
        <v>41742.762673611112</v>
      </c>
      <c r="U1100" s="20">
        <f t="shared" si="9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7"/>
        <v>1</v>
      </c>
      <c r="P1101">
        <f t="shared" si="88"/>
        <v>25</v>
      </c>
      <c r="Q1101" s="12" t="s">
        <v>8331</v>
      </c>
      <c r="R1101" t="s">
        <v>8332</v>
      </c>
      <c r="S1101" s="16">
        <f t="shared" si="89"/>
        <v>42107.836435185185</v>
      </c>
      <c r="T1101" s="16">
        <f t="shared" si="90"/>
        <v>42137.836435185185</v>
      </c>
      <c r="U1101" s="20">
        <f t="shared" si="9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7"/>
        <v>3</v>
      </c>
      <c r="P1102">
        <f t="shared" si="88"/>
        <v>10</v>
      </c>
      <c r="Q1102" s="12" t="s">
        <v>8331</v>
      </c>
      <c r="R1102" t="s">
        <v>8332</v>
      </c>
      <c r="S1102" s="16">
        <f t="shared" si="89"/>
        <v>42384.110775462963</v>
      </c>
      <c r="T1102" s="16">
        <f t="shared" si="90"/>
        <v>42414.110775462963</v>
      </c>
      <c r="U1102" s="20">
        <f t="shared" si="9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7"/>
        <v>0</v>
      </c>
      <c r="P1103">
        <f t="shared" si="88"/>
        <v>6.83</v>
      </c>
      <c r="Q1103" s="12" t="s">
        <v>8331</v>
      </c>
      <c r="R1103" t="s">
        <v>8332</v>
      </c>
      <c r="S1103" s="16">
        <f t="shared" si="89"/>
        <v>42538.77243055556</v>
      </c>
      <c r="T1103" s="16">
        <f t="shared" si="90"/>
        <v>42565.758333333331</v>
      </c>
      <c r="U1103" s="20">
        <f t="shared" si="9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7"/>
        <v>5</v>
      </c>
      <c r="P1104">
        <f t="shared" si="88"/>
        <v>17.71</v>
      </c>
      <c r="Q1104" s="12" t="s">
        <v>8331</v>
      </c>
      <c r="R1104" t="s">
        <v>8332</v>
      </c>
      <c r="S1104" s="16">
        <f t="shared" si="89"/>
        <v>41577.045428240745</v>
      </c>
      <c r="T1104" s="16">
        <f t="shared" si="90"/>
        <v>41617.249305555553</v>
      </c>
      <c r="U1104" s="20">
        <f t="shared" si="9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7"/>
        <v>2</v>
      </c>
      <c r="P1105">
        <f t="shared" si="88"/>
        <v>16.2</v>
      </c>
      <c r="Q1105" s="12" t="s">
        <v>8331</v>
      </c>
      <c r="R1105" t="s">
        <v>8332</v>
      </c>
      <c r="S1105" s="16">
        <f t="shared" si="89"/>
        <v>42479.22210648148</v>
      </c>
      <c r="T1105" s="16">
        <f t="shared" si="90"/>
        <v>42539.22210648148</v>
      </c>
      <c r="U1105" s="20">
        <f t="shared" si="9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7"/>
        <v>5</v>
      </c>
      <c r="P1106">
        <f t="shared" si="88"/>
        <v>80.3</v>
      </c>
      <c r="Q1106" s="12" t="s">
        <v>8331</v>
      </c>
      <c r="R1106" t="s">
        <v>8332</v>
      </c>
      <c r="S1106" s="16">
        <f t="shared" si="89"/>
        <v>41771.40996527778</v>
      </c>
      <c r="T1106" s="16">
        <f t="shared" si="90"/>
        <v>41801.40996527778</v>
      </c>
      <c r="U1106" s="20">
        <f t="shared" si="9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7"/>
        <v>0</v>
      </c>
      <c r="P1107">
        <f t="shared" si="88"/>
        <v>71.55</v>
      </c>
      <c r="Q1107" s="12" t="s">
        <v>8331</v>
      </c>
      <c r="R1107" t="s">
        <v>8332</v>
      </c>
      <c r="S1107" s="16">
        <f t="shared" si="89"/>
        <v>41692.135729166665</v>
      </c>
      <c r="T1107" s="16">
        <f t="shared" si="90"/>
        <v>41722.0940625</v>
      </c>
      <c r="U1107" s="20">
        <f t="shared" si="9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7"/>
        <v>41</v>
      </c>
      <c r="P1108">
        <f t="shared" si="88"/>
        <v>23.57</v>
      </c>
      <c r="Q1108" s="12" t="s">
        <v>8331</v>
      </c>
      <c r="R1108" t="s">
        <v>8332</v>
      </c>
      <c r="S1108" s="16">
        <f t="shared" si="89"/>
        <v>40973.740451388891</v>
      </c>
      <c r="T1108" s="16">
        <f t="shared" si="90"/>
        <v>41003.698784722219</v>
      </c>
      <c r="U1108" s="20">
        <f t="shared" si="9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7"/>
        <v>0</v>
      </c>
      <c r="P1109">
        <f t="shared" si="88"/>
        <v>0</v>
      </c>
      <c r="Q1109" s="12" t="s">
        <v>8331</v>
      </c>
      <c r="R1109" t="s">
        <v>8332</v>
      </c>
      <c r="S1109" s="16">
        <f t="shared" si="89"/>
        <v>41813.861388888887</v>
      </c>
      <c r="T1109" s="16">
        <f t="shared" si="90"/>
        <v>41843.861388888887</v>
      </c>
      <c r="U1109" s="20">
        <f t="shared" si="9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7"/>
        <v>3</v>
      </c>
      <c r="P1110">
        <f t="shared" si="88"/>
        <v>34.880000000000003</v>
      </c>
      <c r="Q1110" s="12" t="s">
        <v>8331</v>
      </c>
      <c r="R1110" t="s">
        <v>8332</v>
      </c>
      <c r="S1110" s="16">
        <f t="shared" si="89"/>
        <v>40952.636979166666</v>
      </c>
      <c r="T1110" s="16">
        <f t="shared" si="90"/>
        <v>41012.595312500001</v>
      </c>
      <c r="U1110" s="20">
        <f t="shared" si="9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7"/>
        <v>0</v>
      </c>
      <c r="P1111">
        <f t="shared" si="88"/>
        <v>15</v>
      </c>
      <c r="Q1111" s="12" t="s">
        <v>8331</v>
      </c>
      <c r="R1111" t="s">
        <v>8332</v>
      </c>
      <c r="S1111" s="16">
        <f t="shared" si="89"/>
        <v>42662.752199074079</v>
      </c>
      <c r="T1111" s="16">
        <f t="shared" si="90"/>
        <v>42692.793865740736</v>
      </c>
      <c r="U1111" s="20">
        <f t="shared" si="9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7"/>
        <v>1</v>
      </c>
      <c r="P1112">
        <f t="shared" si="88"/>
        <v>23.18</v>
      </c>
      <c r="Q1112" s="12" t="s">
        <v>8331</v>
      </c>
      <c r="R1112" t="s">
        <v>8332</v>
      </c>
      <c r="S1112" s="16">
        <f t="shared" si="89"/>
        <v>41220.933124999996</v>
      </c>
      <c r="T1112" s="16">
        <f t="shared" si="90"/>
        <v>41250.933124999996</v>
      </c>
      <c r="U1112" s="20">
        <f t="shared" si="9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7"/>
        <v>0</v>
      </c>
      <c r="P1113">
        <f t="shared" si="88"/>
        <v>1</v>
      </c>
      <c r="Q1113" s="12" t="s">
        <v>8331</v>
      </c>
      <c r="R1113" t="s">
        <v>8332</v>
      </c>
      <c r="S1113" s="16">
        <f t="shared" si="89"/>
        <v>42347.203587962969</v>
      </c>
      <c r="T1113" s="16">
        <f t="shared" si="90"/>
        <v>42377.203587962969</v>
      </c>
      <c r="U1113" s="20">
        <f t="shared" si="9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7"/>
        <v>36</v>
      </c>
      <c r="P1114">
        <f t="shared" si="88"/>
        <v>100.23</v>
      </c>
      <c r="Q1114" s="12" t="s">
        <v>8331</v>
      </c>
      <c r="R1114" t="s">
        <v>8332</v>
      </c>
      <c r="S1114" s="16">
        <f t="shared" si="89"/>
        <v>41963.759386574078</v>
      </c>
      <c r="T1114" s="16">
        <f t="shared" si="90"/>
        <v>42023.354166666672</v>
      </c>
      <c r="U1114" s="20">
        <f t="shared" si="9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7"/>
        <v>1</v>
      </c>
      <c r="P1115">
        <f t="shared" si="88"/>
        <v>5</v>
      </c>
      <c r="Q1115" s="12" t="s">
        <v>8331</v>
      </c>
      <c r="R1115" t="s">
        <v>8332</v>
      </c>
      <c r="S1115" s="16">
        <f t="shared" si="89"/>
        <v>41835.977083333331</v>
      </c>
      <c r="T1115" s="16">
        <f t="shared" si="90"/>
        <v>41865.977083333331</v>
      </c>
      <c r="U1115" s="20">
        <f t="shared" si="9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7"/>
        <v>0</v>
      </c>
      <c r="P1116">
        <f t="shared" si="88"/>
        <v>3.33</v>
      </c>
      <c r="Q1116" s="12" t="s">
        <v>8331</v>
      </c>
      <c r="R1116" t="s">
        <v>8332</v>
      </c>
      <c r="S1116" s="16">
        <f t="shared" si="89"/>
        <v>41526.345914351856</v>
      </c>
      <c r="T1116" s="16">
        <f t="shared" si="90"/>
        <v>41556.345914351856</v>
      </c>
      <c r="U1116" s="20">
        <f t="shared" si="9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7"/>
        <v>0</v>
      </c>
      <c r="P1117">
        <f t="shared" si="88"/>
        <v>13.25</v>
      </c>
      <c r="Q1117" s="12" t="s">
        <v>8331</v>
      </c>
      <c r="R1117" t="s">
        <v>8332</v>
      </c>
      <c r="S1117" s="16">
        <f t="shared" si="89"/>
        <v>42429.695543981477</v>
      </c>
      <c r="T1117" s="16">
        <f t="shared" si="90"/>
        <v>42459.653877314813</v>
      </c>
      <c r="U1117" s="20">
        <f t="shared" si="9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7"/>
        <v>0</v>
      </c>
      <c r="P1118">
        <f t="shared" si="88"/>
        <v>17.850000000000001</v>
      </c>
      <c r="Q1118" s="12" t="s">
        <v>8331</v>
      </c>
      <c r="R1118" t="s">
        <v>8332</v>
      </c>
      <c r="S1118" s="16">
        <f t="shared" si="89"/>
        <v>41009.847314814811</v>
      </c>
      <c r="T1118" s="16">
        <f t="shared" si="90"/>
        <v>41069.847314814811</v>
      </c>
      <c r="U1118" s="20">
        <f t="shared" si="9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7"/>
        <v>8</v>
      </c>
      <c r="P1119">
        <f t="shared" si="88"/>
        <v>10.38</v>
      </c>
      <c r="Q1119" s="12" t="s">
        <v>8331</v>
      </c>
      <c r="R1119" t="s">
        <v>8332</v>
      </c>
      <c r="S1119" s="16">
        <f t="shared" si="89"/>
        <v>42333.598530092597</v>
      </c>
      <c r="T1119" s="16">
        <f t="shared" si="90"/>
        <v>42363.598530092597</v>
      </c>
      <c r="U1119" s="20">
        <f t="shared" si="9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7"/>
        <v>2</v>
      </c>
      <c r="P1120">
        <f t="shared" si="88"/>
        <v>36.33</v>
      </c>
      <c r="Q1120" s="12" t="s">
        <v>8331</v>
      </c>
      <c r="R1120" t="s">
        <v>8332</v>
      </c>
      <c r="S1120" s="16">
        <f t="shared" si="89"/>
        <v>41704.16642361111</v>
      </c>
      <c r="T1120" s="16">
        <f t="shared" si="90"/>
        <v>41734.124756944446</v>
      </c>
      <c r="U1120" s="20">
        <f t="shared" si="9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7"/>
        <v>0</v>
      </c>
      <c r="P1121">
        <f t="shared" si="88"/>
        <v>5</v>
      </c>
      <c r="Q1121" s="12" t="s">
        <v>8331</v>
      </c>
      <c r="R1121" t="s">
        <v>8332</v>
      </c>
      <c r="S1121" s="16">
        <f t="shared" si="89"/>
        <v>41722.792407407411</v>
      </c>
      <c r="T1121" s="16">
        <f t="shared" si="90"/>
        <v>41735.792407407411</v>
      </c>
      <c r="U1121" s="20">
        <f t="shared" si="9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ref="O1122:O1185" si="92">ROUND(E1122/D1122 * 100,0)</f>
        <v>0</v>
      </c>
      <c r="P1122">
        <f t="shared" si="88"/>
        <v>0</v>
      </c>
      <c r="Q1122" s="12" t="s">
        <v>8331</v>
      </c>
      <c r="R1122" t="s">
        <v>8332</v>
      </c>
      <c r="S1122" s="16">
        <f t="shared" si="89"/>
        <v>40799.872685185182</v>
      </c>
      <c r="T1122" s="16">
        <f t="shared" si="90"/>
        <v>40844.872685185182</v>
      </c>
      <c r="U1122" s="20">
        <f t="shared" si="9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2"/>
        <v>0</v>
      </c>
      <c r="P1123">
        <f t="shared" si="88"/>
        <v>5.8</v>
      </c>
      <c r="Q1123" s="12" t="s">
        <v>8331</v>
      </c>
      <c r="R1123" t="s">
        <v>8332</v>
      </c>
      <c r="S1123" s="16">
        <f t="shared" si="89"/>
        <v>42412.934212962966</v>
      </c>
      <c r="T1123" s="16">
        <f t="shared" si="90"/>
        <v>42442.892546296294</v>
      </c>
      <c r="U1123" s="20">
        <f t="shared" si="9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2"/>
        <v>0</v>
      </c>
      <c r="P1124">
        <f t="shared" si="88"/>
        <v>0</v>
      </c>
      <c r="Q1124" s="12" t="s">
        <v>8331</v>
      </c>
      <c r="R1124" t="s">
        <v>8332</v>
      </c>
      <c r="S1124" s="16">
        <f t="shared" si="89"/>
        <v>41410.703993055555</v>
      </c>
      <c r="T1124" s="16">
        <f t="shared" si="90"/>
        <v>41424.703993055555</v>
      </c>
      <c r="U1124" s="20">
        <f t="shared" si="9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2"/>
        <v>0</v>
      </c>
      <c r="P1125">
        <f t="shared" si="88"/>
        <v>3.67</v>
      </c>
      <c r="Q1125" s="12" t="s">
        <v>8331</v>
      </c>
      <c r="R1125" t="s">
        <v>8332</v>
      </c>
      <c r="S1125" s="16">
        <f t="shared" si="89"/>
        <v>41718.5237037037</v>
      </c>
      <c r="T1125" s="16">
        <f t="shared" si="90"/>
        <v>41748.5237037037</v>
      </c>
      <c r="U1125" s="20">
        <f t="shared" si="9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2"/>
        <v>0</v>
      </c>
      <c r="P1126">
        <f t="shared" si="88"/>
        <v>60.71</v>
      </c>
      <c r="Q1126" s="12" t="s">
        <v>8331</v>
      </c>
      <c r="R1126" t="s">
        <v>8333</v>
      </c>
      <c r="S1126" s="16">
        <f t="shared" si="89"/>
        <v>42094.667256944449</v>
      </c>
      <c r="T1126" s="16">
        <f t="shared" si="90"/>
        <v>42124.667256944449</v>
      </c>
      <c r="U1126" s="20">
        <f t="shared" si="9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2"/>
        <v>0</v>
      </c>
      <c r="P1127">
        <f t="shared" si="88"/>
        <v>0</v>
      </c>
      <c r="Q1127" s="12" t="s">
        <v>8331</v>
      </c>
      <c r="R1127" t="s">
        <v>8333</v>
      </c>
      <c r="S1127" s="16">
        <f t="shared" si="89"/>
        <v>42212.624189814815</v>
      </c>
      <c r="T1127" s="16">
        <f t="shared" si="90"/>
        <v>42272.624189814815</v>
      </c>
      <c r="U1127" s="20">
        <f t="shared" si="9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2"/>
        <v>1</v>
      </c>
      <c r="P1128">
        <f t="shared" si="88"/>
        <v>5</v>
      </c>
      <c r="Q1128" s="12" t="s">
        <v>8331</v>
      </c>
      <c r="R1128" t="s">
        <v>8333</v>
      </c>
      <c r="S1128" s="16">
        <f t="shared" si="89"/>
        <v>42535.327476851846</v>
      </c>
      <c r="T1128" s="16">
        <f t="shared" si="90"/>
        <v>42565.327476851846</v>
      </c>
      <c r="U1128" s="20">
        <f t="shared" si="9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2"/>
        <v>2</v>
      </c>
      <c r="P1129">
        <f t="shared" si="88"/>
        <v>25.43</v>
      </c>
      <c r="Q1129" s="12" t="s">
        <v>8331</v>
      </c>
      <c r="R1129" t="s">
        <v>8333</v>
      </c>
      <c r="S1129" s="16">
        <f t="shared" si="89"/>
        <v>41926.854166666664</v>
      </c>
      <c r="T1129" s="16">
        <f t="shared" si="90"/>
        <v>41957.895833333328</v>
      </c>
      <c r="U1129" s="20">
        <f t="shared" si="9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2"/>
        <v>0</v>
      </c>
      <c r="P1130">
        <f t="shared" si="88"/>
        <v>1</v>
      </c>
      <c r="Q1130" s="12" t="s">
        <v>8331</v>
      </c>
      <c r="R1130" t="s">
        <v>8333</v>
      </c>
      <c r="S1130" s="16">
        <f t="shared" si="89"/>
        <v>41828.649502314816</v>
      </c>
      <c r="T1130" s="16">
        <f t="shared" si="90"/>
        <v>41858.649502314816</v>
      </c>
      <c r="U1130" s="20">
        <f t="shared" si="9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2"/>
        <v>0</v>
      </c>
      <c r="P1131">
        <f t="shared" si="88"/>
        <v>10.5</v>
      </c>
      <c r="Q1131" s="12" t="s">
        <v>8331</v>
      </c>
      <c r="R1131" t="s">
        <v>8333</v>
      </c>
      <c r="S1131" s="16">
        <f t="shared" si="89"/>
        <v>42496.264965277776</v>
      </c>
      <c r="T1131" s="16">
        <f t="shared" si="90"/>
        <v>42526.264965277776</v>
      </c>
      <c r="U1131" s="20">
        <f t="shared" si="9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2"/>
        <v>0</v>
      </c>
      <c r="P1132">
        <f t="shared" si="88"/>
        <v>3.67</v>
      </c>
      <c r="Q1132" s="12" t="s">
        <v>8331</v>
      </c>
      <c r="R1132" t="s">
        <v>8333</v>
      </c>
      <c r="S1132" s="16">
        <f t="shared" si="89"/>
        <v>41908.996527777781</v>
      </c>
      <c r="T1132" s="16">
        <f t="shared" si="90"/>
        <v>41969.038194444445</v>
      </c>
      <c r="U1132" s="20">
        <f t="shared" si="9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2"/>
        <v>0</v>
      </c>
      <c r="P1133">
        <f t="shared" si="88"/>
        <v>0</v>
      </c>
      <c r="Q1133" s="12" t="s">
        <v>8331</v>
      </c>
      <c r="R1133" t="s">
        <v>8333</v>
      </c>
      <c r="S1133" s="16">
        <f t="shared" si="89"/>
        <v>42332.908194444448</v>
      </c>
      <c r="T1133" s="16">
        <f t="shared" si="90"/>
        <v>42362.908194444448</v>
      </c>
      <c r="U1133" s="20">
        <f t="shared" si="9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2"/>
        <v>14</v>
      </c>
      <c r="P1134">
        <f t="shared" si="88"/>
        <v>110.62</v>
      </c>
      <c r="Q1134" s="12" t="s">
        <v>8331</v>
      </c>
      <c r="R1134" t="s">
        <v>8333</v>
      </c>
      <c r="S1134" s="16">
        <f t="shared" si="89"/>
        <v>42706.115405092598</v>
      </c>
      <c r="T1134" s="16">
        <f t="shared" si="90"/>
        <v>42736.115405092598</v>
      </c>
      <c r="U1134" s="20">
        <f t="shared" si="9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2"/>
        <v>1</v>
      </c>
      <c r="P1135">
        <f t="shared" si="88"/>
        <v>20</v>
      </c>
      <c r="Q1135" s="12" t="s">
        <v>8331</v>
      </c>
      <c r="R1135" t="s">
        <v>8333</v>
      </c>
      <c r="S1135" s="16">
        <f t="shared" si="89"/>
        <v>41821.407187500001</v>
      </c>
      <c r="T1135" s="16">
        <f t="shared" si="90"/>
        <v>41851.407187500001</v>
      </c>
      <c r="U1135" s="20">
        <f t="shared" si="9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2"/>
        <v>0</v>
      </c>
      <c r="P1136">
        <f t="shared" si="88"/>
        <v>1</v>
      </c>
      <c r="Q1136" s="12" t="s">
        <v>8331</v>
      </c>
      <c r="R1136" t="s">
        <v>8333</v>
      </c>
      <c r="S1136" s="16">
        <f t="shared" si="89"/>
        <v>41958.285046296296</v>
      </c>
      <c r="T1136" s="16">
        <f t="shared" si="90"/>
        <v>41972.189583333333</v>
      </c>
      <c r="U1136" s="20">
        <f t="shared" si="9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2"/>
        <v>5</v>
      </c>
      <c r="P1137">
        <f t="shared" si="88"/>
        <v>50</v>
      </c>
      <c r="Q1137" s="12" t="s">
        <v>8331</v>
      </c>
      <c r="R1137" t="s">
        <v>8333</v>
      </c>
      <c r="S1137" s="16">
        <f t="shared" si="89"/>
        <v>42558.989513888882</v>
      </c>
      <c r="T1137" s="16">
        <f t="shared" si="90"/>
        <v>42588.989513888882</v>
      </c>
      <c r="U1137" s="20">
        <f t="shared" si="9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2"/>
        <v>6</v>
      </c>
      <c r="P1138">
        <f t="shared" si="88"/>
        <v>45</v>
      </c>
      <c r="Q1138" s="12" t="s">
        <v>8331</v>
      </c>
      <c r="R1138" t="s">
        <v>8333</v>
      </c>
      <c r="S1138" s="16">
        <f t="shared" si="89"/>
        <v>42327.671631944439</v>
      </c>
      <c r="T1138" s="16">
        <f t="shared" si="90"/>
        <v>42357.671631944439</v>
      </c>
      <c r="U1138" s="20">
        <f t="shared" si="9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2"/>
        <v>40</v>
      </c>
      <c r="P1139">
        <f t="shared" si="88"/>
        <v>253.21</v>
      </c>
      <c r="Q1139" s="12" t="s">
        <v>8331</v>
      </c>
      <c r="R1139" t="s">
        <v>8333</v>
      </c>
      <c r="S1139" s="16">
        <f t="shared" si="89"/>
        <v>42453.819687499999</v>
      </c>
      <c r="T1139" s="16">
        <f t="shared" si="90"/>
        <v>42483.819687499999</v>
      </c>
      <c r="U1139" s="20">
        <f t="shared" si="9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2"/>
        <v>0</v>
      </c>
      <c r="P1140">
        <f t="shared" si="88"/>
        <v>31.25</v>
      </c>
      <c r="Q1140" s="12" t="s">
        <v>8331</v>
      </c>
      <c r="R1140" t="s">
        <v>8333</v>
      </c>
      <c r="S1140" s="16">
        <f t="shared" si="89"/>
        <v>42736.9066087963</v>
      </c>
      <c r="T1140" s="16">
        <f t="shared" si="90"/>
        <v>42756.9066087963</v>
      </c>
      <c r="U1140" s="20">
        <f t="shared" si="9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2"/>
        <v>0</v>
      </c>
      <c r="P1141">
        <f t="shared" si="88"/>
        <v>5</v>
      </c>
      <c r="Q1141" s="12" t="s">
        <v>8331</v>
      </c>
      <c r="R1141" t="s">
        <v>8333</v>
      </c>
      <c r="S1141" s="16">
        <f t="shared" si="89"/>
        <v>41975.347523148142</v>
      </c>
      <c r="T1141" s="16">
        <f t="shared" si="90"/>
        <v>42005.347523148142</v>
      </c>
      <c r="U1141" s="20">
        <f t="shared" si="9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2"/>
        <v>0</v>
      </c>
      <c r="P1142">
        <f t="shared" si="88"/>
        <v>0</v>
      </c>
      <c r="Q1142" s="12" t="s">
        <v>8331</v>
      </c>
      <c r="R1142" t="s">
        <v>8333</v>
      </c>
      <c r="S1142" s="16">
        <f t="shared" si="89"/>
        <v>42192.462048611109</v>
      </c>
      <c r="T1142" s="16">
        <f t="shared" si="90"/>
        <v>42222.462048611109</v>
      </c>
      <c r="U1142" s="20">
        <f t="shared" si="9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2"/>
        <v>0</v>
      </c>
      <c r="P1143">
        <f t="shared" si="88"/>
        <v>0</v>
      </c>
      <c r="Q1143" s="12" t="s">
        <v>8331</v>
      </c>
      <c r="R1143" t="s">
        <v>8333</v>
      </c>
      <c r="S1143" s="16">
        <f t="shared" si="89"/>
        <v>42164.699652777781</v>
      </c>
      <c r="T1143" s="16">
        <f t="shared" si="90"/>
        <v>42194.699652777781</v>
      </c>
      <c r="U1143" s="20">
        <f t="shared" si="9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2"/>
        <v>0</v>
      </c>
      <c r="P1144">
        <f t="shared" si="88"/>
        <v>0</v>
      </c>
      <c r="Q1144" s="12" t="s">
        <v>8331</v>
      </c>
      <c r="R1144" t="s">
        <v>8333</v>
      </c>
      <c r="S1144" s="16">
        <f t="shared" si="89"/>
        <v>42022.006099537044</v>
      </c>
      <c r="T1144" s="16">
        <f t="shared" si="90"/>
        <v>42052.006099537044</v>
      </c>
      <c r="U1144" s="20">
        <f t="shared" si="9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2"/>
        <v>0</v>
      </c>
      <c r="P1145">
        <f t="shared" si="88"/>
        <v>23.25</v>
      </c>
      <c r="Q1145" s="12" t="s">
        <v>8331</v>
      </c>
      <c r="R1145" t="s">
        <v>8333</v>
      </c>
      <c r="S1145" s="16">
        <f t="shared" si="89"/>
        <v>42325.19358796296</v>
      </c>
      <c r="T1145" s="16">
        <f t="shared" si="90"/>
        <v>42355.19358796296</v>
      </c>
      <c r="U1145" s="20">
        <f t="shared" si="9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2"/>
        <v>0</v>
      </c>
      <c r="P1146">
        <f t="shared" si="88"/>
        <v>0</v>
      </c>
      <c r="Q1146" s="12" t="s">
        <v>8334</v>
      </c>
      <c r="R1146" t="s">
        <v>8335</v>
      </c>
      <c r="S1146" s="16">
        <f t="shared" si="89"/>
        <v>42093.181944444441</v>
      </c>
      <c r="T1146" s="16">
        <f t="shared" si="90"/>
        <v>42123.181944444441</v>
      </c>
      <c r="U1146" s="20">
        <f t="shared" si="9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2"/>
        <v>0</v>
      </c>
      <c r="P1147">
        <f t="shared" si="88"/>
        <v>100</v>
      </c>
      <c r="Q1147" s="12" t="s">
        <v>8334</v>
      </c>
      <c r="R1147" t="s">
        <v>8335</v>
      </c>
      <c r="S1147" s="16">
        <f t="shared" si="89"/>
        <v>41854.747592592597</v>
      </c>
      <c r="T1147" s="16">
        <f t="shared" si="90"/>
        <v>41914.747592592597</v>
      </c>
      <c r="U1147" s="20">
        <f t="shared" si="9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2"/>
        <v>9</v>
      </c>
      <c r="P1148">
        <f t="shared" si="88"/>
        <v>44.17</v>
      </c>
      <c r="Q1148" s="12" t="s">
        <v>8334</v>
      </c>
      <c r="R1148" t="s">
        <v>8335</v>
      </c>
      <c r="S1148" s="16">
        <f t="shared" si="89"/>
        <v>41723.9533912037</v>
      </c>
      <c r="T1148" s="16">
        <f t="shared" si="90"/>
        <v>41761.9533912037</v>
      </c>
      <c r="U1148" s="20">
        <f t="shared" si="9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2"/>
        <v>0</v>
      </c>
      <c r="P1149">
        <f t="shared" si="88"/>
        <v>0</v>
      </c>
      <c r="Q1149" s="12" t="s">
        <v>8334</v>
      </c>
      <c r="R1149" t="s">
        <v>8335</v>
      </c>
      <c r="S1149" s="16">
        <f t="shared" si="89"/>
        <v>41871.972025462965</v>
      </c>
      <c r="T1149" s="16">
        <f t="shared" si="90"/>
        <v>41931.972025462965</v>
      </c>
      <c r="U1149" s="20">
        <f t="shared" si="9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2"/>
        <v>0</v>
      </c>
      <c r="P1150">
        <f t="shared" si="88"/>
        <v>24.33</v>
      </c>
      <c r="Q1150" s="12" t="s">
        <v>8334</v>
      </c>
      <c r="R1150" t="s">
        <v>8335</v>
      </c>
      <c r="S1150" s="16">
        <f t="shared" si="89"/>
        <v>42675.171076388884</v>
      </c>
      <c r="T1150" s="16">
        <f t="shared" si="90"/>
        <v>42705.212743055556</v>
      </c>
      <c r="U1150" s="20">
        <f t="shared" si="9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2"/>
        <v>0</v>
      </c>
      <c r="P1151">
        <f t="shared" si="88"/>
        <v>37.5</v>
      </c>
      <c r="Q1151" s="12" t="s">
        <v>8334</v>
      </c>
      <c r="R1151" t="s">
        <v>8335</v>
      </c>
      <c r="S1151" s="16">
        <f t="shared" si="89"/>
        <v>42507.71025462963</v>
      </c>
      <c r="T1151" s="16">
        <f t="shared" si="90"/>
        <v>42537.71025462963</v>
      </c>
      <c r="U1151" s="20">
        <f t="shared" si="9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2"/>
        <v>10</v>
      </c>
      <c r="P1152">
        <f t="shared" si="88"/>
        <v>42</v>
      </c>
      <c r="Q1152" s="12" t="s">
        <v>8334</v>
      </c>
      <c r="R1152" t="s">
        <v>8335</v>
      </c>
      <c r="S1152" s="16">
        <f t="shared" si="89"/>
        <v>42317.954571759255</v>
      </c>
      <c r="T1152" s="16">
        <f t="shared" si="90"/>
        <v>42377.954571759255</v>
      </c>
      <c r="U1152" s="20">
        <f t="shared" si="9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2"/>
        <v>0</v>
      </c>
      <c r="P1153">
        <f t="shared" si="88"/>
        <v>0</v>
      </c>
      <c r="Q1153" s="12" t="s">
        <v>8334</v>
      </c>
      <c r="R1153" t="s">
        <v>8335</v>
      </c>
      <c r="S1153" s="16">
        <f t="shared" si="89"/>
        <v>42224.102581018517</v>
      </c>
      <c r="T1153" s="16">
        <f t="shared" si="90"/>
        <v>42254.102581018517</v>
      </c>
      <c r="U1153" s="20">
        <f t="shared" si="9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2"/>
        <v>6</v>
      </c>
      <c r="P1154">
        <f t="shared" si="88"/>
        <v>60.73</v>
      </c>
      <c r="Q1154" s="12" t="s">
        <v>8334</v>
      </c>
      <c r="R1154" t="s">
        <v>8335</v>
      </c>
      <c r="S1154" s="16">
        <f t="shared" si="89"/>
        <v>42109.709629629629</v>
      </c>
      <c r="T1154" s="16">
        <f t="shared" si="90"/>
        <v>42139.709629629629</v>
      </c>
      <c r="U1154" s="20">
        <f t="shared" si="9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2"/>
        <v>1</v>
      </c>
      <c r="P1155">
        <f t="shared" ref="P1155:P1218" si="93">IFERROR(ROUND(E1155/L1155, 2), 0)</f>
        <v>50</v>
      </c>
      <c r="Q1155" s="12" t="s">
        <v>8334</v>
      </c>
      <c r="R1155" t="s">
        <v>8335</v>
      </c>
      <c r="S1155" s="16">
        <f t="shared" ref="S1155:S1218" si="94">(((J1155/60)/60)/24)+DATE(1970,1,1)</f>
        <v>42143.714178240742</v>
      </c>
      <c r="T1155" s="16">
        <f t="shared" ref="T1155:T1218" si="95">(((I1155/60)/60)/24)+DATE(1970,1,1)</f>
        <v>42173.714178240742</v>
      </c>
      <c r="U1155" s="20">
        <f t="shared" ref="U1155:U1218" si="96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2"/>
        <v>7</v>
      </c>
      <c r="P1156">
        <f t="shared" si="93"/>
        <v>108.33</v>
      </c>
      <c r="Q1156" s="12" t="s">
        <v>8334</v>
      </c>
      <c r="R1156" t="s">
        <v>8335</v>
      </c>
      <c r="S1156" s="16">
        <f t="shared" si="94"/>
        <v>42223.108865740738</v>
      </c>
      <c r="T1156" s="16">
        <f t="shared" si="95"/>
        <v>42253.108865740738</v>
      </c>
      <c r="U1156" s="20">
        <f t="shared" si="9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2"/>
        <v>1</v>
      </c>
      <c r="P1157">
        <f t="shared" si="93"/>
        <v>23.5</v>
      </c>
      <c r="Q1157" s="12" t="s">
        <v>8334</v>
      </c>
      <c r="R1157" t="s">
        <v>8335</v>
      </c>
      <c r="S1157" s="16">
        <f t="shared" si="94"/>
        <v>41835.763981481483</v>
      </c>
      <c r="T1157" s="16">
        <f t="shared" si="95"/>
        <v>41865.763981481483</v>
      </c>
      <c r="U1157" s="20">
        <f t="shared" si="9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2"/>
        <v>0</v>
      </c>
      <c r="P1158">
        <f t="shared" si="93"/>
        <v>0</v>
      </c>
      <c r="Q1158" s="12" t="s">
        <v>8334</v>
      </c>
      <c r="R1158" t="s">
        <v>8335</v>
      </c>
      <c r="S1158" s="16">
        <f t="shared" si="94"/>
        <v>42029.07131944444</v>
      </c>
      <c r="T1158" s="16">
        <f t="shared" si="95"/>
        <v>42059.07131944444</v>
      </c>
      <c r="U1158" s="20">
        <f t="shared" si="9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2"/>
        <v>2</v>
      </c>
      <c r="P1159">
        <f t="shared" si="93"/>
        <v>50.33</v>
      </c>
      <c r="Q1159" s="12" t="s">
        <v>8334</v>
      </c>
      <c r="R1159" t="s">
        <v>8335</v>
      </c>
      <c r="S1159" s="16">
        <f t="shared" si="94"/>
        <v>41918.628240740742</v>
      </c>
      <c r="T1159" s="16">
        <f t="shared" si="95"/>
        <v>41978.669907407413</v>
      </c>
      <c r="U1159" s="20">
        <f t="shared" si="9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2"/>
        <v>0</v>
      </c>
      <c r="P1160">
        <f t="shared" si="93"/>
        <v>11.67</v>
      </c>
      <c r="Q1160" s="12" t="s">
        <v>8334</v>
      </c>
      <c r="R1160" t="s">
        <v>8335</v>
      </c>
      <c r="S1160" s="16">
        <f t="shared" si="94"/>
        <v>41952.09175925926</v>
      </c>
      <c r="T1160" s="16">
        <f t="shared" si="95"/>
        <v>41982.09175925926</v>
      </c>
      <c r="U1160" s="20">
        <f t="shared" si="9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2"/>
        <v>0</v>
      </c>
      <c r="P1161">
        <f t="shared" si="93"/>
        <v>0</v>
      </c>
      <c r="Q1161" s="12" t="s">
        <v>8334</v>
      </c>
      <c r="R1161" t="s">
        <v>8335</v>
      </c>
      <c r="S1161" s="16">
        <f t="shared" si="94"/>
        <v>42154.726446759261</v>
      </c>
      <c r="T1161" s="16">
        <f t="shared" si="95"/>
        <v>42185.65625</v>
      </c>
      <c r="U1161" s="20">
        <f t="shared" si="9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2"/>
        <v>4</v>
      </c>
      <c r="P1162">
        <f t="shared" si="93"/>
        <v>60.79</v>
      </c>
      <c r="Q1162" s="12" t="s">
        <v>8334</v>
      </c>
      <c r="R1162" t="s">
        <v>8335</v>
      </c>
      <c r="S1162" s="16">
        <f t="shared" si="94"/>
        <v>42061.154930555553</v>
      </c>
      <c r="T1162" s="16">
        <f t="shared" si="95"/>
        <v>42091.113263888896</v>
      </c>
      <c r="U1162" s="20">
        <f t="shared" si="9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2"/>
        <v>0</v>
      </c>
      <c r="P1163">
        <f t="shared" si="93"/>
        <v>0</v>
      </c>
      <c r="Q1163" s="12" t="s">
        <v>8334</v>
      </c>
      <c r="R1163" t="s">
        <v>8335</v>
      </c>
      <c r="S1163" s="16">
        <f t="shared" si="94"/>
        <v>42122.629502314812</v>
      </c>
      <c r="T1163" s="16">
        <f t="shared" si="95"/>
        <v>42143.629502314812</v>
      </c>
      <c r="U1163" s="20">
        <f t="shared" si="9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2"/>
        <v>0</v>
      </c>
      <c r="P1164">
        <f t="shared" si="93"/>
        <v>17.5</v>
      </c>
      <c r="Q1164" s="12" t="s">
        <v>8334</v>
      </c>
      <c r="R1164" t="s">
        <v>8335</v>
      </c>
      <c r="S1164" s="16">
        <f t="shared" si="94"/>
        <v>41876.683611111112</v>
      </c>
      <c r="T1164" s="16">
        <f t="shared" si="95"/>
        <v>41907.683611111112</v>
      </c>
      <c r="U1164" s="20">
        <f t="shared" si="9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2"/>
        <v>0</v>
      </c>
      <c r="P1165">
        <f t="shared" si="93"/>
        <v>0</v>
      </c>
      <c r="Q1165" s="12" t="s">
        <v>8334</v>
      </c>
      <c r="R1165" t="s">
        <v>8335</v>
      </c>
      <c r="S1165" s="16">
        <f t="shared" si="94"/>
        <v>41830.723611111112</v>
      </c>
      <c r="T1165" s="16">
        <f t="shared" si="95"/>
        <v>41860.723611111112</v>
      </c>
      <c r="U1165" s="20">
        <f t="shared" si="9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2"/>
        <v>0</v>
      </c>
      <c r="P1166">
        <f t="shared" si="93"/>
        <v>0</v>
      </c>
      <c r="Q1166" s="12" t="s">
        <v>8334</v>
      </c>
      <c r="R1166" t="s">
        <v>8335</v>
      </c>
      <c r="S1166" s="16">
        <f t="shared" si="94"/>
        <v>42509.724328703705</v>
      </c>
      <c r="T1166" s="16">
        <f t="shared" si="95"/>
        <v>42539.724328703705</v>
      </c>
      <c r="U1166" s="20">
        <f t="shared" si="9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2"/>
        <v>21</v>
      </c>
      <c r="P1167">
        <f t="shared" si="93"/>
        <v>82.82</v>
      </c>
      <c r="Q1167" s="12" t="s">
        <v>8334</v>
      </c>
      <c r="R1167" t="s">
        <v>8335</v>
      </c>
      <c r="S1167" s="16">
        <f t="shared" si="94"/>
        <v>41792.214467592588</v>
      </c>
      <c r="T1167" s="16">
        <f t="shared" si="95"/>
        <v>41826.214467592588</v>
      </c>
      <c r="U1167" s="20">
        <f t="shared" si="9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2"/>
        <v>19</v>
      </c>
      <c r="P1168">
        <f t="shared" si="93"/>
        <v>358.88</v>
      </c>
      <c r="Q1168" s="12" t="s">
        <v>8334</v>
      </c>
      <c r="R1168" t="s">
        <v>8335</v>
      </c>
      <c r="S1168" s="16">
        <f t="shared" si="94"/>
        <v>42150.485439814816</v>
      </c>
      <c r="T1168" s="16">
        <f t="shared" si="95"/>
        <v>42181.166666666672</v>
      </c>
      <c r="U1168" s="20">
        <f t="shared" si="9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2"/>
        <v>2</v>
      </c>
      <c r="P1169">
        <f t="shared" si="93"/>
        <v>61.19</v>
      </c>
      <c r="Q1169" s="12" t="s">
        <v>8334</v>
      </c>
      <c r="R1169" t="s">
        <v>8335</v>
      </c>
      <c r="S1169" s="16">
        <f t="shared" si="94"/>
        <v>41863.734895833331</v>
      </c>
      <c r="T1169" s="16">
        <f t="shared" si="95"/>
        <v>41894.734895833331</v>
      </c>
      <c r="U1169" s="20">
        <f t="shared" si="9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2"/>
        <v>6</v>
      </c>
      <c r="P1170">
        <f t="shared" si="93"/>
        <v>340</v>
      </c>
      <c r="Q1170" s="12" t="s">
        <v>8334</v>
      </c>
      <c r="R1170" t="s">
        <v>8335</v>
      </c>
      <c r="S1170" s="16">
        <f t="shared" si="94"/>
        <v>42605.053993055553</v>
      </c>
      <c r="T1170" s="16">
        <f t="shared" si="95"/>
        <v>42635.053993055553</v>
      </c>
      <c r="U1170" s="20">
        <f t="shared" si="9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2"/>
        <v>0</v>
      </c>
      <c r="P1171">
        <f t="shared" si="93"/>
        <v>5.67</v>
      </c>
      <c r="Q1171" s="12" t="s">
        <v>8334</v>
      </c>
      <c r="R1171" t="s">
        <v>8335</v>
      </c>
      <c r="S1171" s="16">
        <f t="shared" si="94"/>
        <v>42027.353738425925</v>
      </c>
      <c r="T1171" s="16">
        <f t="shared" si="95"/>
        <v>42057.353738425925</v>
      </c>
      <c r="U1171" s="20">
        <f t="shared" si="9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2"/>
        <v>0</v>
      </c>
      <c r="P1172">
        <f t="shared" si="93"/>
        <v>50</v>
      </c>
      <c r="Q1172" s="12" t="s">
        <v>8334</v>
      </c>
      <c r="R1172" t="s">
        <v>8335</v>
      </c>
      <c r="S1172" s="16">
        <f t="shared" si="94"/>
        <v>42124.893182870372</v>
      </c>
      <c r="T1172" s="16">
        <f t="shared" si="95"/>
        <v>42154.893182870372</v>
      </c>
      <c r="U1172" s="20">
        <f t="shared" si="9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2"/>
        <v>0</v>
      </c>
      <c r="P1173">
        <f t="shared" si="93"/>
        <v>25</v>
      </c>
      <c r="Q1173" s="12" t="s">
        <v>8334</v>
      </c>
      <c r="R1173" t="s">
        <v>8335</v>
      </c>
      <c r="S1173" s="16">
        <f t="shared" si="94"/>
        <v>41938.804710648146</v>
      </c>
      <c r="T1173" s="16">
        <f t="shared" si="95"/>
        <v>41956.846377314811</v>
      </c>
      <c r="U1173" s="20">
        <f t="shared" si="9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2"/>
        <v>0</v>
      </c>
      <c r="P1174">
        <f t="shared" si="93"/>
        <v>0</v>
      </c>
      <c r="Q1174" s="12" t="s">
        <v>8334</v>
      </c>
      <c r="R1174" t="s">
        <v>8335</v>
      </c>
      <c r="S1174" s="16">
        <f t="shared" si="94"/>
        <v>41841.682314814818</v>
      </c>
      <c r="T1174" s="16">
        <f t="shared" si="95"/>
        <v>41871.682314814818</v>
      </c>
      <c r="U1174" s="20">
        <f t="shared" si="9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2"/>
        <v>0</v>
      </c>
      <c r="P1175">
        <f t="shared" si="93"/>
        <v>30</v>
      </c>
      <c r="Q1175" s="12" t="s">
        <v>8334</v>
      </c>
      <c r="R1175" t="s">
        <v>8335</v>
      </c>
      <c r="S1175" s="16">
        <f t="shared" si="94"/>
        <v>42184.185844907406</v>
      </c>
      <c r="T1175" s="16">
        <f t="shared" si="95"/>
        <v>42219.185844907406</v>
      </c>
      <c r="U1175" s="20">
        <f t="shared" si="9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2"/>
        <v>6</v>
      </c>
      <c r="P1176">
        <f t="shared" si="93"/>
        <v>46.63</v>
      </c>
      <c r="Q1176" s="12" t="s">
        <v>8334</v>
      </c>
      <c r="R1176" t="s">
        <v>8335</v>
      </c>
      <c r="S1176" s="16">
        <f t="shared" si="94"/>
        <v>42468.84174768519</v>
      </c>
      <c r="T1176" s="16">
        <f t="shared" si="95"/>
        <v>42498.84174768519</v>
      </c>
      <c r="U1176" s="20">
        <f t="shared" si="9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2"/>
        <v>3</v>
      </c>
      <c r="P1177">
        <f t="shared" si="93"/>
        <v>65</v>
      </c>
      <c r="Q1177" s="12" t="s">
        <v>8334</v>
      </c>
      <c r="R1177" t="s">
        <v>8335</v>
      </c>
      <c r="S1177" s="16">
        <f t="shared" si="94"/>
        <v>42170.728460648148</v>
      </c>
      <c r="T1177" s="16">
        <f t="shared" si="95"/>
        <v>42200.728460648148</v>
      </c>
      <c r="U1177" s="20">
        <f t="shared" si="9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2"/>
        <v>0</v>
      </c>
      <c r="P1178">
        <f t="shared" si="93"/>
        <v>10</v>
      </c>
      <c r="Q1178" s="12" t="s">
        <v>8334</v>
      </c>
      <c r="R1178" t="s">
        <v>8335</v>
      </c>
      <c r="S1178" s="16">
        <f t="shared" si="94"/>
        <v>42746.019652777773</v>
      </c>
      <c r="T1178" s="16">
        <f t="shared" si="95"/>
        <v>42800.541666666672</v>
      </c>
      <c r="U1178" s="20">
        <f t="shared" si="9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2"/>
        <v>0</v>
      </c>
      <c r="P1179">
        <f t="shared" si="93"/>
        <v>0</v>
      </c>
      <c r="Q1179" s="12" t="s">
        <v>8334</v>
      </c>
      <c r="R1179" t="s">
        <v>8335</v>
      </c>
      <c r="S1179" s="16">
        <f t="shared" si="94"/>
        <v>41897.660833333335</v>
      </c>
      <c r="T1179" s="16">
        <f t="shared" si="95"/>
        <v>41927.660833333335</v>
      </c>
      <c r="U1179" s="20">
        <f t="shared" si="9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2"/>
        <v>0</v>
      </c>
      <c r="P1180">
        <f t="shared" si="93"/>
        <v>5</v>
      </c>
      <c r="Q1180" s="12" t="s">
        <v>8334</v>
      </c>
      <c r="R1180" t="s">
        <v>8335</v>
      </c>
      <c r="S1180" s="16">
        <f t="shared" si="94"/>
        <v>41837.905694444446</v>
      </c>
      <c r="T1180" s="16">
        <f t="shared" si="95"/>
        <v>41867.905694444446</v>
      </c>
      <c r="U1180" s="20">
        <f t="shared" si="9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2"/>
        <v>5</v>
      </c>
      <c r="P1181">
        <f t="shared" si="93"/>
        <v>640</v>
      </c>
      <c r="Q1181" s="12" t="s">
        <v>8334</v>
      </c>
      <c r="R1181" t="s">
        <v>8335</v>
      </c>
      <c r="S1181" s="16">
        <f t="shared" si="94"/>
        <v>42275.720219907409</v>
      </c>
      <c r="T1181" s="16">
        <f t="shared" si="95"/>
        <v>42305.720219907409</v>
      </c>
      <c r="U1181" s="20">
        <f t="shared" si="9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2"/>
        <v>12</v>
      </c>
      <c r="P1182">
        <f t="shared" si="93"/>
        <v>69.12</v>
      </c>
      <c r="Q1182" s="12" t="s">
        <v>8334</v>
      </c>
      <c r="R1182" t="s">
        <v>8335</v>
      </c>
      <c r="S1182" s="16">
        <f t="shared" si="94"/>
        <v>41781.806875000002</v>
      </c>
      <c r="T1182" s="16">
        <f t="shared" si="95"/>
        <v>41818.806875000002</v>
      </c>
      <c r="U1182" s="20">
        <f t="shared" si="9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2"/>
        <v>0</v>
      </c>
      <c r="P1183">
        <f t="shared" si="93"/>
        <v>1.33</v>
      </c>
      <c r="Q1183" s="12" t="s">
        <v>8334</v>
      </c>
      <c r="R1183" t="s">
        <v>8335</v>
      </c>
      <c r="S1183" s="16">
        <f t="shared" si="94"/>
        <v>42034.339363425926</v>
      </c>
      <c r="T1183" s="16">
        <f t="shared" si="95"/>
        <v>42064.339363425926</v>
      </c>
      <c r="U1183" s="20">
        <f t="shared" si="9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2"/>
        <v>4</v>
      </c>
      <c r="P1184">
        <f t="shared" si="93"/>
        <v>10.5</v>
      </c>
      <c r="Q1184" s="12" t="s">
        <v>8334</v>
      </c>
      <c r="R1184" t="s">
        <v>8335</v>
      </c>
      <c r="S1184" s="16">
        <f t="shared" si="94"/>
        <v>42728.827407407407</v>
      </c>
      <c r="T1184" s="16">
        <f t="shared" si="95"/>
        <v>42747.695833333331</v>
      </c>
      <c r="U1184" s="20">
        <f t="shared" si="9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2"/>
        <v>4</v>
      </c>
      <c r="P1185">
        <f t="shared" si="93"/>
        <v>33.33</v>
      </c>
      <c r="Q1185" s="12" t="s">
        <v>8334</v>
      </c>
      <c r="R1185" t="s">
        <v>8335</v>
      </c>
      <c r="S1185" s="16">
        <f t="shared" si="94"/>
        <v>42656.86137731481</v>
      </c>
      <c r="T1185" s="16">
        <f t="shared" si="95"/>
        <v>42676.165972222225</v>
      </c>
      <c r="U1185" s="20">
        <f t="shared" si="9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ref="O1186:O1249" si="97">ROUND(E1186/D1186 * 100,0)</f>
        <v>105</v>
      </c>
      <c r="P1186">
        <f t="shared" si="93"/>
        <v>61.56</v>
      </c>
      <c r="Q1186" s="12" t="s">
        <v>8336</v>
      </c>
      <c r="R1186" t="s">
        <v>8337</v>
      </c>
      <c r="S1186" s="16">
        <f t="shared" si="94"/>
        <v>42741.599664351852</v>
      </c>
      <c r="T1186" s="16">
        <f t="shared" si="95"/>
        <v>42772.599664351852</v>
      </c>
      <c r="U1186" s="20">
        <f t="shared" si="9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7"/>
        <v>105</v>
      </c>
      <c r="P1187">
        <f t="shared" si="93"/>
        <v>118.74</v>
      </c>
      <c r="Q1187" s="12" t="s">
        <v>8336</v>
      </c>
      <c r="R1187" t="s">
        <v>8337</v>
      </c>
      <c r="S1187" s="16">
        <f t="shared" si="94"/>
        <v>42130.865150462967</v>
      </c>
      <c r="T1187" s="16">
        <f t="shared" si="95"/>
        <v>42163.166666666672</v>
      </c>
      <c r="U1187" s="20">
        <f t="shared" si="9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7"/>
        <v>107</v>
      </c>
      <c r="P1188">
        <f t="shared" si="93"/>
        <v>65.08</v>
      </c>
      <c r="Q1188" s="12" t="s">
        <v>8336</v>
      </c>
      <c r="R1188" t="s">
        <v>8337</v>
      </c>
      <c r="S1188" s="16">
        <f t="shared" si="94"/>
        <v>42123.86336805555</v>
      </c>
      <c r="T1188" s="16">
        <f t="shared" si="95"/>
        <v>42156.945833333331</v>
      </c>
      <c r="U1188" s="20">
        <f t="shared" si="9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7"/>
        <v>104</v>
      </c>
      <c r="P1189">
        <f t="shared" si="93"/>
        <v>130.16</v>
      </c>
      <c r="Q1189" s="12" t="s">
        <v>8336</v>
      </c>
      <c r="R1189" t="s">
        <v>8337</v>
      </c>
      <c r="S1189" s="16">
        <f t="shared" si="94"/>
        <v>42109.894942129627</v>
      </c>
      <c r="T1189" s="16">
        <f t="shared" si="95"/>
        <v>42141.75</v>
      </c>
      <c r="U1189" s="20">
        <f t="shared" si="9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7"/>
        <v>161</v>
      </c>
      <c r="P1190">
        <f t="shared" si="93"/>
        <v>37.78</v>
      </c>
      <c r="Q1190" s="12" t="s">
        <v>8336</v>
      </c>
      <c r="R1190" t="s">
        <v>8337</v>
      </c>
      <c r="S1190" s="16">
        <f t="shared" si="94"/>
        <v>42711.700694444444</v>
      </c>
      <c r="T1190" s="16">
        <f t="shared" si="95"/>
        <v>42732.700694444444</v>
      </c>
      <c r="U1190" s="20">
        <f t="shared" si="9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7"/>
        <v>108</v>
      </c>
      <c r="P1191">
        <f t="shared" si="93"/>
        <v>112.79</v>
      </c>
      <c r="Q1191" s="12" t="s">
        <v>8336</v>
      </c>
      <c r="R1191" t="s">
        <v>8337</v>
      </c>
      <c r="S1191" s="16">
        <f t="shared" si="94"/>
        <v>42529.979108796295</v>
      </c>
      <c r="T1191" s="16">
        <f t="shared" si="95"/>
        <v>42550.979108796295</v>
      </c>
      <c r="U1191" s="20">
        <f t="shared" si="9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7"/>
        <v>135</v>
      </c>
      <c r="P1192">
        <f t="shared" si="93"/>
        <v>51.92</v>
      </c>
      <c r="Q1192" s="12" t="s">
        <v>8336</v>
      </c>
      <c r="R1192" t="s">
        <v>8337</v>
      </c>
      <c r="S1192" s="16">
        <f t="shared" si="94"/>
        <v>41852.665798611109</v>
      </c>
      <c r="T1192" s="16">
        <f t="shared" si="95"/>
        <v>41882.665798611109</v>
      </c>
      <c r="U1192" s="20">
        <f t="shared" si="9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7"/>
        <v>109</v>
      </c>
      <c r="P1193">
        <f t="shared" si="93"/>
        <v>89.24</v>
      </c>
      <c r="Q1193" s="12" t="s">
        <v>8336</v>
      </c>
      <c r="R1193" t="s">
        <v>8337</v>
      </c>
      <c r="S1193" s="16">
        <f t="shared" si="94"/>
        <v>42419.603703703702</v>
      </c>
      <c r="T1193" s="16">
        <f t="shared" si="95"/>
        <v>42449.562037037031</v>
      </c>
      <c r="U1193" s="20">
        <f t="shared" si="9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7"/>
        <v>290</v>
      </c>
      <c r="P1194">
        <f t="shared" si="93"/>
        <v>19.329999999999998</v>
      </c>
      <c r="Q1194" s="12" t="s">
        <v>8336</v>
      </c>
      <c r="R1194" t="s">
        <v>8337</v>
      </c>
      <c r="S1194" s="16">
        <f t="shared" si="94"/>
        <v>42747.506689814814</v>
      </c>
      <c r="T1194" s="16">
        <f t="shared" si="95"/>
        <v>42777.506689814814</v>
      </c>
      <c r="U1194" s="20">
        <f t="shared" si="9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7"/>
        <v>104</v>
      </c>
      <c r="P1195">
        <f t="shared" si="93"/>
        <v>79.97</v>
      </c>
      <c r="Q1195" s="12" t="s">
        <v>8336</v>
      </c>
      <c r="R1195" t="s">
        <v>8337</v>
      </c>
      <c r="S1195" s="16">
        <f t="shared" si="94"/>
        <v>42409.776076388895</v>
      </c>
      <c r="T1195" s="16">
        <f t="shared" si="95"/>
        <v>42469.734409722223</v>
      </c>
      <c r="U1195" s="20">
        <f t="shared" si="9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7"/>
        <v>322</v>
      </c>
      <c r="P1196">
        <f t="shared" si="93"/>
        <v>56.41</v>
      </c>
      <c r="Q1196" s="12" t="s">
        <v>8336</v>
      </c>
      <c r="R1196" t="s">
        <v>8337</v>
      </c>
      <c r="S1196" s="16">
        <f t="shared" si="94"/>
        <v>42072.488182870366</v>
      </c>
      <c r="T1196" s="16">
        <f t="shared" si="95"/>
        <v>42102.488182870366</v>
      </c>
      <c r="U1196" s="20">
        <f t="shared" si="9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7"/>
        <v>135</v>
      </c>
      <c r="P1197">
        <f t="shared" si="93"/>
        <v>79.41</v>
      </c>
      <c r="Q1197" s="12" t="s">
        <v>8336</v>
      </c>
      <c r="R1197" t="s">
        <v>8337</v>
      </c>
      <c r="S1197" s="16">
        <f t="shared" si="94"/>
        <v>42298.34783564815</v>
      </c>
      <c r="T1197" s="16">
        <f t="shared" si="95"/>
        <v>42358.375</v>
      </c>
      <c r="U1197" s="20">
        <f t="shared" si="9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7"/>
        <v>270</v>
      </c>
      <c r="P1198">
        <f t="shared" si="93"/>
        <v>76.44</v>
      </c>
      <c r="Q1198" s="12" t="s">
        <v>8336</v>
      </c>
      <c r="R1198" t="s">
        <v>8337</v>
      </c>
      <c r="S1198" s="16">
        <f t="shared" si="94"/>
        <v>42326.818738425922</v>
      </c>
      <c r="T1198" s="16">
        <f t="shared" si="95"/>
        <v>42356.818738425922</v>
      </c>
      <c r="U1198" s="20">
        <f t="shared" si="9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7"/>
        <v>253</v>
      </c>
      <c r="P1199">
        <f t="shared" si="93"/>
        <v>121</v>
      </c>
      <c r="Q1199" s="12" t="s">
        <v>8336</v>
      </c>
      <c r="R1199" t="s">
        <v>8337</v>
      </c>
      <c r="S1199" s="16">
        <f t="shared" si="94"/>
        <v>42503.66474537037</v>
      </c>
      <c r="T1199" s="16">
        <f t="shared" si="95"/>
        <v>42534.249305555553</v>
      </c>
      <c r="U1199" s="20">
        <f t="shared" si="9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7"/>
        <v>261</v>
      </c>
      <c r="P1200">
        <f t="shared" si="93"/>
        <v>54.62</v>
      </c>
      <c r="Q1200" s="12" t="s">
        <v>8336</v>
      </c>
      <c r="R1200" t="s">
        <v>8337</v>
      </c>
      <c r="S1200" s="16">
        <f t="shared" si="94"/>
        <v>42333.619050925925</v>
      </c>
      <c r="T1200" s="16">
        <f t="shared" si="95"/>
        <v>42369.125</v>
      </c>
      <c r="U1200" s="20">
        <f t="shared" si="9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7"/>
        <v>101</v>
      </c>
      <c r="P1201">
        <f t="shared" si="93"/>
        <v>299.22000000000003</v>
      </c>
      <c r="Q1201" s="12" t="s">
        <v>8336</v>
      </c>
      <c r="R1201" t="s">
        <v>8337</v>
      </c>
      <c r="S1201" s="16">
        <f t="shared" si="94"/>
        <v>42161.770833333328</v>
      </c>
      <c r="T1201" s="16">
        <f t="shared" si="95"/>
        <v>42193.770833333328</v>
      </c>
      <c r="U1201" s="20">
        <f t="shared" si="9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7"/>
        <v>126</v>
      </c>
      <c r="P1202">
        <f t="shared" si="93"/>
        <v>58.53</v>
      </c>
      <c r="Q1202" s="12" t="s">
        <v>8336</v>
      </c>
      <c r="R1202" t="s">
        <v>8337</v>
      </c>
      <c r="S1202" s="16">
        <f t="shared" si="94"/>
        <v>42089.477500000001</v>
      </c>
      <c r="T1202" s="16">
        <f t="shared" si="95"/>
        <v>42110.477500000001</v>
      </c>
      <c r="U1202" s="20">
        <f t="shared" si="9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7"/>
        <v>102</v>
      </c>
      <c r="P1203">
        <f t="shared" si="93"/>
        <v>55.37</v>
      </c>
      <c r="Q1203" s="12" t="s">
        <v>8336</v>
      </c>
      <c r="R1203" t="s">
        <v>8337</v>
      </c>
      <c r="S1203" s="16">
        <f t="shared" si="94"/>
        <v>42536.60701388889</v>
      </c>
      <c r="T1203" s="16">
        <f t="shared" si="95"/>
        <v>42566.60701388889</v>
      </c>
      <c r="U1203" s="20">
        <f t="shared" si="9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7"/>
        <v>199</v>
      </c>
      <c r="P1204">
        <f t="shared" si="93"/>
        <v>183.8</v>
      </c>
      <c r="Q1204" s="12" t="s">
        <v>8336</v>
      </c>
      <c r="R1204" t="s">
        <v>8337</v>
      </c>
      <c r="S1204" s="16">
        <f t="shared" si="94"/>
        <v>42152.288819444439</v>
      </c>
      <c r="T1204" s="16">
        <f t="shared" si="95"/>
        <v>42182.288819444439</v>
      </c>
      <c r="U1204" s="20">
        <f t="shared" si="9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7"/>
        <v>102</v>
      </c>
      <c r="P1205">
        <f t="shared" si="93"/>
        <v>165.35</v>
      </c>
      <c r="Q1205" s="12" t="s">
        <v>8336</v>
      </c>
      <c r="R1205" t="s">
        <v>8337</v>
      </c>
      <c r="S1205" s="16">
        <f t="shared" si="94"/>
        <v>42125.614895833336</v>
      </c>
      <c r="T1205" s="16">
        <f t="shared" si="95"/>
        <v>42155.614895833336</v>
      </c>
      <c r="U1205" s="20">
        <f t="shared" si="9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7"/>
        <v>103</v>
      </c>
      <c r="P1206">
        <f t="shared" si="93"/>
        <v>234.79</v>
      </c>
      <c r="Q1206" s="12" t="s">
        <v>8336</v>
      </c>
      <c r="R1206" t="s">
        <v>8337</v>
      </c>
      <c r="S1206" s="16">
        <f t="shared" si="94"/>
        <v>42297.748067129629</v>
      </c>
      <c r="T1206" s="16">
        <f t="shared" si="95"/>
        <v>42342.208333333328</v>
      </c>
      <c r="U1206" s="20">
        <f t="shared" si="9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7"/>
        <v>101</v>
      </c>
      <c r="P1207">
        <f t="shared" si="93"/>
        <v>211.48</v>
      </c>
      <c r="Q1207" s="12" t="s">
        <v>8336</v>
      </c>
      <c r="R1207" t="s">
        <v>8337</v>
      </c>
      <c r="S1207" s="16">
        <f t="shared" si="94"/>
        <v>42138.506377314814</v>
      </c>
      <c r="T1207" s="16">
        <f t="shared" si="95"/>
        <v>42168.506377314814</v>
      </c>
      <c r="U1207" s="20">
        <f t="shared" si="9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7"/>
        <v>115</v>
      </c>
      <c r="P1208">
        <f t="shared" si="93"/>
        <v>32.340000000000003</v>
      </c>
      <c r="Q1208" s="12" t="s">
        <v>8336</v>
      </c>
      <c r="R1208" t="s">
        <v>8337</v>
      </c>
      <c r="S1208" s="16">
        <f t="shared" si="94"/>
        <v>42772.776076388895</v>
      </c>
      <c r="T1208" s="16">
        <f t="shared" si="95"/>
        <v>42805.561805555553</v>
      </c>
      <c r="U1208" s="20">
        <f t="shared" si="9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7"/>
        <v>104</v>
      </c>
      <c r="P1209">
        <f t="shared" si="93"/>
        <v>123.38</v>
      </c>
      <c r="Q1209" s="12" t="s">
        <v>8336</v>
      </c>
      <c r="R1209" t="s">
        <v>8337</v>
      </c>
      <c r="S1209" s="16">
        <f t="shared" si="94"/>
        <v>42430.430243055554</v>
      </c>
      <c r="T1209" s="16">
        <f t="shared" si="95"/>
        <v>42460.416666666672</v>
      </c>
      <c r="U1209" s="20">
        <f t="shared" si="9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7"/>
        <v>155</v>
      </c>
      <c r="P1210">
        <f t="shared" si="93"/>
        <v>207.07</v>
      </c>
      <c r="Q1210" s="12" t="s">
        <v>8336</v>
      </c>
      <c r="R1210" t="s">
        <v>8337</v>
      </c>
      <c r="S1210" s="16">
        <f t="shared" si="94"/>
        <v>42423.709074074075</v>
      </c>
      <c r="T1210" s="16">
        <f t="shared" si="95"/>
        <v>42453.667407407411</v>
      </c>
      <c r="U1210" s="20">
        <f t="shared" si="9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7"/>
        <v>106</v>
      </c>
      <c r="P1211">
        <f t="shared" si="93"/>
        <v>138.26</v>
      </c>
      <c r="Q1211" s="12" t="s">
        <v>8336</v>
      </c>
      <c r="R1211" t="s">
        <v>8337</v>
      </c>
      <c r="S1211" s="16">
        <f t="shared" si="94"/>
        <v>42761.846122685187</v>
      </c>
      <c r="T1211" s="16">
        <f t="shared" si="95"/>
        <v>42791.846122685187</v>
      </c>
      <c r="U1211" s="20">
        <f t="shared" si="9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7"/>
        <v>254</v>
      </c>
      <c r="P1212">
        <f t="shared" si="93"/>
        <v>493.82</v>
      </c>
      <c r="Q1212" s="12" t="s">
        <v>8336</v>
      </c>
      <c r="R1212" t="s">
        <v>8337</v>
      </c>
      <c r="S1212" s="16">
        <f t="shared" si="94"/>
        <v>42132.941805555558</v>
      </c>
      <c r="T1212" s="16">
        <f t="shared" si="95"/>
        <v>42155.875</v>
      </c>
      <c r="U1212" s="20">
        <f t="shared" si="9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7"/>
        <v>101</v>
      </c>
      <c r="P1213">
        <f t="shared" si="93"/>
        <v>168.5</v>
      </c>
      <c r="Q1213" s="12" t="s">
        <v>8336</v>
      </c>
      <c r="R1213" t="s">
        <v>8337</v>
      </c>
      <c r="S1213" s="16">
        <f t="shared" si="94"/>
        <v>42515.866446759261</v>
      </c>
      <c r="T1213" s="16">
        <f t="shared" si="95"/>
        <v>42530.866446759261</v>
      </c>
      <c r="U1213" s="20">
        <f t="shared" si="9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7"/>
        <v>129</v>
      </c>
      <c r="P1214">
        <f t="shared" si="93"/>
        <v>38.869999999999997</v>
      </c>
      <c r="Q1214" s="12" t="s">
        <v>8336</v>
      </c>
      <c r="R1214" t="s">
        <v>8337</v>
      </c>
      <c r="S1214" s="16">
        <f t="shared" si="94"/>
        <v>42318.950173611112</v>
      </c>
      <c r="T1214" s="16">
        <f t="shared" si="95"/>
        <v>42335.041666666672</v>
      </c>
      <c r="U1214" s="20">
        <f t="shared" si="9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7"/>
        <v>102</v>
      </c>
      <c r="P1215">
        <f t="shared" si="93"/>
        <v>61.53</v>
      </c>
      <c r="Q1215" s="12" t="s">
        <v>8336</v>
      </c>
      <c r="R1215" t="s">
        <v>8337</v>
      </c>
      <c r="S1215" s="16">
        <f t="shared" si="94"/>
        <v>42731.755787037036</v>
      </c>
      <c r="T1215" s="16">
        <f t="shared" si="95"/>
        <v>42766.755787037036</v>
      </c>
      <c r="U1215" s="20">
        <f t="shared" si="9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7"/>
        <v>132</v>
      </c>
      <c r="P1216">
        <f t="shared" si="93"/>
        <v>105.44</v>
      </c>
      <c r="Q1216" s="12" t="s">
        <v>8336</v>
      </c>
      <c r="R1216" t="s">
        <v>8337</v>
      </c>
      <c r="S1216" s="16">
        <f t="shared" si="94"/>
        <v>42104.840335648143</v>
      </c>
      <c r="T1216" s="16">
        <f t="shared" si="95"/>
        <v>42164.840335648143</v>
      </c>
      <c r="U1216" s="20">
        <f t="shared" si="9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7"/>
        <v>786</v>
      </c>
      <c r="P1217">
        <f t="shared" si="93"/>
        <v>71.59</v>
      </c>
      <c r="Q1217" s="12" t="s">
        <v>8336</v>
      </c>
      <c r="R1217" t="s">
        <v>8337</v>
      </c>
      <c r="S1217" s="16">
        <f t="shared" si="94"/>
        <v>41759.923101851848</v>
      </c>
      <c r="T1217" s="16">
        <f t="shared" si="95"/>
        <v>41789.923101851848</v>
      </c>
      <c r="U1217" s="20">
        <f t="shared" si="9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7"/>
        <v>146</v>
      </c>
      <c r="P1218">
        <f t="shared" si="93"/>
        <v>91.88</v>
      </c>
      <c r="Q1218" s="12" t="s">
        <v>8336</v>
      </c>
      <c r="R1218" t="s">
        <v>8337</v>
      </c>
      <c r="S1218" s="16">
        <f t="shared" si="94"/>
        <v>42247.616400462968</v>
      </c>
      <c r="T1218" s="16">
        <f t="shared" si="95"/>
        <v>42279.960416666669</v>
      </c>
      <c r="U1218" s="20">
        <f t="shared" si="96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7"/>
        <v>103</v>
      </c>
      <c r="P1219">
        <f t="shared" ref="P1219:P1282" si="98">IFERROR(ROUND(E1219/L1219, 2), 0)</f>
        <v>148.57</v>
      </c>
      <c r="Q1219" s="12" t="s">
        <v>8336</v>
      </c>
      <c r="R1219" t="s">
        <v>8337</v>
      </c>
      <c r="S1219" s="16">
        <f t="shared" ref="S1219:S1282" si="99">(((J1219/60)/60)/24)+DATE(1970,1,1)</f>
        <v>42535.809490740736</v>
      </c>
      <c r="T1219" s="16">
        <f t="shared" ref="T1219:T1282" si="100">(((I1219/60)/60)/24)+DATE(1970,1,1)</f>
        <v>42565.809490740736</v>
      </c>
      <c r="U1219" s="20">
        <f t="shared" ref="U1219:U1282" si="101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7"/>
        <v>172</v>
      </c>
      <c r="P1220">
        <f t="shared" si="98"/>
        <v>174.21</v>
      </c>
      <c r="Q1220" s="12" t="s">
        <v>8336</v>
      </c>
      <c r="R1220" t="s">
        <v>8337</v>
      </c>
      <c r="S1220" s="16">
        <f t="shared" si="99"/>
        <v>42278.662037037036</v>
      </c>
      <c r="T1220" s="16">
        <f t="shared" si="100"/>
        <v>42309.125</v>
      </c>
      <c r="U1220" s="20">
        <f t="shared" si="101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7"/>
        <v>159</v>
      </c>
      <c r="P1221">
        <f t="shared" si="98"/>
        <v>102.86</v>
      </c>
      <c r="Q1221" s="12" t="s">
        <v>8336</v>
      </c>
      <c r="R1221" t="s">
        <v>8337</v>
      </c>
      <c r="S1221" s="16">
        <f t="shared" si="99"/>
        <v>42633.461956018517</v>
      </c>
      <c r="T1221" s="16">
        <f t="shared" si="100"/>
        <v>42663.461956018517</v>
      </c>
      <c r="U1221" s="20">
        <f t="shared" si="101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7"/>
        <v>104</v>
      </c>
      <c r="P1222">
        <f t="shared" si="98"/>
        <v>111.18</v>
      </c>
      <c r="Q1222" s="12" t="s">
        <v>8336</v>
      </c>
      <c r="R1222" t="s">
        <v>8337</v>
      </c>
      <c r="S1222" s="16">
        <f t="shared" si="99"/>
        <v>42211.628611111111</v>
      </c>
      <c r="T1222" s="16">
        <f t="shared" si="100"/>
        <v>42241.628611111111</v>
      </c>
      <c r="U1222" s="20">
        <f t="shared" si="101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7"/>
        <v>111</v>
      </c>
      <c r="P1223">
        <f t="shared" si="98"/>
        <v>23.8</v>
      </c>
      <c r="Q1223" s="12" t="s">
        <v>8336</v>
      </c>
      <c r="R1223" t="s">
        <v>8337</v>
      </c>
      <c r="S1223" s="16">
        <f t="shared" si="99"/>
        <v>42680.47555555556</v>
      </c>
      <c r="T1223" s="16">
        <f t="shared" si="100"/>
        <v>42708</v>
      </c>
      <c r="U1223" s="20">
        <f t="shared" si="101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7"/>
        <v>280</v>
      </c>
      <c r="P1224">
        <f t="shared" si="98"/>
        <v>81.27</v>
      </c>
      <c r="Q1224" s="12" t="s">
        <v>8336</v>
      </c>
      <c r="R1224" t="s">
        <v>8337</v>
      </c>
      <c r="S1224" s="16">
        <f t="shared" si="99"/>
        <v>42430.720451388886</v>
      </c>
      <c r="T1224" s="16">
        <f t="shared" si="100"/>
        <v>42461.166666666672</v>
      </c>
      <c r="U1224" s="20">
        <f t="shared" si="101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7"/>
        <v>112</v>
      </c>
      <c r="P1225">
        <f t="shared" si="98"/>
        <v>116.21</v>
      </c>
      <c r="Q1225" s="12" t="s">
        <v>8336</v>
      </c>
      <c r="R1225" t="s">
        <v>8337</v>
      </c>
      <c r="S1225" s="16">
        <f t="shared" si="99"/>
        <v>42654.177187499998</v>
      </c>
      <c r="T1225" s="16">
        <f t="shared" si="100"/>
        <v>42684.218854166669</v>
      </c>
      <c r="U1225" s="20">
        <f t="shared" si="101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7"/>
        <v>7</v>
      </c>
      <c r="P1226">
        <f t="shared" si="98"/>
        <v>58.89</v>
      </c>
      <c r="Q1226" s="12" t="s">
        <v>8323</v>
      </c>
      <c r="R1226" t="s">
        <v>8338</v>
      </c>
      <c r="S1226" s="16">
        <f t="shared" si="99"/>
        <v>41736.549791666665</v>
      </c>
      <c r="T1226" s="16">
        <f t="shared" si="100"/>
        <v>41796.549791666665</v>
      </c>
      <c r="U1226" s="20">
        <f t="shared" si="101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7"/>
        <v>4</v>
      </c>
      <c r="P1227">
        <f t="shared" si="98"/>
        <v>44</v>
      </c>
      <c r="Q1227" s="12" t="s">
        <v>8323</v>
      </c>
      <c r="R1227" t="s">
        <v>8338</v>
      </c>
      <c r="S1227" s="16">
        <f t="shared" si="99"/>
        <v>41509.905995370369</v>
      </c>
      <c r="T1227" s="16">
        <f t="shared" si="100"/>
        <v>41569.905995370369</v>
      </c>
      <c r="U1227" s="20">
        <f t="shared" si="101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7"/>
        <v>4</v>
      </c>
      <c r="P1228">
        <f t="shared" si="98"/>
        <v>48.43</v>
      </c>
      <c r="Q1228" s="12" t="s">
        <v>8323</v>
      </c>
      <c r="R1228" t="s">
        <v>8338</v>
      </c>
      <c r="S1228" s="16">
        <f t="shared" si="99"/>
        <v>41715.874780092592</v>
      </c>
      <c r="T1228" s="16">
        <f t="shared" si="100"/>
        <v>41750.041666666664</v>
      </c>
      <c r="U1228" s="20">
        <f t="shared" si="101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7"/>
        <v>0</v>
      </c>
      <c r="P1229">
        <f t="shared" si="98"/>
        <v>0</v>
      </c>
      <c r="Q1229" s="12" t="s">
        <v>8323</v>
      </c>
      <c r="R1229" t="s">
        <v>8338</v>
      </c>
      <c r="S1229" s="16">
        <f t="shared" si="99"/>
        <v>41827.919166666667</v>
      </c>
      <c r="T1229" s="16">
        <f t="shared" si="100"/>
        <v>41858.291666666664</v>
      </c>
      <c r="U1229" s="20">
        <f t="shared" si="101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7"/>
        <v>29</v>
      </c>
      <c r="P1230">
        <f t="shared" si="98"/>
        <v>61.04</v>
      </c>
      <c r="Q1230" s="12" t="s">
        <v>8323</v>
      </c>
      <c r="R1230" t="s">
        <v>8338</v>
      </c>
      <c r="S1230" s="16">
        <f t="shared" si="99"/>
        <v>40754.729259259257</v>
      </c>
      <c r="T1230" s="16">
        <f t="shared" si="100"/>
        <v>40814.729259259257</v>
      </c>
      <c r="U1230" s="20">
        <f t="shared" si="101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7"/>
        <v>1</v>
      </c>
      <c r="P1231">
        <f t="shared" si="98"/>
        <v>25</v>
      </c>
      <c r="Q1231" s="12" t="s">
        <v>8323</v>
      </c>
      <c r="R1231" t="s">
        <v>8338</v>
      </c>
      <c r="S1231" s="16">
        <f t="shared" si="99"/>
        <v>40985.459803240738</v>
      </c>
      <c r="T1231" s="16">
        <f t="shared" si="100"/>
        <v>41015.666666666664</v>
      </c>
      <c r="U1231" s="20">
        <f t="shared" si="101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7"/>
        <v>0</v>
      </c>
      <c r="P1232">
        <f t="shared" si="98"/>
        <v>0</v>
      </c>
      <c r="Q1232" s="12" t="s">
        <v>8323</v>
      </c>
      <c r="R1232" t="s">
        <v>8338</v>
      </c>
      <c r="S1232" s="16">
        <f t="shared" si="99"/>
        <v>40568.972569444442</v>
      </c>
      <c r="T1232" s="16">
        <f t="shared" si="100"/>
        <v>40598.972569444442</v>
      </c>
      <c r="U1232" s="20">
        <f t="shared" si="101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7"/>
        <v>0</v>
      </c>
      <c r="P1233">
        <f t="shared" si="98"/>
        <v>0</v>
      </c>
      <c r="Q1233" s="12" t="s">
        <v>8323</v>
      </c>
      <c r="R1233" t="s">
        <v>8338</v>
      </c>
      <c r="S1233" s="16">
        <f t="shared" si="99"/>
        <v>42193.941759259258</v>
      </c>
      <c r="T1233" s="16">
        <f t="shared" si="100"/>
        <v>42244.041666666672</v>
      </c>
      <c r="U1233" s="20">
        <f t="shared" si="101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7"/>
        <v>1</v>
      </c>
      <c r="P1234">
        <f t="shared" si="98"/>
        <v>40</v>
      </c>
      <c r="Q1234" s="12" t="s">
        <v>8323</v>
      </c>
      <c r="R1234" t="s">
        <v>8338</v>
      </c>
      <c r="S1234" s="16">
        <f t="shared" si="99"/>
        <v>41506.848032407412</v>
      </c>
      <c r="T1234" s="16">
        <f t="shared" si="100"/>
        <v>41553.848032407412</v>
      </c>
      <c r="U1234" s="20">
        <f t="shared" si="101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7"/>
        <v>12</v>
      </c>
      <c r="P1235">
        <f t="shared" si="98"/>
        <v>19.329999999999998</v>
      </c>
      <c r="Q1235" s="12" t="s">
        <v>8323</v>
      </c>
      <c r="R1235" t="s">
        <v>8338</v>
      </c>
      <c r="S1235" s="16">
        <f t="shared" si="99"/>
        <v>40939.948773148149</v>
      </c>
      <c r="T1235" s="16">
        <f t="shared" si="100"/>
        <v>40960.948773148149</v>
      </c>
      <c r="U1235" s="20">
        <f t="shared" si="101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7"/>
        <v>0</v>
      </c>
      <c r="P1236">
        <f t="shared" si="98"/>
        <v>0</v>
      </c>
      <c r="Q1236" s="12" t="s">
        <v>8323</v>
      </c>
      <c r="R1236" t="s">
        <v>8338</v>
      </c>
      <c r="S1236" s="16">
        <f t="shared" si="99"/>
        <v>42007.788680555561</v>
      </c>
      <c r="T1236" s="16">
        <f t="shared" si="100"/>
        <v>42037.788680555561</v>
      </c>
      <c r="U1236" s="20">
        <f t="shared" si="101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7"/>
        <v>3</v>
      </c>
      <c r="P1237">
        <f t="shared" si="98"/>
        <v>35</v>
      </c>
      <c r="Q1237" s="12" t="s">
        <v>8323</v>
      </c>
      <c r="R1237" t="s">
        <v>8338</v>
      </c>
      <c r="S1237" s="16">
        <f t="shared" si="99"/>
        <v>41583.135405092595</v>
      </c>
      <c r="T1237" s="16">
        <f t="shared" si="100"/>
        <v>41623.135405092595</v>
      </c>
      <c r="U1237" s="20">
        <f t="shared" si="101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7"/>
        <v>0</v>
      </c>
      <c r="P1238">
        <f t="shared" si="98"/>
        <v>0</v>
      </c>
      <c r="Q1238" s="12" t="s">
        <v>8323</v>
      </c>
      <c r="R1238" t="s">
        <v>8338</v>
      </c>
      <c r="S1238" s="16">
        <f t="shared" si="99"/>
        <v>41110.680138888885</v>
      </c>
      <c r="T1238" s="16">
        <f t="shared" si="100"/>
        <v>41118.666666666664</v>
      </c>
      <c r="U1238" s="20">
        <f t="shared" si="101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7"/>
        <v>0</v>
      </c>
      <c r="P1239">
        <f t="shared" si="98"/>
        <v>0</v>
      </c>
      <c r="Q1239" s="12" t="s">
        <v>8323</v>
      </c>
      <c r="R1239" t="s">
        <v>8338</v>
      </c>
      <c r="S1239" s="16">
        <f t="shared" si="99"/>
        <v>41125.283159722225</v>
      </c>
      <c r="T1239" s="16">
        <f t="shared" si="100"/>
        <v>41145.283159722225</v>
      </c>
      <c r="U1239" s="20">
        <f t="shared" si="101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7"/>
        <v>18</v>
      </c>
      <c r="P1240">
        <f t="shared" si="98"/>
        <v>59.33</v>
      </c>
      <c r="Q1240" s="12" t="s">
        <v>8323</v>
      </c>
      <c r="R1240" t="s">
        <v>8338</v>
      </c>
      <c r="S1240" s="16">
        <f t="shared" si="99"/>
        <v>40731.61037037037</v>
      </c>
      <c r="T1240" s="16">
        <f t="shared" si="100"/>
        <v>40761.61037037037</v>
      </c>
      <c r="U1240" s="20">
        <f t="shared" si="101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7"/>
        <v>0</v>
      </c>
      <c r="P1241">
        <f t="shared" si="98"/>
        <v>0</v>
      </c>
      <c r="Q1241" s="12" t="s">
        <v>8323</v>
      </c>
      <c r="R1241" t="s">
        <v>8338</v>
      </c>
      <c r="S1241" s="16">
        <f t="shared" si="99"/>
        <v>40883.962581018517</v>
      </c>
      <c r="T1241" s="16">
        <f t="shared" si="100"/>
        <v>40913.962581018517</v>
      </c>
      <c r="U1241" s="20">
        <f t="shared" si="101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7"/>
        <v>3</v>
      </c>
      <c r="P1242">
        <f t="shared" si="98"/>
        <v>30.13</v>
      </c>
      <c r="Q1242" s="12" t="s">
        <v>8323</v>
      </c>
      <c r="R1242" t="s">
        <v>8338</v>
      </c>
      <c r="S1242" s="16">
        <f t="shared" si="99"/>
        <v>41409.040011574078</v>
      </c>
      <c r="T1242" s="16">
        <f t="shared" si="100"/>
        <v>41467.910416666666</v>
      </c>
      <c r="U1242" s="20">
        <f t="shared" si="101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7"/>
        <v>51</v>
      </c>
      <c r="P1243">
        <f t="shared" si="98"/>
        <v>74.62</v>
      </c>
      <c r="Q1243" s="12" t="s">
        <v>8323</v>
      </c>
      <c r="R1243" t="s">
        <v>8338</v>
      </c>
      <c r="S1243" s="16">
        <f t="shared" si="99"/>
        <v>41923.837731481479</v>
      </c>
      <c r="T1243" s="16">
        <f t="shared" si="100"/>
        <v>41946.249305555553</v>
      </c>
      <c r="U1243" s="20">
        <f t="shared" si="101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7"/>
        <v>1</v>
      </c>
      <c r="P1244">
        <f t="shared" si="98"/>
        <v>5</v>
      </c>
      <c r="Q1244" s="12" t="s">
        <v>8323</v>
      </c>
      <c r="R1244" t="s">
        <v>8338</v>
      </c>
      <c r="S1244" s="16">
        <f t="shared" si="99"/>
        <v>40782.165532407409</v>
      </c>
      <c r="T1244" s="16">
        <f t="shared" si="100"/>
        <v>40797.554166666669</v>
      </c>
      <c r="U1244" s="20">
        <f t="shared" si="101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7"/>
        <v>14</v>
      </c>
      <c r="P1245">
        <f t="shared" si="98"/>
        <v>44.5</v>
      </c>
      <c r="Q1245" s="12" t="s">
        <v>8323</v>
      </c>
      <c r="R1245" t="s">
        <v>8338</v>
      </c>
      <c r="S1245" s="16">
        <f t="shared" si="99"/>
        <v>40671.879293981481</v>
      </c>
      <c r="T1245" s="16">
        <f t="shared" si="100"/>
        <v>40732.875</v>
      </c>
      <c r="U1245" s="20">
        <f t="shared" si="101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7"/>
        <v>104</v>
      </c>
      <c r="P1246">
        <f t="shared" si="98"/>
        <v>46.13</v>
      </c>
      <c r="Q1246" s="12" t="s">
        <v>8323</v>
      </c>
      <c r="R1246" t="s">
        <v>8324</v>
      </c>
      <c r="S1246" s="16">
        <f t="shared" si="99"/>
        <v>41355.825497685182</v>
      </c>
      <c r="T1246" s="16">
        <f t="shared" si="100"/>
        <v>41386.875</v>
      </c>
      <c r="U1246" s="20">
        <f t="shared" si="101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7"/>
        <v>120</v>
      </c>
      <c r="P1247">
        <f t="shared" si="98"/>
        <v>141.47</v>
      </c>
      <c r="Q1247" s="12" t="s">
        <v>8323</v>
      </c>
      <c r="R1247" t="s">
        <v>8324</v>
      </c>
      <c r="S1247" s="16">
        <f t="shared" si="99"/>
        <v>41774.599930555552</v>
      </c>
      <c r="T1247" s="16">
        <f t="shared" si="100"/>
        <v>41804.599930555552</v>
      </c>
      <c r="U1247" s="20">
        <f t="shared" si="101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7"/>
        <v>117</v>
      </c>
      <c r="P1248">
        <f t="shared" si="98"/>
        <v>75.48</v>
      </c>
      <c r="Q1248" s="12" t="s">
        <v>8323</v>
      </c>
      <c r="R1248" t="s">
        <v>8324</v>
      </c>
      <c r="S1248" s="16">
        <f t="shared" si="99"/>
        <v>40838.043391203704</v>
      </c>
      <c r="T1248" s="16">
        <f t="shared" si="100"/>
        <v>40883.085057870368</v>
      </c>
      <c r="U1248" s="20">
        <f t="shared" si="101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7"/>
        <v>122</v>
      </c>
      <c r="P1249">
        <f t="shared" si="98"/>
        <v>85.5</v>
      </c>
      <c r="Q1249" s="12" t="s">
        <v>8323</v>
      </c>
      <c r="R1249" t="s">
        <v>8324</v>
      </c>
      <c r="S1249" s="16">
        <f t="shared" si="99"/>
        <v>41370.292303240742</v>
      </c>
      <c r="T1249" s="16">
        <f t="shared" si="100"/>
        <v>41400.292303240742</v>
      </c>
      <c r="U1249" s="20">
        <f t="shared" si="101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ref="O1250:O1313" si="102">ROUND(E1250/D1250 * 100,0)</f>
        <v>152</v>
      </c>
      <c r="P1250">
        <f t="shared" si="98"/>
        <v>64.25</v>
      </c>
      <c r="Q1250" s="12" t="s">
        <v>8323</v>
      </c>
      <c r="R1250" t="s">
        <v>8324</v>
      </c>
      <c r="S1250" s="16">
        <f t="shared" si="99"/>
        <v>41767.656863425924</v>
      </c>
      <c r="T1250" s="16">
        <f t="shared" si="100"/>
        <v>41803.290972222225</v>
      </c>
      <c r="U1250" s="20">
        <f t="shared" si="101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2"/>
        <v>104</v>
      </c>
      <c r="P1251">
        <f t="shared" si="98"/>
        <v>64.47</v>
      </c>
      <c r="Q1251" s="12" t="s">
        <v>8323</v>
      </c>
      <c r="R1251" t="s">
        <v>8324</v>
      </c>
      <c r="S1251" s="16">
        <f t="shared" si="99"/>
        <v>41067.74086805556</v>
      </c>
      <c r="T1251" s="16">
        <f t="shared" si="100"/>
        <v>41097.74086805556</v>
      </c>
      <c r="U1251" s="20">
        <f t="shared" si="101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2"/>
        <v>200</v>
      </c>
      <c r="P1252">
        <f t="shared" si="98"/>
        <v>118.2</v>
      </c>
      <c r="Q1252" s="12" t="s">
        <v>8323</v>
      </c>
      <c r="R1252" t="s">
        <v>8324</v>
      </c>
      <c r="S1252" s="16">
        <f t="shared" si="99"/>
        <v>41843.64271990741</v>
      </c>
      <c r="T1252" s="16">
        <f t="shared" si="100"/>
        <v>41888.64271990741</v>
      </c>
      <c r="U1252" s="20">
        <f t="shared" si="101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2"/>
        <v>102</v>
      </c>
      <c r="P1253">
        <f t="shared" si="98"/>
        <v>82.54</v>
      </c>
      <c r="Q1253" s="12" t="s">
        <v>8323</v>
      </c>
      <c r="R1253" t="s">
        <v>8324</v>
      </c>
      <c r="S1253" s="16">
        <f t="shared" si="99"/>
        <v>40751.814432870371</v>
      </c>
      <c r="T1253" s="16">
        <f t="shared" si="100"/>
        <v>40811.814432870371</v>
      </c>
      <c r="U1253" s="20">
        <f t="shared" si="101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2"/>
        <v>138</v>
      </c>
      <c r="P1254">
        <f t="shared" si="98"/>
        <v>34.17</v>
      </c>
      <c r="Q1254" s="12" t="s">
        <v>8323</v>
      </c>
      <c r="R1254" t="s">
        <v>8324</v>
      </c>
      <c r="S1254" s="16">
        <f t="shared" si="99"/>
        <v>41543.988067129627</v>
      </c>
      <c r="T1254" s="16">
        <f t="shared" si="100"/>
        <v>41571.988067129627</v>
      </c>
      <c r="U1254" s="20">
        <f t="shared" si="101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2"/>
        <v>303833</v>
      </c>
      <c r="P1255">
        <f t="shared" si="98"/>
        <v>42.73</v>
      </c>
      <c r="Q1255" s="12" t="s">
        <v>8323</v>
      </c>
      <c r="R1255" t="s">
        <v>8324</v>
      </c>
      <c r="S1255" s="16">
        <f t="shared" si="99"/>
        <v>41855.783645833333</v>
      </c>
      <c r="T1255" s="16">
        <f t="shared" si="100"/>
        <v>41885.783645833333</v>
      </c>
      <c r="U1255" s="20">
        <f t="shared" si="101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2"/>
        <v>199</v>
      </c>
      <c r="P1256">
        <f t="shared" si="98"/>
        <v>94.49</v>
      </c>
      <c r="Q1256" s="12" t="s">
        <v>8323</v>
      </c>
      <c r="R1256" t="s">
        <v>8324</v>
      </c>
      <c r="S1256" s="16">
        <f t="shared" si="99"/>
        <v>40487.621365740742</v>
      </c>
      <c r="T1256" s="16">
        <f t="shared" si="100"/>
        <v>40544.207638888889</v>
      </c>
      <c r="U1256" s="20">
        <f t="shared" si="101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2"/>
        <v>202</v>
      </c>
      <c r="P1257">
        <f t="shared" si="98"/>
        <v>55.7</v>
      </c>
      <c r="Q1257" s="12" t="s">
        <v>8323</v>
      </c>
      <c r="R1257" t="s">
        <v>8324</v>
      </c>
      <c r="S1257" s="16">
        <f t="shared" si="99"/>
        <v>41579.845509259263</v>
      </c>
      <c r="T1257" s="16">
        <f t="shared" si="100"/>
        <v>41609.887175925927</v>
      </c>
      <c r="U1257" s="20">
        <f t="shared" si="101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2"/>
        <v>118</v>
      </c>
      <c r="P1258">
        <f t="shared" si="98"/>
        <v>98.03</v>
      </c>
      <c r="Q1258" s="12" t="s">
        <v>8323</v>
      </c>
      <c r="R1258" t="s">
        <v>8324</v>
      </c>
      <c r="S1258" s="16">
        <f t="shared" si="99"/>
        <v>40921.919340277782</v>
      </c>
      <c r="T1258" s="16">
        <f t="shared" si="100"/>
        <v>40951.919340277782</v>
      </c>
      <c r="U1258" s="20">
        <f t="shared" si="101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2"/>
        <v>295</v>
      </c>
      <c r="P1259">
        <f t="shared" si="98"/>
        <v>92.1</v>
      </c>
      <c r="Q1259" s="12" t="s">
        <v>8323</v>
      </c>
      <c r="R1259" t="s">
        <v>8324</v>
      </c>
      <c r="S1259" s="16">
        <f t="shared" si="99"/>
        <v>40587.085532407407</v>
      </c>
      <c r="T1259" s="16">
        <f t="shared" si="100"/>
        <v>40636.043865740743</v>
      </c>
      <c r="U1259" s="20">
        <f t="shared" si="101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2"/>
        <v>213</v>
      </c>
      <c r="P1260">
        <f t="shared" si="98"/>
        <v>38.18</v>
      </c>
      <c r="Q1260" s="12" t="s">
        <v>8323</v>
      </c>
      <c r="R1260" t="s">
        <v>8324</v>
      </c>
      <c r="S1260" s="16">
        <f t="shared" si="99"/>
        <v>41487.611250000002</v>
      </c>
      <c r="T1260" s="16">
        <f t="shared" si="100"/>
        <v>41517.611250000002</v>
      </c>
      <c r="U1260" s="20">
        <f t="shared" si="101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2"/>
        <v>104</v>
      </c>
      <c r="P1261">
        <f t="shared" si="98"/>
        <v>27.15</v>
      </c>
      <c r="Q1261" s="12" t="s">
        <v>8323</v>
      </c>
      <c r="R1261" t="s">
        <v>8324</v>
      </c>
      <c r="S1261" s="16">
        <f t="shared" si="99"/>
        <v>41766.970648148148</v>
      </c>
      <c r="T1261" s="16">
        <f t="shared" si="100"/>
        <v>41799.165972222225</v>
      </c>
      <c r="U1261" s="20">
        <f t="shared" si="101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2"/>
        <v>114</v>
      </c>
      <c r="P1262">
        <f t="shared" si="98"/>
        <v>50.69</v>
      </c>
      <c r="Q1262" s="12" t="s">
        <v>8323</v>
      </c>
      <c r="R1262" t="s">
        <v>8324</v>
      </c>
      <c r="S1262" s="16">
        <f t="shared" si="99"/>
        <v>41666.842824074076</v>
      </c>
      <c r="T1262" s="16">
        <f t="shared" si="100"/>
        <v>41696.842824074076</v>
      </c>
      <c r="U1262" s="20">
        <f t="shared" si="101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2"/>
        <v>101</v>
      </c>
      <c r="P1263">
        <f t="shared" si="98"/>
        <v>38.94</v>
      </c>
      <c r="Q1263" s="12" t="s">
        <v>8323</v>
      </c>
      <c r="R1263" t="s">
        <v>8324</v>
      </c>
      <c r="S1263" s="16">
        <f t="shared" si="99"/>
        <v>41638.342905092592</v>
      </c>
      <c r="T1263" s="16">
        <f t="shared" si="100"/>
        <v>41668.342905092592</v>
      </c>
      <c r="U1263" s="20">
        <f t="shared" si="101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2"/>
        <v>125</v>
      </c>
      <c r="P1264">
        <f t="shared" si="98"/>
        <v>77.64</v>
      </c>
      <c r="Q1264" s="12" t="s">
        <v>8323</v>
      </c>
      <c r="R1264" t="s">
        <v>8324</v>
      </c>
      <c r="S1264" s="16">
        <f t="shared" si="99"/>
        <v>41656.762638888889</v>
      </c>
      <c r="T1264" s="16">
        <f t="shared" si="100"/>
        <v>41686.762638888889</v>
      </c>
      <c r="U1264" s="20">
        <f t="shared" si="101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2"/>
        <v>119</v>
      </c>
      <c r="P1265">
        <f t="shared" si="98"/>
        <v>43.54</v>
      </c>
      <c r="Q1265" s="12" t="s">
        <v>8323</v>
      </c>
      <c r="R1265" t="s">
        <v>8324</v>
      </c>
      <c r="S1265" s="16">
        <f t="shared" si="99"/>
        <v>41692.084143518521</v>
      </c>
      <c r="T1265" s="16">
        <f t="shared" si="100"/>
        <v>41727.041666666664</v>
      </c>
      <c r="U1265" s="20">
        <f t="shared" si="101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2"/>
        <v>166</v>
      </c>
      <c r="P1266">
        <f t="shared" si="98"/>
        <v>31.82</v>
      </c>
      <c r="Q1266" s="12" t="s">
        <v>8323</v>
      </c>
      <c r="R1266" t="s">
        <v>8324</v>
      </c>
      <c r="S1266" s="16">
        <f t="shared" si="99"/>
        <v>41547.662997685184</v>
      </c>
      <c r="T1266" s="16">
        <f t="shared" si="100"/>
        <v>41576.662997685184</v>
      </c>
      <c r="U1266" s="20">
        <f t="shared" si="101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2"/>
        <v>119</v>
      </c>
      <c r="P1267">
        <f t="shared" si="98"/>
        <v>63.18</v>
      </c>
      <c r="Q1267" s="12" t="s">
        <v>8323</v>
      </c>
      <c r="R1267" t="s">
        <v>8324</v>
      </c>
      <c r="S1267" s="16">
        <f t="shared" si="99"/>
        <v>40465.655266203699</v>
      </c>
      <c r="T1267" s="16">
        <f t="shared" si="100"/>
        <v>40512.655266203699</v>
      </c>
      <c r="U1267" s="20">
        <f t="shared" si="101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2"/>
        <v>100</v>
      </c>
      <c r="P1268">
        <f t="shared" si="98"/>
        <v>190.9</v>
      </c>
      <c r="Q1268" s="12" t="s">
        <v>8323</v>
      </c>
      <c r="R1268" t="s">
        <v>8324</v>
      </c>
      <c r="S1268" s="16">
        <f t="shared" si="99"/>
        <v>41620.87667824074</v>
      </c>
      <c r="T1268" s="16">
        <f t="shared" si="100"/>
        <v>41650.87667824074</v>
      </c>
      <c r="U1268" s="20">
        <f t="shared" si="101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2"/>
        <v>102</v>
      </c>
      <c r="P1269">
        <f t="shared" si="98"/>
        <v>140.86000000000001</v>
      </c>
      <c r="Q1269" s="12" t="s">
        <v>8323</v>
      </c>
      <c r="R1269" t="s">
        <v>8324</v>
      </c>
      <c r="S1269" s="16">
        <f t="shared" si="99"/>
        <v>41449.585162037038</v>
      </c>
      <c r="T1269" s="16">
        <f t="shared" si="100"/>
        <v>41479.585162037038</v>
      </c>
      <c r="U1269" s="20">
        <f t="shared" si="101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2"/>
        <v>117</v>
      </c>
      <c r="P1270">
        <f t="shared" si="98"/>
        <v>76.92</v>
      </c>
      <c r="Q1270" s="12" t="s">
        <v>8323</v>
      </c>
      <c r="R1270" t="s">
        <v>8324</v>
      </c>
      <c r="S1270" s="16">
        <f t="shared" si="99"/>
        <v>41507.845451388886</v>
      </c>
      <c r="T1270" s="16">
        <f t="shared" si="100"/>
        <v>41537.845451388886</v>
      </c>
      <c r="U1270" s="20">
        <f t="shared" si="101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2"/>
        <v>109</v>
      </c>
      <c r="P1271">
        <f t="shared" si="98"/>
        <v>99.16</v>
      </c>
      <c r="Q1271" s="12" t="s">
        <v>8323</v>
      </c>
      <c r="R1271" t="s">
        <v>8324</v>
      </c>
      <c r="S1271" s="16">
        <f t="shared" si="99"/>
        <v>42445.823055555549</v>
      </c>
      <c r="T1271" s="16">
        <f t="shared" si="100"/>
        <v>42476</v>
      </c>
      <c r="U1271" s="20">
        <f t="shared" si="101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2"/>
        <v>115</v>
      </c>
      <c r="P1272">
        <f t="shared" si="98"/>
        <v>67.88</v>
      </c>
      <c r="Q1272" s="12" t="s">
        <v>8323</v>
      </c>
      <c r="R1272" t="s">
        <v>8324</v>
      </c>
      <c r="S1272" s="16">
        <f t="shared" si="99"/>
        <v>40933.856967592597</v>
      </c>
      <c r="T1272" s="16">
        <f t="shared" si="100"/>
        <v>40993.815300925926</v>
      </c>
      <c r="U1272" s="20">
        <f t="shared" si="101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2"/>
        <v>102</v>
      </c>
      <c r="P1273">
        <f t="shared" si="98"/>
        <v>246.29</v>
      </c>
      <c r="Q1273" s="12" t="s">
        <v>8323</v>
      </c>
      <c r="R1273" t="s">
        <v>8324</v>
      </c>
      <c r="S1273" s="16">
        <f t="shared" si="99"/>
        <v>41561.683553240742</v>
      </c>
      <c r="T1273" s="16">
        <f t="shared" si="100"/>
        <v>41591.725219907406</v>
      </c>
      <c r="U1273" s="20">
        <f t="shared" si="101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2"/>
        <v>106</v>
      </c>
      <c r="P1274">
        <f t="shared" si="98"/>
        <v>189.29</v>
      </c>
      <c r="Q1274" s="12" t="s">
        <v>8323</v>
      </c>
      <c r="R1274" t="s">
        <v>8324</v>
      </c>
      <c r="S1274" s="16">
        <f t="shared" si="99"/>
        <v>40274.745127314818</v>
      </c>
      <c r="T1274" s="16">
        <f t="shared" si="100"/>
        <v>40344.166666666664</v>
      </c>
      <c r="U1274" s="20">
        <f t="shared" si="101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2"/>
        <v>104</v>
      </c>
      <c r="P1275">
        <f t="shared" si="98"/>
        <v>76.67</v>
      </c>
      <c r="Q1275" s="12" t="s">
        <v>8323</v>
      </c>
      <c r="R1275" t="s">
        <v>8324</v>
      </c>
      <c r="S1275" s="16">
        <f t="shared" si="99"/>
        <v>41852.730219907404</v>
      </c>
      <c r="T1275" s="16">
        <f t="shared" si="100"/>
        <v>41882.730219907404</v>
      </c>
      <c r="U1275" s="20">
        <f t="shared" si="101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2"/>
        <v>155</v>
      </c>
      <c r="P1276">
        <f t="shared" si="98"/>
        <v>82.96</v>
      </c>
      <c r="Q1276" s="12" t="s">
        <v>8323</v>
      </c>
      <c r="R1276" t="s">
        <v>8324</v>
      </c>
      <c r="S1276" s="16">
        <f t="shared" si="99"/>
        <v>41116.690104166664</v>
      </c>
      <c r="T1276" s="16">
        <f t="shared" si="100"/>
        <v>41151.690104166664</v>
      </c>
      <c r="U1276" s="20">
        <f t="shared" si="101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2"/>
        <v>162</v>
      </c>
      <c r="P1277">
        <f t="shared" si="98"/>
        <v>62.52</v>
      </c>
      <c r="Q1277" s="12" t="s">
        <v>8323</v>
      </c>
      <c r="R1277" t="s">
        <v>8324</v>
      </c>
      <c r="S1277" s="16">
        <f t="shared" si="99"/>
        <v>41458.867905092593</v>
      </c>
      <c r="T1277" s="16">
        <f t="shared" si="100"/>
        <v>41493.867905092593</v>
      </c>
      <c r="U1277" s="20">
        <f t="shared" si="101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2"/>
        <v>104</v>
      </c>
      <c r="P1278">
        <f t="shared" si="98"/>
        <v>46.07</v>
      </c>
      <c r="Q1278" s="12" t="s">
        <v>8323</v>
      </c>
      <c r="R1278" t="s">
        <v>8324</v>
      </c>
      <c r="S1278" s="16">
        <f t="shared" si="99"/>
        <v>40007.704247685186</v>
      </c>
      <c r="T1278" s="16">
        <f t="shared" si="100"/>
        <v>40057.166666666664</v>
      </c>
      <c r="U1278" s="20">
        <f t="shared" si="101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2"/>
        <v>106</v>
      </c>
      <c r="P1279">
        <f t="shared" si="98"/>
        <v>38.54</v>
      </c>
      <c r="Q1279" s="12" t="s">
        <v>8323</v>
      </c>
      <c r="R1279" t="s">
        <v>8324</v>
      </c>
      <c r="S1279" s="16">
        <f t="shared" si="99"/>
        <v>41121.561886574076</v>
      </c>
      <c r="T1279" s="16">
        <f t="shared" si="100"/>
        <v>41156.561886574076</v>
      </c>
      <c r="U1279" s="20">
        <f t="shared" si="101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2"/>
        <v>155</v>
      </c>
      <c r="P1280">
        <f t="shared" si="98"/>
        <v>53.01</v>
      </c>
      <c r="Q1280" s="12" t="s">
        <v>8323</v>
      </c>
      <c r="R1280" t="s">
        <v>8324</v>
      </c>
      <c r="S1280" s="16">
        <f t="shared" si="99"/>
        <v>41786.555162037039</v>
      </c>
      <c r="T1280" s="16">
        <f t="shared" si="100"/>
        <v>41815.083333333336</v>
      </c>
      <c r="U1280" s="20">
        <f t="shared" si="101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2"/>
        <v>111</v>
      </c>
      <c r="P1281">
        <f t="shared" si="98"/>
        <v>73.36</v>
      </c>
      <c r="Q1281" s="12" t="s">
        <v>8323</v>
      </c>
      <c r="R1281" t="s">
        <v>8324</v>
      </c>
      <c r="S1281" s="16">
        <f t="shared" si="99"/>
        <v>41682.099189814813</v>
      </c>
      <c r="T1281" s="16">
        <f t="shared" si="100"/>
        <v>41722.057523148149</v>
      </c>
      <c r="U1281" s="20">
        <f t="shared" si="101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2"/>
        <v>111</v>
      </c>
      <c r="P1282">
        <f t="shared" si="98"/>
        <v>127.98</v>
      </c>
      <c r="Q1282" s="12" t="s">
        <v>8323</v>
      </c>
      <c r="R1282" t="s">
        <v>8324</v>
      </c>
      <c r="S1282" s="16">
        <f t="shared" si="99"/>
        <v>40513.757569444446</v>
      </c>
      <c r="T1282" s="16">
        <f t="shared" si="100"/>
        <v>40603.757569444446</v>
      </c>
      <c r="U1282" s="20">
        <f t="shared" si="101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2"/>
        <v>111</v>
      </c>
      <c r="P1283">
        <f t="shared" ref="P1283:P1346" si="103">IFERROR(ROUND(E1283/L1283, 2), 0)</f>
        <v>104.73</v>
      </c>
      <c r="Q1283" s="12" t="s">
        <v>8323</v>
      </c>
      <c r="R1283" t="s">
        <v>8324</v>
      </c>
      <c r="S1283" s="16">
        <f t="shared" ref="S1283:S1346" si="104">(((J1283/60)/60)/24)+DATE(1970,1,1)</f>
        <v>41463.743472222224</v>
      </c>
      <c r="T1283" s="16">
        <f t="shared" ref="T1283:T1346" si="105">(((I1283/60)/60)/24)+DATE(1970,1,1)</f>
        <v>41483.743472222224</v>
      </c>
      <c r="U1283" s="20">
        <f t="shared" ref="U1283:U1346" si="10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2"/>
        <v>124</v>
      </c>
      <c r="P1284">
        <f t="shared" si="103"/>
        <v>67.67</v>
      </c>
      <c r="Q1284" s="12" t="s">
        <v>8323</v>
      </c>
      <c r="R1284" t="s">
        <v>8324</v>
      </c>
      <c r="S1284" s="16">
        <f t="shared" si="104"/>
        <v>41586.475173611114</v>
      </c>
      <c r="T1284" s="16">
        <f t="shared" si="105"/>
        <v>41617.207638888889</v>
      </c>
      <c r="U1284" s="20">
        <f t="shared" si="10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2"/>
        <v>211</v>
      </c>
      <c r="P1285">
        <f t="shared" si="103"/>
        <v>95.93</v>
      </c>
      <c r="Q1285" s="12" t="s">
        <v>8323</v>
      </c>
      <c r="R1285" t="s">
        <v>8324</v>
      </c>
      <c r="S1285" s="16">
        <f t="shared" si="104"/>
        <v>41320.717465277776</v>
      </c>
      <c r="T1285" s="16">
        <f t="shared" si="105"/>
        <v>41344.166666666664</v>
      </c>
      <c r="U1285" s="20">
        <f t="shared" si="10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2"/>
        <v>101</v>
      </c>
      <c r="P1286">
        <f t="shared" si="103"/>
        <v>65.16</v>
      </c>
      <c r="Q1286" s="12" t="s">
        <v>8315</v>
      </c>
      <c r="R1286" t="s">
        <v>8316</v>
      </c>
      <c r="S1286" s="16">
        <f t="shared" si="104"/>
        <v>42712.23474537037</v>
      </c>
      <c r="T1286" s="16">
        <f t="shared" si="105"/>
        <v>42735.707638888889</v>
      </c>
      <c r="U1286" s="20">
        <f t="shared" si="10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2"/>
        <v>102</v>
      </c>
      <c r="P1287">
        <f t="shared" si="103"/>
        <v>32.270000000000003</v>
      </c>
      <c r="Q1287" s="12" t="s">
        <v>8315</v>
      </c>
      <c r="R1287" t="s">
        <v>8316</v>
      </c>
      <c r="S1287" s="16">
        <f t="shared" si="104"/>
        <v>42160.583043981482</v>
      </c>
      <c r="T1287" s="16">
        <f t="shared" si="105"/>
        <v>42175.583043981482</v>
      </c>
      <c r="U1287" s="20">
        <f t="shared" si="10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2"/>
        <v>108</v>
      </c>
      <c r="P1288">
        <f t="shared" si="103"/>
        <v>81.25</v>
      </c>
      <c r="Q1288" s="12" t="s">
        <v>8315</v>
      </c>
      <c r="R1288" t="s">
        <v>8316</v>
      </c>
      <c r="S1288" s="16">
        <f t="shared" si="104"/>
        <v>42039.384571759263</v>
      </c>
      <c r="T1288" s="16">
        <f t="shared" si="105"/>
        <v>42052.583333333328</v>
      </c>
      <c r="U1288" s="20">
        <f t="shared" si="10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2"/>
        <v>242</v>
      </c>
      <c r="P1289">
        <f t="shared" si="103"/>
        <v>24.2</v>
      </c>
      <c r="Q1289" s="12" t="s">
        <v>8315</v>
      </c>
      <c r="R1289" t="s">
        <v>8316</v>
      </c>
      <c r="S1289" s="16">
        <f t="shared" si="104"/>
        <v>42107.621018518519</v>
      </c>
      <c r="T1289" s="16">
        <f t="shared" si="105"/>
        <v>42167.621018518519</v>
      </c>
      <c r="U1289" s="20">
        <f t="shared" si="10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2"/>
        <v>100</v>
      </c>
      <c r="P1290">
        <f t="shared" si="103"/>
        <v>65.87</v>
      </c>
      <c r="Q1290" s="12" t="s">
        <v>8315</v>
      </c>
      <c r="R1290" t="s">
        <v>8316</v>
      </c>
      <c r="S1290" s="16">
        <f t="shared" si="104"/>
        <v>42561.154664351852</v>
      </c>
      <c r="T1290" s="16">
        <f t="shared" si="105"/>
        <v>42592.166666666672</v>
      </c>
      <c r="U1290" s="20">
        <f t="shared" si="10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2"/>
        <v>125</v>
      </c>
      <c r="P1291">
        <f t="shared" si="103"/>
        <v>36.08</v>
      </c>
      <c r="Q1291" s="12" t="s">
        <v>8315</v>
      </c>
      <c r="R1291" t="s">
        <v>8316</v>
      </c>
      <c r="S1291" s="16">
        <f t="shared" si="104"/>
        <v>42709.134780092587</v>
      </c>
      <c r="T1291" s="16">
        <f t="shared" si="105"/>
        <v>42739.134780092587</v>
      </c>
      <c r="U1291" s="20">
        <f t="shared" si="10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2"/>
        <v>109</v>
      </c>
      <c r="P1292">
        <f t="shared" si="103"/>
        <v>44.19</v>
      </c>
      <c r="Q1292" s="12" t="s">
        <v>8315</v>
      </c>
      <c r="R1292" t="s">
        <v>8316</v>
      </c>
      <c r="S1292" s="16">
        <f t="shared" si="104"/>
        <v>42086.614942129629</v>
      </c>
      <c r="T1292" s="16">
        <f t="shared" si="105"/>
        <v>42117.290972222225</v>
      </c>
      <c r="U1292" s="20">
        <f t="shared" si="10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2"/>
        <v>146</v>
      </c>
      <c r="P1293">
        <f t="shared" si="103"/>
        <v>104.07</v>
      </c>
      <c r="Q1293" s="12" t="s">
        <v>8315</v>
      </c>
      <c r="R1293" t="s">
        <v>8316</v>
      </c>
      <c r="S1293" s="16">
        <f t="shared" si="104"/>
        <v>42064.652673611112</v>
      </c>
      <c r="T1293" s="16">
        <f t="shared" si="105"/>
        <v>42101.291666666672</v>
      </c>
      <c r="U1293" s="20">
        <f t="shared" si="10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2"/>
        <v>110</v>
      </c>
      <c r="P1294">
        <f t="shared" si="103"/>
        <v>35.96</v>
      </c>
      <c r="Q1294" s="12" t="s">
        <v>8315</v>
      </c>
      <c r="R1294" t="s">
        <v>8316</v>
      </c>
      <c r="S1294" s="16">
        <f t="shared" si="104"/>
        <v>42256.764212962968</v>
      </c>
      <c r="T1294" s="16">
        <f t="shared" si="105"/>
        <v>42283.957638888889</v>
      </c>
      <c r="U1294" s="20">
        <f t="shared" si="10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2"/>
        <v>102</v>
      </c>
      <c r="P1295">
        <f t="shared" si="103"/>
        <v>127.79</v>
      </c>
      <c r="Q1295" s="12" t="s">
        <v>8315</v>
      </c>
      <c r="R1295" t="s">
        <v>8316</v>
      </c>
      <c r="S1295" s="16">
        <f t="shared" si="104"/>
        <v>42292.701053240744</v>
      </c>
      <c r="T1295" s="16">
        <f t="shared" si="105"/>
        <v>42322.742719907401</v>
      </c>
      <c r="U1295" s="20">
        <f t="shared" si="10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2"/>
        <v>122</v>
      </c>
      <c r="P1296">
        <f t="shared" si="103"/>
        <v>27.73</v>
      </c>
      <c r="Q1296" s="12" t="s">
        <v>8315</v>
      </c>
      <c r="R1296" t="s">
        <v>8316</v>
      </c>
      <c r="S1296" s="16">
        <f t="shared" si="104"/>
        <v>42278.453668981485</v>
      </c>
      <c r="T1296" s="16">
        <f t="shared" si="105"/>
        <v>42296.458333333328</v>
      </c>
      <c r="U1296" s="20">
        <f t="shared" si="10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2"/>
        <v>102</v>
      </c>
      <c r="P1297">
        <f t="shared" si="103"/>
        <v>39.83</v>
      </c>
      <c r="Q1297" s="12" t="s">
        <v>8315</v>
      </c>
      <c r="R1297" t="s">
        <v>8316</v>
      </c>
      <c r="S1297" s="16">
        <f t="shared" si="104"/>
        <v>42184.572881944448</v>
      </c>
      <c r="T1297" s="16">
        <f t="shared" si="105"/>
        <v>42214.708333333328</v>
      </c>
      <c r="U1297" s="20">
        <f t="shared" si="10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2"/>
        <v>141</v>
      </c>
      <c r="P1298">
        <f t="shared" si="103"/>
        <v>52.17</v>
      </c>
      <c r="Q1298" s="12" t="s">
        <v>8315</v>
      </c>
      <c r="R1298" t="s">
        <v>8316</v>
      </c>
      <c r="S1298" s="16">
        <f t="shared" si="104"/>
        <v>42423.050613425927</v>
      </c>
      <c r="T1298" s="16">
        <f t="shared" si="105"/>
        <v>42443.008946759262</v>
      </c>
      <c r="U1298" s="20">
        <f t="shared" si="10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2"/>
        <v>110</v>
      </c>
      <c r="P1299">
        <f t="shared" si="103"/>
        <v>92.04</v>
      </c>
      <c r="Q1299" s="12" t="s">
        <v>8315</v>
      </c>
      <c r="R1299" t="s">
        <v>8316</v>
      </c>
      <c r="S1299" s="16">
        <f t="shared" si="104"/>
        <v>42461.747199074074</v>
      </c>
      <c r="T1299" s="16">
        <f t="shared" si="105"/>
        <v>42491.747199074074</v>
      </c>
      <c r="U1299" s="20">
        <f t="shared" si="10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2"/>
        <v>105</v>
      </c>
      <c r="P1300">
        <f t="shared" si="103"/>
        <v>63.42</v>
      </c>
      <c r="Q1300" s="12" t="s">
        <v>8315</v>
      </c>
      <c r="R1300" t="s">
        <v>8316</v>
      </c>
      <c r="S1300" s="16">
        <f t="shared" si="104"/>
        <v>42458.680925925932</v>
      </c>
      <c r="T1300" s="16">
        <f t="shared" si="105"/>
        <v>42488.680925925932</v>
      </c>
      <c r="U1300" s="20">
        <f t="shared" si="10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2"/>
        <v>124</v>
      </c>
      <c r="P1301">
        <f t="shared" si="103"/>
        <v>135.63</v>
      </c>
      <c r="Q1301" s="12" t="s">
        <v>8315</v>
      </c>
      <c r="R1301" t="s">
        <v>8316</v>
      </c>
      <c r="S1301" s="16">
        <f t="shared" si="104"/>
        <v>42169.814340277779</v>
      </c>
      <c r="T1301" s="16">
        <f t="shared" si="105"/>
        <v>42199.814340277779</v>
      </c>
      <c r="U1301" s="20">
        <f t="shared" si="10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2"/>
        <v>135</v>
      </c>
      <c r="P1302">
        <f t="shared" si="103"/>
        <v>168.75</v>
      </c>
      <c r="Q1302" s="12" t="s">
        <v>8315</v>
      </c>
      <c r="R1302" t="s">
        <v>8316</v>
      </c>
      <c r="S1302" s="16">
        <f t="shared" si="104"/>
        <v>42483.675208333334</v>
      </c>
      <c r="T1302" s="16">
        <f t="shared" si="105"/>
        <v>42522.789583333331</v>
      </c>
      <c r="U1302" s="20">
        <f t="shared" si="10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2"/>
        <v>103</v>
      </c>
      <c r="P1303">
        <f t="shared" si="103"/>
        <v>70.86</v>
      </c>
      <c r="Q1303" s="12" t="s">
        <v>8315</v>
      </c>
      <c r="R1303" t="s">
        <v>8316</v>
      </c>
      <c r="S1303" s="16">
        <f t="shared" si="104"/>
        <v>42195.749745370369</v>
      </c>
      <c r="T1303" s="16">
        <f t="shared" si="105"/>
        <v>42206.125</v>
      </c>
      <c r="U1303" s="20">
        <f t="shared" si="10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2"/>
        <v>100</v>
      </c>
      <c r="P1304">
        <f t="shared" si="103"/>
        <v>50</v>
      </c>
      <c r="Q1304" s="12" t="s">
        <v>8315</v>
      </c>
      <c r="R1304" t="s">
        <v>8316</v>
      </c>
      <c r="S1304" s="16">
        <f t="shared" si="104"/>
        <v>42675.057997685188</v>
      </c>
      <c r="T1304" s="16">
        <f t="shared" si="105"/>
        <v>42705.099664351852</v>
      </c>
      <c r="U1304" s="20">
        <f t="shared" si="10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2"/>
        <v>130</v>
      </c>
      <c r="P1305">
        <f t="shared" si="103"/>
        <v>42.21</v>
      </c>
      <c r="Q1305" s="12" t="s">
        <v>8315</v>
      </c>
      <c r="R1305" t="s">
        <v>8316</v>
      </c>
      <c r="S1305" s="16">
        <f t="shared" si="104"/>
        <v>42566.441203703704</v>
      </c>
      <c r="T1305" s="16">
        <f t="shared" si="105"/>
        <v>42582.458333333328</v>
      </c>
      <c r="U1305" s="20">
        <f t="shared" si="10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2"/>
        <v>40</v>
      </c>
      <c r="P1306">
        <f t="shared" si="103"/>
        <v>152.41</v>
      </c>
      <c r="Q1306" s="12" t="s">
        <v>8317</v>
      </c>
      <c r="R1306" t="s">
        <v>8319</v>
      </c>
      <c r="S1306" s="16">
        <f t="shared" si="104"/>
        <v>42747.194502314815</v>
      </c>
      <c r="T1306" s="16">
        <f t="shared" si="105"/>
        <v>42807.152835648143</v>
      </c>
      <c r="U1306" s="20">
        <f t="shared" si="10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2"/>
        <v>26</v>
      </c>
      <c r="P1307">
        <f t="shared" si="103"/>
        <v>90.62</v>
      </c>
      <c r="Q1307" s="12" t="s">
        <v>8317</v>
      </c>
      <c r="R1307" t="s">
        <v>8319</v>
      </c>
      <c r="S1307" s="16">
        <f t="shared" si="104"/>
        <v>42543.665601851855</v>
      </c>
      <c r="T1307" s="16">
        <f t="shared" si="105"/>
        <v>42572.729166666672</v>
      </c>
      <c r="U1307" s="20">
        <f t="shared" si="10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2"/>
        <v>65</v>
      </c>
      <c r="P1308">
        <f t="shared" si="103"/>
        <v>201.6</v>
      </c>
      <c r="Q1308" s="12" t="s">
        <v>8317</v>
      </c>
      <c r="R1308" t="s">
        <v>8319</v>
      </c>
      <c r="S1308" s="16">
        <f t="shared" si="104"/>
        <v>41947.457569444443</v>
      </c>
      <c r="T1308" s="16">
        <f t="shared" si="105"/>
        <v>41977.457569444443</v>
      </c>
      <c r="U1308" s="20">
        <f t="shared" si="10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2"/>
        <v>12</v>
      </c>
      <c r="P1309">
        <f t="shared" si="103"/>
        <v>127.93</v>
      </c>
      <c r="Q1309" s="12" t="s">
        <v>8317</v>
      </c>
      <c r="R1309" t="s">
        <v>8319</v>
      </c>
      <c r="S1309" s="16">
        <f t="shared" si="104"/>
        <v>42387.503229166665</v>
      </c>
      <c r="T1309" s="16">
        <f t="shared" si="105"/>
        <v>42417.503229166665</v>
      </c>
      <c r="U1309" s="20">
        <f t="shared" si="10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2"/>
        <v>11</v>
      </c>
      <c r="P1310">
        <f t="shared" si="103"/>
        <v>29.89</v>
      </c>
      <c r="Q1310" s="12" t="s">
        <v>8317</v>
      </c>
      <c r="R1310" t="s">
        <v>8319</v>
      </c>
      <c r="S1310" s="16">
        <f t="shared" si="104"/>
        <v>42611.613564814819</v>
      </c>
      <c r="T1310" s="16">
        <f t="shared" si="105"/>
        <v>42651.613564814819</v>
      </c>
      <c r="U1310" s="20">
        <f t="shared" si="10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2"/>
        <v>112</v>
      </c>
      <c r="P1311">
        <f t="shared" si="103"/>
        <v>367.97</v>
      </c>
      <c r="Q1311" s="12" t="s">
        <v>8317</v>
      </c>
      <c r="R1311" t="s">
        <v>8319</v>
      </c>
      <c r="S1311" s="16">
        <f t="shared" si="104"/>
        <v>42257.882731481484</v>
      </c>
      <c r="T1311" s="16">
        <f t="shared" si="105"/>
        <v>42292.882731481484</v>
      </c>
      <c r="U1311" s="20">
        <f t="shared" si="10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2"/>
        <v>16</v>
      </c>
      <c r="P1312">
        <f t="shared" si="103"/>
        <v>129.16999999999999</v>
      </c>
      <c r="Q1312" s="12" t="s">
        <v>8317</v>
      </c>
      <c r="R1312" t="s">
        <v>8319</v>
      </c>
      <c r="S1312" s="16">
        <f t="shared" si="104"/>
        <v>42556.667245370365</v>
      </c>
      <c r="T1312" s="16">
        <f t="shared" si="105"/>
        <v>42601.667245370365</v>
      </c>
      <c r="U1312" s="20">
        <f t="shared" si="10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2"/>
        <v>32</v>
      </c>
      <c r="P1313">
        <f t="shared" si="103"/>
        <v>800.7</v>
      </c>
      <c r="Q1313" s="12" t="s">
        <v>8317</v>
      </c>
      <c r="R1313" t="s">
        <v>8319</v>
      </c>
      <c r="S1313" s="16">
        <f t="shared" si="104"/>
        <v>42669.802303240736</v>
      </c>
      <c r="T1313" s="16">
        <f t="shared" si="105"/>
        <v>42704.843969907408</v>
      </c>
      <c r="U1313" s="20">
        <f t="shared" si="10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ref="O1314:O1377" si="107">ROUND(E1314/D1314 * 100,0)</f>
        <v>1</v>
      </c>
      <c r="P1314">
        <f t="shared" si="103"/>
        <v>28</v>
      </c>
      <c r="Q1314" s="12" t="s">
        <v>8317</v>
      </c>
      <c r="R1314" t="s">
        <v>8319</v>
      </c>
      <c r="S1314" s="16">
        <f t="shared" si="104"/>
        <v>42082.702800925923</v>
      </c>
      <c r="T1314" s="16">
        <f t="shared" si="105"/>
        <v>42112.702800925923</v>
      </c>
      <c r="U1314" s="20">
        <f t="shared" si="10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7"/>
        <v>31</v>
      </c>
      <c r="P1315">
        <f t="shared" si="103"/>
        <v>102.02</v>
      </c>
      <c r="Q1315" s="12" t="s">
        <v>8317</v>
      </c>
      <c r="R1315" t="s">
        <v>8319</v>
      </c>
      <c r="S1315" s="16">
        <f t="shared" si="104"/>
        <v>42402.709652777776</v>
      </c>
      <c r="T1315" s="16">
        <f t="shared" si="105"/>
        <v>42432.709652777776</v>
      </c>
      <c r="U1315" s="20">
        <f t="shared" si="10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7"/>
        <v>1</v>
      </c>
      <c r="P1316">
        <f t="shared" si="103"/>
        <v>184.36</v>
      </c>
      <c r="Q1316" s="12" t="s">
        <v>8317</v>
      </c>
      <c r="R1316" t="s">
        <v>8319</v>
      </c>
      <c r="S1316" s="16">
        <f t="shared" si="104"/>
        <v>42604.669675925921</v>
      </c>
      <c r="T1316" s="16">
        <f t="shared" si="105"/>
        <v>42664.669675925921</v>
      </c>
      <c r="U1316" s="20">
        <f t="shared" si="10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7"/>
        <v>40</v>
      </c>
      <c r="P1317">
        <f t="shared" si="103"/>
        <v>162.91999999999999</v>
      </c>
      <c r="Q1317" s="12" t="s">
        <v>8317</v>
      </c>
      <c r="R1317" t="s">
        <v>8319</v>
      </c>
      <c r="S1317" s="16">
        <f t="shared" si="104"/>
        <v>42278.498240740737</v>
      </c>
      <c r="T1317" s="16">
        <f t="shared" si="105"/>
        <v>42314.041666666672</v>
      </c>
      <c r="U1317" s="20">
        <f t="shared" si="10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7"/>
        <v>0</v>
      </c>
      <c r="P1318">
        <f t="shared" si="103"/>
        <v>1</v>
      </c>
      <c r="Q1318" s="12" t="s">
        <v>8317</v>
      </c>
      <c r="R1318" t="s">
        <v>8319</v>
      </c>
      <c r="S1318" s="16">
        <f t="shared" si="104"/>
        <v>42393.961909722217</v>
      </c>
      <c r="T1318" s="16">
        <f t="shared" si="105"/>
        <v>42428.961909722217</v>
      </c>
      <c r="U1318" s="20">
        <f t="shared" si="10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7"/>
        <v>6</v>
      </c>
      <c r="P1319">
        <f t="shared" si="103"/>
        <v>603.53</v>
      </c>
      <c r="Q1319" s="12" t="s">
        <v>8317</v>
      </c>
      <c r="R1319" t="s">
        <v>8319</v>
      </c>
      <c r="S1319" s="16">
        <f t="shared" si="104"/>
        <v>42520.235486111109</v>
      </c>
      <c r="T1319" s="16">
        <f t="shared" si="105"/>
        <v>42572.583333333328</v>
      </c>
      <c r="U1319" s="20">
        <f t="shared" si="10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7"/>
        <v>15</v>
      </c>
      <c r="P1320">
        <f t="shared" si="103"/>
        <v>45.41</v>
      </c>
      <c r="Q1320" s="12" t="s">
        <v>8317</v>
      </c>
      <c r="R1320" t="s">
        <v>8319</v>
      </c>
      <c r="S1320" s="16">
        <f t="shared" si="104"/>
        <v>41985.043657407412</v>
      </c>
      <c r="T1320" s="16">
        <f t="shared" si="105"/>
        <v>42015.043657407412</v>
      </c>
      <c r="U1320" s="20">
        <f t="shared" si="10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7"/>
        <v>15</v>
      </c>
      <c r="P1321">
        <f t="shared" si="103"/>
        <v>97.33</v>
      </c>
      <c r="Q1321" s="12" t="s">
        <v>8317</v>
      </c>
      <c r="R1321" t="s">
        <v>8319</v>
      </c>
      <c r="S1321" s="16">
        <f t="shared" si="104"/>
        <v>41816.812094907407</v>
      </c>
      <c r="T1321" s="16">
        <f t="shared" si="105"/>
        <v>41831.666666666664</v>
      </c>
      <c r="U1321" s="20">
        <f t="shared" si="10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7"/>
        <v>1</v>
      </c>
      <c r="P1322">
        <f t="shared" si="103"/>
        <v>167.67</v>
      </c>
      <c r="Q1322" s="12" t="s">
        <v>8317</v>
      </c>
      <c r="R1322" t="s">
        <v>8319</v>
      </c>
      <c r="S1322" s="16">
        <f t="shared" si="104"/>
        <v>42705.690347222218</v>
      </c>
      <c r="T1322" s="16">
        <f t="shared" si="105"/>
        <v>42734.958333333328</v>
      </c>
      <c r="U1322" s="20">
        <f t="shared" si="10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7"/>
        <v>1</v>
      </c>
      <c r="P1323">
        <f t="shared" si="103"/>
        <v>859.86</v>
      </c>
      <c r="Q1323" s="12" t="s">
        <v>8317</v>
      </c>
      <c r="R1323" t="s">
        <v>8319</v>
      </c>
      <c r="S1323" s="16">
        <f t="shared" si="104"/>
        <v>42697.74927083333</v>
      </c>
      <c r="T1323" s="16">
        <f t="shared" si="105"/>
        <v>42727.74927083333</v>
      </c>
      <c r="U1323" s="20">
        <f t="shared" si="10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7"/>
        <v>0</v>
      </c>
      <c r="P1324">
        <f t="shared" si="103"/>
        <v>26.5</v>
      </c>
      <c r="Q1324" s="12" t="s">
        <v>8317</v>
      </c>
      <c r="R1324" t="s">
        <v>8319</v>
      </c>
      <c r="S1324" s="16">
        <f t="shared" si="104"/>
        <v>42115.656539351854</v>
      </c>
      <c r="T1324" s="16">
        <f t="shared" si="105"/>
        <v>42145.656539351854</v>
      </c>
      <c r="U1324" s="20">
        <f t="shared" si="10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7"/>
        <v>9</v>
      </c>
      <c r="P1325">
        <f t="shared" si="103"/>
        <v>30.27</v>
      </c>
      <c r="Q1325" s="12" t="s">
        <v>8317</v>
      </c>
      <c r="R1325" t="s">
        <v>8319</v>
      </c>
      <c r="S1325" s="16">
        <f t="shared" si="104"/>
        <v>42451.698449074072</v>
      </c>
      <c r="T1325" s="16">
        <f t="shared" si="105"/>
        <v>42486.288194444445</v>
      </c>
      <c r="U1325" s="20">
        <f t="shared" si="10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7"/>
        <v>10</v>
      </c>
      <c r="P1326">
        <f t="shared" si="103"/>
        <v>54.67</v>
      </c>
      <c r="Q1326" s="12" t="s">
        <v>8317</v>
      </c>
      <c r="R1326" t="s">
        <v>8319</v>
      </c>
      <c r="S1326" s="16">
        <f t="shared" si="104"/>
        <v>42626.633703703701</v>
      </c>
      <c r="T1326" s="16">
        <f t="shared" si="105"/>
        <v>42656.633703703701</v>
      </c>
      <c r="U1326" s="20">
        <f t="shared" si="10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7"/>
        <v>2</v>
      </c>
      <c r="P1327">
        <f t="shared" si="103"/>
        <v>60.75</v>
      </c>
      <c r="Q1327" s="12" t="s">
        <v>8317</v>
      </c>
      <c r="R1327" t="s">
        <v>8319</v>
      </c>
      <c r="S1327" s="16">
        <f t="shared" si="104"/>
        <v>42704.086053240739</v>
      </c>
      <c r="T1327" s="16">
        <f t="shared" si="105"/>
        <v>42734.086053240739</v>
      </c>
      <c r="U1327" s="20">
        <f t="shared" si="10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7"/>
        <v>1</v>
      </c>
      <c r="P1328">
        <f t="shared" si="103"/>
        <v>102.73</v>
      </c>
      <c r="Q1328" s="12" t="s">
        <v>8317</v>
      </c>
      <c r="R1328" t="s">
        <v>8319</v>
      </c>
      <c r="S1328" s="16">
        <f t="shared" si="104"/>
        <v>41974.791990740734</v>
      </c>
      <c r="T1328" s="16">
        <f t="shared" si="105"/>
        <v>42019.791990740734</v>
      </c>
      <c r="U1328" s="20">
        <f t="shared" si="10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7"/>
        <v>4</v>
      </c>
      <c r="P1329">
        <f t="shared" si="103"/>
        <v>41.59</v>
      </c>
      <c r="Q1329" s="12" t="s">
        <v>8317</v>
      </c>
      <c r="R1329" t="s">
        <v>8319</v>
      </c>
      <c r="S1329" s="16">
        <f t="shared" si="104"/>
        <v>42123.678645833337</v>
      </c>
      <c r="T1329" s="16">
        <f t="shared" si="105"/>
        <v>42153.678645833337</v>
      </c>
      <c r="U1329" s="20">
        <f t="shared" si="10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7"/>
        <v>2</v>
      </c>
      <c r="P1330">
        <f t="shared" si="103"/>
        <v>116.53</v>
      </c>
      <c r="Q1330" s="12" t="s">
        <v>8317</v>
      </c>
      <c r="R1330" t="s">
        <v>8319</v>
      </c>
      <c r="S1330" s="16">
        <f t="shared" si="104"/>
        <v>42612.642754629633</v>
      </c>
      <c r="T1330" s="16">
        <f t="shared" si="105"/>
        <v>42657.642754629633</v>
      </c>
      <c r="U1330" s="20">
        <f t="shared" si="10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7"/>
        <v>1</v>
      </c>
      <c r="P1331">
        <f t="shared" si="103"/>
        <v>45.33</v>
      </c>
      <c r="Q1331" s="12" t="s">
        <v>8317</v>
      </c>
      <c r="R1331" t="s">
        <v>8319</v>
      </c>
      <c r="S1331" s="16">
        <f t="shared" si="104"/>
        <v>41935.221585648149</v>
      </c>
      <c r="T1331" s="16">
        <f t="shared" si="105"/>
        <v>41975.263252314813</v>
      </c>
      <c r="U1331" s="20">
        <f t="shared" si="10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7"/>
        <v>22</v>
      </c>
      <c r="P1332">
        <f t="shared" si="103"/>
        <v>157.46</v>
      </c>
      <c r="Q1332" s="12" t="s">
        <v>8317</v>
      </c>
      <c r="R1332" t="s">
        <v>8319</v>
      </c>
      <c r="S1332" s="16">
        <f t="shared" si="104"/>
        <v>42522.276724537034</v>
      </c>
      <c r="T1332" s="16">
        <f t="shared" si="105"/>
        <v>42553.166666666672</v>
      </c>
      <c r="U1332" s="20">
        <f t="shared" si="10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7"/>
        <v>1</v>
      </c>
      <c r="P1333">
        <f t="shared" si="103"/>
        <v>100.5</v>
      </c>
      <c r="Q1333" s="12" t="s">
        <v>8317</v>
      </c>
      <c r="R1333" t="s">
        <v>8319</v>
      </c>
      <c r="S1333" s="16">
        <f t="shared" si="104"/>
        <v>42569.50409722222</v>
      </c>
      <c r="T1333" s="16">
        <f t="shared" si="105"/>
        <v>42599.50409722222</v>
      </c>
      <c r="U1333" s="20">
        <f t="shared" si="10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7"/>
        <v>0</v>
      </c>
      <c r="P1334">
        <f t="shared" si="103"/>
        <v>0</v>
      </c>
      <c r="Q1334" s="12" t="s">
        <v>8317</v>
      </c>
      <c r="R1334" t="s">
        <v>8319</v>
      </c>
      <c r="S1334" s="16">
        <f t="shared" si="104"/>
        <v>42732.060277777782</v>
      </c>
      <c r="T1334" s="16">
        <f t="shared" si="105"/>
        <v>42762.060277777782</v>
      </c>
      <c r="U1334" s="20">
        <f t="shared" si="10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7"/>
        <v>0</v>
      </c>
      <c r="P1335">
        <f t="shared" si="103"/>
        <v>0</v>
      </c>
      <c r="Q1335" s="12" t="s">
        <v>8317</v>
      </c>
      <c r="R1335" t="s">
        <v>8319</v>
      </c>
      <c r="S1335" s="16">
        <f t="shared" si="104"/>
        <v>41806.106770833336</v>
      </c>
      <c r="T1335" s="16">
        <f t="shared" si="105"/>
        <v>41836.106770833336</v>
      </c>
      <c r="U1335" s="20">
        <f t="shared" si="10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7"/>
        <v>11</v>
      </c>
      <c r="P1336">
        <f t="shared" si="103"/>
        <v>51.82</v>
      </c>
      <c r="Q1336" s="12" t="s">
        <v>8317</v>
      </c>
      <c r="R1336" t="s">
        <v>8319</v>
      </c>
      <c r="S1336" s="16">
        <f t="shared" si="104"/>
        <v>42410.774155092593</v>
      </c>
      <c r="T1336" s="16">
        <f t="shared" si="105"/>
        <v>42440.774155092593</v>
      </c>
      <c r="U1336" s="20">
        <f t="shared" si="10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7"/>
        <v>20</v>
      </c>
      <c r="P1337">
        <f t="shared" si="103"/>
        <v>308.75</v>
      </c>
      <c r="Q1337" s="12" t="s">
        <v>8317</v>
      </c>
      <c r="R1337" t="s">
        <v>8319</v>
      </c>
      <c r="S1337" s="16">
        <f t="shared" si="104"/>
        <v>42313.936365740738</v>
      </c>
      <c r="T1337" s="16">
        <f t="shared" si="105"/>
        <v>42343.936365740738</v>
      </c>
      <c r="U1337" s="20">
        <f t="shared" si="10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7"/>
        <v>85</v>
      </c>
      <c r="P1338">
        <f t="shared" si="103"/>
        <v>379.23</v>
      </c>
      <c r="Q1338" s="12" t="s">
        <v>8317</v>
      </c>
      <c r="R1338" t="s">
        <v>8319</v>
      </c>
      <c r="S1338" s="16">
        <f t="shared" si="104"/>
        <v>41955.863750000004</v>
      </c>
      <c r="T1338" s="16">
        <f t="shared" si="105"/>
        <v>41990.863750000004</v>
      </c>
      <c r="U1338" s="20">
        <f t="shared" si="10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7"/>
        <v>49</v>
      </c>
      <c r="P1339">
        <f t="shared" si="103"/>
        <v>176.36</v>
      </c>
      <c r="Q1339" s="12" t="s">
        <v>8317</v>
      </c>
      <c r="R1339" t="s">
        <v>8319</v>
      </c>
      <c r="S1339" s="16">
        <f t="shared" si="104"/>
        <v>42767.577303240745</v>
      </c>
      <c r="T1339" s="16">
        <f t="shared" si="105"/>
        <v>42797.577303240745</v>
      </c>
      <c r="U1339" s="20">
        <f t="shared" si="10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7"/>
        <v>3</v>
      </c>
      <c r="P1340">
        <f t="shared" si="103"/>
        <v>66.069999999999993</v>
      </c>
      <c r="Q1340" s="12" t="s">
        <v>8317</v>
      </c>
      <c r="R1340" t="s">
        <v>8319</v>
      </c>
      <c r="S1340" s="16">
        <f t="shared" si="104"/>
        <v>42188.803622685184</v>
      </c>
      <c r="T1340" s="16">
        <f t="shared" si="105"/>
        <v>42218.803622685184</v>
      </c>
      <c r="U1340" s="20">
        <f t="shared" si="10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7"/>
        <v>7</v>
      </c>
      <c r="P1341">
        <f t="shared" si="103"/>
        <v>89.65</v>
      </c>
      <c r="Q1341" s="12" t="s">
        <v>8317</v>
      </c>
      <c r="R1341" t="s">
        <v>8319</v>
      </c>
      <c r="S1341" s="16">
        <f t="shared" si="104"/>
        <v>41936.647164351853</v>
      </c>
      <c r="T1341" s="16">
        <f t="shared" si="105"/>
        <v>41981.688831018517</v>
      </c>
      <c r="U1341" s="20">
        <f t="shared" si="10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7"/>
        <v>0</v>
      </c>
      <c r="P1342">
        <f t="shared" si="103"/>
        <v>0</v>
      </c>
      <c r="Q1342" s="12" t="s">
        <v>8317</v>
      </c>
      <c r="R1342" t="s">
        <v>8319</v>
      </c>
      <c r="S1342" s="16">
        <f t="shared" si="104"/>
        <v>41836.595520833333</v>
      </c>
      <c r="T1342" s="16">
        <f t="shared" si="105"/>
        <v>41866.595520833333</v>
      </c>
      <c r="U1342" s="20">
        <f t="shared" si="10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7"/>
        <v>70</v>
      </c>
      <c r="P1343">
        <f t="shared" si="103"/>
        <v>382.39</v>
      </c>
      <c r="Q1343" s="12" t="s">
        <v>8317</v>
      </c>
      <c r="R1343" t="s">
        <v>8319</v>
      </c>
      <c r="S1343" s="16">
        <f t="shared" si="104"/>
        <v>42612.624039351853</v>
      </c>
      <c r="T1343" s="16">
        <f t="shared" si="105"/>
        <v>42644.624039351853</v>
      </c>
      <c r="U1343" s="20">
        <f t="shared" si="10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7"/>
        <v>0</v>
      </c>
      <c r="P1344">
        <f t="shared" si="103"/>
        <v>100</v>
      </c>
      <c r="Q1344" s="12" t="s">
        <v>8317</v>
      </c>
      <c r="R1344" t="s">
        <v>8319</v>
      </c>
      <c r="S1344" s="16">
        <f t="shared" si="104"/>
        <v>42172.816423611104</v>
      </c>
      <c r="T1344" s="16">
        <f t="shared" si="105"/>
        <v>42202.816423611104</v>
      </c>
      <c r="U1344" s="20">
        <f t="shared" si="10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7"/>
        <v>102</v>
      </c>
      <c r="P1345">
        <f t="shared" si="103"/>
        <v>158.36000000000001</v>
      </c>
      <c r="Q1345" s="12" t="s">
        <v>8317</v>
      </c>
      <c r="R1345" t="s">
        <v>8319</v>
      </c>
      <c r="S1345" s="16">
        <f t="shared" si="104"/>
        <v>42542.526423611111</v>
      </c>
      <c r="T1345" s="16">
        <f t="shared" si="105"/>
        <v>42601.165972222225</v>
      </c>
      <c r="U1345" s="20">
        <f t="shared" si="10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7"/>
        <v>378</v>
      </c>
      <c r="P1346">
        <f t="shared" si="103"/>
        <v>40.76</v>
      </c>
      <c r="Q1346" s="12" t="s">
        <v>8320</v>
      </c>
      <c r="R1346" t="s">
        <v>8321</v>
      </c>
      <c r="S1346" s="16">
        <f t="shared" si="104"/>
        <v>42522.789803240739</v>
      </c>
      <c r="T1346" s="16">
        <f t="shared" si="105"/>
        <v>42551.789803240739</v>
      </c>
      <c r="U1346" s="20">
        <f t="shared" si="10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7"/>
        <v>125</v>
      </c>
      <c r="P1347">
        <f t="shared" ref="P1347:P1410" si="108">IFERROR(ROUND(E1347/L1347, 2), 0)</f>
        <v>53.57</v>
      </c>
      <c r="Q1347" s="12" t="s">
        <v>8320</v>
      </c>
      <c r="R1347" t="s">
        <v>8321</v>
      </c>
      <c r="S1347" s="16">
        <f t="shared" ref="S1347:S1410" si="109">(((J1347/60)/60)/24)+DATE(1970,1,1)</f>
        <v>41799.814340277779</v>
      </c>
      <c r="T1347" s="16">
        <f t="shared" ref="T1347:T1410" si="110">(((I1347/60)/60)/24)+DATE(1970,1,1)</f>
        <v>41834.814340277779</v>
      </c>
      <c r="U1347" s="20">
        <f t="shared" ref="U1347:U1410" si="111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7"/>
        <v>147</v>
      </c>
      <c r="P1348">
        <f t="shared" si="108"/>
        <v>48.45</v>
      </c>
      <c r="Q1348" s="12" t="s">
        <v>8320</v>
      </c>
      <c r="R1348" t="s">
        <v>8321</v>
      </c>
      <c r="S1348" s="16">
        <f t="shared" si="109"/>
        <v>41422.075821759259</v>
      </c>
      <c r="T1348" s="16">
        <f t="shared" si="110"/>
        <v>41452.075821759259</v>
      </c>
      <c r="U1348" s="20">
        <f t="shared" si="11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7"/>
        <v>102</v>
      </c>
      <c r="P1349">
        <f t="shared" si="108"/>
        <v>82.42</v>
      </c>
      <c r="Q1349" s="12" t="s">
        <v>8320</v>
      </c>
      <c r="R1349" t="s">
        <v>8321</v>
      </c>
      <c r="S1349" s="16">
        <f t="shared" si="109"/>
        <v>42040.638020833328</v>
      </c>
      <c r="T1349" s="16">
        <f t="shared" si="110"/>
        <v>42070.638020833328</v>
      </c>
      <c r="U1349" s="20">
        <f t="shared" si="11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7"/>
        <v>102</v>
      </c>
      <c r="P1350">
        <f t="shared" si="108"/>
        <v>230.19</v>
      </c>
      <c r="Q1350" s="12" t="s">
        <v>8320</v>
      </c>
      <c r="R1350" t="s">
        <v>8321</v>
      </c>
      <c r="S1350" s="16">
        <f t="shared" si="109"/>
        <v>41963.506168981476</v>
      </c>
      <c r="T1350" s="16">
        <f t="shared" si="110"/>
        <v>41991.506168981476</v>
      </c>
      <c r="U1350" s="20">
        <f t="shared" si="11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7"/>
        <v>204</v>
      </c>
      <c r="P1351">
        <f t="shared" si="108"/>
        <v>59.36</v>
      </c>
      <c r="Q1351" s="12" t="s">
        <v>8320</v>
      </c>
      <c r="R1351" t="s">
        <v>8321</v>
      </c>
      <c r="S1351" s="16">
        <f t="shared" si="109"/>
        <v>42317.33258101852</v>
      </c>
      <c r="T1351" s="16">
        <f t="shared" si="110"/>
        <v>42354.290972222225</v>
      </c>
      <c r="U1351" s="20">
        <f t="shared" si="11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7"/>
        <v>104</v>
      </c>
      <c r="P1352">
        <f t="shared" si="108"/>
        <v>66.7</v>
      </c>
      <c r="Q1352" s="12" t="s">
        <v>8320</v>
      </c>
      <c r="R1352" t="s">
        <v>8321</v>
      </c>
      <c r="S1352" s="16">
        <f t="shared" si="109"/>
        <v>42334.013124999998</v>
      </c>
      <c r="T1352" s="16">
        <f t="shared" si="110"/>
        <v>42364.013124999998</v>
      </c>
      <c r="U1352" s="20">
        <f t="shared" si="11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7"/>
        <v>101</v>
      </c>
      <c r="P1353">
        <f t="shared" si="108"/>
        <v>168.78</v>
      </c>
      <c r="Q1353" s="12" t="s">
        <v>8320</v>
      </c>
      <c r="R1353" t="s">
        <v>8321</v>
      </c>
      <c r="S1353" s="16">
        <f t="shared" si="109"/>
        <v>42382.74009259259</v>
      </c>
      <c r="T1353" s="16">
        <f t="shared" si="110"/>
        <v>42412.74009259259</v>
      </c>
      <c r="U1353" s="20">
        <f t="shared" si="11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7"/>
        <v>136</v>
      </c>
      <c r="P1354">
        <f t="shared" si="108"/>
        <v>59.97</v>
      </c>
      <c r="Q1354" s="12" t="s">
        <v>8320</v>
      </c>
      <c r="R1354" t="s">
        <v>8321</v>
      </c>
      <c r="S1354" s="16">
        <f t="shared" si="109"/>
        <v>42200.578310185185</v>
      </c>
      <c r="T1354" s="16">
        <f t="shared" si="110"/>
        <v>42252.165972222225</v>
      </c>
      <c r="U1354" s="20">
        <f t="shared" si="11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7"/>
        <v>134</v>
      </c>
      <c r="P1355">
        <f t="shared" si="108"/>
        <v>31.81</v>
      </c>
      <c r="Q1355" s="12" t="s">
        <v>8320</v>
      </c>
      <c r="R1355" t="s">
        <v>8321</v>
      </c>
      <c r="S1355" s="16">
        <f t="shared" si="109"/>
        <v>41309.11791666667</v>
      </c>
      <c r="T1355" s="16">
        <f t="shared" si="110"/>
        <v>41344</v>
      </c>
      <c r="U1355" s="20">
        <f t="shared" si="11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7"/>
        <v>130</v>
      </c>
      <c r="P1356">
        <f t="shared" si="108"/>
        <v>24.42</v>
      </c>
      <c r="Q1356" s="12" t="s">
        <v>8320</v>
      </c>
      <c r="R1356" t="s">
        <v>8321</v>
      </c>
      <c r="S1356" s="16">
        <f t="shared" si="109"/>
        <v>42502.807627314818</v>
      </c>
      <c r="T1356" s="16">
        <f t="shared" si="110"/>
        <v>42532.807627314818</v>
      </c>
      <c r="U1356" s="20">
        <f t="shared" si="11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7"/>
        <v>123</v>
      </c>
      <c r="P1357">
        <f t="shared" si="108"/>
        <v>25.35</v>
      </c>
      <c r="Q1357" s="12" t="s">
        <v>8320</v>
      </c>
      <c r="R1357" t="s">
        <v>8321</v>
      </c>
      <c r="S1357" s="16">
        <f t="shared" si="109"/>
        <v>41213.254687499997</v>
      </c>
      <c r="T1357" s="16">
        <f t="shared" si="110"/>
        <v>41243.416666666664</v>
      </c>
      <c r="U1357" s="20">
        <f t="shared" si="11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7"/>
        <v>183</v>
      </c>
      <c r="P1358">
        <f t="shared" si="108"/>
        <v>71.44</v>
      </c>
      <c r="Q1358" s="12" t="s">
        <v>8320</v>
      </c>
      <c r="R1358" t="s">
        <v>8321</v>
      </c>
      <c r="S1358" s="16">
        <f t="shared" si="109"/>
        <v>41430.038888888892</v>
      </c>
      <c r="T1358" s="16">
        <f t="shared" si="110"/>
        <v>41460.038888888892</v>
      </c>
      <c r="U1358" s="20">
        <f t="shared" si="11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7"/>
        <v>125</v>
      </c>
      <c r="P1359">
        <f t="shared" si="108"/>
        <v>38.549999999999997</v>
      </c>
      <c r="Q1359" s="12" t="s">
        <v>8320</v>
      </c>
      <c r="R1359" t="s">
        <v>8321</v>
      </c>
      <c r="S1359" s="16">
        <f t="shared" si="109"/>
        <v>41304.962233796294</v>
      </c>
      <c r="T1359" s="16">
        <f t="shared" si="110"/>
        <v>41334.249305555553</v>
      </c>
      <c r="U1359" s="20">
        <f t="shared" si="11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7"/>
        <v>112</v>
      </c>
      <c r="P1360">
        <f t="shared" si="108"/>
        <v>68.37</v>
      </c>
      <c r="Q1360" s="12" t="s">
        <v>8320</v>
      </c>
      <c r="R1360" t="s">
        <v>8321</v>
      </c>
      <c r="S1360" s="16">
        <f t="shared" si="109"/>
        <v>40689.570868055554</v>
      </c>
      <c r="T1360" s="16">
        <f t="shared" si="110"/>
        <v>40719.570868055554</v>
      </c>
      <c r="U1360" s="20">
        <f t="shared" si="11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7"/>
        <v>116</v>
      </c>
      <c r="P1361">
        <f t="shared" si="108"/>
        <v>40.21</v>
      </c>
      <c r="Q1361" s="12" t="s">
        <v>8320</v>
      </c>
      <c r="R1361" t="s">
        <v>8321</v>
      </c>
      <c r="S1361" s="16">
        <f t="shared" si="109"/>
        <v>40668.814699074072</v>
      </c>
      <c r="T1361" s="16">
        <f t="shared" si="110"/>
        <v>40730.814699074072</v>
      </c>
      <c r="U1361" s="20">
        <f t="shared" si="11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7"/>
        <v>173</v>
      </c>
      <c r="P1362">
        <f t="shared" si="108"/>
        <v>32.07</v>
      </c>
      <c r="Q1362" s="12" t="s">
        <v>8320</v>
      </c>
      <c r="R1362" t="s">
        <v>8321</v>
      </c>
      <c r="S1362" s="16">
        <f t="shared" si="109"/>
        <v>41095.900694444441</v>
      </c>
      <c r="T1362" s="16">
        <f t="shared" si="110"/>
        <v>41123.900694444441</v>
      </c>
      <c r="U1362" s="20">
        <f t="shared" si="11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7"/>
        <v>126</v>
      </c>
      <c r="P1363">
        <f t="shared" si="108"/>
        <v>28.63</v>
      </c>
      <c r="Q1363" s="12" t="s">
        <v>8320</v>
      </c>
      <c r="R1363" t="s">
        <v>8321</v>
      </c>
      <c r="S1363" s="16">
        <f t="shared" si="109"/>
        <v>41781.717268518521</v>
      </c>
      <c r="T1363" s="16">
        <f t="shared" si="110"/>
        <v>41811.717268518521</v>
      </c>
      <c r="U1363" s="20">
        <f t="shared" si="11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7"/>
        <v>109</v>
      </c>
      <c r="P1364">
        <f t="shared" si="108"/>
        <v>43.64</v>
      </c>
      <c r="Q1364" s="12" t="s">
        <v>8320</v>
      </c>
      <c r="R1364" t="s">
        <v>8321</v>
      </c>
      <c r="S1364" s="16">
        <f t="shared" si="109"/>
        <v>41464.934386574074</v>
      </c>
      <c r="T1364" s="16">
        <f t="shared" si="110"/>
        <v>41524.934386574074</v>
      </c>
      <c r="U1364" s="20">
        <f t="shared" si="11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7"/>
        <v>100</v>
      </c>
      <c r="P1365">
        <f t="shared" si="108"/>
        <v>40</v>
      </c>
      <c r="Q1365" s="12" t="s">
        <v>8320</v>
      </c>
      <c r="R1365" t="s">
        <v>8321</v>
      </c>
      <c r="S1365" s="16">
        <f t="shared" si="109"/>
        <v>42396.8440625</v>
      </c>
      <c r="T1365" s="16">
        <f t="shared" si="110"/>
        <v>42415.332638888889</v>
      </c>
      <c r="U1365" s="20">
        <f t="shared" si="11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7"/>
        <v>119</v>
      </c>
      <c r="P1366">
        <f t="shared" si="108"/>
        <v>346.04</v>
      </c>
      <c r="Q1366" s="12" t="s">
        <v>8323</v>
      </c>
      <c r="R1366" t="s">
        <v>8324</v>
      </c>
      <c r="S1366" s="16">
        <f t="shared" si="109"/>
        <v>41951.695671296293</v>
      </c>
      <c r="T1366" s="16">
        <f t="shared" si="110"/>
        <v>42011.6956712963</v>
      </c>
      <c r="U1366" s="20">
        <f t="shared" si="11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7"/>
        <v>100</v>
      </c>
      <c r="P1367">
        <f t="shared" si="108"/>
        <v>81.739999999999995</v>
      </c>
      <c r="Q1367" s="12" t="s">
        <v>8323</v>
      </c>
      <c r="R1367" t="s">
        <v>8324</v>
      </c>
      <c r="S1367" s="16">
        <f t="shared" si="109"/>
        <v>42049.733240740738</v>
      </c>
      <c r="T1367" s="16">
        <f t="shared" si="110"/>
        <v>42079.691574074073</v>
      </c>
      <c r="U1367" s="20">
        <f t="shared" si="11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7"/>
        <v>126</v>
      </c>
      <c r="P1368">
        <f t="shared" si="108"/>
        <v>64.540000000000006</v>
      </c>
      <c r="Q1368" s="12" t="s">
        <v>8323</v>
      </c>
      <c r="R1368" t="s">
        <v>8324</v>
      </c>
      <c r="S1368" s="16">
        <f t="shared" si="109"/>
        <v>41924.996099537035</v>
      </c>
      <c r="T1368" s="16">
        <f t="shared" si="110"/>
        <v>41970.037766203706</v>
      </c>
      <c r="U1368" s="20">
        <f t="shared" si="11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7"/>
        <v>114</v>
      </c>
      <c r="P1369">
        <f t="shared" si="108"/>
        <v>63.48</v>
      </c>
      <c r="Q1369" s="12" t="s">
        <v>8323</v>
      </c>
      <c r="R1369" t="s">
        <v>8324</v>
      </c>
      <c r="S1369" s="16">
        <f t="shared" si="109"/>
        <v>42292.002893518518</v>
      </c>
      <c r="T1369" s="16">
        <f t="shared" si="110"/>
        <v>42322.044560185182</v>
      </c>
      <c r="U1369" s="20">
        <f t="shared" si="11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7"/>
        <v>111</v>
      </c>
      <c r="P1370">
        <f t="shared" si="108"/>
        <v>63.62</v>
      </c>
      <c r="Q1370" s="12" t="s">
        <v>8323</v>
      </c>
      <c r="R1370" t="s">
        <v>8324</v>
      </c>
      <c r="S1370" s="16">
        <f t="shared" si="109"/>
        <v>42146.190902777773</v>
      </c>
      <c r="T1370" s="16">
        <f t="shared" si="110"/>
        <v>42170.190902777773</v>
      </c>
      <c r="U1370" s="20">
        <f t="shared" si="11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7"/>
        <v>105</v>
      </c>
      <c r="P1371">
        <f t="shared" si="108"/>
        <v>83.97</v>
      </c>
      <c r="Q1371" s="12" t="s">
        <v>8323</v>
      </c>
      <c r="R1371" t="s">
        <v>8324</v>
      </c>
      <c r="S1371" s="16">
        <f t="shared" si="109"/>
        <v>41710.594282407408</v>
      </c>
      <c r="T1371" s="16">
        <f t="shared" si="110"/>
        <v>41740.594282407408</v>
      </c>
      <c r="U1371" s="20">
        <f t="shared" si="11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7"/>
        <v>104</v>
      </c>
      <c r="P1372">
        <f t="shared" si="108"/>
        <v>77.75</v>
      </c>
      <c r="Q1372" s="12" t="s">
        <v>8323</v>
      </c>
      <c r="R1372" t="s">
        <v>8324</v>
      </c>
      <c r="S1372" s="16">
        <f t="shared" si="109"/>
        <v>41548.00335648148</v>
      </c>
      <c r="T1372" s="16">
        <f t="shared" si="110"/>
        <v>41563.00335648148</v>
      </c>
      <c r="U1372" s="20">
        <f t="shared" si="11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7"/>
        <v>107</v>
      </c>
      <c r="P1373">
        <f t="shared" si="108"/>
        <v>107.07</v>
      </c>
      <c r="Q1373" s="12" t="s">
        <v>8323</v>
      </c>
      <c r="R1373" t="s">
        <v>8324</v>
      </c>
      <c r="S1373" s="16">
        <f t="shared" si="109"/>
        <v>42101.758587962962</v>
      </c>
      <c r="T1373" s="16">
        <f t="shared" si="110"/>
        <v>42131.758587962962</v>
      </c>
      <c r="U1373" s="20">
        <f t="shared" si="11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7"/>
        <v>124</v>
      </c>
      <c r="P1374">
        <f t="shared" si="108"/>
        <v>38.75</v>
      </c>
      <c r="Q1374" s="12" t="s">
        <v>8323</v>
      </c>
      <c r="R1374" t="s">
        <v>8324</v>
      </c>
      <c r="S1374" s="16">
        <f t="shared" si="109"/>
        <v>41072.739953703705</v>
      </c>
      <c r="T1374" s="16">
        <f t="shared" si="110"/>
        <v>41102.739953703705</v>
      </c>
      <c r="U1374" s="20">
        <f t="shared" si="11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7"/>
        <v>105</v>
      </c>
      <c r="P1375">
        <f t="shared" si="108"/>
        <v>201.94</v>
      </c>
      <c r="Q1375" s="12" t="s">
        <v>8323</v>
      </c>
      <c r="R1375" t="s">
        <v>8324</v>
      </c>
      <c r="S1375" s="16">
        <f t="shared" si="109"/>
        <v>42704.95177083333</v>
      </c>
      <c r="T1375" s="16">
        <f t="shared" si="110"/>
        <v>42734.95177083333</v>
      </c>
      <c r="U1375" s="20">
        <f t="shared" si="11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7"/>
        <v>189</v>
      </c>
      <c r="P1376">
        <f t="shared" si="108"/>
        <v>43.06</v>
      </c>
      <c r="Q1376" s="12" t="s">
        <v>8323</v>
      </c>
      <c r="R1376" t="s">
        <v>8324</v>
      </c>
      <c r="S1376" s="16">
        <f t="shared" si="109"/>
        <v>42424.161898148144</v>
      </c>
      <c r="T1376" s="16">
        <f t="shared" si="110"/>
        <v>42454.12023148148</v>
      </c>
      <c r="U1376" s="20">
        <f t="shared" si="11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7"/>
        <v>171</v>
      </c>
      <c r="P1377">
        <f t="shared" si="108"/>
        <v>62.87</v>
      </c>
      <c r="Q1377" s="12" t="s">
        <v>8323</v>
      </c>
      <c r="R1377" t="s">
        <v>8324</v>
      </c>
      <c r="S1377" s="16">
        <f t="shared" si="109"/>
        <v>42720.066192129627</v>
      </c>
      <c r="T1377" s="16">
        <f t="shared" si="110"/>
        <v>42750.066192129627</v>
      </c>
      <c r="U1377" s="20">
        <f t="shared" si="11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ref="O1378:O1441" si="112">ROUND(E1378/D1378 * 100,0)</f>
        <v>252</v>
      </c>
      <c r="P1378">
        <f t="shared" si="108"/>
        <v>55.61</v>
      </c>
      <c r="Q1378" s="12" t="s">
        <v>8323</v>
      </c>
      <c r="R1378" t="s">
        <v>8324</v>
      </c>
      <c r="S1378" s="16">
        <f t="shared" si="109"/>
        <v>42677.669050925921</v>
      </c>
      <c r="T1378" s="16">
        <f t="shared" si="110"/>
        <v>42707.710717592592</v>
      </c>
      <c r="U1378" s="20">
        <f t="shared" si="11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2"/>
        <v>116</v>
      </c>
      <c r="P1379">
        <f t="shared" si="108"/>
        <v>48.71</v>
      </c>
      <c r="Q1379" s="12" t="s">
        <v>8323</v>
      </c>
      <c r="R1379" t="s">
        <v>8324</v>
      </c>
      <c r="S1379" s="16">
        <f t="shared" si="109"/>
        <v>42747.219560185185</v>
      </c>
      <c r="T1379" s="16">
        <f t="shared" si="110"/>
        <v>42769.174305555556</v>
      </c>
      <c r="U1379" s="20">
        <f t="shared" si="11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2"/>
        <v>203</v>
      </c>
      <c r="P1380">
        <f t="shared" si="108"/>
        <v>30.58</v>
      </c>
      <c r="Q1380" s="12" t="s">
        <v>8323</v>
      </c>
      <c r="R1380" t="s">
        <v>8324</v>
      </c>
      <c r="S1380" s="16">
        <f t="shared" si="109"/>
        <v>42568.759374999994</v>
      </c>
      <c r="T1380" s="16">
        <f t="shared" si="110"/>
        <v>42583.759374999994</v>
      </c>
      <c r="U1380" s="20">
        <f t="shared" si="11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2"/>
        <v>112</v>
      </c>
      <c r="P1381">
        <f t="shared" si="108"/>
        <v>73.91</v>
      </c>
      <c r="Q1381" s="12" t="s">
        <v>8323</v>
      </c>
      <c r="R1381" t="s">
        <v>8324</v>
      </c>
      <c r="S1381" s="16">
        <f t="shared" si="109"/>
        <v>42130.491620370376</v>
      </c>
      <c r="T1381" s="16">
        <f t="shared" si="110"/>
        <v>42160.491620370376</v>
      </c>
      <c r="U1381" s="20">
        <f t="shared" si="11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2"/>
        <v>424</v>
      </c>
      <c r="P1382">
        <f t="shared" si="108"/>
        <v>21.2</v>
      </c>
      <c r="Q1382" s="12" t="s">
        <v>8323</v>
      </c>
      <c r="R1382" t="s">
        <v>8324</v>
      </c>
      <c r="S1382" s="16">
        <f t="shared" si="109"/>
        <v>42141.762800925921</v>
      </c>
      <c r="T1382" s="16">
        <f t="shared" si="110"/>
        <v>42164.083333333328</v>
      </c>
      <c r="U1382" s="20">
        <f t="shared" si="11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2"/>
        <v>107</v>
      </c>
      <c r="P1383">
        <f t="shared" si="108"/>
        <v>73.36</v>
      </c>
      <c r="Q1383" s="12" t="s">
        <v>8323</v>
      </c>
      <c r="R1383" t="s">
        <v>8324</v>
      </c>
      <c r="S1383" s="16">
        <f t="shared" si="109"/>
        <v>42703.214409722219</v>
      </c>
      <c r="T1383" s="16">
        <f t="shared" si="110"/>
        <v>42733.214409722219</v>
      </c>
      <c r="U1383" s="20">
        <f t="shared" si="11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2"/>
        <v>104</v>
      </c>
      <c r="P1384">
        <f t="shared" si="108"/>
        <v>56.41</v>
      </c>
      <c r="Q1384" s="12" t="s">
        <v>8323</v>
      </c>
      <c r="R1384" t="s">
        <v>8324</v>
      </c>
      <c r="S1384" s="16">
        <f t="shared" si="109"/>
        <v>41370.800185185188</v>
      </c>
      <c r="T1384" s="16">
        <f t="shared" si="110"/>
        <v>41400.800185185188</v>
      </c>
      <c r="U1384" s="20">
        <f t="shared" si="11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2"/>
        <v>212</v>
      </c>
      <c r="P1385">
        <f t="shared" si="108"/>
        <v>50.25</v>
      </c>
      <c r="Q1385" s="12" t="s">
        <v>8323</v>
      </c>
      <c r="R1385" t="s">
        <v>8324</v>
      </c>
      <c r="S1385" s="16">
        <f t="shared" si="109"/>
        <v>42707.074976851851</v>
      </c>
      <c r="T1385" s="16">
        <f t="shared" si="110"/>
        <v>42727.074976851851</v>
      </c>
      <c r="U1385" s="20">
        <f t="shared" si="11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2"/>
        <v>124</v>
      </c>
      <c r="P1386">
        <f t="shared" si="108"/>
        <v>68.94</v>
      </c>
      <c r="Q1386" s="12" t="s">
        <v>8323</v>
      </c>
      <c r="R1386" t="s">
        <v>8324</v>
      </c>
      <c r="S1386" s="16">
        <f t="shared" si="109"/>
        <v>42160.735208333332</v>
      </c>
      <c r="T1386" s="16">
        <f t="shared" si="110"/>
        <v>42190.735208333332</v>
      </c>
      <c r="U1386" s="20">
        <f t="shared" si="11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2"/>
        <v>110</v>
      </c>
      <c r="P1387">
        <f t="shared" si="108"/>
        <v>65.91</v>
      </c>
      <c r="Q1387" s="12" t="s">
        <v>8323</v>
      </c>
      <c r="R1387" t="s">
        <v>8324</v>
      </c>
      <c r="S1387" s="16">
        <f t="shared" si="109"/>
        <v>42433.688900462963</v>
      </c>
      <c r="T1387" s="16">
        <f t="shared" si="110"/>
        <v>42489.507638888885</v>
      </c>
      <c r="U1387" s="20">
        <f t="shared" si="11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2"/>
        <v>219</v>
      </c>
      <c r="P1388">
        <f t="shared" si="108"/>
        <v>62.5</v>
      </c>
      <c r="Q1388" s="12" t="s">
        <v>8323</v>
      </c>
      <c r="R1388" t="s">
        <v>8324</v>
      </c>
      <c r="S1388" s="16">
        <f t="shared" si="109"/>
        <v>42184.646863425922</v>
      </c>
      <c r="T1388" s="16">
        <f t="shared" si="110"/>
        <v>42214.646863425922</v>
      </c>
      <c r="U1388" s="20">
        <f t="shared" si="11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2"/>
        <v>137</v>
      </c>
      <c r="P1389">
        <f t="shared" si="108"/>
        <v>70.06</v>
      </c>
      <c r="Q1389" s="12" t="s">
        <v>8323</v>
      </c>
      <c r="R1389" t="s">
        <v>8324</v>
      </c>
      <c r="S1389" s="16">
        <f t="shared" si="109"/>
        <v>42126.92123842593</v>
      </c>
      <c r="T1389" s="16">
        <f t="shared" si="110"/>
        <v>42158.1875</v>
      </c>
      <c r="U1389" s="20">
        <f t="shared" si="11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2"/>
        <v>135</v>
      </c>
      <c r="P1390">
        <f t="shared" si="108"/>
        <v>60.18</v>
      </c>
      <c r="Q1390" s="12" t="s">
        <v>8323</v>
      </c>
      <c r="R1390" t="s">
        <v>8324</v>
      </c>
      <c r="S1390" s="16">
        <f t="shared" si="109"/>
        <v>42634.614780092597</v>
      </c>
      <c r="T1390" s="16">
        <f t="shared" si="110"/>
        <v>42660.676388888889</v>
      </c>
      <c r="U1390" s="20">
        <f t="shared" si="11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2"/>
        <v>145</v>
      </c>
      <c r="P1391">
        <f t="shared" si="108"/>
        <v>21.38</v>
      </c>
      <c r="Q1391" s="12" t="s">
        <v>8323</v>
      </c>
      <c r="R1391" t="s">
        <v>8324</v>
      </c>
      <c r="S1391" s="16">
        <f t="shared" si="109"/>
        <v>42565.480983796297</v>
      </c>
      <c r="T1391" s="16">
        <f t="shared" si="110"/>
        <v>42595.480983796297</v>
      </c>
      <c r="U1391" s="20">
        <f t="shared" si="11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2"/>
        <v>109</v>
      </c>
      <c r="P1392">
        <f t="shared" si="108"/>
        <v>160.79</v>
      </c>
      <c r="Q1392" s="12" t="s">
        <v>8323</v>
      </c>
      <c r="R1392" t="s">
        <v>8324</v>
      </c>
      <c r="S1392" s="16">
        <f t="shared" si="109"/>
        <v>42087.803310185183</v>
      </c>
      <c r="T1392" s="16">
        <f t="shared" si="110"/>
        <v>42121.716666666667</v>
      </c>
      <c r="U1392" s="20">
        <f t="shared" si="11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2"/>
        <v>110</v>
      </c>
      <c r="P1393">
        <f t="shared" si="108"/>
        <v>42.38</v>
      </c>
      <c r="Q1393" s="12" t="s">
        <v>8323</v>
      </c>
      <c r="R1393" t="s">
        <v>8324</v>
      </c>
      <c r="S1393" s="16">
        <f t="shared" si="109"/>
        <v>42193.650671296295</v>
      </c>
      <c r="T1393" s="16">
        <f t="shared" si="110"/>
        <v>42238.207638888889</v>
      </c>
      <c r="U1393" s="20">
        <f t="shared" si="11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2"/>
        <v>114</v>
      </c>
      <c r="P1394">
        <f t="shared" si="108"/>
        <v>27.32</v>
      </c>
      <c r="Q1394" s="12" t="s">
        <v>8323</v>
      </c>
      <c r="R1394" t="s">
        <v>8324</v>
      </c>
      <c r="S1394" s="16">
        <f t="shared" si="109"/>
        <v>42401.154930555553</v>
      </c>
      <c r="T1394" s="16">
        <f t="shared" si="110"/>
        <v>42432.154930555553</v>
      </c>
      <c r="U1394" s="20">
        <f t="shared" si="11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2"/>
        <v>102</v>
      </c>
      <c r="P1395">
        <f t="shared" si="108"/>
        <v>196.83</v>
      </c>
      <c r="Q1395" s="12" t="s">
        <v>8323</v>
      </c>
      <c r="R1395" t="s">
        <v>8324</v>
      </c>
      <c r="S1395" s="16">
        <f t="shared" si="109"/>
        <v>42553.681979166664</v>
      </c>
      <c r="T1395" s="16">
        <f t="shared" si="110"/>
        <v>42583.681979166664</v>
      </c>
      <c r="U1395" s="20">
        <f t="shared" si="11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2"/>
        <v>122</v>
      </c>
      <c r="P1396">
        <f t="shared" si="108"/>
        <v>53.88</v>
      </c>
      <c r="Q1396" s="12" t="s">
        <v>8323</v>
      </c>
      <c r="R1396" t="s">
        <v>8324</v>
      </c>
      <c r="S1396" s="16">
        <f t="shared" si="109"/>
        <v>42752.144976851851</v>
      </c>
      <c r="T1396" s="16">
        <f t="shared" si="110"/>
        <v>42795.125</v>
      </c>
      <c r="U1396" s="20">
        <f t="shared" si="11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2"/>
        <v>112</v>
      </c>
      <c r="P1397">
        <f t="shared" si="108"/>
        <v>47.76</v>
      </c>
      <c r="Q1397" s="12" t="s">
        <v>8323</v>
      </c>
      <c r="R1397" t="s">
        <v>8324</v>
      </c>
      <c r="S1397" s="16">
        <f t="shared" si="109"/>
        <v>42719.90834490741</v>
      </c>
      <c r="T1397" s="16">
        <f t="shared" si="110"/>
        <v>42749.90834490741</v>
      </c>
      <c r="U1397" s="20">
        <f t="shared" si="11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2"/>
        <v>107</v>
      </c>
      <c r="P1398">
        <f t="shared" si="108"/>
        <v>88.19</v>
      </c>
      <c r="Q1398" s="12" t="s">
        <v>8323</v>
      </c>
      <c r="R1398" t="s">
        <v>8324</v>
      </c>
      <c r="S1398" s="16">
        <f t="shared" si="109"/>
        <v>42018.99863425926</v>
      </c>
      <c r="T1398" s="16">
        <f t="shared" si="110"/>
        <v>42048.99863425926</v>
      </c>
      <c r="U1398" s="20">
        <f t="shared" si="11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2"/>
        <v>114</v>
      </c>
      <c r="P1399">
        <f t="shared" si="108"/>
        <v>72.06</v>
      </c>
      <c r="Q1399" s="12" t="s">
        <v>8323</v>
      </c>
      <c r="R1399" t="s">
        <v>8324</v>
      </c>
      <c r="S1399" s="16">
        <f t="shared" si="109"/>
        <v>42640.917939814812</v>
      </c>
      <c r="T1399" s="16">
        <f t="shared" si="110"/>
        <v>42670.888194444444</v>
      </c>
      <c r="U1399" s="20">
        <f t="shared" si="11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2"/>
        <v>110</v>
      </c>
      <c r="P1400">
        <f t="shared" si="108"/>
        <v>74.25</v>
      </c>
      <c r="Q1400" s="12" t="s">
        <v>8323</v>
      </c>
      <c r="R1400" t="s">
        <v>8324</v>
      </c>
      <c r="S1400" s="16">
        <f t="shared" si="109"/>
        <v>42526.874236111107</v>
      </c>
      <c r="T1400" s="16">
        <f t="shared" si="110"/>
        <v>42556.874236111107</v>
      </c>
      <c r="U1400" s="20">
        <f t="shared" si="11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2"/>
        <v>126</v>
      </c>
      <c r="P1401">
        <f t="shared" si="108"/>
        <v>61.7</v>
      </c>
      <c r="Q1401" s="12" t="s">
        <v>8323</v>
      </c>
      <c r="R1401" t="s">
        <v>8324</v>
      </c>
      <c r="S1401" s="16">
        <f t="shared" si="109"/>
        <v>41889.004317129627</v>
      </c>
      <c r="T1401" s="16">
        <f t="shared" si="110"/>
        <v>41919.004317129627</v>
      </c>
      <c r="U1401" s="20">
        <f t="shared" si="11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2"/>
        <v>167</v>
      </c>
      <c r="P1402">
        <f t="shared" si="108"/>
        <v>17.239999999999998</v>
      </c>
      <c r="Q1402" s="12" t="s">
        <v>8323</v>
      </c>
      <c r="R1402" t="s">
        <v>8324</v>
      </c>
      <c r="S1402" s="16">
        <f t="shared" si="109"/>
        <v>42498.341122685189</v>
      </c>
      <c r="T1402" s="16">
        <f t="shared" si="110"/>
        <v>42533.229166666672</v>
      </c>
      <c r="U1402" s="20">
        <f t="shared" si="11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2"/>
        <v>497</v>
      </c>
      <c r="P1403">
        <f t="shared" si="108"/>
        <v>51.72</v>
      </c>
      <c r="Q1403" s="12" t="s">
        <v>8323</v>
      </c>
      <c r="R1403" t="s">
        <v>8324</v>
      </c>
      <c r="S1403" s="16">
        <f t="shared" si="109"/>
        <v>41399.99622685185</v>
      </c>
      <c r="T1403" s="16">
        <f t="shared" si="110"/>
        <v>41420.99622685185</v>
      </c>
      <c r="U1403" s="20">
        <f t="shared" si="11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2"/>
        <v>109</v>
      </c>
      <c r="P1404">
        <f t="shared" si="108"/>
        <v>24.15</v>
      </c>
      <c r="Q1404" s="12" t="s">
        <v>8323</v>
      </c>
      <c r="R1404" t="s">
        <v>8324</v>
      </c>
      <c r="S1404" s="16">
        <f t="shared" si="109"/>
        <v>42065.053368055553</v>
      </c>
      <c r="T1404" s="16">
        <f t="shared" si="110"/>
        <v>42125.011701388896</v>
      </c>
      <c r="U1404" s="20">
        <f t="shared" si="11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2"/>
        <v>103</v>
      </c>
      <c r="P1405">
        <f t="shared" si="108"/>
        <v>62.17</v>
      </c>
      <c r="Q1405" s="12" t="s">
        <v>8323</v>
      </c>
      <c r="R1405" t="s">
        <v>8324</v>
      </c>
      <c r="S1405" s="16">
        <f t="shared" si="109"/>
        <v>41451.062905092593</v>
      </c>
      <c r="T1405" s="16">
        <f t="shared" si="110"/>
        <v>41481.062905092593</v>
      </c>
      <c r="U1405" s="20">
        <f t="shared" si="11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2"/>
        <v>2</v>
      </c>
      <c r="P1406">
        <f t="shared" si="108"/>
        <v>48.2</v>
      </c>
      <c r="Q1406" s="12" t="s">
        <v>8320</v>
      </c>
      <c r="R1406" t="s">
        <v>8339</v>
      </c>
      <c r="S1406" s="16">
        <f t="shared" si="109"/>
        <v>42032.510243055556</v>
      </c>
      <c r="T1406" s="16">
        <f t="shared" si="110"/>
        <v>42057.510243055556</v>
      </c>
      <c r="U1406" s="20">
        <f t="shared" si="11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2"/>
        <v>0</v>
      </c>
      <c r="P1407">
        <f t="shared" si="108"/>
        <v>6.18</v>
      </c>
      <c r="Q1407" s="12" t="s">
        <v>8320</v>
      </c>
      <c r="R1407" t="s">
        <v>8339</v>
      </c>
      <c r="S1407" s="16">
        <f t="shared" si="109"/>
        <v>41941.680567129632</v>
      </c>
      <c r="T1407" s="16">
        <f t="shared" si="110"/>
        <v>41971.722233796296</v>
      </c>
      <c r="U1407" s="20">
        <f t="shared" si="11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2"/>
        <v>0</v>
      </c>
      <c r="P1408">
        <f t="shared" si="108"/>
        <v>5</v>
      </c>
      <c r="Q1408" s="12" t="s">
        <v>8320</v>
      </c>
      <c r="R1408" t="s">
        <v>8339</v>
      </c>
      <c r="S1408" s="16">
        <f t="shared" si="109"/>
        <v>42297.432951388888</v>
      </c>
      <c r="T1408" s="16">
        <f t="shared" si="110"/>
        <v>42350.416666666672</v>
      </c>
      <c r="U1408" s="20">
        <f t="shared" si="11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2"/>
        <v>1</v>
      </c>
      <c r="P1409">
        <f t="shared" si="108"/>
        <v>7.5</v>
      </c>
      <c r="Q1409" s="12" t="s">
        <v>8320</v>
      </c>
      <c r="R1409" t="s">
        <v>8339</v>
      </c>
      <c r="S1409" s="16">
        <f t="shared" si="109"/>
        <v>41838.536782407406</v>
      </c>
      <c r="T1409" s="16">
        <f t="shared" si="110"/>
        <v>41863.536782407406</v>
      </c>
      <c r="U1409" s="20">
        <f t="shared" si="11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2"/>
        <v>7</v>
      </c>
      <c r="P1410">
        <f t="shared" si="108"/>
        <v>12</v>
      </c>
      <c r="Q1410" s="12" t="s">
        <v>8320</v>
      </c>
      <c r="R1410" t="s">
        <v>8339</v>
      </c>
      <c r="S1410" s="16">
        <f t="shared" si="109"/>
        <v>42291.872175925921</v>
      </c>
      <c r="T1410" s="16">
        <f t="shared" si="110"/>
        <v>42321.913842592592</v>
      </c>
      <c r="U1410" s="20">
        <f t="shared" si="111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2"/>
        <v>0</v>
      </c>
      <c r="P1411">
        <f t="shared" ref="P1411:P1474" si="113">IFERROR(ROUND(E1411/L1411, 2), 0)</f>
        <v>0</v>
      </c>
      <c r="Q1411" s="12" t="s">
        <v>8320</v>
      </c>
      <c r="R1411" t="s">
        <v>8339</v>
      </c>
      <c r="S1411" s="16">
        <f t="shared" ref="S1411:S1474" si="114">(((J1411/60)/60)/24)+DATE(1970,1,1)</f>
        <v>41945.133506944447</v>
      </c>
      <c r="T1411" s="16">
        <f t="shared" ref="T1411:T1474" si="115">(((I1411/60)/60)/24)+DATE(1970,1,1)</f>
        <v>42005.175173611111</v>
      </c>
      <c r="U1411" s="20">
        <f t="shared" ref="U1411:U1474" si="116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2"/>
        <v>0</v>
      </c>
      <c r="P1412">
        <f t="shared" si="113"/>
        <v>1</v>
      </c>
      <c r="Q1412" s="12" t="s">
        <v>8320</v>
      </c>
      <c r="R1412" t="s">
        <v>8339</v>
      </c>
      <c r="S1412" s="16">
        <f t="shared" si="114"/>
        <v>42479.318518518514</v>
      </c>
      <c r="T1412" s="16">
        <f t="shared" si="115"/>
        <v>42524.318518518514</v>
      </c>
      <c r="U1412" s="20">
        <f t="shared" si="11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2"/>
        <v>0</v>
      </c>
      <c r="P1413">
        <f t="shared" si="113"/>
        <v>2.33</v>
      </c>
      <c r="Q1413" s="12" t="s">
        <v>8320</v>
      </c>
      <c r="R1413" t="s">
        <v>8339</v>
      </c>
      <c r="S1413" s="16">
        <f t="shared" si="114"/>
        <v>42013.059027777781</v>
      </c>
      <c r="T1413" s="16">
        <f t="shared" si="115"/>
        <v>42041.059027777781</v>
      </c>
      <c r="U1413" s="20">
        <f t="shared" si="11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2"/>
        <v>5</v>
      </c>
      <c r="P1414">
        <f t="shared" si="113"/>
        <v>24.62</v>
      </c>
      <c r="Q1414" s="12" t="s">
        <v>8320</v>
      </c>
      <c r="R1414" t="s">
        <v>8339</v>
      </c>
      <c r="S1414" s="16">
        <f t="shared" si="114"/>
        <v>41947.063645833332</v>
      </c>
      <c r="T1414" s="16">
        <f t="shared" si="115"/>
        <v>41977.063645833332</v>
      </c>
      <c r="U1414" s="20">
        <f t="shared" si="11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2"/>
        <v>5</v>
      </c>
      <c r="P1415">
        <f t="shared" si="113"/>
        <v>100</v>
      </c>
      <c r="Q1415" s="12" t="s">
        <v>8320</v>
      </c>
      <c r="R1415" t="s">
        <v>8339</v>
      </c>
      <c r="S1415" s="16">
        <f t="shared" si="114"/>
        <v>42360.437152777777</v>
      </c>
      <c r="T1415" s="16">
        <f t="shared" si="115"/>
        <v>42420.437152777777</v>
      </c>
      <c r="U1415" s="20">
        <f t="shared" si="11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2"/>
        <v>0</v>
      </c>
      <c r="P1416">
        <f t="shared" si="113"/>
        <v>1</v>
      </c>
      <c r="Q1416" s="12" t="s">
        <v>8320</v>
      </c>
      <c r="R1416" t="s">
        <v>8339</v>
      </c>
      <c r="S1416" s="16">
        <f t="shared" si="114"/>
        <v>42708.25309027778</v>
      </c>
      <c r="T1416" s="16">
        <f t="shared" si="115"/>
        <v>42738.25309027778</v>
      </c>
      <c r="U1416" s="20">
        <f t="shared" si="11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2"/>
        <v>18</v>
      </c>
      <c r="P1417">
        <f t="shared" si="113"/>
        <v>88.89</v>
      </c>
      <c r="Q1417" s="12" t="s">
        <v>8320</v>
      </c>
      <c r="R1417" t="s">
        <v>8339</v>
      </c>
      <c r="S1417" s="16">
        <f t="shared" si="114"/>
        <v>42192.675821759258</v>
      </c>
      <c r="T1417" s="16">
        <f t="shared" si="115"/>
        <v>42232.675821759258</v>
      </c>
      <c r="U1417" s="20">
        <f t="shared" si="11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2"/>
        <v>0</v>
      </c>
      <c r="P1418">
        <f t="shared" si="113"/>
        <v>0</v>
      </c>
      <c r="Q1418" s="12" t="s">
        <v>8320</v>
      </c>
      <c r="R1418" t="s">
        <v>8339</v>
      </c>
      <c r="S1418" s="16">
        <f t="shared" si="114"/>
        <v>42299.926145833335</v>
      </c>
      <c r="T1418" s="16">
        <f t="shared" si="115"/>
        <v>42329.967812499999</v>
      </c>
      <c r="U1418" s="20">
        <f t="shared" si="11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2"/>
        <v>1</v>
      </c>
      <c r="P1419">
        <f t="shared" si="113"/>
        <v>27.5</v>
      </c>
      <c r="Q1419" s="12" t="s">
        <v>8320</v>
      </c>
      <c r="R1419" t="s">
        <v>8339</v>
      </c>
      <c r="S1419" s="16">
        <f t="shared" si="114"/>
        <v>42232.15016203704</v>
      </c>
      <c r="T1419" s="16">
        <f t="shared" si="115"/>
        <v>42262.465972222228</v>
      </c>
      <c r="U1419" s="20">
        <f t="shared" si="11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2"/>
        <v>0</v>
      </c>
      <c r="P1420">
        <f t="shared" si="113"/>
        <v>6</v>
      </c>
      <c r="Q1420" s="12" t="s">
        <v>8320</v>
      </c>
      <c r="R1420" t="s">
        <v>8339</v>
      </c>
      <c r="S1420" s="16">
        <f t="shared" si="114"/>
        <v>42395.456412037034</v>
      </c>
      <c r="T1420" s="16">
        <f t="shared" si="115"/>
        <v>42425.456412037034</v>
      </c>
      <c r="U1420" s="20">
        <f t="shared" si="11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2"/>
        <v>7</v>
      </c>
      <c r="P1421">
        <f t="shared" si="113"/>
        <v>44.5</v>
      </c>
      <c r="Q1421" s="12" t="s">
        <v>8320</v>
      </c>
      <c r="R1421" t="s">
        <v>8339</v>
      </c>
      <c r="S1421" s="16">
        <f t="shared" si="114"/>
        <v>42622.456238425926</v>
      </c>
      <c r="T1421" s="16">
        <f t="shared" si="115"/>
        <v>42652.456238425926</v>
      </c>
      <c r="U1421" s="20">
        <f t="shared" si="11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2"/>
        <v>3</v>
      </c>
      <c r="P1422">
        <f t="shared" si="113"/>
        <v>1</v>
      </c>
      <c r="Q1422" s="12" t="s">
        <v>8320</v>
      </c>
      <c r="R1422" t="s">
        <v>8339</v>
      </c>
      <c r="S1422" s="16">
        <f t="shared" si="114"/>
        <v>42524.667662037042</v>
      </c>
      <c r="T1422" s="16">
        <f t="shared" si="115"/>
        <v>42549.667662037042</v>
      </c>
      <c r="U1422" s="20">
        <f t="shared" si="11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2"/>
        <v>0</v>
      </c>
      <c r="P1423">
        <f t="shared" si="113"/>
        <v>100</v>
      </c>
      <c r="Q1423" s="12" t="s">
        <v>8320</v>
      </c>
      <c r="R1423" t="s">
        <v>8339</v>
      </c>
      <c r="S1423" s="16">
        <f t="shared" si="114"/>
        <v>42013.915613425925</v>
      </c>
      <c r="T1423" s="16">
        <f t="shared" si="115"/>
        <v>42043.915613425925</v>
      </c>
      <c r="U1423" s="20">
        <f t="shared" si="11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2"/>
        <v>0</v>
      </c>
      <c r="P1424">
        <f t="shared" si="113"/>
        <v>13</v>
      </c>
      <c r="Q1424" s="12" t="s">
        <v>8320</v>
      </c>
      <c r="R1424" t="s">
        <v>8339</v>
      </c>
      <c r="S1424" s="16">
        <f t="shared" si="114"/>
        <v>42604.239629629628</v>
      </c>
      <c r="T1424" s="16">
        <f t="shared" si="115"/>
        <v>42634.239629629628</v>
      </c>
      <c r="U1424" s="20">
        <f t="shared" si="11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2"/>
        <v>0</v>
      </c>
      <c r="P1425">
        <f t="shared" si="113"/>
        <v>100</v>
      </c>
      <c r="Q1425" s="12" t="s">
        <v>8320</v>
      </c>
      <c r="R1425" t="s">
        <v>8339</v>
      </c>
      <c r="S1425" s="16">
        <f t="shared" si="114"/>
        <v>42340.360312500001</v>
      </c>
      <c r="T1425" s="16">
        <f t="shared" si="115"/>
        <v>42370.360312500001</v>
      </c>
      <c r="U1425" s="20">
        <f t="shared" si="11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2"/>
        <v>20</v>
      </c>
      <c r="P1426">
        <f t="shared" si="113"/>
        <v>109.07</v>
      </c>
      <c r="Q1426" s="12" t="s">
        <v>8320</v>
      </c>
      <c r="R1426" t="s">
        <v>8339</v>
      </c>
      <c r="S1426" s="16">
        <f t="shared" si="114"/>
        <v>42676.717615740738</v>
      </c>
      <c r="T1426" s="16">
        <f t="shared" si="115"/>
        <v>42689.759282407409</v>
      </c>
      <c r="U1426" s="20">
        <f t="shared" si="11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2"/>
        <v>0</v>
      </c>
      <c r="P1427">
        <f t="shared" si="113"/>
        <v>0</v>
      </c>
      <c r="Q1427" s="12" t="s">
        <v>8320</v>
      </c>
      <c r="R1427" t="s">
        <v>8339</v>
      </c>
      <c r="S1427" s="16">
        <f t="shared" si="114"/>
        <v>42093.131469907406</v>
      </c>
      <c r="T1427" s="16">
        <f t="shared" si="115"/>
        <v>42123.131469907406</v>
      </c>
      <c r="U1427" s="20">
        <f t="shared" si="11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2"/>
        <v>0</v>
      </c>
      <c r="P1428">
        <f t="shared" si="113"/>
        <v>0</v>
      </c>
      <c r="Q1428" s="12" t="s">
        <v>8320</v>
      </c>
      <c r="R1428" t="s">
        <v>8339</v>
      </c>
      <c r="S1428" s="16">
        <f t="shared" si="114"/>
        <v>42180.390277777777</v>
      </c>
      <c r="T1428" s="16">
        <f t="shared" si="115"/>
        <v>42240.390277777777</v>
      </c>
      <c r="U1428" s="20">
        <f t="shared" si="11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2"/>
        <v>8</v>
      </c>
      <c r="P1429">
        <f t="shared" si="113"/>
        <v>104.75</v>
      </c>
      <c r="Q1429" s="12" t="s">
        <v>8320</v>
      </c>
      <c r="R1429" t="s">
        <v>8339</v>
      </c>
      <c r="S1429" s="16">
        <f t="shared" si="114"/>
        <v>42601.851678240739</v>
      </c>
      <c r="T1429" s="16">
        <f t="shared" si="115"/>
        <v>42631.851678240739</v>
      </c>
      <c r="U1429" s="20">
        <f t="shared" si="11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2"/>
        <v>5</v>
      </c>
      <c r="P1430">
        <f t="shared" si="113"/>
        <v>15</v>
      </c>
      <c r="Q1430" s="12" t="s">
        <v>8320</v>
      </c>
      <c r="R1430" t="s">
        <v>8339</v>
      </c>
      <c r="S1430" s="16">
        <f t="shared" si="114"/>
        <v>42432.379826388889</v>
      </c>
      <c r="T1430" s="16">
        <f t="shared" si="115"/>
        <v>42462.338159722218</v>
      </c>
      <c r="U1430" s="20">
        <f t="shared" si="11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2"/>
        <v>0</v>
      </c>
      <c r="P1431">
        <f t="shared" si="113"/>
        <v>0</v>
      </c>
      <c r="Q1431" s="12" t="s">
        <v>8320</v>
      </c>
      <c r="R1431" t="s">
        <v>8339</v>
      </c>
      <c r="S1431" s="16">
        <f t="shared" si="114"/>
        <v>42074.060671296291</v>
      </c>
      <c r="T1431" s="16">
        <f t="shared" si="115"/>
        <v>42104.060671296291</v>
      </c>
      <c r="U1431" s="20">
        <f t="shared" si="11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2"/>
        <v>8</v>
      </c>
      <c r="P1432">
        <f t="shared" si="113"/>
        <v>80.599999999999994</v>
      </c>
      <c r="Q1432" s="12" t="s">
        <v>8320</v>
      </c>
      <c r="R1432" t="s">
        <v>8339</v>
      </c>
      <c r="S1432" s="16">
        <f t="shared" si="114"/>
        <v>41961.813518518517</v>
      </c>
      <c r="T1432" s="16">
        <f t="shared" si="115"/>
        <v>41992.813518518517</v>
      </c>
      <c r="U1432" s="20">
        <f t="shared" si="11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2"/>
        <v>32</v>
      </c>
      <c r="P1433">
        <f t="shared" si="113"/>
        <v>115.55</v>
      </c>
      <c r="Q1433" s="12" t="s">
        <v>8320</v>
      </c>
      <c r="R1433" t="s">
        <v>8339</v>
      </c>
      <c r="S1433" s="16">
        <f t="shared" si="114"/>
        <v>42304.210833333331</v>
      </c>
      <c r="T1433" s="16">
        <f t="shared" si="115"/>
        <v>42334.252500000002</v>
      </c>
      <c r="U1433" s="20">
        <f t="shared" si="11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2"/>
        <v>0</v>
      </c>
      <c r="P1434">
        <f t="shared" si="113"/>
        <v>0</v>
      </c>
      <c r="Q1434" s="12" t="s">
        <v>8320</v>
      </c>
      <c r="R1434" t="s">
        <v>8339</v>
      </c>
      <c r="S1434" s="16">
        <f t="shared" si="114"/>
        <v>42175.780416666668</v>
      </c>
      <c r="T1434" s="16">
        <f t="shared" si="115"/>
        <v>42205.780416666668</v>
      </c>
      <c r="U1434" s="20">
        <f t="shared" si="11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2"/>
        <v>7</v>
      </c>
      <c r="P1435">
        <f t="shared" si="113"/>
        <v>80.5</v>
      </c>
      <c r="Q1435" s="12" t="s">
        <v>8320</v>
      </c>
      <c r="R1435" t="s">
        <v>8339</v>
      </c>
      <c r="S1435" s="16">
        <f t="shared" si="114"/>
        <v>42673.625868055555</v>
      </c>
      <c r="T1435" s="16">
        <f t="shared" si="115"/>
        <v>42714.458333333328</v>
      </c>
      <c r="U1435" s="20">
        <f t="shared" si="11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2"/>
        <v>10</v>
      </c>
      <c r="P1436">
        <f t="shared" si="113"/>
        <v>744.55</v>
      </c>
      <c r="Q1436" s="12" t="s">
        <v>8320</v>
      </c>
      <c r="R1436" t="s">
        <v>8339</v>
      </c>
      <c r="S1436" s="16">
        <f t="shared" si="114"/>
        <v>42142.767106481479</v>
      </c>
      <c r="T1436" s="16">
        <f t="shared" si="115"/>
        <v>42163.625</v>
      </c>
      <c r="U1436" s="20">
        <f t="shared" si="11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2"/>
        <v>0</v>
      </c>
      <c r="P1437">
        <f t="shared" si="113"/>
        <v>7.5</v>
      </c>
      <c r="Q1437" s="12" t="s">
        <v>8320</v>
      </c>
      <c r="R1437" t="s">
        <v>8339</v>
      </c>
      <c r="S1437" s="16">
        <f t="shared" si="114"/>
        <v>42258.780324074076</v>
      </c>
      <c r="T1437" s="16">
        <f t="shared" si="115"/>
        <v>42288.780324074076</v>
      </c>
      <c r="U1437" s="20">
        <f t="shared" si="11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2"/>
        <v>1</v>
      </c>
      <c r="P1438">
        <f t="shared" si="113"/>
        <v>38.5</v>
      </c>
      <c r="Q1438" s="12" t="s">
        <v>8320</v>
      </c>
      <c r="R1438" t="s">
        <v>8339</v>
      </c>
      <c r="S1438" s="16">
        <f t="shared" si="114"/>
        <v>42391.35019675926</v>
      </c>
      <c r="T1438" s="16">
        <f t="shared" si="115"/>
        <v>42421.35019675926</v>
      </c>
      <c r="U1438" s="20">
        <f t="shared" si="11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2"/>
        <v>27</v>
      </c>
      <c r="P1439">
        <f t="shared" si="113"/>
        <v>36.68</v>
      </c>
      <c r="Q1439" s="12" t="s">
        <v>8320</v>
      </c>
      <c r="R1439" t="s">
        <v>8339</v>
      </c>
      <c r="S1439" s="16">
        <f t="shared" si="114"/>
        <v>41796.531701388885</v>
      </c>
      <c r="T1439" s="16">
        <f t="shared" si="115"/>
        <v>41833.207638888889</v>
      </c>
      <c r="U1439" s="20">
        <f t="shared" si="11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2"/>
        <v>3</v>
      </c>
      <c r="P1440">
        <f t="shared" si="113"/>
        <v>75</v>
      </c>
      <c r="Q1440" s="12" t="s">
        <v>8320</v>
      </c>
      <c r="R1440" t="s">
        <v>8339</v>
      </c>
      <c r="S1440" s="16">
        <f t="shared" si="114"/>
        <v>42457.871516203704</v>
      </c>
      <c r="T1440" s="16">
        <f t="shared" si="115"/>
        <v>42487.579861111109</v>
      </c>
      <c r="U1440" s="20">
        <f t="shared" si="11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2"/>
        <v>7</v>
      </c>
      <c r="P1441">
        <f t="shared" si="113"/>
        <v>30</v>
      </c>
      <c r="Q1441" s="12" t="s">
        <v>8320</v>
      </c>
      <c r="R1441" t="s">
        <v>8339</v>
      </c>
      <c r="S1441" s="16">
        <f t="shared" si="114"/>
        <v>42040.829872685179</v>
      </c>
      <c r="T1441" s="16">
        <f t="shared" si="115"/>
        <v>42070.829872685179</v>
      </c>
      <c r="U1441" s="20">
        <f t="shared" si="11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ref="O1442:O1505" si="117">ROUND(E1442/D1442 * 100,0)</f>
        <v>0</v>
      </c>
      <c r="P1442">
        <f t="shared" si="113"/>
        <v>1</v>
      </c>
      <c r="Q1442" s="12" t="s">
        <v>8320</v>
      </c>
      <c r="R1442" t="s">
        <v>8339</v>
      </c>
      <c r="S1442" s="16">
        <f t="shared" si="114"/>
        <v>42486.748414351852</v>
      </c>
      <c r="T1442" s="16">
        <f t="shared" si="115"/>
        <v>42516.748414351852</v>
      </c>
      <c r="U1442" s="20">
        <f t="shared" si="11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7"/>
        <v>1</v>
      </c>
      <c r="P1443">
        <f t="shared" si="113"/>
        <v>673.33</v>
      </c>
      <c r="Q1443" s="12" t="s">
        <v>8320</v>
      </c>
      <c r="R1443" t="s">
        <v>8339</v>
      </c>
      <c r="S1443" s="16">
        <f t="shared" si="114"/>
        <v>42198.765844907408</v>
      </c>
      <c r="T1443" s="16">
        <f t="shared" si="115"/>
        <v>42258.765844907408</v>
      </c>
      <c r="U1443" s="20">
        <f t="shared" si="11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7"/>
        <v>0</v>
      </c>
      <c r="P1444">
        <f t="shared" si="113"/>
        <v>0</v>
      </c>
      <c r="Q1444" s="12" t="s">
        <v>8320</v>
      </c>
      <c r="R1444" t="s">
        <v>8339</v>
      </c>
      <c r="S1444" s="16">
        <f t="shared" si="114"/>
        <v>42485.64534722222</v>
      </c>
      <c r="T1444" s="16">
        <f t="shared" si="115"/>
        <v>42515.64534722222</v>
      </c>
      <c r="U1444" s="20">
        <f t="shared" si="11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7"/>
        <v>0</v>
      </c>
      <c r="P1445">
        <f t="shared" si="113"/>
        <v>0</v>
      </c>
      <c r="Q1445" s="12" t="s">
        <v>8320</v>
      </c>
      <c r="R1445" t="s">
        <v>8339</v>
      </c>
      <c r="S1445" s="16">
        <f t="shared" si="114"/>
        <v>42707.926030092596</v>
      </c>
      <c r="T1445" s="16">
        <f t="shared" si="115"/>
        <v>42737.926030092596</v>
      </c>
      <c r="U1445" s="20">
        <f t="shared" si="11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7"/>
        <v>0</v>
      </c>
      <c r="P1446">
        <f t="shared" si="113"/>
        <v>0</v>
      </c>
      <c r="Q1446" s="12" t="s">
        <v>8320</v>
      </c>
      <c r="R1446" t="s">
        <v>8339</v>
      </c>
      <c r="S1446" s="16">
        <f t="shared" si="114"/>
        <v>42199.873402777783</v>
      </c>
      <c r="T1446" s="16">
        <f t="shared" si="115"/>
        <v>42259.873402777783</v>
      </c>
      <c r="U1446" s="20">
        <f t="shared" si="11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7"/>
        <v>0</v>
      </c>
      <c r="P1447">
        <f t="shared" si="113"/>
        <v>0</v>
      </c>
      <c r="Q1447" s="12" t="s">
        <v>8320</v>
      </c>
      <c r="R1447" t="s">
        <v>8339</v>
      </c>
      <c r="S1447" s="16">
        <f t="shared" si="114"/>
        <v>42139.542303240742</v>
      </c>
      <c r="T1447" s="16">
        <f t="shared" si="115"/>
        <v>42169.542303240742</v>
      </c>
      <c r="U1447" s="20">
        <f t="shared" si="11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7"/>
        <v>0</v>
      </c>
      <c r="P1448">
        <f t="shared" si="113"/>
        <v>0</v>
      </c>
      <c r="Q1448" s="12" t="s">
        <v>8320</v>
      </c>
      <c r="R1448" t="s">
        <v>8339</v>
      </c>
      <c r="S1448" s="16">
        <f t="shared" si="114"/>
        <v>42461.447662037041</v>
      </c>
      <c r="T1448" s="16">
        <f t="shared" si="115"/>
        <v>42481.447662037041</v>
      </c>
      <c r="U1448" s="20">
        <f t="shared" si="11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7"/>
        <v>0</v>
      </c>
      <c r="P1449">
        <f t="shared" si="113"/>
        <v>25</v>
      </c>
      <c r="Q1449" s="12" t="s">
        <v>8320</v>
      </c>
      <c r="R1449" t="s">
        <v>8339</v>
      </c>
      <c r="S1449" s="16">
        <f t="shared" si="114"/>
        <v>42529.730717592596</v>
      </c>
      <c r="T1449" s="16">
        <f t="shared" si="115"/>
        <v>42559.730717592596</v>
      </c>
      <c r="U1449" s="20">
        <f t="shared" si="11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7"/>
        <v>0</v>
      </c>
      <c r="P1450">
        <f t="shared" si="113"/>
        <v>0</v>
      </c>
      <c r="Q1450" s="12" t="s">
        <v>8320</v>
      </c>
      <c r="R1450" t="s">
        <v>8339</v>
      </c>
      <c r="S1450" s="16">
        <f t="shared" si="114"/>
        <v>42115.936550925922</v>
      </c>
      <c r="T1450" s="16">
        <f t="shared" si="115"/>
        <v>42146.225694444445</v>
      </c>
      <c r="U1450" s="20">
        <f t="shared" si="11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7"/>
        <v>0</v>
      </c>
      <c r="P1451">
        <f t="shared" si="113"/>
        <v>0</v>
      </c>
      <c r="Q1451" s="12" t="s">
        <v>8320</v>
      </c>
      <c r="R1451" t="s">
        <v>8339</v>
      </c>
      <c r="S1451" s="16">
        <f t="shared" si="114"/>
        <v>42086.811400462961</v>
      </c>
      <c r="T1451" s="16">
        <f t="shared" si="115"/>
        <v>42134.811400462961</v>
      </c>
      <c r="U1451" s="20">
        <f t="shared" si="11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7"/>
        <v>0</v>
      </c>
      <c r="P1452">
        <f t="shared" si="113"/>
        <v>1</v>
      </c>
      <c r="Q1452" s="12" t="s">
        <v>8320</v>
      </c>
      <c r="R1452" t="s">
        <v>8339</v>
      </c>
      <c r="S1452" s="16">
        <f t="shared" si="114"/>
        <v>42390.171261574069</v>
      </c>
      <c r="T1452" s="16">
        <f t="shared" si="115"/>
        <v>42420.171261574069</v>
      </c>
      <c r="U1452" s="20">
        <f t="shared" si="11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7"/>
        <v>0</v>
      </c>
      <c r="P1453">
        <f t="shared" si="113"/>
        <v>1</v>
      </c>
      <c r="Q1453" s="12" t="s">
        <v>8320</v>
      </c>
      <c r="R1453" t="s">
        <v>8339</v>
      </c>
      <c r="S1453" s="16">
        <f t="shared" si="114"/>
        <v>41931.959016203706</v>
      </c>
      <c r="T1453" s="16">
        <f t="shared" si="115"/>
        <v>41962.00068287037</v>
      </c>
      <c r="U1453" s="20">
        <f t="shared" si="11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7"/>
        <v>0</v>
      </c>
      <c r="P1454">
        <f t="shared" si="113"/>
        <v>0</v>
      </c>
      <c r="Q1454" s="12" t="s">
        <v>8320</v>
      </c>
      <c r="R1454" t="s">
        <v>8339</v>
      </c>
      <c r="S1454" s="16">
        <f t="shared" si="114"/>
        <v>41818.703275462962</v>
      </c>
      <c r="T1454" s="16">
        <f t="shared" si="115"/>
        <v>41848.703275462962</v>
      </c>
      <c r="U1454" s="20">
        <f t="shared" si="11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7"/>
        <v>0</v>
      </c>
      <c r="P1455">
        <f t="shared" si="113"/>
        <v>0</v>
      </c>
      <c r="Q1455" s="12" t="s">
        <v>8320</v>
      </c>
      <c r="R1455" t="s">
        <v>8339</v>
      </c>
      <c r="S1455" s="16">
        <f t="shared" si="114"/>
        <v>42795.696145833332</v>
      </c>
      <c r="T1455" s="16">
        <f t="shared" si="115"/>
        <v>42840.654479166667</v>
      </c>
      <c r="U1455" s="20">
        <f t="shared" si="11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7"/>
        <v>1</v>
      </c>
      <c r="P1456">
        <f t="shared" si="113"/>
        <v>15</v>
      </c>
      <c r="Q1456" s="12" t="s">
        <v>8320</v>
      </c>
      <c r="R1456" t="s">
        <v>8339</v>
      </c>
      <c r="S1456" s="16">
        <f t="shared" si="114"/>
        <v>42463.866666666669</v>
      </c>
      <c r="T1456" s="16">
        <f t="shared" si="115"/>
        <v>42484.915972222225</v>
      </c>
      <c r="U1456" s="20">
        <f t="shared" si="11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7"/>
        <v>11</v>
      </c>
      <c r="P1457">
        <f t="shared" si="113"/>
        <v>225</v>
      </c>
      <c r="Q1457" s="12" t="s">
        <v>8320</v>
      </c>
      <c r="R1457" t="s">
        <v>8339</v>
      </c>
      <c r="S1457" s="16">
        <f t="shared" si="114"/>
        <v>41832.672685185185</v>
      </c>
      <c r="T1457" s="16">
        <f t="shared" si="115"/>
        <v>41887.568749999999</v>
      </c>
      <c r="U1457" s="20">
        <f t="shared" si="11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7"/>
        <v>3</v>
      </c>
      <c r="P1458">
        <f t="shared" si="113"/>
        <v>48.33</v>
      </c>
      <c r="Q1458" s="12" t="s">
        <v>8320</v>
      </c>
      <c r="R1458" t="s">
        <v>8339</v>
      </c>
      <c r="S1458" s="16">
        <f t="shared" si="114"/>
        <v>42708.668576388889</v>
      </c>
      <c r="T1458" s="16">
        <f t="shared" si="115"/>
        <v>42738.668576388889</v>
      </c>
      <c r="U1458" s="20">
        <f t="shared" si="11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7"/>
        <v>0</v>
      </c>
      <c r="P1459">
        <f t="shared" si="113"/>
        <v>0</v>
      </c>
      <c r="Q1459" s="12" t="s">
        <v>8320</v>
      </c>
      <c r="R1459" t="s">
        <v>8339</v>
      </c>
      <c r="S1459" s="16">
        <f t="shared" si="114"/>
        <v>42289.89634259259</v>
      </c>
      <c r="T1459" s="16">
        <f t="shared" si="115"/>
        <v>42319.938009259262</v>
      </c>
      <c r="U1459" s="20">
        <f t="shared" si="11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7"/>
        <v>0</v>
      </c>
      <c r="P1460">
        <f t="shared" si="113"/>
        <v>0</v>
      </c>
      <c r="Q1460" s="12" t="s">
        <v>8320</v>
      </c>
      <c r="R1460" t="s">
        <v>8339</v>
      </c>
      <c r="S1460" s="16">
        <f t="shared" si="114"/>
        <v>41831.705555555556</v>
      </c>
      <c r="T1460" s="16">
        <f t="shared" si="115"/>
        <v>41862.166666666664</v>
      </c>
      <c r="U1460" s="20">
        <f t="shared" si="11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7"/>
        <v>0</v>
      </c>
      <c r="P1461">
        <f t="shared" si="113"/>
        <v>0</v>
      </c>
      <c r="Q1461" s="12" t="s">
        <v>8320</v>
      </c>
      <c r="R1461" t="s">
        <v>8339</v>
      </c>
      <c r="S1461" s="16">
        <f t="shared" si="114"/>
        <v>42312.204814814817</v>
      </c>
      <c r="T1461" s="16">
        <f t="shared" si="115"/>
        <v>42340.725694444445</v>
      </c>
      <c r="U1461" s="20">
        <f t="shared" si="11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7"/>
        <v>0</v>
      </c>
      <c r="P1462">
        <f t="shared" si="113"/>
        <v>0</v>
      </c>
      <c r="Q1462" s="12" t="s">
        <v>8320</v>
      </c>
      <c r="R1462" t="s">
        <v>8339</v>
      </c>
      <c r="S1462" s="16">
        <f t="shared" si="114"/>
        <v>41915.896967592591</v>
      </c>
      <c r="T1462" s="16">
        <f t="shared" si="115"/>
        <v>41973.989583333328</v>
      </c>
      <c r="U1462" s="20">
        <f t="shared" si="11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7"/>
        <v>101</v>
      </c>
      <c r="P1463">
        <f t="shared" si="113"/>
        <v>44.67</v>
      </c>
      <c r="Q1463" s="12" t="s">
        <v>8320</v>
      </c>
      <c r="R1463" t="s">
        <v>8340</v>
      </c>
      <c r="S1463" s="16">
        <f t="shared" si="114"/>
        <v>41899.645300925928</v>
      </c>
      <c r="T1463" s="16">
        <f t="shared" si="115"/>
        <v>41933</v>
      </c>
      <c r="U1463" s="20">
        <f t="shared" si="11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7"/>
        <v>109</v>
      </c>
      <c r="P1464">
        <f t="shared" si="113"/>
        <v>28.94</v>
      </c>
      <c r="Q1464" s="12" t="s">
        <v>8320</v>
      </c>
      <c r="R1464" t="s">
        <v>8340</v>
      </c>
      <c r="S1464" s="16">
        <f t="shared" si="114"/>
        <v>41344.662858796299</v>
      </c>
      <c r="T1464" s="16">
        <f t="shared" si="115"/>
        <v>41374.662858796299</v>
      </c>
      <c r="U1464" s="20">
        <f t="shared" si="11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7"/>
        <v>148</v>
      </c>
      <c r="P1465">
        <f t="shared" si="113"/>
        <v>35.44</v>
      </c>
      <c r="Q1465" s="12" t="s">
        <v>8320</v>
      </c>
      <c r="R1465" t="s">
        <v>8340</v>
      </c>
      <c r="S1465" s="16">
        <f t="shared" si="114"/>
        <v>41326.911319444444</v>
      </c>
      <c r="T1465" s="16">
        <f t="shared" si="115"/>
        <v>41371.869652777779</v>
      </c>
      <c r="U1465" s="20">
        <f t="shared" si="11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7"/>
        <v>163</v>
      </c>
      <c r="P1466">
        <f t="shared" si="113"/>
        <v>34.869999999999997</v>
      </c>
      <c r="Q1466" s="12" t="s">
        <v>8320</v>
      </c>
      <c r="R1466" t="s">
        <v>8340</v>
      </c>
      <c r="S1466" s="16">
        <f t="shared" si="114"/>
        <v>41291.661550925928</v>
      </c>
      <c r="T1466" s="16">
        <f t="shared" si="115"/>
        <v>41321.661550925928</v>
      </c>
      <c r="U1466" s="20">
        <f t="shared" si="11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7"/>
        <v>456</v>
      </c>
      <c r="P1467">
        <f t="shared" si="113"/>
        <v>52.62</v>
      </c>
      <c r="Q1467" s="12" t="s">
        <v>8320</v>
      </c>
      <c r="R1467" t="s">
        <v>8340</v>
      </c>
      <c r="S1467" s="16">
        <f t="shared" si="114"/>
        <v>40959.734398148146</v>
      </c>
      <c r="T1467" s="16">
        <f t="shared" si="115"/>
        <v>40990.125</v>
      </c>
      <c r="U1467" s="20">
        <f t="shared" si="11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7"/>
        <v>108</v>
      </c>
      <c r="P1468">
        <f t="shared" si="113"/>
        <v>69.599999999999994</v>
      </c>
      <c r="Q1468" s="12" t="s">
        <v>8320</v>
      </c>
      <c r="R1468" t="s">
        <v>8340</v>
      </c>
      <c r="S1468" s="16">
        <f t="shared" si="114"/>
        <v>42340.172060185185</v>
      </c>
      <c r="T1468" s="16">
        <f t="shared" si="115"/>
        <v>42381.208333333328</v>
      </c>
      <c r="U1468" s="20">
        <f t="shared" si="11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7"/>
        <v>115</v>
      </c>
      <c r="P1469">
        <f t="shared" si="113"/>
        <v>76.72</v>
      </c>
      <c r="Q1469" s="12" t="s">
        <v>8320</v>
      </c>
      <c r="R1469" t="s">
        <v>8340</v>
      </c>
      <c r="S1469" s="16">
        <f t="shared" si="114"/>
        <v>40933.80190972222</v>
      </c>
      <c r="T1469" s="16">
        <f t="shared" si="115"/>
        <v>40993.760243055556</v>
      </c>
      <c r="U1469" s="20">
        <f t="shared" si="11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7"/>
        <v>102</v>
      </c>
      <c r="P1470">
        <f t="shared" si="113"/>
        <v>33.19</v>
      </c>
      <c r="Q1470" s="12" t="s">
        <v>8320</v>
      </c>
      <c r="R1470" t="s">
        <v>8340</v>
      </c>
      <c r="S1470" s="16">
        <f t="shared" si="114"/>
        <v>40646.014456018522</v>
      </c>
      <c r="T1470" s="16">
        <f t="shared" si="115"/>
        <v>40706.014456018522</v>
      </c>
      <c r="U1470" s="20">
        <f t="shared" si="11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7"/>
        <v>108</v>
      </c>
      <c r="P1471">
        <f t="shared" si="113"/>
        <v>149.46</v>
      </c>
      <c r="Q1471" s="12" t="s">
        <v>8320</v>
      </c>
      <c r="R1471" t="s">
        <v>8340</v>
      </c>
      <c r="S1471" s="16">
        <f t="shared" si="114"/>
        <v>41290.598483796297</v>
      </c>
      <c r="T1471" s="16">
        <f t="shared" si="115"/>
        <v>41320.598483796297</v>
      </c>
      <c r="U1471" s="20">
        <f t="shared" si="11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7"/>
        <v>125</v>
      </c>
      <c r="P1472">
        <f t="shared" si="113"/>
        <v>23.17</v>
      </c>
      <c r="Q1472" s="12" t="s">
        <v>8320</v>
      </c>
      <c r="R1472" t="s">
        <v>8340</v>
      </c>
      <c r="S1472" s="16">
        <f t="shared" si="114"/>
        <v>41250.827118055553</v>
      </c>
      <c r="T1472" s="16">
        <f t="shared" si="115"/>
        <v>41271.827118055553</v>
      </c>
      <c r="U1472" s="20">
        <f t="shared" si="11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7"/>
        <v>104</v>
      </c>
      <c r="P1473">
        <f t="shared" si="113"/>
        <v>96.88</v>
      </c>
      <c r="Q1473" s="12" t="s">
        <v>8320</v>
      </c>
      <c r="R1473" t="s">
        <v>8340</v>
      </c>
      <c r="S1473" s="16">
        <f t="shared" si="114"/>
        <v>42073.957569444443</v>
      </c>
      <c r="T1473" s="16">
        <f t="shared" si="115"/>
        <v>42103.957569444443</v>
      </c>
      <c r="U1473" s="20">
        <f t="shared" si="11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7"/>
        <v>139</v>
      </c>
      <c r="P1474">
        <f t="shared" si="113"/>
        <v>103.2</v>
      </c>
      <c r="Q1474" s="12" t="s">
        <v>8320</v>
      </c>
      <c r="R1474" t="s">
        <v>8340</v>
      </c>
      <c r="S1474" s="16">
        <f t="shared" si="114"/>
        <v>41533.542858796296</v>
      </c>
      <c r="T1474" s="16">
        <f t="shared" si="115"/>
        <v>41563.542858796296</v>
      </c>
      <c r="U1474" s="20">
        <f t="shared" si="116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7"/>
        <v>121</v>
      </c>
      <c r="P1475">
        <f t="shared" ref="P1475:P1538" si="118">IFERROR(ROUND(E1475/L1475, 2), 0)</f>
        <v>38.46</v>
      </c>
      <c r="Q1475" s="12" t="s">
        <v>8320</v>
      </c>
      <c r="R1475" t="s">
        <v>8340</v>
      </c>
      <c r="S1475" s="16">
        <f t="shared" ref="S1475:S1538" si="119">(((J1475/60)/60)/24)+DATE(1970,1,1)</f>
        <v>40939.979618055557</v>
      </c>
      <c r="T1475" s="16">
        <f t="shared" ref="T1475:T1538" si="120">(((I1475/60)/60)/24)+DATE(1970,1,1)</f>
        <v>40969.979618055557</v>
      </c>
      <c r="U1475" s="20">
        <f t="shared" ref="U1475:U1538" si="121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7"/>
        <v>112</v>
      </c>
      <c r="P1476">
        <f t="shared" si="118"/>
        <v>44.32</v>
      </c>
      <c r="Q1476" s="12" t="s">
        <v>8320</v>
      </c>
      <c r="R1476" t="s">
        <v>8340</v>
      </c>
      <c r="S1476" s="16">
        <f t="shared" si="119"/>
        <v>41500.727916666663</v>
      </c>
      <c r="T1476" s="16">
        <f t="shared" si="120"/>
        <v>41530.727916666663</v>
      </c>
      <c r="U1476" s="20">
        <f t="shared" si="12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7"/>
        <v>189</v>
      </c>
      <c r="P1477">
        <f t="shared" si="118"/>
        <v>64.17</v>
      </c>
      <c r="Q1477" s="12" t="s">
        <v>8320</v>
      </c>
      <c r="R1477" t="s">
        <v>8340</v>
      </c>
      <c r="S1477" s="16">
        <f t="shared" si="119"/>
        <v>41960.722951388889</v>
      </c>
      <c r="T1477" s="16">
        <f t="shared" si="120"/>
        <v>41993.207638888889</v>
      </c>
      <c r="U1477" s="20">
        <f t="shared" si="12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7"/>
        <v>662</v>
      </c>
      <c r="P1478">
        <f t="shared" si="118"/>
        <v>43.33</v>
      </c>
      <c r="Q1478" s="12" t="s">
        <v>8320</v>
      </c>
      <c r="R1478" t="s">
        <v>8340</v>
      </c>
      <c r="S1478" s="16">
        <f t="shared" si="119"/>
        <v>40766.041921296295</v>
      </c>
      <c r="T1478" s="16">
        <f t="shared" si="120"/>
        <v>40796.041921296295</v>
      </c>
      <c r="U1478" s="20">
        <f t="shared" si="12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7"/>
        <v>111</v>
      </c>
      <c r="P1479">
        <f t="shared" si="118"/>
        <v>90.5</v>
      </c>
      <c r="Q1479" s="12" t="s">
        <v>8320</v>
      </c>
      <c r="R1479" t="s">
        <v>8340</v>
      </c>
      <c r="S1479" s="16">
        <f t="shared" si="119"/>
        <v>40840.615787037037</v>
      </c>
      <c r="T1479" s="16">
        <f t="shared" si="120"/>
        <v>40900.125</v>
      </c>
      <c r="U1479" s="20">
        <f t="shared" si="12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7"/>
        <v>1182</v>
      </c>
      <c r="P1480">
        <f t="shared" si="118"/>
        <v>29.19</v>
      </c>
      <c r="Q1480" s="12" t="s">
        <v>8320</v>
      </c>
      <c r="R1480" t="s">
        <v>8340</v>
      </c>
      <c r="S1480" s="16">
        <f t="shared" si="119"/>
        <v>41394.871678240743</v>
      </c>
      <c r="T1480" s="16">
        <f t="shared" si="120"/>
        <v>41408.871678240743</v>
      </c>
      <c r="U1480" s="20">
        <f t="shared" si="12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7"/>
        <v>137</v>
      </c>
      <c r="P1481">
        <f t="shared" si="118"/>
        <v>30.96</v>
      </c>
      <c r="Q1481" s="12" t="s">
        <v>8320</v>
      </c>
      <c r="R1481" t="s">
        <v>8340</v>
      </c>
      <c r="S1481" s="16">
        <f t="shared" si="119"/>
        <v>41754.745243055557</v>
      </c>
      <c r="T1481" s="16">
        <f t="shared" si="120"/>
        <v>41769.165972222225</v>
      </c>
      <c r="U1481" s="20">
        <f t="shared" si="12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7"/>
        <v>117</v>
      </c>
      <c r="P1482">
        <f t="shared" si="118"/>
        <v>92.16</v>
      </c>
      <c r="Q1482" s="12" t="s">
        <v>8320</v>
      </c>
      <c r="R1482" t="s">
        <v>8340</v>
      </c>
      <c r="S1482" s="16">
        <f t="shared" si="119"/>
        <v>41464.934016203704</v>
      </c>
      <c r="T1482" s="16">
        <f t="shared" si="120"/>
        <v>41481.708333333336</v>
      </c>
      <c r="U1482" s="20">
        <f t="shared" si="12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7"/>
        <v>2</v>
      </c>
      <c r="P1483">
        <f t="shared" si="118"/>
        <v>17.5</v>
      </c>
      <c r="Q1483" s="12" t="s">
        <v>8320</v>
      </c>
      <c r="R1483" t="s">
        <v>8322</v>
      </c>
      <c r="S1483" s="16">
        <f t="shared" si="119"/>
        <v>41550.922974537039</v>
      </c>
      <c r="T1483" s="16">
        <f t="shared" si="120"/>
        <v>41580.922974537039</v>
      </c>
      <c r="U1483" s="20">
        <f t="shared" si="12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7"/>
        <v>0</v>
      </c>
      <c r="P1484">
        <f t="shared" si="118"/>
        <v>5</v>
      </c>
      <c r="Q1484" s="12" t="s">
        <v>8320</v>
      </c>
      <c r="R1484" t="s">
        <v>8322</v>
      </c>
      <c r="S1484" s="16">
        <f t="shared" si="119"/>
        <v>41136.85805555556</v>
      </c>
      <c r="T1484" s="16">
        <f t="shared" si="120"/>
        <v>41159.32708333333</v>
      </c>
      <c r="U1484" s="20">
        <f t="shared" si="12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7"/>
        <v>1</v>
      </c>
      <c r="P1485">
        <f t="shared" si="118"/>
        <v>25</v>
      </c>
      <c r="Q1485" s="12" t="s">
        <v>8320</v>
      </c>
      <c r="R1485" t="s">
        <v>8322</v>
      </c>
      <c r="S1485" s="16">
        <f t="shared" si="119"/>
        <v>42548.192997685182</v>
      </c>
      <c r="T1485" s="16">
        <f t="shared" si="120"/>
        <v>42573.192997685182</v>
      </c>
      <c r="U1485" s="20">
        <f t="shared" si="12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7"/>
        <v>0</v>
      </c>
      <c r="P1486">
        <f t="shared" si="118"/>
        <v>0</v>
      </c>
      <c r="Q1486" s="12" t="s">
        <v>8320</v>
      </c>
      <c r="R1486" t="s">
        <v>8322</v>
      </c>
      <c r="S1486" s="16">
        <f t="shared" si="119"/>
        <v>41053.200960648144</v>
      </c>
      <c r="T1486" s="16">
        <f t="shared" si="120"/>
        <v>41111.618750000001</v>
      </c>
      <c r="U1486" s="20">
        <f t="shared" si="12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7"/>
        <v>2</v>
      </c>
      <c r="P1487">
        <f t="shared" si="118"/>
        <v>50</v>
      </c>
      <c r="Q1487" s="12" t="s">
        <v>8320</v>
      </c>
      <c r="R1487" t="s">
        <v>8322</v>
      </c>
      <c r="S1487" s="16">
        <f t="shared" si="119"/>
        <v>42130.795983796299</v>
      </c>
      <c r="T1487" s="16">
        <f t="shared" si="120"/>
        <v>42175.795983796299</v>
      </c>
      <c r="U1487" s="20">
        <f t="shared" si="12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7"/>
        <v>0</v>
      </c>
      <c r="P1488">
        <f t="shared" si="118"/>
        <v>16</v>
      </c>
      <c r="Q1488" s="12" t="s">
        <v>8320</v>
      </c>
      <c r="R1488" t="s">
        <v>8322</v>
      </c>
      <c r="S1488" s="16">
        <f t="shared" si="119"/>
        <v>42032.168530092589</v>
      </c>
      <c r="T1488" s="16">
        <f t="shared" si="120"/>
        <v>42062.168530092589</v>
      </c>
      <c r="U1488" s="20">
        <f t="shared" si="12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7"/>
        <v>0</v>
      </c>
      <c r="P1489">
        <f t="shared" si="118"/>
        <v>0</v>
      </c>
      <c r="Q1489" s="12" t="s">
        <v>8320</v>
      </c>
      <c r="R1489" t="s">
        <v>8322</v>
      </c>
      <c r="S1489" s="16">
        <f t="shared" si="119"/>
        <v>42554.917488425926</v>
      </c>
      <c r="T1489" s="16">
        <f t="shared" si="120"/>
        <v>42584.917488425926</v>
      </c>
      <c r="U1489" s="20">
        <f t="shared" si="12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7"/>
        <v>2</v>
      </c>
      <c r="P1490">
        <f t="shared" si="118"/>
        <v>60</v>
      </c>
      <c r="Q1490" s="12" t="s">
        <v>8320</v>
      </c>
      <c r="R1490" t="s">
        <v>8322</v>
      </c>
      <c r="S1490" s="16">
        <f t="shared" si="119"/>
        <v>41614.563194444447</v>
      </c>
      <c r="T1490" s="16">
        <f t="shared" si="120"/>
        <v>41644.563194444447</v>
      </c>
      <c r="U1490" s="20">
        <f t="shared" si="12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7"/>
        <v>0</v>
      </c>
      <c r="P1491">
        <f t="shared" si="118"/>
        <v>0</v>
      </c>
      <c r="Q1491" s="12" t="s">
        <v>8320</v>
      </c>
      <c r="R1491" t="s">
        <v>8322</v>
      </c>
      <c r="S1491" s="16">
        <f t="shared" si="119"/>
        <v>41198.611712962964</v>
      </c>
      <c r="T1491" s="16">
        <f t="shared" si="120"/>
        <v>41228.653379629628</v>
      </c>
      <c r="U1491" s="20">
        <f t="shared" si="12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7"/>
        <v>31</v>
      </c>
      <c r="P1492">
        <f t="shared" si="118"/>
        <v>47.11</v>
      </c>
      <c r="Q1492" s="12" t="s">
        <v>8320</v>
      </c>
      <c r="R1492" t="s">
        <v>8322</v>
      </c>
      <c r="S1492" s="16">
        <f t="shared" si="119"/>
        <v>41520.561041666668</v>
      </c>
      <c r="T1492" s="16">
        <f t="shared" si="120"/>
        <v>41549.561041666668</v>
      </c>
      <c r="U1492" s="20">
        <f t="shared" si="12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7"/>
        <v>8</v>
      </c>
      <c r="P1493">
        <f t="shared" si="118"/>
        <v>100</v>
      </c>
      <c r="Q1493" s="12" t="s">
        <v>8320</v>
      </c>
      <c r="R1493" t="s">
        <v>8322</v>
      </c>
      <c r="S1493" s="16">
        <f t="shared" si="119"/>
        <v>41991.713460648149</v>
      </c>
      <c r="T1493" s="16">
        <f t="shared" si="120"/>
        <v>42050.651388888888</v>
      </c>
      <c r="U1493" s="20">
        <f t="shared" si="12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7"/>
        <v>1</v>
      </c>
      <c r="P1494">
        <f t="shared" si="118"/>
        <v>15</v>
      </c>
      <c r="Q1494" s="12" t="s">
        <v>8320</v>
      </c>
      <c r="R1494" t="s">
        <v>8322</v>
      </c>
      <c r="S1494" s="16">
        <f t="shared" si="119"/>
        <v>40682.884791666671</v>
      </c>
      <c r="T1494" s="16">
        <f t="shared" si="120"/>
        <v>40712.884791666671</v>
      </c>
      <c r="U1494" s="20">
        <f t="shared" si="12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7"/>
        <v>0</v>
      </c>
      <c r="P1495">
        <f t="shared" si="118"/>
        <v>0</v>
      </c>
      <c r="Q1495" s="12" t="s">
        <v>8320</v>
      </c>
      <c r="R1495" t="s">
        <v>8322</v>
      </c>
      <c r="S1495" s="16">
        <f t="shared" si="119"/>
        <v>41411.866608796299</v>
      </c>
      <c r="T1495" s="16">
        <f t="shared" si="120"/>
        <v>41441.866608796299</v>
      </c>
      <c r="U1495" s="20">
        <f t="shared" si="12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7"/>
        <v>9</v>
      </c>
      <c r="P1496">
        <f t="shared" si="118"/>
        <v>40.450000000000003</v>
      </c>
      <c r="Q1496" s="12" t="s">
        <v>8320</v>
      </c>
      <c r="R1496" t="s">
        <v>8322</v>
      </c>
      <c r="S1496" s="16">
        <f t="shared" si="119"/>
        <v>42067.722372685181</v>
      </c>
      <c r="T1496" s="16">
        <f t="shared" si="120"/>
        <v>42097.651388888888</v>
      </c>
      <c r="U1496" s="20">
        <f t="shared" si="12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7"/>
        <v>0</v>
      </c>
      <c r="P1497">
        <f t="shared" si="118"/>
        <v>0</v>
      </c>
      <c r="Q1497" s="12" t="s">
        <v>8320</v>
      </c>
      <c r="R1497" t="s">
        <v>8322</v>
      </c>
      <c r="S1497" s="16">
        <f t="shared" si="119"/>
        <v>40752.789710648147</v>
      </c>
      <c r="T1497" s="16">
        <f t="shared" si="120"/>
        <v>40782.789710648147</v>
      </c>
      <c r="U1497" s="20">
        <f t="shared" si="12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7"/>
        <v>0</v>
      </c>
      <c r="P1498">
        <f t="shared" si="118"/>
        <v>0</v>
      </c>
      <c r="Q1498" s="12" t="s">
        <v>8320</v>
      </c>
      <c r="R1498" t="s">
        <v>8322</v>
      </c>
      <c r="S1498" s="16">
        <f t="shared" si="119"/>
        <v>41838.475219907406</v>
      </c>
      <c r="T1498" s="16">
        <f t="shared" si="120"/>
        <v>41898.475219907406</v>
      </c>
      <c r="U1498" s="20">
        <f t="shared" si="12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7"/>
        <v>0</v>
      </c>
      <c r="P1499">
        <f t="shared" si="118"/>
        <v>1</v>
      </c>
      <c r="Q1499" s="12" t="s">
        <v>8320</v>
      </c>
      <c r="R1499" t="s">
        <v>8322</v>
      </c>
      <c r="S1499" s="16">
        <f t="shared" si="119"/>
        <v>41444.64261574074</v>
      </c>
      <c r="T1499" s="16">
        <f t="shared" si="120"/>
        <v>41486.821527777778</v>
      </c>
      <c r="U1499" s="20">
        <f t="shared" si="12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7"/>
        <v>2</v>
      </c>
      <c r="P1500">
        <f t="shared" si="118"/>
        <v>19</v>
      </c>
      <c r="Q1500" s="12" t="s">
        <v>8320</v>
      </c>
      <c r="R1500" t="s">
        <v>8322</v>
      </c>
      <c r="S1500" s="16">
        <f t="shared" si="119"/>
        <v>41840.983541666668</v>
      </c>
      <c r="T1500" s="16">
        <f t="shared" si="120"/>
        <v>41885.983541666668</v>
      </c>
      <c r="U1500" s="20">
        <f t="shared" si="12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7"/>
        <v>0</v>
      </c>
      <c r="P1501">
        <f t="shared" si="118"/>
        <v>5</v>
      </c>
      <c r="Q1501" s="12" t="s">
        <v>8320</v>
      </c>
      <c r="R1501" t="s">
        <v>8322</v>
      </c>
      <c r="S1501" s="16">
        <f t="shared" si="119"/>
        <v>42527.007326388892</v>
      </c>
      <c r="T1501" s="16">
        <f t="shared" si="120"/>
        <v>42587.007326388892</v>
      </c>
      <c r="U1501" s="20">
        <f t="shared" si="12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7"/>
        <v>25</v>
      </c>
      <c r="P1502">
        <f t="shared" si="118"/>
        <v>46.73</v>
      </c>
      <c r="Q1502" s="12" t="s">
        <v>8320</v>
      </c>
      <c r="R1502" t="s">
        <v>8322</v>
      </c>
      <c r="S1502" s="16">
        <f t="shared" si="119"/>
        <v>41365.904594907406</v>
      </c>
      <c r="T1502" s="16">
        <f t="shared" si="120"/>
        <v>41395.904594907406</v>
      </c>
      <c r="U1502" s="20">
        <f t="shared" si="12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7"/>
        <v>166</v>
      </c>
      <c r="P1503">
        <f t="shared" si="118"/>
        <v>97.73</v>
      </c>
      <c r="Q1503" s="12" t="s">
        <v>8336</v>
      </c>
      <c r="R1503" t="s">
        <v>8337</v>
      </c>
      <c r="S1503" s="16">
        <f t="shared" si="119"/>
        <v>42163.583599537036</v>
      </c>
      <c r="T1503" s="16">
        <f t="shared" si="120"/>
        <v>42193.583599537036</v>
      </c>
      <c r="U1503" s="20">
        <f t="shared" si="12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7"/>
        <v>101</v>
      </c>
      <c r="P1504">
        <f t="shared" si="118"/>
        <v>67.84</v>
      </c>
      <c r="Q1504" s="12" t="s">
        <v>8336</v>
      </c>
      <c r="R1504" t="s">
        <v>8337</v>
      </c>
      <c r="S1504" s="16">
        <f t="shared" si="119"/>
        <v>42426.542592592596</v>
      </c>
      <c r="T1504" s="16">
        <f t="shared" si="120"/>
        <v>42454.916666666672</v>
      </c>
      <c r="U1504" s="20">
        <f t="shared" si="12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7"/>
        <v>108</v>
      </c>
      <c r="P1505">
        <f t="shared" si="118"/>
        <v>56.98</v>
      </c>
      <c r="Q1505" s="12" t="s">
        <v>8336</v>
      </c>
      <c r="R1505" t="s">
        <v>8337</v>
      </c>
      <c r="S1505" s="16">
        <f t="shared" si="119"/>
        <v>42606.347233796296</v>
      </c>
      <c r="T1505" s="16">
        <f t="shared" si="120"/>
        <v>42666.347233796296</v>
      </c>
      <c r="U1505" s="20">
        <f t="shared" si="12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ref="O1506:O1569" si="122">ROUND(E1506/D1506 * 100,0)</f>
        <v>278</v>
      </c>
      <c r="P1506">
        <f t="shared" si="118"/>
        <v>67.16</v>
      </c>
      <c r="Q1506" s="12" t="s">
        <v>8336</v>
      </c>
      <c r="R1506" t="s">
        <v>8337</v>
      </c>
      <c r="S1506" s="16">
        <f t="shared" si="119"/>
        <v>41772.657685185186</v>
      </c>
      <c r="T1506" s="16">
        <f t="shared" si="120"/>
        <v>41800.356249999997</v>
      </c>
      <c r="U1506" s="20">
        <f t="shared" si="12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2"/>
        <v>104</v>
      </c>
      <c r="P1507">
        <f t="shared" si="118"/>
        <v>48.04</v>
      </c>
      <c r="Q1507" s="12" t="s">
        <v>8336</v>
      </c>
      <c r="R1507" t="s">
        <v>8337</v>
      </c>
      <c r="S1507" s="16">
        <f t="shared" si="119"/>
        <v>42414.44332175926</v>
      </c>
      <c r="T1507" s="16">
        <f t="shared" si="120"/>
        <v>42451.834027777775</v>
      </c>
      <c r="U1507" s="20">
        <f t="shared" si="12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2"/>
        <v>111</v>
      </c>
      <c r="P1508">
        <f t="shared" si="118"/>
        <v>38.86</v>
      </c>
      <c r="Q1508" s="12" t="s">
        <v>8336</v>
      </c>
      <c r="R1508" t="s">
        <v>8337</v>
      </c>
      <c r="S1508" s="16">
        <f t="shared" si="119"/>
        <v>41814.785925925928</v>
      </c>
      <c r="T1508" s="16">
        <f t="shared" si="120"/>
        <v>41844.785925925928</v>
      </c>
      <c r="U1508" s="20">
        <f t="shared" si="12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2"/>
        <v>215</v>
      </c>
      <c r="P1509">
        <f t="shared" si="118"/>
        <v>78.180000000000007</v>
      </c>
      <c r="Q1509" s="12" t="s">
        <v>8336</v>
      </c>
      <c r="R1509" t="s">
        <v>8337</v>
      </c>
      <c r="S1509" s="16">
        <f t="shared" si="119"/>
        <v>40254.450335648151</v>
      </c>
      <c r="T1509" s="16">
        <f t="shared" si="120"/>
        <v>40313.340277777781</v>
      </c>
      <c r="U1509" s="20">
        <f t="shared" si="12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2"/>
        <v>111</v>
      </c>
      <c r="P1510">
        <f t="shared" si="118"/>
        <v>97.11</v>
      </c>
      <c r="Q1510" s="12" t="s">
        <v>8336</v>
      </c>
      <c r="R1510" t="s">
        <v>8337</v>
      </c>
      <c r="S1510" s="16">
        <f t="shared" si="119"/>
        <v>41786.614363425928</v>
      </c>
      <c r="T1510" s="16">
        <f t="shared" si="120"/>
        <v>41817.614363425928</v>
      </c>
      <c r="U1510" s="20">
        <f t="shared" si="12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2"/>
        <v>124</v>
      </c>
      <c r="P1511">
        <f t="shared" si="118"/>
        <v>110.39</v>
      </c>
      <c r="Q1511" s="12" t="s">
        <v>8336</v>
      </c>
      <c r="R1511" t="s">
        <v>8337</v>
      </c>
      <c r="S1511" s="16">
        <f t="shared" si="119"/>
        <v>42751.533391203702</v>
      </c>
      <c r="T1511" s="16">
        <f t="shared" si="120"/>
        <v>42780.957638888889</v>
      </c>
      <c r="U1511" s="20">
        <f t="shared" si="12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2"/>
        <v>101</v>
      </c>
      <c r="P1512">
        <f t="shared" si="118"/>
        <v>39.92</v>
      </c>
      <c r="Q1512" s="12" t="s">
        <v>8336</v>
      </c>
      <c r="R1512" t="s">
        <v>8337</v>
      </c>
      <c r="S1512" s="16">
        <f t="shared" si="119"/>
        <v>41809.385162037033</v>
      </c>
      <c r="T1512" s="16">
        <f t="shared" si="120"/>
        <v>41839.385162037033</v>
      </c>
      <c r="U1512" s="20">
        <f t="shared" si="12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2"/>
        <v>112</v>
      </c>
      <c r="P1513">
        <f t="shared" si="118"/>
        <v>75.98</v>
      </c>
      <c r="Q1513" s="12" t="s">
        <v>8336</v>
      </c>
      <c r="R1513" t="s">
        <v>8337</v>
      </c>
      <c r="S1513" s="16">
        <f t="shared" si="119"/>
        <v>42296.583379629628</v>
      </c>
      <c r="T1513" s="16">
        <f t="shared" si="120"/>
        <v>42326.625046296293</v>
      </c>
      <c r="U1513" s="20">
        <f t="shared" si="12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2"/>
        <v>559</v>
      </c>
      <c r="P1514">
        <f t="shared" si="118"/>
        <v>58.38</v>
      </c>
      <c r="Q1514" s="12" t="s">
        <v>8336</v>
      </c>
      <c r="R1514" t="s">
        <v>8337</v>
      </c>
      <c r="S1514" s="16">
        <f t="shared" si="119"/>
        <v>42741.684479166666</v>
      </c>
      <c r="T1514" s="16">
        <f t="shared" si="120"/>
        <v>42771.684479166666</v>
      </c>
      <c r="U1514" s="20">
        <f t="shared" si="12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2"/>
        <v>150</v>
      </c>
      <c r="P1515">
        <f t="shared" si="118"/>
        <v>55.82</v>
      </c>
      <c r="Q1515" s="12" t="s">
        <v>8336</v>
      </c>
      <c r="R1515" t="s">
        <v>8337</v>
      </c>
      <c r="S1515" s="16">
        <f t="shared" si="119"/>
        <v>41806.637337962966</v>
      </c>
      <c r="T1515" s="16">
        <f t="shared" si="120"/>
        <v>41836.637337962966</v>
      </c>
      <c r="U1515" s="20">
        <f t="shared" si="12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2"/>
        <v>106</v>
      </c>
      <c r="P1516">
        <f t="shared" si="118"/>
        <v>151.24</v>
      </c>
      <c r="Q1516" s="12" t="s">
        <v>8336</v>
      </c>
      <c r="R1516" t="s">
        <v>8337</v>
      </c>
      <c r="S1516" s="16">
        <f t="shared" si="119"/>
        <v>42234.597685185188</v>
      </c>
      <c r="T1516" s="16">
        <f t="shared" si="120"/>
        <v>42274.597685185188</v>
      </c>
      <c r="U1516" s="20">
        <f t="shared" si="12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2"/>
        <v>157</v>
      </c>
      <c r="P1517">
        <f t="shared" si="118"/>
        <v>849.67</v>
      </c>
      <c r="Q1517" s="12" t="s">
        <v>8336</v>
      </c>
      <c r="R1517" t="s">
        <v>8337</v>
      </c>
      <c r="S1517" s="16">
        <f t="shared" si="119"/>
        <v>42415.253437499996</v>
      </c>
      <c r="T1517" s="16">
        <f t="shared" si="120"/>
        <v>42445.211770833332</v>
      </c>
      <c r="U1517" s="20">
        <f t="shared" si="12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2"/>
        <v>109</v>
      </c>
      <c r="P1518">
        <f t="shared" si="118"/>
        <v>159.24</v>
      </c>
      <c r="Q1518" s="12" t="s">
        <v>8336</v>
      </c>
      <c r="R1518" t="s">
        <v>8337</v>
      </c>
      <c r="S1518" s="16">
        <f t="shared" si="119"/>
        <v>42619.466342592597</v>
      </c>
      <c r="T1518" s="16">
        <f t="shared" si="120"/>
        <v>42649.583333333328</v>
      </c>
      <c r="U1518" s="20">
        <f t="shared" si="12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2"/>
        <v>162</v>
      </c>
      <c r="P1519">
        <f t="shared" si="118"/>
        <v>39.51</v>
      </c>
      <c r="Q1519" s="12" t="s">
        <v>8336</v>
      </c>
      <c r="R1519" t="s">
        <v>8337</v>
      </c>
      <c r="S1519" s="16">
        <f t="shared" si="119"/>
        <v>41948.56658564815</v>
      </c>
      <c r="T1519" s="16">
        <f t="shared" si="120"/>
        <v>41979.25</v>
      </c>
      <c r="U1519" s="20">
        <f t="shared" si="12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2"/>
        <v>205</v>
      </c>
      <c r="P1520">
        <f t="shared" si="118"/>
        <v>130.53</v>
      </c>
      <c r="Q1520" s="12" t="s">
        <v>8336</v>
      </c>
      <c r="R1520" t="s">
        <v>8337</v>
      </c>
      <c r="S1520" s="16">
        <f t="shared" si="119"/>
        <v>41760.8200462963</v>
      </c>
      <c r="T1520" s="16">
        <f t="shared" si="120"/>
        <v>41790.8200462963</v>
      </c>
      <c r="U1520" s="20">
        <f t="shared" si="12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2"/>
        <v>103</v>
      </c>
      <c r="P1521">
        <f t="shared" si="118"/>
        <v>64.16</v>
      </c>
      <c r="Q1521" s="12" t="s">
        <v>8336</v>
      </c>
      <c r="R1521" t="s">
        <v>8337</v>
      </c>
      <c r="S1521" s="16">
        <f t="shared" si="119"/>
        <v>41782.741701388892</v>
      </c>
      <c r="T1521" s="16">
        <f t="shared" si="120"/>
        <v>41810.915972222225</v>
      </c>
      <c r="U1521" s="20">
        <f t="shared" si="12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2"/>
        <v>103</v>
      </c>
      <c r="P1522">
        <f t="shared" si="118"/>
        <v>111.53</v>
      </c>
      <c r="Q1522" s="12" t="s">
        <v>8336</v>
      </c>
      <c r="R1522" t="s">
        <v>8337</v>
      </c>
      <c r="S1522" s="16">
        <f t="shared" si="119"/>
        <v>41955.857789351852</v>
      </c>
      <c r="T1522" s="16">
        <f t="shared" si="120"/>
        <v>41992.166666666672</v>
      </c>
      <c r="U1522" s="20">
        <f t="shared" si="12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2"/>
        <v>107</v>
      </c>
      <c r="P1523">
        <f t="shared" si="118"/>
        <v>170.45</v>
      </c>
      <c r="Q1523" s="12" t="s">
        <v>8336</v>
      </c>
      <c r="R1523" t="s">
        <v>8337</v>
      </c>
      <c r="S1523" s="16">
        <f t="shared" si="119"/>
        <v>42493.167719907404</v>
      </c>
      <c r="T1523" s="16">
        <f t="shared" si="120"/>
        <v>42528.167719907404</v>
      </c>
      <c r="U1523" s="20">
        <f t="shared" si="12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2"/>
        <v>139</v>
      </c>
      <c r="P1524">
        <f t="shared" si="118"/>
        <v>133.74</v>
      </c>
      <c r="Q1524" s="12" t="s">
        <v>8336</v>
      </c>
      <c r="R1524" t="s">
        <v>8337</v>
      </c>
      <c r="S1524" s="16">
        <f t="shared" si="119"/>
        <v>41899.830312500002</v>
      </c>
      <c r="T1524" s="16">
        <f t="shared" si="120"/>
        <v>41929.830312500002</v>
      </c>
      <c r="U1524" s="20">
        <f t="shared" si="12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2"/>
        <v>125</v>
      </c>
      <c r="P1525">
        <f t="shared" si="118"/>
        <v>95.83</v>
      </c>
      <c r="Q1525" s="12" t="s">
        <v>8336</v>
      </c>
      <c r="R1525" t="s">
        <v>8337</v>
      </c>
      <c r="S1525" s="16">
        <f t="shared" si="119"/>
        <v>41964.751342592594</v>
      </c>
      <c r="T1525" s="16">
        <f t="shared" si="120"/>
        <v>41996</v>
      </c>
      <c r="U1525" s="20">
        <f t="shared" si="12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2"/>
        <v>207</v>
      </c>
      <c r="P1526">
        <f t="shared" si="118"/>
        <v>221.79</v>
      </c>
      <c r="Q1526" s="12" t="s">
        <v>8336</v>
      </c>
      <c r="R1526" t="s">
        <v>8337</v>
      </c>
      <c r="S1526" s="16">
        <f t="shared" si="119"/>
        <v>42756.501041666663</v>
      </c>
      <c r="T1526" s="16">
        <f t="shared" si="120"/>
        <v>42786.501041666663</v>
      </c>
      <c r="U1526" s="20">
        <f t="shared" si="12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2"/>
        <v>174</v>
      </c>
      <c r="P1527">
        <f t="shared" si="118"/>
        <v>32.32</v>
      </c>
      <c r="Q1527" s="12" t="s">
        <v>8336</v>
      </c>
      <c r="R1527" t="s">
        <v>8337</v>
      </c>
      <c r="S1527" s="16">
        <f t="shared" si="119"/>
        <v>42570.702986111108</v>
      </c>
      <c r="T1527" s="16">
        <f t="shared" si="120"/>
        <v>42600.702986111108</v>
      </c>
      <c r="U1527" s="20">
        <f t="shared" si="12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2"/>
        <v>120</v>
      </c>
      <c r="P1528">
        <f t="shared" si="118"/>
        <v>98.84</v>
      </c>
      <c r="Q1528" s="12" t="s">
        <v>8336</v>
      </c>
      <c r="R1528" t="s">
        <v>8337</v>
      </c>
      <c r="S1528" s="16">
        <f t="shared" si="119"/>
        <v>42339.276006944448</v>
      </c>
      <c r="T1528" s="16">
        <f t="shared" si="120"/>
        <v>42388.276006944448</v>
      </c>
      <c r="U1528" s="20">
        <f t="shared" si="12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2"/>
        <v>110</v>
      </c>
      <c r="P1529">
        <f t="shared" si="118"/>
        <v>55.22</v>
      </c>
      <c r="Q1529" s="12" t="s">
        <v>8336</v>
      </c>
      <c r="R1529" t="s">
        <v>8337</v>
      </c>
      <c r="S1529" s="16">
        <f t="shared" si="119"/>
        <v>42780.600532407407</v>
      </c>
      <c r="T1529" s="16">
        <f t="shared" si="120"/>
        <v>42808.558865740735</v>
      </c>
      <c r="U1529" s="20">
        <f t="shared" si="12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2"/>
        <v>282</v>
      </c>
      <c r="P1530">
        <f t="shared" si="118"/>
        <v>52.79</v>
      </c>
      <c r="Q1530" s="12" t="s">
        <v>8336</v>
      </c>
      <c r="R1530" t="s">
        <v>8337</v>
      </c>
      <c r="S1530" s="16">
        <f t="shared" si="119"/>
        <v>42736.732893518521</v>
      </c>
      <c r="T1530" s="16">
        <f t="shared" si="120"/>
        <v>42767</v>
      </c>
      <c r="U1530" s="20">
        <f t="shared" si="12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2"/>
        <v>101</v>
      </c>
      <c r="P1531">
        <f t="shared" si="118"/>
        <v>135.66999999999999</v>
      </c>
      <c r="Q1531" s="12" t="s">
        <v>8336</v>
      </c>
      <c r="R1531" t="s">
        <v>8337</v>
      </c>
      <c r="S1531" s="16">
        <f t="shared" si="119"/>
        <v>42052.628703703704</v>
      </c>
      <c r="T1531" s="16">
        <f t="shared" si="120"/>
        <v>42082.587037037039</v>
      </c>
      <c r="U1531" s="20">
        <f t="shared" si="12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2"/>
        <v>135</v>
      </c>
      <c r="P1532">
        <f t="shared" si="118"/>
        <v>53.99</v>
      </c>
      <c r="Q1532" s="12" t="s">
        <v>8336</v>
      </c>
      <c r="R1532" t="s">
        <v>8337</v>
      </c>
      <c r="S1532" s="16">
        <f t="shared" si="119"/>
        <v>42275.767303240747</v>
      </c>
      <c r="T1532" s="16">
        <f t="shared" si="120"/>
        <v>42300.767303240747</v>
      </c>
      <c r="U1532" s="20">
        <f t="shared" si="12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2"/>
        <v>176</v>
      </c>
      <c r="P1533">
        <f t="shared" si="118"/>
        <v>56.64</v>
      </c>
      <c r="Q1533" s="12" t="s">
        <v>8336</v>
      </c>
      <c r="R1533" t="s">
        <v>8337</v>
      </c>
      <c r="S1533" s="16">
        <f t="shared" si="119"/>
        <v>41941.802384259259</v>
      </c>
      <c r="T1533" s="16">
        <f t="shared" si="120"/>
        <v>41974.125</v>
      </c>
      <c r="U1533" s="20">
        <f t="shared" si="12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2"/>
        <v>484</v>
      </c>
      <c r="P1534">
        <f t="shared" si="118"/>
        <v>82.32</v>
      </c>
      <c r="Q1534" s="12" t="s">
        <v>8336</v>
      </c>
      <c r="R1534" t="s">
        <v>8337</v>
      </c>
      <c r="S1534" s="16">
        <f t="shared" si="119"/>
        <v>42391.475289351853</v>
      </c>
      <c r="T1534" s="16">
        <f t="shared" si="120"/>
        <v>42415.625</v>
      </c>
      <c r="U1534" s="20">
        <f t="shared" si="12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2"/>
        <v>145</v>
      </c>
      <c r="P1535">
        <f t="shared" si="118"/>
        <v>88.26</v>
      </c>
      <c r="Q1535" s="12" t="s">
        <v>8336</v>
      </c>
      <c r="R1535" t="s">
        <v>8337</v>
      </c>
      <c r="S1535" s="16">
        <f t="shared" si="119"/>
        <v>42443.00204861111</v>
      </c>
      <c r="T1535" s="16">
        <f t="shared" si="120"/>
        <v>42492.165972222225</v>
      </c>
      <c r="U1535" s="20">
        <f t="shared" si="12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2"/>
        <v>418</v>
      </c>
      <c r="P1536">
        <f t="shared" si="118"/>
        <v>84.91</v>
      </c>
      <c r="Q1536" s="12" t="s">
        <v>8336</v>
      </c>
      <c r="R1536" t="s">
        <v>8337</v>
      </c>
      <c r="S1536" s="16">
        <f t="shared" si="119"/>
        <v>42221.67432870371</v>
      </c>
      <c r="T1536" s="16">
        <f t="shared" si="120"/>
        <v>42251.67432870371</v>
      </c>
      <c r="U1536" s="20">
        <f t="shared" si="12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2"/>
        <v>132</v>
      </c>
      <c r="P1537">
        <f t="shared" si="118"/>
        <v>48.15</v>
      </c>
      <c r="Q1537" s="12" t="s">
        <v>8336</v>
      </c>
      <c r="R1537" t="s">
        <v>8337</v>
      </c>
      <c r="S1537" s="16">
        <f t="shared" si="119"/>
        <v>42484.829062500001</v>
      </c>
      <c r="T1537" s="16">
        <f t="shared" si="120"/>
        <v>42513.916666666672</v>
      </c>
      <c r="U1537" s="20">
        <f t="shared" si="12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2"/>
        <v>250</v>
      </c>
      <c r="P1538">
        <f t="shared" si="118"/>
        <v>66.02</v>
      </c>
      <c r="Q1538" s="12" t="s">
        <v>8336</v>
      </c>
      <c r="R1538" t="s">
        <v>8337</v>
      </c>
      <c r="S1538" s="16">
        <f t="shared" si="119"/>
        <v>42213.802199074074</v>
      </c>
      <c r="T1538" s="16">
        <f t="shared" si="120"/>
        <v>42243.802199074074</v>
      </c>
      <c r="U1538" s="20">
        <f t="shared" si="12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2"/>
        <v>180</v>
      </c>
      <c r="P1539">
        <f t="shared" ref="P1539:P1602" si="123">IFERROR(ROUND(E1539/L1539, 2), 0)</f>
        <v>96.38</v>
      </c>
      <c r="Q1539" s="12" t="s">
        <v>8336</v>
      </c>
      <c r="R1539" t="s">
        <v>8337</v>
      </c>
      <c r="S1539" s="16">
        <f t="shared" ref="S1539:S1602" si="124">(((J1539/60)/60)/24)+DATE(1970,1,1)</f>
        <v>42552.315127314811</v>
      </c>
      <c r="T1539" s="16">
        <f t="shared" ref="T1539:T1602" si="125">(((I1539/60)/60)/24)+DATE(1970,1,1)</f>
        <v>42588.75</v>
      </c>
      <c r="U1539" s="20">
        <f t="shared" ref="U1539:U1602" si="126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2"/>
        <v>103</v>
      </c>
      <c r="P1540">
        <f t="shared" si="123"/>
        <v>156.16999999999999</v>
      </c>
      <c r="Q1540" s="12" t="s">
        <v>8336</v>
      </c>
      <c r="R1540" t="s">
        <v>8337</v>
      </c>
      <c r="S1540" s="16">
        <f t="shared" si="124"/>
        <v>41981.782060185185</v>
      </c>
      <c r="T1540" s="16">
        <f t="shared" si="125"/>
        <v>42026.782060185185</v>
      </c>
      <c r="U1540" s="20">
        <f t="shared" si="126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2"/>
        <v>136</v>
      </c>
      <c r="P1541">
        <f t="shared" si="123"/>
        <v>95.76</v>
      </c>
      <c r="Q1541" s="12" t="s">
        <v>8336</v>
      </c>
      <c r="R1541" t="s">
        <v>8337</v>
      </c>
      <c r="S1541" s="16">
        <f t="shared" si="124"/>
        <v>42705.919201388882</v>
      </c>
      <c r="T1541" s="16">
        <f t="shared" si="125"/>
        <v>42738.919201388882</v>
      </c>
      <c r="U1541" s="20">
        <f t="shared" si="126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2"/>
        <v>118</v>
      </c>
      <c r="P1542">
        <f t="shared" si="123"/>
        <v>180.41</v>
      </c>
      <c r="Q1542" s="12" t="s">
        <v>8336</v>
      </c>
      <c r="R1542" t="s">
        <v>8337</v>
      </c>
      <c r="S1542" s="16">
        <f t="shared" si="124"/>
        <v>41939.00712962963</v>
      </c>
      <c r="T1542" s="16">
        <f t="shared" si="125"/>
        <v>41969.052083333328</v>
      </c>
      <c r="U1542" s="20">
        <f t="shared" si="126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2"/>
        <v>0</v>
      </c>
      <c r="P1543">
        <f t="shared" si="123"/>
        <v>3</v>
      </c>
      <c r="Q1543" s="12" t="s">
        <v>8336</v>
      </c>
      <c r="R1543" t="s">
        <v>8341</v>
      </c>
      <c r="S1543" s="16">
        <f t="shared" si="124"/>
        <v>41974.712245370371</v>
      </c>
      <c r="T1543" s="16">
        <f t="shared" si="125"/>
        <v>42004.712245370371</v>
      </c>
      <c r="U1543" s="20">
        <f t="shared" si="126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2"/>
        <v>4</v>
      </c>
      <c r="P1544">
        <f t="shared" si="123"/>
        <v>20</v>
      </c>
      <c r="Q1544" s="12" t="s">
        <v>8336</v>
      </c>
      <c r="R1544" t="s">
        <v>8341</v>
      </c>
      <c r="S1544" s="16">
        <f t="shared" si="124"/>
        <v>42170.996527777781</v>
      </c>
      <c r="T1544" s="16">
        <f t="shared" si="125"/>
        <v>42185.996527777781</v>
      </c>
      <c r="U1544" s="20">
        <f t="shared" si="126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2"/>
        <v>0</v>
      </c>
      <c r="P1545">
        <f t="shared" si="123"/>
        <v>10</v>
      </c>
      <c r="Q1545" s="12" t="s">
        <v>8336</v>
      </c>
      <c r="R1545" t="s">
        <v>8341</v>
      </c>
      <c r="S1545" s="16">
        <f t="shared" si="124"/>
        <v>41935.509652777779</v>
      </c>
      <c r="T1545" s="16">
        <f t="shared" si="125"/>
        <v>41965.551319444443</v>
      </c>
      <c r="U1545" s="20">
        <f t="shared" si="126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2"/>
        <v>0</v>
      </c>
      <c r="P1546">
        <f t="shared" si="123"/>
        <v>0</v>
      </c>
      <c r="Q1546" s="12" t="s">
        <v>8336</v>
      </c>
      <c r="R1546" t="s">
        <v>8341</v>
      </c>
      <c r="S1546" s="16">
        <f t="shared" si="124"/>
        <v>42053.051203703704</v>
      </c>
      <c r="T1546" s="16">
        <f t="shared" si="125"/>
        <v>42095.012499999997</v>
      </c>
      <c r="U1546" s="20">
        <f t="shared" si="126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2"/>
        <v>0</v>
      </c>
      <c r="P1547">
        <f t="shared" si="123"/>
        <v>1</v>
      </c>
      <c r="Q1547" s="12" t="s">
        <v>8336</v>
      </c>
      <c r="R1547" t="s">
        <v>8341</v>
      </c>
      <c r="S1547" s="16">
        <f t="shared" si="124"/>
        <v>42031.884652777779</v>
      </c>
      <c r="T1547" s="16">
        <f t="shared" si="125"/>
        <v>42065.886111111111</v>
      </c>
      <c r="U1547" s="20">
        <f t="shared" si="126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2"/>
        <v>29</v>
      </c>
      <c r="P1548">
        <f t="shared" si="123"/>
        <v>26.27</v>
      </c>
      <c r="Q1548" s="12" t="s">
        <v>8336</v>
      </c>
      <c r="R1548" t="s">
        <v>8341</v>
      </c>
      <c r="S1548" s="16">
        <f t="shared" si="124"/>
        <v>41839.212951388887</v>
      </c>
      <c r="T1548" s="16">
        <f t="shared" si="125"/>
        <v>41899.212951388887</v>
      </c>
      <c r="U1548" s="20">
        <f t="shared" si="126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2"/>
        <v>0</v>
      </c>
      <c r="P1549">
        <f t="shared" si="123"/>
        <v>0</v>
      </c>
      <c r="Q1549" s="12" t="s">
        <v>8336</v>
      </c>
      <c r="R1549" t="s">
        <v>8341</v>
      </c>
      <c r="S1549" s="16">
        <f t="shared" si="124"/>
        <v>42782.426875000005</v>
      </c>
      <c r="T1549" s="16">
        <f t="shared" si="125"/>
        <v>42789.426875000005</v>
      </c>
      <c r="U1549" s="20">
        <f t="shared" si="126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2"/>
        <v>9</v>
      </c>
      <c r="P1550">
        <f t="shared" si="123"/>
        <v>60</v>
      </c>
      <c r="Q1550" s="12" t="s">
        <v>8336</v>
      </c>
      <c r="R1550" t="s">
        <v>8341</v>
      </c>
      <c r="S1550" s="16">
        <f t="shared" si="124"/>
        <v>42286.88217592593</v>
      </c>
      <c r="T1550" s="16">
        <f t="shared" si="125"/>
        <v>42316.923842592587</v>
      </c>
      <c r="U1550" s="20">
        <f t="shared" si="126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2"/>
        <v>34</v>
      </c>
      <c r="P1551">
        <f t="shared" si="123"/>
        <v>28.33</v>
      </c>
      <c r="Q1551" s="12" t="s">
        <v>8336</v>
      </c>
      <c r="R1551" t="s">
        <v>8341</v>
      </c>
      <c r="S1551" s="16">
        <f t="shared" si="124"/>
        <v>42281.136099537034</v>
      </c>
      <c r="T1551" s="16">
        <f t="shared" si="125"/>
        <v>42311.177766203706</v>
      </c>
      <c r="U1551" s="20">
        <f t="shared" si="126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2"/>
        <v>13</v>
      </c>
      <c r="P1552">
        <f t="shared" si="123"/>
        <v>14.43</v>
      </c>
      <c r="Q1552" s="12" t="s">
        <v>8336</v>
      </c>
      <c r="R1552" t="s">
        <v>8341</v>
      </c>
      <c r="S1552" s="16">
        <f t="shared" si="124"/>
        <v>42472.449467592596</v>
      </c>
      <c r="T1552" s="16">
        <f t="shared" si="125"/>
        <v>42502.449467592596</v>
      </c>
      <c r="U1552" s="20">
        <f t="shared" si="126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2"/>
        <v>0</v>
      </c>
      <c r="P1553">
        <f t="shared" si="123"/>
        <v>0</v>
      </c>
      <c r="Q1553" s="12" t="s">
        <v>8336</v>
      </c>
      <c r="R1553" t="s">
        <v>8341</v>
      </c>
      <c r="S1553" s="16">
        <f t="shared" si="124"/>
        <v>42121.824525462958</v>
      </c>
      <c r="T1553" s="16">
        <f t="shared" si="125"/>
        <v>42151.824525462958</v>
      </c>
      <c r="U1553" s="20">
        <f t="shared" si="126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2"/>
        <v>49</v>
      </c>
      <c r="P1554">
        <f t="shared" si="123"/>
        <v>132.19</v>
      </c>
      <c r="Q1554" s="12" t="s">
        <v>8336</v>
      </c>
      <c r="R1554" t="s">
        <v>8341</v>
      </c>
      <c r="S1554" s="16">
        <f t="shared" si="124"/>
        <v>41892.688750000001</v>
      </c>
      <c r="T1554" s="16">
        <f t="shared" si="125"/>
        <v>41913.165972222225</v>
      </c>
      <c r="U1554" s="20">
        <f t="shared" si="126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2"/>
        <v>0</v>
      </c>
      <c r="P1555">
        <f t="shared" si="123"/>
        <v>0</v>
      </c>
      <c r="Q1555" s="12" t="s">
        <v>8336</v>
      </c>
      <c r="R1555" t="s">
        <v>8341</v>
      </c>
      <c r="S1555" s="16">
        <f t="shared" si="124"/>
        <v>42219.282951388886</v>
      </c>
      <c r="T1555" s="16">
        <f t="shared" si="125"/>
        <v>42249.282951388886</v>
      </c>
      <c r="U1555" s="20">
        <f t="shared" si="126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2"/>
        <v>0</v>
      </c>
      <c r="P1556">
        <f t="shared" si="123"/>
        <v>0</v>
      </c>
      <c r="Q1556" s="12" t="s">
        <v>8336</v>
      </c>
      <c r="R1556" t="s">
        <v>8341</v>
      </c>
      <c r="S1556" s="16">
        <f t="shared" si="124"/>
        <v>42188.252199074079</v>
      </c>
      <c r="T1556" s="16">
        <f t="shared" si="125"/>
        <v>42218.252199074079</v>
      </c>
      <c r="U1556" s="20">
        <f t="shared" si="126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2"/>
        <v>0</v>
      </c>
      <c r="P1557">
        <f t="shared" si="123"/>
        <v>0</v>
      </c>
      <c r="Q1557" s="12" t="s">
        <v>8336</v>
      </c>
      <c r="R1557" t="s">
        <v>8341</v>
      </c>
      <c r="S1557" s="16">
        <f t="shared" si="124"/>
        <v>42241.613796296297</v>
      </c>
      <c r="T1557" s="16">
        <f t="shared" si="125"/>
        <v>42264.708333333328</v>
      </c>
      <c r="U1557" s="20">
        <f t="shared" si="126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2"/>
        <v>45</v>
      </c>
      <c r="P1558">
        <f t="shared" si="123"/>
        <v>56.42</v>
      </c>
      <c r="Q1558" s="12" t="s">
        <v>8336</v>
      </c>
      <c r="R1558" t="s">
        <v>8341</v>
      </c>
      <c r="S1558" s="16">
        <f t="shared" si="124"/>
        <v>42525.153055555551</v>
      </c>
      <c r="T1558" s="16">
        <f t="shared" si="125"/>
        <v>42555.153055555551</v>
      </c>
      <c r="U1558" s="20">
        <f t="shared" si="126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2"/>
        <v>4</v>
      </c>
      <c r="P1559">
        <f t="shared" si="123"/>
        <v>100</v>
      </c>
      <c r="Q1559" s="12" t="s">
        <v>8336</v>
      </c>
      <c r="R1559" t="s">
        <v>8341</v>
      </c>
      <c r="S1559" s="16">
        <f t="shared" si="124"/>
        <v>41871.65315972222</v>
      </c>
      <c r="T1559" s="16">
        <f t="shared" si="125"/>
        <v>41902.65315972222</v>
      </c>
      <c r="U1559" s="20">
        <f t="shared" si="126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2"/>
        <v>5</v>
      </c>
      <c r="P1560">
        <f t="shared" si="123"/>
        <v>11.67</v>
      </c>
      <c r="Q1560" s="12" t="s">
        <v>8336</v>
      </c>
      <c r="R1560" t="s">
        <v>8341</v>
      </c>
      <c r="S1560" s="16">
        <f t="shared" si="124"/>
        <v>42185.397673611107</v>
      </c>
      <c r="T1560" s="16">
        <f t="shared" si="125"/>
        <v>42244.508333333331</v>
      </c>
      <c r="U1560" s="20">
        <f t="shared" si="126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2"/>
        <v>0</v>
      </c>
      <c r="P1561">
        <f t="shared" si="123"/>
        <v>50</v>
      </c>
      <c r="Q1561" s="12" t="s">
        <v>8336</v>
      </c>
      <c r="R1561" t="s">
        <v>8341</v>
      </c>
      <c r="S1561" s="16">
        <f t="shared" si="124"/>
        <v>42108.05322916666</v>
      </c>
      <c r="T1561" s="16">
        <f t="shared" si="125"/>
        <v>42123.05322916666</v>
      </c>
      <c r="U1561" s="20">
        <f t="shared" si="126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2"/>
        <v>4</v>
      </c>
      <c r="P1562">
        <f t="shared" si="123"/>
        <v>23.5</v>
      </c>
      <c r="Q1562" s="12" t="s">
        <v>8336</v>
      </c>
      <c r="R1562" t="s">
        <v>8341</v>
      </c>
      <c r="S1562" s="16">
        <f t="shared" si="124"/>
        <v>41936.020752314813</v>
      </c>
      <c r="T1562" s="16">
        <f t="shared" si="125"/>
        <v>41956.062418981484</v>
      </c>
      <c r="U1562" s="20">
        <f t="shared" si="126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2"/>
        <v>1</v>
      </c>
      <c r="P1563">
        <f t="shared" si="123"/>
        <v>67</v>
      </c>
      <c r="Q1563" s="12" t="s">
        <v>8320</v>
      </c>
      <c r="R1563" t="s">
        <v>8342</v>
      </c>
      <c r="S1563" s="16">
        <f t="shared" si="124"/>
        <v>41555.041701388887</v>
      </c>
      <c r="T1563" s="16">
        <f t="shared" si="125"/>
        <v>41585.083368055559</v>
      </c>
      <c r="U1563" s="20">
        <f t="shared" si="126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2"/>
        <v>0</v>
      </c>
      <c r="P1564">
        <f t="shared" si="123"/>
        <v>0</v>
      </c>
      <c r="Q1564" s="12" t="s">
        <v>8320</v>
      </c>
      <c r="R1564" t="s">
        <v>8342</v>
      </c>
      <c r="S1564" s="16">
        <f t="shared" si="124"/>
        <v>40079.566157407404</v>
      </c>
      <c r="T1564" s="16">
        <f t="shared" si="125"/>
        <v>40149.034722222219</v>
      </c>
      <c r="U1564" s="20">
        <f t="shared" si="126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2"/>
        <v>1</v>
      </c>
      <c r="P1565">
        <f t="shared" si="123"/>
        <v>42.5</v>
      </c>
      <c r="Q1565" s="12" t="s">
        <v>8320</v>
      </c>
      <c r="R1565" t="s">
        <v>8342</v>
      </c>
      <c r="S1565" s="16">
        <f t="shared" si="124"/>
        <v>41652.742488425924</v>
      </c>
      <c r="T1565" s="16">
        <f t="shared" si="125"/>
        <v>41712.700821759259</v>
      </c>
      <c r="U1565" s="20">
        <f t="shared" si="126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2"/>
        <v>0</v>
      </c>
      <c r="P1566">
        <f t="shared" si="123"/>
        <v>10</v>
      </c>
      <c r="Q1566" s="12" t="s">
        <v>8320</v>
      </c>
      <c r="R1566" t="s">
        <v>8342</v>
      </c>
      <c r="S1566" s="16">
        <f t="shared" si="124"/>
        <v>42121.367002314815</v>
      </c>
      <c r="T1566" s="16">
        <f t="shared" si="125"/>
        <v>42152.836805555555</v>
      </c>
      <c r="U1566" s="20">
        <f t="shared" si="126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2"/>
        <v>3</v>
      </c>
      <c r="P1567">
        <f t="shared" si="123"/>
        <v>100</v>
      </c>
      <c r="Q1567" s="12" t="s">
        <v>8320</v>
      </c>
      <c r="R1567" t="s">
        <v>8342</v>
      </c>
      <c r="S1567" s="16">
        <f t="shared" si="124"/>
        <v>40672.729872685188</v>
      </c>
      <c r="T1567" s="16">
        <f t="shared" si="125"/>
        <v>40702.729872685188</v>
      </c>
      <c r="U1567" s="20">
        <f t="shared" si="126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2"/>
        <v>21</v>
      </c>
      <c r="P1568">
        <f t="shared" si="123"/>
        <v>108.05</v>
      </c>
      <c r="Q1568" s="12" t="s">
        <v>8320</v>
      </c>
      <c r="R1568" t="s">
        <v>8342</v>
      </c>
      <c r="S1568" s="16">
        <f t="shared" si="124"/>
        <v>42549.916712962964</v>
      </c>
      <c r="T1568" s="16">
        <f t="shared" si="125"/>
        <v>42578.916666666672</v>
      </c>
      <c r="U1568" s="20">
        <f t="shared" si="126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2"/>
        <v>4</v>
      </c>
      <c r="P1569">
        <f t="shared" si="123"/>
        <v>26.92</v>
      </c>
      <c r="Q1569" s="12" t="s">
        <v>8320</v>
      </c>
      <c r="R1569" t="s">
        <v>8342</v>
      </c>
      <c r="S1569" s="16">
        <f t="shared" si="124"/>
        <v>41671.936863425923</v>
      </c>
      <c r="T1569" s="16">
        <f t="shared" si="125"/>
        <v>41687</v>
      </c>
      <c r="U1569" s="20">
        <f t="shared" si="126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ref="O1570:O1633" si="127">ROUND(E1570/D1570 * 100,0)</f>
        <v>14</v>
      </c>
      <c r="P1570">
        <f t="shared" si="123"/>
        <v>155</v>
      </c>
      <c r="Q1570" s="12" t="s">
        <v>8320</v>
      </c>
      <c r="R1570" t="s">
        <v>8342</v>
      </c>
      <c r="S1570" s="16">
        <f t="shared" si="124"/>
        <v>41962.062326388885</v>
      </c>
      <c r="T1570" s="16">
        <f t="shared" si="125"/>
        <v>41997.062326388885</v>
      </c>
      <c r="U1570" s="20">
        <f t="shared" si="126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7"/>
        <v>0</v>
      </c>
      <c r="P1571">
        <f t="shared" si="123"/>
        <v>0</v>
      </c>
      <c r="Q1571" s="12" t="s">
        <v>8320</v>
      </c>
      <c r="R1571" t="s">
        <v>8342</v>
      </c>
      <c r="S1571" s="16">
        <f t="shared" si="124"/>
        <v>41389.679560185185</v>
      </c>
      <c r="T1571" s="16">
        <f t="shared" si="125"/>
        <v>41419.679560185185</v>
      </c>
      <c r="U1571" s="20">
        <f t="shared" si="126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7"/>
        <v>41</v>
      </c>
      <c r="P1572">
        <f t="shared" si="123"/>
        <v>47.77</v>
      </c>
      <c r="Q1572" s="12" t="s">
        <v>8320</v>
      </c>
      <c r="R1572" t="s">
        <v>8342</v>
      </c>
      <c r="S1572" s="16">
        <f t="shared" si="124"/>
        <v>42438.813449074078</v>
      </c>
      <c r="T1572" s="16">
        <f t="shared" si="125"/>
        <v>42468.771782407406</v>
      </c>
      <c r="U1572" s="20">
        <f t="shared" si="126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7"/>
        <v>1</v>
      </c>
      <c r="P1573">
        <f t="shared" si="123"/>
        <v>20</v>
      </c>
      <c r="Q1573" s="12" t="s">
        <v>8320</v>
      </c>
      <c r="R1573" t="s">
        <v>8342</v>
      </c>
      <c r="S1573" s="16">
        <f t="shared" si="124"/>
        <v>42144.769479166673</v>
      </c>
      <c r="T1573" s="16">
        <f t="shared" si="125"/>
        <v>42174.769479166673</v>
      </c>
      <c r="U1573" s="20">
        <f t="shared" si="126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7"/>
        <v>5</v>
      </c>
      <c r="P1574">
        <f t="shared" si="123"/>
        <v>41.67</v>
      </c>
      <c r="Q1574" s="12" t="s">
        <v>8320</v>
      </c>
      <c r="R1574" t="s">
        <v>8342</v>
      </c>
      <c r="S1574" s="16">
        <f t="shared" si="124"/>
        <v>42404.033090277779</v>
      </c>
      <c r="T1574" s="16">
        <f t="shared" si="125"/>
        <v>42428.999305555553</v>
      </c>
      <c r="U1574" s="20">
        <f t="shared" si="126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7"/>
        <v>2</v>
      </c>
      <c r="P1575">
        <f t="shared" si="123"/>
        <v>74.33</v>
      </c>
      <c r="Q1575" s="12" t="s">
        <v>8320</v>
      </c>
      <c r="R1575" t="s">
        <v>8342</v>
      </c>
      <c r="S1575" s="16">
        <f t="shared" si="124"/>
        <v>42786.000023148154</v>
      </c>
      <c r="T1575" s="16">
        <f t="shared" si="125"/>
        <v>42826.165972222225</v>
      </c>
      <c r="U1575" s="20">
        <f t="shared" si="126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7"/>
        <v>5</v>
      </c>
      <c r="P1576">
        <f t="shared" si="123"/>
        <v>84.33</v>
      </c>
      <c r="Q1576" s="12" t="s">
        <v>8320</v>
      </c>
      <c r="R1576" t="s">
        <v>8342</v>
      </c>
      <c r="S1576" s="16">
        <f t="shared" si="124"/>
        <v>42017.927418981482</v>
      </c>
      <c r="T1576" s="16">
        <f t="shared" si="125"/>
        <v>42052.927418981482</v>
      </c>
      <c r="U1576" s="20">
        <f t="shared" si="126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7"/>
        <v>23</v>
      </c>
      <c r="P1577">
        <f t="shared" si="123"/>
        <v>65.459999999999994</v>
      </c>
      <c r="Q1577" s="12" t="s">
        <v>8320</v>
      </c>
      <c r="R1577" t="s">
        <v>8342</v>
      </c>
      <c r="S1577" s="16">
        <f t="shared" si="124"/>
        <v>41799.524259259262</v>
      </c>
      <c r="T1577" s="16">
        <f t="shared" si="125"/>
        <v>41829.524259259262</v>
      </c>
      <c r="U1577" s="20">
        <f t="shared" si="126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7"/>
        <v>13</v>
      </c>
      <c r="P1578">
        <f t="shared" si="123"/>
        <v>65</v>
      </c>
      <c r="Q1578" s="12" t="s">
        <v>8320</v>
      </c>
      <c r="R1578" t="s">
        <v>8342</v>
      </c>
      <c r="S1578" s="16">
        <f t="shared" si="124"/>
        <v>42140.879259259258</v>
      </c>
      <c r="T1578" s="16">
        <f t="shared" si="125"/>
        <v>42185.879259259258</v>
      </c>
      <c r="U1578" s="20">
        <f t="shared" si="126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7"/>
        <v>1</v>
      </c>
      <c r="P1579">
        <f t="shared" si="123"/>
        <v>27.5</v>
      </c>
      <c r="Q1579" s="12" t="s">
        <v>8320</v>
      </c>
      <c r="R1579" t="s">
        <v>8342</v>
      </c>
      <c r="S1579" s="16">
        <f t="shared" si="124"/>
        <v>41054.847777777781</v>
      </c>
      <c r="T1579" s="16">
        <f t="shared" si="125"/>
        <v>41114.847777777781</v>
      </c>
      <c r="U1579" s="20">
        <f t="shared" si="126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7"/>
        <v>11</v>
      </c>
      <c r="P1580">
        <f t="shared" si="123"/>
        <v>51.25</v>
      </c>
      <c r="Q1580" s="12" t="s">
        <v>8320</v>
      </c>
      <c r="R1580" t="s">
        <v>8342</v>
      </c>
      <c r="S1580" s="16">
        <f t="shared" si="124"/>
        <v>40399.065868055557</v>
      </c>
      <c r="T1580" s="16">
        <f t="shared" si="125"/>
        <v>40423.083333333336</v>
      </c>
      <c r="U1580" s="20">
        <f t="shared" si="126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7"/>
        <v>1</v>
      </c>
      <c r="P1581">
        <f t="shared" si="123"/>
        <v>14</v>
      </c>
      <c r="Q1581" s="12" t="s">
        <v>8320</v>
      </c>
      <c r="R1581" t="s">
        <v>8342</v>
      </c>
      <c r="S1581" s="16">
        <f t="shared" si="124"/>
        <v>41481.996423611112</v>
      </c>
      <c r="T1581" s="16">
        <f t="shared" si="125"/>
        <v>41514.996423611112</v>
      </c>
      <c r="U1581" s="20">
        <f t="shared" si="126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7"/>
        <v>0</v>
      </c>
      <c r="P1582">
        <f t="shared" si="123"/>
        <v>0</v>
      </c>
      <c r="Q1582" s="12" t="s">
        <v>8320</v>
      </c>
      <c r="R1582" t="s">
        <v>8342</v>
      </c>
      <c r="S1582" s="16">
        <f t="shared" si="124"/>
        <v>40990.050069444449</v>
      </c>
      <c r="T1582" s="16">
        <f t="shared" si="125"/>
        <v>41050.050069444449</v>
      </c>
      <c r="U1582" s="20">
        <f t="shared" si="126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7"/>
        <v>1</v>
      </c>
      <c r="P1583">
        <f t="shared" si="123"/>
        <v>5</v>
      </c>
      <c r="Q1583" s="12" t="s">
        <v>8336</v>
      </c>
      <c r="R1583" t="s">
        <v>8343</v>
      </c>
      <c r="S1583" s="16">
        <f t="shared" si="124"/>
        <v>42325.448958333334</v>
      </c>
      <c r="T1583" s="16">
        <f t="shared" si="125"/>
        <v>42357.448958333334</v>
      </c>
      <c r="U1583" s="20">
        <f t="shared" si="126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7"/>
        <v>9</v>
      </c>
      <c r="P1584">
        <f t="shared" si="123"/>
        <v>31</v>
      </c>
      <c r="Q1584" s="12" t="s">
        <v>8336</v>
      </c>
      <c r="R1584" t="s">
        <v>8343</v>
      </c>
      <c r="S1584" s="16">
        <f t="shared" si="124"/>
        <v>42246.789965277778</v>
      </c>
      <c r="T1584" s="16">
        <f t="shared" si="125"/>
        <v>42303.888888888891</v>
      </c>
      <c r="U1584" s="20">
        <f t="shared" si="126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7"/>
        <v>0</v>
      </c>
      <c r="P1585">
        <f t="shared" si="123"/>
        <v>15</v>
      </c>
      <c r="Q1585" s="12" t="s">
        <v>8336</v>
      </c>
      <c r="R1585" t="s">
        <v>8343</v>
      </c>
      <c r="S1585" s="16">
        <f t="shared" si="124"/>
        <v>41877.904988425929</v>
      </c>
      <c r="T1585" s="16">
        <f t="shared" si="125"/>
        <v>41907.904988425929</v>
      </c>
      <c r="U1585" s="20">
        <f t="shared" si="126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7"/>
        <v>0</v>
      </c>
      <c r="P1586">
        <f t="shared" si="123"/>
        <v>0</v>
      </c>
      <c r="Q1586" s="12" t="s">
        <v>8336</v>
      </c>
      <c r="R1586" t="s">
        <v>8343</v>
      </c>
      <c r="S1586" s="16">
        <f t="shared" si="124"/>
        <v>41779.649317129632</v>
      </c>
      <c r="T1586" s="16">
        <f t="shared" si="125"/>
        <v>41789.649317129632</v>
      </c>
      <c r="U1586" s="20">
        <f t="shared" si="126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7"/>
        <v>79</v>
      </c>
      <c r="P1587">
        <f t="shared" si="123"/>
        <v>131.66999999999999</v>
      </c>
      <c r="Q1587" s="12" t="s">
        <v>8336</v>
      </c>
      <c r="R1587" t="s">
        <v>8343</v>
      </c>
      <c r="S1587" s="16">
        <f t="shared" si="124"/>
        <v>42707.895462962959</v>
      </c>
      <c r="T1587" s="16">
        <f t="shared" si="125"/>
        <v>42729.458333333328</v>
      </c>
      <c r="U1587" s="20">
        <f t="shared" si="126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7"/>
        <v>0</v>
      </c>
      <c r="P1588">
        <f t="shared" si="123"/>
        <v>0</v>
      </c>
      <c r="Q1588" s="12" t="s">
        <v>8336</v>
      </c>
      <c r="R1588" t="s">
        <v>8343</v>
      </c>
      <c r="S1588" s="16">
        <f t="shared" si="124"/>
        <v>42069.104421296302</v>
      </c>
      <c r="T1588" s="16">
        <f t="shared" si="125"/>
        <v>42099.062754629631</v>
      </c>
      <c r="U1588" s="20">
        <f t="shared" si="126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7"/>
        <v>0</v>
      </c>
      <c r="P1589">
        <f t="shared" si="123"/>
        <v>1</v>
      </c>
      <c r="Q1589" s="12" t="s">
        <v>8336</v>
      </c>
      <c r="R1589" t="s">
        <v>8343</v>
      </c>
      <c r="S1589" s="16">
        <f t="shared" si="124"/>
        <v>41956.950983796298</v>
      </c>
      <c r="T1589" s="16">
        <f t="shared" si="125"/>
        <v>41986.950983796298</v>
      </c>
      <c r="U1589" s="20">
        <f t="shared" si="126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7"/>
        <v>0</v>
      </c>
      <c r="P1590">
        <f t="shared" si="123"/>
        <v>0</v>
      </c>
      <c r="Q1590" s="12" t="s">
        <v>8336</v>
      </c>
      <c r="R1590" t="s">
        <v>8343</v>
      </c>
      <c r="S1590" s="16">
        <f t="shared" si="124"/>
        <v>42005.24998842593</v>
      </c>
      <c r="T1590" s="16">
        <f t="shared" si="125"/>
        <v>42035.841666666667</v>
      </c>
      <c r="U1590" s="20">
        <f t="shared" si="126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7"/>
        <v>0</v>
      </c>
      <c r="P1591">
        <f t="shared" si="123"/>
        <v>0</v>
      </c>
      <c r="Q1591" s="12" t="s">
        <v>8336</v>
      </c>
      <c r="R1591" t="s">
        <v>8343</v>
      </c>
      <c r="S1591" s="16">
        <f t="shared" si="124"/>
        <v>42256.984791666662</v>
      </c>
      <c r="T1591" s="16">
        <f t="shared" si="125"/>
        <v>42286.984791666662</v>
      </c>
      <c r="U1591" s="20">
        <f t="shared" si="126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7"/>
        <v>2</v>
      </c>
      <c r="P1592">
        <f t="shared" si="123"/>
        <v>510</v>
      </c>
      <c r="Q1592" s="12" t="s">
        <v>8336</v>
      </c>
      <c r="R1592" t="s">
        <v>8343</v>
      </c>
      <c r="S1592" s="16">
        <f t="shared" si="124"/>
        <v>42240.857222222221</v>
      </c>
      <c r="T1592" s="16">
        <f t="shared" si="125"/>
        <v>42270.857222222221</v>
      </c>
      <c r="U1592" s="20">
        <f t="shared" si="126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7"/>
        <v>29</v>
      </c>
      <c r="P1593">
        <f t="shared" si="123"/>
        <v>44.48</v>
      </c>
      <c r="Q1593" s="12" t="s">
        <v>8336</v>
      </c>
      <c r="R1593" t="s">
        <v>8343</v>
      </c>
      <c r="S1593" s="16">
        <f t="shared" si="124"/>
        <v>42433.726168981477</v>
      </c>
      <c r="T1593" s="16">
        <f t="shared" si="125"/>
        <v>42463.68450231482</v>
      </c>
      <c r="U1593" s="20">
        <f t="shared" si="126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7"/>
        <v>0</v>
      </c>
      <c r="P1594">
        <f t="shared" si="123"/>
        <v>0</v>
      </c>
      <c r="Q1594" s="12" t="s">
        <v>8336</v>
      </c>
      <c r="R1594" t="s">
        <v>8343</v>
      </c>
      <c r="S1594" s="16">
        <f t="shared" si="124"/>
        <v>42046.072743055556</v>
      </c>
      <c r="T1594" s="16">
        <f t="shared" si="125"/>
        <v>42091.031076388885</v>
      </c>
      <c r="U1594" s="20">
        <f t="shared" si="126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7"/>
        <v>0</v>
      </c>
      <c r="P1595">
        <f t="shared" si="123"/>
        <v>1</v>
      </c>
      <c r="Q1595" s="12" t="s">
        <v>8336</v>
      </c>
      <c r="R1595" t="s">
        <v>8343</v>
      </c>
      <c r="S1595" s="16">
        <f t="shared" si="124"/>
        <v>42033.845543981486</v>
      </c>
      <c r="T1595" s="16">
        <f t="shared" si="125"/>
        <v>42063.845543981486</v>
      </c>
      <c r="U1595" s="20">
        <f t="shared" si="126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7"/>
        <v>21</v>
      </c>
      <c r="P1596">
        <f t="shared" si="123"/>
        <v>20.5</v>
      </c>
      <c r="Q1596" s="12" t="s">
        <v>8336</v>
      </c>
      <c r="R1596" t="s">
        <v>8343</v>
      </c>
      <c r="S1596" s="16">
        <f t="shared" si="124"/>
        <v>42445.712754629625</v>
      </c>
      <c r="T1596" s="16">
        <f t="shared" si="125"/>
        <v>42505.681249999994</v>
      </c>
      <c r="U1596" s="20">
        <f t="shared" si="126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7"/>
        <v>0</v>
      </c>
      <c r="P1597">
        <f t="shared" si="123"/>
        <v>40</v>
      </c>
      <c r="Q1597" s="12" t="s">
        <v>8336</v>
      </c>
      <c r="R1597" t="s">
        <v>8343</v>
      </c>
      <c r="S1597" s="16">
        <f t="shared" si="124"/>
        <v>41780.050092592595</v>
      </c>
      <c r="T1597" s="16">
        <f t="shared" si="125"/>
        <v>41808.842361111114</v>
      </c>
      <c r="U1597" s="20">
        <f t="shared" si="126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7"/>
        <v>2</v>
      </c>
      <c r="P1598">
        <f t="shared" si="123"/>
        <v>25</v>
      </c>
      <c r="Q1598" s="12" t="s">
        <v>8336</v>
      </c>
      <c r="R1598" t="s">
        <v>8343</v>
      </c>
      <c r="S1598" s="16">
        <f t="shared" si="124"/>
        <v>41941.430196759262</v>
      </c>
      <c r="T1598" s="16">
        <f t="shared" si="125"/>
        <v>41986.471863425926</v>
      </c>
      <c r="U1598" s="20">
        <f t="shared" si="126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7"/>
        <v>0</v>
      </c>
      <c r="P1599">
        <f t="shared" si="123"/>
        <v>0</v>
      </c>
      <c r="Q1599" s="12" t="s">
        <v>8336</v>
      </c>
      <c r="R1599" t="s">
        <v>8343</v>
      </c>
      <c r="S1599" s="16">
        <f t="shared" si="124"/>
        <v>42603.354131944448</v>
      </c>
      <c r="T1599" s="16">
        <f t="shared" si="125"/>
        <v>42633.354131944448</v>
      </c>
      <c r="U1599" s="20">
        <f t="shared" si="126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7"/>
        <v>0</v>
      </c>
      <c r="P1600">
        <f t="shared" si="123"/>
        <v>1</v>
      </c>
      <c r="Q1600" s="12" t="s">
        <v>8336</v>
      </c>
      <c r="R1600" t="s">
        <v>8343</v>
      </c>
      <c r="S1600" s="16">
        <f t="shared" si="124"/>
        <v>42151.667337962965</v>
      </c>
      <c r="T1600" s="16">
        <f t="shared" si="125"/>
        <v>42211.667337962965</v>
      </c>
      <c r="U1600" s="20">
        <f t="shared" si="126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7"/>
        <v>0</v>
      </c>
      <c r="P1601">
        <f t="shared" si="123"/>
        <v>0</v>
      </c>
      <c r="Q1601" s="12" t="s">
        <v>8336</v>
      </c>
      <c r="R1601" t="s">
        <v>8343</v>
      </c>
      <c r="S1601" s="16">
        <f t="shared" si="124"/>
        <v>42438.53907407407</v>
      </c>
      <c r="T1601" s="16">
        <f t="shared" si="125"/>
        <v>42468.497407407413</v>
      </c>
      <c r="U1601" s="20">
        <f t="shared" si="126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7"/>
        <v>7</v>
      </c>
      <c r="P1602">
        <f t="shared" si="123"/>
        <v>40.78</v>
      </c>
      <c r="Q1602" s="12" t="s">
        <v>8336</v>
      </c>
      <c r="R1602" t="s">
        <v>8343</v>
      </c>
      <c r="S1602" s="16">
        <f t="shared" si="124"/>
        <v>41791.057314814818</v>
      </c>
      <c r="T1602" s="16">
        <f t="shared" si="125"/>
        <v>41835.21597222222</v>
      </c>
      <c r="U1602" s="20">
        <f t="shared" si="126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7"/>
        <v>108</v>
      </c>
      <c r="P1603">
        <f t="shared" ref="P1603:P1666" si="128">IFERROR(ROUND(E1603/L1603, 2), 0)</f>
        <v>48.33</v>
      </c>
      <c r="Q1603" s="12" t="s">
        <v>8323</v>
      </c>
      <c r="R1603" t="s">
        <v>8324</v>
      </c>
      <c r="S1603" s="16">
        <f t="shared" ref="S1603:S1666" si="129">(((J1603/60)/60)/24)+DATE(1970,1,1)</f>
        <v>40638.092974537038</v>
      </c>
      <c r="T1603" s="16">
        <f t="shared" ref="T1603:T1666" si="130">(((I1603/60)/60)/24)+DATE(1970,1,1)</f>
        <v>40668.092974537038</v>
      </c>
      <c r="U1603" s="20">
        <f t="shared" ref="U1603:U1666" si="13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7"/>
        <v>100</v>
      </c>
      <c r="P1604">
        <f t="shared" si="128"/>
        <v>46.95</v>
      </c>
      <c r="Q1604" s="12" t="s">
        <v>8323</v>
      </c>
      <c r="R1604" t="s">
        <v>8324</v>
      </c>
      <c r="S1604" s="16">
        <f t="shared" si="129"/>
        <v>40788.297650462962</v>
      </c>
      <c r="T1604" s="16">
        <f t="shared" si="130"/>
        <v>40830.958333333336</v>
      </c>
      <c r="U1604" s="20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7"/>
        <v>100</v>
      </c>
      <c r="P1605">
        <f t="shared" si="128"/>
        <v>66.69</v>
      </c>
      <c r="Q1605" s="12" t="s">
        <v>8323</v>
      </c>
      <c r="R1605" t="s">
        <v>8324</v>
      </c>
      <c r="S1605" s="16">
        <f t="shared" si="129"/>
        <v>40876.169664351852</v>
      </c>
      <c r="T1605" s="16">
        <f t="shared" si="130"/>
        <v>40936.169664351852</v>
      </c>
      <c r="U1605" s="20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7"/>
        <v>122</v>
      </c>
      <c r="P1606">
        <f t="shared" si="128"/>
        <v>48.84</v>
      </c>
      <c r="Q1606" s="12" t="s">
        <v>8323</v>
      </c>
      <c r="R1606" t="s">
        <v>8324</v>
      </c>
      <c r="S1606" s="16">
        <f t="shared" si="129"/>
        <v>40945.845312500001</v>
      </c>
      <c r="T1606" s="16">
        <f t="shared" si="130"/>
        <v>40985.80364583333</v>
      </c>
      <c r="U1606" s="20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7"/>
        <v>101</v>
      </c>
      <c r="P1607">
        <f t="shared" si="128"/>
        <v>137.31</v>
      </c>
      <c r="Q1607" s="12" t="s">
        <v>8323</v>
      </c>
      <c r="R1607" t="s">
        <v>8324</v>
      </c>
      <c r="S1607" s="16">
        <f t="shared" si="129"/>
        <v>40747.012881944444</v>
      </c>
      <c r="T1607" s="16">
        <f t="shared" si="130"/>
        <v>40756.291666666664</v>
      </c>
      <c r="U1607" s="20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7"/>
        <v>101</v>
      </c>
      <c r="P1608">
        <f t="shared" si="128"/>
        <v>87.83</v>
      </c>
      <c r="Q1608" s="12" t="s">
        <v>8323</v>
      </c>
      <c r="R1608" t="s">
        <v>8324</v>
      </c>
      <c r="S1608" s="16">
        <f t="shared" si="129"/>
        <v>40536.111550925925</v>
      </c>
      <c r="T1608" s="16">
        <f t="shared" si="130"/>
        <v>40626.069884259261</v>
      </c>
      <c r="U1608" s="20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7"/>
        <v>145</v>
      </c>
      <c r="P1609">
        <f t="shared" si="128"/>
        <v>70.790000000000006</v>
      </c>
      <c r="Q1609" s="12" t="s">
        <v>8323</v>
      </c>
      <c r="R1609" t="s">
        <v>8324</v>
      </c>
      <c r="S1609" s="16">
        <f t="shared" si="129"/>
        <v>41053.80846064815</v>
      </c>
      <c r="T1609" s="16">
        <f t="shared" si="130"/>
        <v>41074.80846064815</v>
      </c>
      <c r="U1609" s="20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7"/>
        <v>101</v>
      </c>
      <c r="P1610">
        <f t="shared" si="128"/>
        <v>52.83</v>
      </c>
      <c r="Q1610" s="12" t="s">
        <v>8323</v>
      </c>
      <c r="R1610" t="s">
        <v>8324</v>
      </c>
      <c r="S1610" s="16">
        <f t="shared" si="129"/>
        <v>41607.83085648148</v>
      </c>
      <c r="T1610" s="16">
        <f t="shared" si="130"/>
        <v>41640.226388888892</v>
      </c>
      <c r="U1610" s="2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7"/>
        <v>118</v>
      </c>
      <c r="P1611">
        <f t="shared" si="128"/>
        <v>443.75</v>
      </c>
      <c r="Q1611" s="12" t="s">
        <v>8323</v>
      </c>
      <c r="R1611" t="s">
        <v>8324</v>
      </c>
      <c r="S1611" s="16">
        <f t="shared" si="129"/>
        <v>40796.001261574071</v>
      </c>
      <c r="T1611" s="16">
        <f t="shared" si="130"/>
        <v>40849.333333333336</v>
      </c>
      <c r="U1611" s="20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7"/>
        <v>272</v>
      </c>
      <c r="P1612">
        <f t="shared" si="128"/>
        <v>48.54</v>
      </c>
      <c r="Q1612" s="12" t="s">
        <v>8323</v>
      </c>
      <c r="R1612" t="s">
        <v>8324</v>
      </c>
      <c r="S1612" s="16">
        <f t="shared" si="129"/>
        <v>41228.924884259257</v>
      </c>
      <c r="T1612" s="16">
        <f t="shared" si="130"/>
        <v>41258.924884259257</v>
      </c>
      <c r="U1612" s="20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7"/>
        <v>125</v>
      </c>
      <c r="P1613">
        <f t="shared" si="128"/>
        <v>37.07</v>
      </c>
      <c r="Q1613" s="12" t="s">
        <v>8323</v>
      </c>
      <c r="R1613" t="s">
        <v>8324</v>
      </c>
      <c r="S1613" s="16">
        <f t="shared" si="129"/>
        <v>41409.00037037037</v>
      </c>
      <c r="T1613" s="16">
        <f t="shared" si="130"/>
        <v>41430.00037037037</v>
      </c>
      <c r="U1613" s="20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7"/>
        <v>110</v>
      </c>
      <c r="P1614">
        <f t="shared" si="128"/>
        <v>50</v>
      </c>
      <c r="Q1614" s="12" t="s">
        <v>8323</v>
      </c>
      <c r="R1614" t="s">
        <v>8324</v>
      </c>
      <c r="S1614" s="16">
        <f t="shared" si="129"/>
        <v>41246.874814814815</v>
      </c>
      <c r="T1614" s="16">
        <f t="shared" si="130"/>
        <v>41276.874814814815</v>
      </c>
      <c r="U1614" s="20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7"/>
        <v>102</v>
      </c>
      <c r="P1615">
        <f t="shared" si="128"/>
        <v>39.04</v>
      </c>
      <c r="Q1615" s="12" t="s">
        <v>8323</v>
      </c>
      <c r="R1615" t="s">
        <v>8324</v>
      </c>
      <c r="S1615" s="16">
        <f t="shared" si="129"/>
        <v>41082.069467592592</v>
      </c>
      <c r="T1615" s="16">
        <f t="shared" si="130"/>
        <v>41112.069467592592</v>
      </c>
      <c r="U1615" s="20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7"/>
        <v>103</v>
      </c>
      <c r="P1616">
        <f t="shared" si="128"/>
        <v>66.69</v>
      </c>
      <c r="Q1616" s="12" t="s">
        <v>8323</v>
      </c>
      <c r="R1616" t="s">
        <v>8324</v>
      </c>
      <c r="S1616" s="16">
        <f t="shared" si="129"/>
        <v>41794.981122685182</v>
      </c>
      <c r="T1616" s="16">
        <f t="shared" si="130"/>
        <v>41854.708333333336</v>
      </c>
      <c r="U1616" s="20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7"/>
        <v>114</v>
      </c>
      <c r="P1617">
        <f t="shared" si="128"/>
        <v>67.13</v>
      </c>
      <c r="Q1617" s="12" t="s">
        <v>8323</v>
      </c>
      <c r="R1617" t="s">
        <v>8324</v>
      </c>
      <c r="S1617" s="16">
        <f t="shared" si="129"/>
        <v>40845.050879629627</v>
      </c>
      <c r="T1617" s="16">
        <f t="shared" si="130"/>
        <v>40890.092546296299</v>
      </c>
      <c r="U1617" s="20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7"/>
        <v>104</v>
      </c>
      <c r="P1618">
        <f t="shared" si="128"/>
        <v>66.37</v>
      </c>
      <c r="Q1618" s="12" t="s">
        <v>8323</v>
      </c>
      <c r="R1618" t="s">
        <v>8324</v>
      </c>
      <c r="S1618" s="16">
        <f t="shared" si="129"/>
        <v>41194.715520833335</v>
      </c>
      <c r="T1618" s="16">
        <f t="shared" si="130"/>
        <v>41235.916666666664</v>
      </c>
      <c r="U1618" s="20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7"/>
        <v>146</v>
      </c>
      <c r="P1619">
        <f t="shared" si="128"/>
        <v>64.62</v>
      </c>
      <c r="Q1619" s="12" t="s">
        <v>8323</v>
      </c>
      <c r="R1619" t="s">
        <v>8324</v>
      </c>
      <c r="S1619" s="16">
        <f t="shared" si="129"/>
        <v>41546.664212962962</v>
      </c>
      <c r="T1619" s="16">
        <f t="shared" si="130"/>
        <v>41579.791666666664</v>
      </c>
      <c r="U1619" s="20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7"/>
        <v>105</v>
      </c>
      <c r="P1620">
        <f t="shared" si="128"/>
        <v>58.37</v>
      </c>
      <c r="Q1620" s="12" t="s">
        <v>8323</v>
      </c>
      <c r="R1620" t="s">
        <v>8324</v>
      </c>
      <c r="S1620" s="16">
        <f t="shared" si="129"/>
        <v>41301.654340277775</v>
      </c>
      <c r="T1620" s="16">
        <f t="shared" si="130"/>
        <v>41341.654340277775</v>
      </c>
      <c r="U1620" s="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7"/>
        <v>133</v>
      </c>
      <c r="P1621">
        <f t="shared" si="128"/>
        <v>86.96</v>
      </c>
      <c r="Q1621" s="12" t="s">
        <v>8323</v>
      </c>
      <c r="R1621" t="s">
        <v>8324</v>
      </c>
      <c r="S1621" s="16">
        <f t="shared" si="129"/>
        <v>41876.18618055556</v>
      </c>
      <c r="T1621" s="16">
        <f t="shared" si="130"/>
        <v>41897.18618055556</v>
      </c>
      <c r="U1621" s="20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7"/>
        <v>113</v>
      </c>
      <c r="P1622">
        <f t="shared" si="128"/>
        <v>66.47</v>
      </c>
      <c r="Q1622" s="12" t="s">
        <v>8323</v>
      </c>
      <c r="R1622" t="s">
        <v>8324</v>
      </c>
      <c r="S1622" s="16">
        <f t="shared" si="129"/>
        <v>41321.339583333334</v>
      </c>
      <c r="T1622" s="16">
        <f t="shared" si="130"/>
        <v>41328.339583333334</v>
      </c>
      <c r="U1622" s="20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7"/>
        <v>121</v>
      </c>
      <c r="P1623">
        <f t="shared" si="128"/>
        <v>163.78</v>
      </c>
      <c r="Q1623" s="12" t="s">
        <v>8323</v>
      </c>
      <c r="R1623" t="s">
        <v>8324</v>
      </c>
      <c r="S1623" s="16">
        <f t="shared" si="129"/>
        <v>41003.60665509259</v>
      </c>
      <c r="T1623" s="16">
        <f t="shared" si="130"/>
        <v>41057.165972222225</v>
      </c>
      <c r="U1623" s="20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7"/>
        <v>102</v>
      </c>
      <c r="P1624">
        <f t="shared" si="128"/>
        <v>107.98</v>
      </c>
      <c r="Q1624" s="12" t="s">
        <v>8323</v>
      </c>
      <c r="R1624" t="s">
        <v>8324</v>
      </c>
      <c r="S1624" s="16">
        <f t="shared" si="129"/>
        <v>41950.29483796296</v>
      </c>
      <c r="T1624" s="16">
        <f t="shared" si="130"/>
        <v>41990.332638888889</v>
      </c>
      <c r="U1624" s="20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7"/>
        <v>101</v>
      </c>
      <c r="P1625">
        <f t="shared" si="128"/>
        <v>42.11</v>
      </c>
      <c r="Q1625" s="12" t="s">
        <v>8323</v>
      </c>
      <c r="R1625" t="s">
        <v>8324</v>
      </c>
      <c r="S1625" s="16">
        <f t="shared" si="129"/>
        <v>41453.688530092593</v>
      </c>
      <c r="T1625" s="16">
        <f t="shared" si="130"/>
        <v>41513.688530092593</v>
      </c>
      <c r="U1625" s="20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7"/>
        <v>118</v>
      </c>
      <c r="P1626">
        <f t="shared" si="128"/>
        <v>47.2</v>
      </c>
      <c r="Q1626" s="12" t="s">
        <v>8323</v>
      </c>
      <c r="R1626" t="s">
        <v>8324</v>
      </c>
      <c r="S1626" s="16">
        <f t="shared" si="129"/>
        <v>41243.367303240739</v>
      </c>
      <c r="T1626" s="16">
        <f t="shared" si="130"/>
        <v>41283.367303240739</v>
      </c>
      <c r="U1626" s="20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7"/>
        <v>155</v>
      </c>
      <c r="P1627">
        <f t="shared" si="128"/>
        <v>112.02</v>
      </c>
      <c r="Q1627" s="12" t="s">
        <v>8323</v>
      </c>
      <c r="R1627" t="s">
        <v>8324</v>
      </c>
      <c r="S1627" s="16">
        <f t="shared" si="129"/>
        <v>41135.699687500004</v>
      </c>
      <c r="T1627" s="16">
        <f t="shared" si="130"/>
        <v>41163.699687500004</v>
      </c>
      <c r="U1627" s="20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7"/>
        <v>101</v>
      </c>
      <c r="P1628">
        <f t="shared" si="128"/>
        <v>74.95</v>
      </c>
      <c r="Q1628" s="12" t="s">
        <v>8323</v>
      </c>
      <c r="R1628" t="s">
        <v>8324</v>
      </c>
      <c r="S1628" s="16">
        <f t="shared" si="129"/>
        <v>41579.847997685189</v>
      </c>
      <c r="T1628" s="16">
        <f t="shared" si="130"/>
        <v>41609.889664351853</v>
      </c>
      <c r="U1628" s="20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7"/>
        <v>117</v>
      </c>
      <c r="P1629">
        <f t="shared" si="128"/>
        <v>61.58</v>
      </c>
      <c r="Q1629" s="12" t="s">
        <v>8323</v>
      </c>
      <c r="R1629" t="s">
        <v>8324</v>
      </c>
      <c r="S1629" s="16">
        <f t="shared" si="129"/>
        <v>41205.707048611112</v>
      </c>
      <c r="T1629" s="16">
        <f t="shared" si="130"/>
        <v>41239.207638888889</v>
      </c>
      <c r="U1629" s="20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7"/>
        <v>101</v>
      </c>
      <c r="P1630">
        <f t="shared" si="128"/>
        <v>45.88</v>
      </c>
      <c r="Q1630" s="12" t="s">
        <v>8323</v>
      </c>
      <c r="R1630" t="s">
        <v>8324</v>
      </c>
      <c r="S1630" s="16">
        <f t="shared" si="129"/>
        <v>41774.737060185187</v>
      </c>
      <c r="T1630" s="16">
        <f t="shared" si="130"/>
        <v>41807.737060185187</v>
      </c>
      <c r="U1630" s="2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7"/>
        <v>104</v>
      </c>
      <c r="P1631">
        <f t="shared" si="128"/>
        <v>75.849999999999994</v>
      </c>
      <c r="Q1631" s="12" t="s">
        <v>8323</v>
      </c>
      <c r="R1631" t="s">
        <v>8324</v>
      </c>
      <c r="S1631" s="16">
        <f t="shared" si="129"/>
        <v>41645.867280092592</v>
      </c>
      <c r="T1631" s="16">
        <f t="shared" si="130"/>
        <v>41690.867280092592</v>
      </c>
      <c r="U1631" s="20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7"/>
        <v>265</v>
      </c>
      <c r="P1632">
        <f t="shared" si="128"/>
        <v>84.21</v>
      </c>
      <c r="Q1632" s="12" t="s">
        <v>8323</v>
      </c>
      <c r="R1632" t="s">
        <v>8324</v>
      </c>
      <c r="S1632" s="16">
        <f t="shared" si="129"/>
        <v>40939.837673611109</v>
      </c>
      <c r="T1632" s="16">
        <f t="shared" si="130"/>
        <v>40970.290972222225</v>
      </c>
      <c r="U1632" s="20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7"/>
        <v>156</v>
      </c>
      <c r="P1633">
        <f t="shared" si="128"/>
        <v>117.23</v>
      </c>
      <c r="Q1633" s="12" t="s">
        <v>8323</v>
      </c>
      <c r="R1633" t="s">
        <v>8324</v>
      </c>
      <c r="S1633" s="16">
        <f t="shared" si="129"/>
        <v>41164.859502314815</v>
      </c>
      <c r="T1633" s="16">
        <f t="shared" si="130"/>
        <v>41194.859502314815</v>
      </c>
      <c r="U1633" s="20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ref="O1634:O1697" si="132">ROUND(E1634/D1634 * 100,0)</f>
        <v>102</v>
      </c>
      <c r="P1634">
        <f t="shared" si="128"/>
        <v>86.49</v>
      </c>
      <c r="Q1634" s="12" t="s">
        <v>8323</v>
      </c>
      <c r="R1634" t="s">
        <v>8324</v>
      </c>
      <c r="S1634" s="16">
        <f t="shared" si="129"/>
        <v>40750.340902777774</v>
      </c>
      <c r="T1634" s="16">
        <f t="shared" si="130"/>
        <v>40810.340902777774</v>
      </c>
      <c r="U1634" s="20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2"/>
        <v>100</v>
      </c>
      <c r="P1635">
        <f t="shared" si="128"/>
        <v>172.41</v>
      </c>
      <c r="Q1635" s="12" t="s">
        <v>8323</v>
      </c>
      <c r="R1635" t="s">
        <v>8324</v>
      </c>
      <c r="S1635" s="16">
        <f t="shared" si="129"/>
        <v>40896.883750000001</v>
      </c>
      <c r="T1635" s="16">
        <f t="shared" si="130"/>
        <v>40924.208333333336</v>
      </c>
      <c r="U1635" s="20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2"/>
        <v>101</v>
      </c>
      <c r="P1636">
        <f t="shared" si="128"/>
        <v>62.81</v>
      </c>
      <c r="Q1636" s="12" t="s">
        <v>8323</v>
      </c>
      <c r="R1636" t="s">
        <v>8324</v>
      </c>
      <c r="S1636" s="16">
        <f t="shared" si="129"/>
        <v>40658.189826388887</v>
      </c>
      <c r="T1636" s="16">
        <f t="shared" si="130"/>
        <v>40696.249305555553</v>
      </c>
      <c r="U1636" s="20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2"/>
        <v>125</v>
      </c>
      <c r="P1637">
        <f t="shared" si="128"/>
        <v>67.73</v>
      </c>
      <c r="Q1637" s="12" t="s">
        <v>8323</v>
      </c>
      <c r="R1637" t="s">
        <v>8324</v>
      </c>
      <c r="S1637" s="16">
        <f t="shared" si="129"/>
        <v>42502.868761574078</v>
      </c>
      <c r="T1637" s="16">
        <f t="shared" si="130"/>
        <v>42562.868761574078</v>
      </c>
      <c r="U1637" s="20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2"/>
        <v>104</v>
      </c>
      <c r="P1638">
        <f t="shared" si="128"/>
        <v>53.56</v>
      </c>
      <c r="Q1638" s="12" t="s">
        <v>8323</v>
      </c>
      <c r="R1638" t="s">
        <v>8324</v>
      </c>
      <c r="S1638" s="16">
        <f t="shared" si="129"/>
        <v>40663.08666666667</v>
      </c>
      <c r="T1638" s="16">
        <f t="shared" si="130"/>
        <v>40706.166666666664</v>
      </c>
      <c r="U1638" s="20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2"/>
        <v>104</v>
      </c>
      <c r="P1639">
        <f t="shared" si="128"/>
        <v>34.6</v>
      </c>
      <c r="Q1639" s="12" t="s">
        <v>8323</v>
      </c>
      <c r="R1639" t="s">
        <v>8324</v>
      </c>
      <c r="S1639" s="16">
        <f t="shared" si="129"/>
        <v>40122.751620370371</v>
      </c>
      <c r="T1639" s="16">
        <f t="shared" si="130"/>
        <v>40178.98541666667</v>
      </c>
      <c r="U1639" s="20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2"/>
        <v>105</v>
      </c>
      <c r="P1640">
        <f t="shared" si="128"/>
        <v>38.89</v>
      </c>
      <c r="Q1640" s="12" t="s">
        <v>8323</v>
      </c>
      <c r="R1640" t="s">
        <v>8324</v>
      </c>
      <c r="S1640" s="16">
        <f t="shared" si="129"/>
        <v>41288.68712962963</v>
      </c>
      <c r="T1640" s="16">
        <f t="shared" si="130"/>
        <v>41333.892361111109</v>
      </c>
      <c r="U1640" s="2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2"/>
        <v>100</v>
      </c>
      <c r="P1641">
        <f t="shared" si="128"/>
        <v>94.74</v>
      </c>
      <c r="Q1641" s="12" t="s">
        <v>8323</v>
      </c>
      <c r="R1641" t="s">
        <v>8324</v>
      </c>
      <c r="S1641" s="16">
        <f t="shared" si="129"/>
        <v>40941.652372685188</v>
      </c>
      <c r="T1641" s="16">
        <f t="shared" si="130"/>
        <v>40971.652372685188</v>
      </c>
      <c r="U1641" s="20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2"/>
        <v>170</v>
      </c>
      <c r="P1642">
        <f t="shared" si="128"/>
        <v>39.97</v>
      </c>
      <c r="Q1642" s="12" t="s">
        <v>8323</v>
      </c>
      <c r="R1642" t="s">
        <v>8324</v>
      </c>
      <c r="S1642" s="16">
        <f t="shared" si="129"/>
        <v>40379.23096064815</v>
      </c>
      <c r="T1642" s="16">
        <f t="shared" si="130"/>
        <v>40393.082638888889</v>
      </c>
      <c r="U1642" s="20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2"/>
        <v>101</v>
      </c>
      <c r="P1643">
        <f t="shared" si="128"/>
        <v>97.5</v>
      </c>
      <c r="Q1643" s="12" t="s">
        <v>8323</v>
      </c>
      <c r="R1643" t="s">
        <v>8344</v>
      </c>
      <c r="S1643" s="16">
        <f t="shared" si="129"/>
        <v>41962.596574074079</v>
      </c>
      <c r="T1643" s="16">
        <f t="shared" si="130"/>
        <v>41992.596574074079</v>
      </c>
      <c r="U1643" s="20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2"/>
        <v>100</v>
      </c>
      <c r="P1644">
        <f t="shared" si="128"/>
        <v>42.86</v>
      </c>
      <c r="Q1644" s="12" t="s">
        <v>8323</v>
      </c>
      <c r="R1644" t="s">
        <v>8344</v>
      </c>
      <c r="S1644" s="16">
        <f t="shared" si="129"/>
        <v>40688.024618055555</v>
      </c>
      <c r="T1644" s="16">
        <f t="shared" si="130"/>
        <v>40708.024618055555</v>
      </c>
      <c r="U1644" s="20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2"/>
        <v>125</v>
      </c>
      <c r="P1645">
        <f t="shared" si="128"/>
        <v>168.51</v>
      </c>
      <c r="Q1645" s="12" t="s">
        <v>8323</v>
      </c>
      <c r="R1645" t="s">
        <v>8344</v>
      </c>
      <c r="S1645" s="16">
        <f t="shared" si="129"/>
        <v>41146.824212962965</v>
      </c>
      <c r="T1645" s="16">
        <f t="shared" si="130"/>
        <v>41176.824212962965</v>
      </c>
      <c r="U1645" s="20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2"/>
        <v>110</v>
      </c>
      <c r="P1646">
        <f t="shared" si="128"/>
        <v>85.55</v>
      </c>
      <c r="Q1646" s="12" t="s">
        <v>8323</v>
      </c>
      <c r="R1646" t="s">
        <v>8344</v>
      </c>
      <c r="S1646" s="16">
        <f t="shared" si="129"/>
        <v>41175.05972222222</v>
      </c>
      <c r="T1646" s="16">
        <f t="shared" si="130"/>
        <v>41235.101388888892</v>
      </c>
      <c r="U1646" s="20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2"/>
        <v>111</v>
      </c>
      <c r="P1647">
        <f t="shared" si="128"/>
        <v>554</v>
      </c>
      <c r="Q1647" s="12" t="s">
        <v>8323</v>
      </c>
      <c r="R1647" t="s">
        <v>8344</v>
      </c>
      <c r="S1647" s="16">
        <f t="shared" si="129"/>
        <v>41521.617361111108</v>
      </c>
      <c r="T1647" s="16">
        <f t="shared" si="130"/>
        <v>41535.617361111108</v>
      </c>
      <c r="U1647" s="20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2"/>
        <v>110</v>
      </c>
      <c r="P1648">
        <f t="shared" si="128"/>
        <v>26.55</v>
      </c>
      <c r="Q1648" s="12" t="s">
        <v>8323</v>
      </c>
      <c r="R1648" t="s">
        <v>8344</v>
      </c>
      <c r="S1648" s="16">
        <f t="shared" si="129"/>
        <v>41833.450266203705</v>
      </c>
      <c r="T1648" s="16">
        <f t="shared" si="130"/>
        <v>41865.757638888892</v>
      </c>
      <c r="U1648" s="20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2"/>
        <v>105</v>
      </c>
      <c r="P1649">
        <f t="shared" si="128"/>
        <v>113.83</v>
      </c>
      <c r="Q1649" s="12" t="s">
        <v>8323</v>
      </c>
      <c r="R1649" t="s">
        <v>8344</v>
      </c>
      <c r="S1649" s="16">
        <f t="shared" si="129"/>
        <v>41039.409456018519</v>
      </c>
      <c r="T1649" s="16">
        <f t="shared" si="130"/>
        <v>41069.409456018519</v>
      </c>
      <c r="U1649" s="20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2"/>
        <v>125</v>
      </c>
      <c r="P1650">
        <f t="shared" si="128"/>
        <v>32.01</v>
      </c>
      <c r="Q1650" s="12" t="s">
        <v>8323</v>
      </c>
      <c r="R1650" t="s">
        <v>8344</v>
      </c>
      <c r="S1650" s="16">
        <f t="shared" si="129"/>
        <v>40592.704652777778</v>
      </c>
      <c r="T1650" s="16">
        <f t="shared" si="130"/>
        <v>40622.662986111114</v>
      </c>
      <c r="U1650" s="2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2"/>
        <v>101</v>
      </c>
      <c r="P1651">
        <f t="shared" si="128"/>
        <v>47.19</v>
      </c>
      <c r="Q1651" s="12" t="s">
        <v>8323</v>
      </c>
      <c r="R1651" t="s">
        <v>8344</v>
      </c>
      <c r="S1651" s="16">
        <f t="shared" si="129"/>
        <v>41737.684664351851</v>
      </c>
      <c r="T1651" s="16">
        <f t="shared" si="130"/>
        <v>41782.684664351851</v>
      </c>
      <c r="U1651" s="20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2"/>
        <v>142</v>
      </c>
      <c r="P1652">
        <f t="shared" si="128"/>
        <v>88.47</v>
      </c>
      <c r="Q1652" s="12" t="s">
        <v>8323</v>
      </c>
      <c r="R1652" t="s">
        <v>8344</v>
      </c>
      <c r="S1652" s="16">
        <f t="shared" si="129"/>
        <v>41526.435613425929</v>
      </c>
      <c r="T1652" s="16">
        <f t="shared" si="130"/>
        <v>41556.435613425929</v>
      </c>
      <c r="U1652" s="20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2"/>
        <v>101</v>
      </c>
      <c r="P1653">
        <f t="shared" si="128"/>
        <v>100.75</v>
      </c>
      <c r="Q1653" s="12" t="s">
        <v>8323</v>
      </c>
      <c r="R1653" t="s">
        <v>8344</v>
      </c>
      <c r="S1653" s="16">
        <f t="shared" si="129"/>
        <v>40625.900694444441</v>
      </c>
      <c r="T1653" s="16">
        <f t="shared" si="130"/>
        <v>40659.290972222225</v>
      </c>
      <c r="U1653" s="20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2"/>
        <v>101</v>
      </c>
      <c r="P1654">
        <f t="shared" si="128"/>
        <v>64.709999999999994</v>
      </c>
      <c r="Q1654" s="12" t="s">
        <v>8323</v>
      </c>
      <c r="R1654" t="s">
        <v>8344</v>
      </c>
      <c r="S1654" s="16">
        <f t="shared" si="129"/>
        <v>41572.492974537039</v>
      </c>
      <c r="T1654" s="16">
        <f t="shared" si="130"/>
        <v>41602.534641203703</v>
      </c>
      <c r="U1654" s="20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2"/>
        <v>174</v>
      </c>
      <c r="P1655">
        <f t="shared" si="128"/>
        <v>51.85</v>
      </c>
      <c r="Q1655" s="12" t="s">
        <v>8323</v>
      </c>
      <c r="R1655" t="s">
        <v>8344</v>
      </c>
      <c r="S1655" s="16">
        <f t="shared" si="129"/>
        <v>40626.834444444445</v>
      </c>
      <c r="T1655" s="16">
        <f t="shared" si="130"/>
        <v>40657.834444444445</v>
      </c>
      <c r="U1655" s="20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2"/>
        <v>120</v>
      </c>
      <c r="P1656">
        <f t="shared" si="128"/>
        <v>38.79</v>
      </c>
      <c r="Q1656" s="12" t="s">
        <v>8323</v>
      </c>
      <c r="R1656" t="s">
        <v>8344</v>
      </c>
      <c r="S1656" s="16">
        <f t="shared" si="129"/>
        <v>40987.890740740739</v>
      </c>
      <c r="T1656" s="16">
        <f t="shared" si="130"/>
        <v>41017.890740740739</v>
      </c>
      <c r="U1656" s="20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2"/>
        <v>143</v>
      </c>
      <c r="P1657">
        <f t="shared" si="128"/>
        <v>44.65</v>
      </c>
      <c r="Q1657" s="12" t="s">
        <v>8323</v>
      </c>
      <c r="R1657" t="s">
        <v>8344</v>
      </c>
      <c r="S1657" s="16">
        <f t="shared" si="129"/>
        <v>40974.791898148149</v>
      </c>
      <c r="T1657" s="16">
        <f t="shared" si="130"/>
        <v>41004.750231481477</v>
      </c>
      <c r="U1657" s="20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2"/>
        <v>100</v>
      </c>
      <c r="P1658">
        <f t="shared" si="128"/>
        <v>156.77000000000001</v>
      </c>
      <c r="Q1658" s="12" t="s">
        <v>8323</v>
      </c>
      <c r="R1658" t="s">
        <v>8344</v>
      </c>
      <c r="S1658" s="16">
        <f t="shared" si="129"/>
        <v>41226.928842592592</v>
      </c>
      <c r="T1658" s="16">
        <f t="shared" si="130"/>
        <v>41256.928842592592</v>
      </c>
      <c r="U1658" s="20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2"/>
        <v>105</v>
      </c>
      <c r="P1659">
        <f t="shared" si="128"/>
        <v>118.7</v>
      </c>
      <c r="Q1659" s="12" t="s">
        <v>8323</v>
      </c>
      <c r="R1659" t="s">
        <v>8344</v>
      </c>
      <c r="S1659" s="16">
        <f t="shared" si="129"/>
        <v>41023.782037037039</v>
      </c>
      <c r="T1659" s="16">
        <f t="shared" si="130"/>
        <v>41053.782037037039</v>
      </c>
      <c r="U1659" s="20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2"/>
        <v>132</v>
      </c>
      <c r="P1660">
        <f t="shared" si="128"/>
        <v>74.150000000000006</v>
      </c>
      <c r="Q1660" s="12" t="s">
        <v>8323</v>
      </c>
      <c r="R1660" t="s">
        <v>8344</v>
      </c>
      <c r="S1660" s="16">
        <f t="shared" si="129"/>
        <v>41223.22184027778</v>
      </c>
      <c r="T1660" s="16">
        <f t="shared" si="130"/>
        <v>41261.597222222219</v>
      </c>
      <c r="U1660" s="2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2"/>
        <v>113</v>
      </c>
      <c r="P1661">
        <f t="shared" si="128"/>
        <v>12.53</v>
      </c>
      <c r="Q1661" s="12" t="s">
        <v>8323</v>
      </c>
      <c r="R1661" t="s">
        <v>8344</v>
      </c>
      <c r="S1661" s="16">
        <f t="shared" si="129"/>
        <v>41596.913437499999</v>
      </c>
      <c r="T1661" s="16">
        <f t="shared" si="130"/>
        <v>41625.5</v>
      </c>
      <c r="U1661" s="20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2"/>
        <v>1254</v>
      </c>
      <c r="P1662">
        <f t="shared" si="128"/>
        <v>27.86</v>
      </c>
      <c r="Q1662" s="12" t="s">
        <v>8323</v>
      </c>
      <c r="R1662" t="s">
        <v>8344</v>
      </c>
      <c r="S1662" s="16">
        <f t="shared" si="129"/>
        <v>42459.693865740745</v>
      </c>
      <c r="T1662" s="16">
        <f t="shared" si="130"/>
        <v>42490.915972222225</v>
      </c>
      <c r="U1662" s="20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2"/>
        <v>103</v>
      </c>
      <c r="P1663">
        <f t="shared" si="128"/>
        <v>80.180000000000007</v>
      </c>
      <c r="Q1663" s="12" t="s">
        <v>8323</v>
      </c>
      <c r="R1663" t="s">
        <v>8344</v>
      </c>
      <c r="S1663" s="16">
        <f t="shared" si="129"/>
        <v>42343.998043981483</v>
      </c>
      <c r="T1663" s="16">
        <f t="shared" si="130"/>
        <v>42386.875</v>
      </c>
      <c r="U1663" s="20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2"/>
        <v>103</v>
      </c>
      <c r="P1664">
        <f t="shared" si="128"/>
        <v>132.44</v>
      </c>
      <c r="Q1664" s="12" t="s">
        <v>8323</v>
      </c>
      <c r="R1664" t="s">
        <v>8344</v>
      </c>
      <c r="S1664" s="16">
        <f t="shared" si="129"/>
        <v>40848.198333333334</v>
      </c>
      <c r="T1664" s="16">
        <f t="shared" si="130"/>
        <v>40908.239999999998</v>
      </c>
      <c r="U1664" s="20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2"/>
        <v>108</v>
      </c>
      <c r="P1665">
        <f t="shared" si="128"/>
        <v>33.75</v>
      </c>
      <c r="Q1665" s="12" t="s">
        <v>8323</v>
      </c>
      <c r="R1665" t="s">
        <v>8344</v>
      </c>
      <c r="S1665" s="16">
        <f t="shared" si="129"/>
        <v>42006.02207175926</v>
      </c>
      <c r="T1665" s="16">
        <f t="shared" si="130"/>
        <v>42036.02207175926</v>
      </c>
      <c r="U1665" s="20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2"/>
        <v>122</v>
      </c>
      <c r="P1666">
        <f t="shared" si="128"/>
        <v>34.380000000000003</v>
      </c>
      <c r="Q1666" s="12" t="s">
        <v>8323</v>
      </c>
      <c r="R1666" t="s">
        <v>8344</v>
      </c>
      <c r="S1666" s="16">
        <f t="shared" si="129"/>
        <v>40939.761782407404</v>
      </c>
      <c r="T1666" s="16">
        <f t="shared" si="130"/>
        <v>40984.165972222225</v>
      </c>
      <c r="U1666" s="20">
        <f t="shared" si="13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2"/>
        <v>119</v>
      </c>
      <c r="P1667">
        <f t="shared" ref="P1667:P1730" si="133">IFERROR(ROUND(E1667/L1667, 2), 0)</f>
        <v>44.96</v>
      </c>
      <c r="Q1667" s="12" t="s">
        <v>8323</v>
      </c>
      <c r="R1667" t="s">
        <v>8344</v>
      </c>
      <c r="S1667" s="16">
        <f t="shared" ref="S1667:S1730" si="134">(((J1667/60)/60)/24)+DATE(1970,1,1)</f>
        <v>40564.649456018517</v>
      </c>
      <c r="T1667" s="16">
        <f t="shared" ref="T1667:T1730" si="135">(((I1667/60)/60)/24)+DATE(1970,1,1)</f>
        <v>40596.125</v>
      </c>
      <c r="U1667" s="20">
        <f t="shared" ref="U1667:U1730" si="13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2"/>
        <v>161</v>
      </c>
      <c r="P1668">
        <f t="shared" si="133"/>
        <v>41.04</v>
      </c>
      <c r="Q1668" s="12" t="s">
        <v>8323</v>
      </c>
      <c r="R1668" t="s">
        <v>8344</v>
      </c>
      <c r="S1668" s="16">
        <f t="shared" si="134"/>
        <v>41331.253159722226</v>
      </c>
      <c r="T1668" s="16">
        <f t="shared" si="135"/>
        <v>41361.211493055554</v>
      </c>
      <c r="U1668" s="20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2"/>
        <v>127</v>
      </c>
      <c r="P1669">
        <f t="shared" si="133"/>
        <v>52.6</v>
      </c>
      <c r="Q1669" s="12" t="s">
        <v>8323</v>
      </c>
      <c r="R1669" t="s">
        <v>8344</v>
      </c>
      <c r="S1669" s="16">
        <f t="shared" si="134"/>
        <v>41682.0705787037</v>
      </c>
      <c r="T1669" s="16">
        <f t="shared" si="135"/>
        <v>41709.290972222225</v>
      </c>
      <c r="U1669" s="20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2"/>
        <v>103</v>
      </c>
      <c r="P1670">
        <f t="shared" si="133"/>
        <v>70.78</v>
      </c>
      <c r="Q1670" s="12" t="s">
        <v>8323</v>
      </c>
      <c r="R1670" t="s">
        <v>8344</v>
      </c>
      <c r="S1670" s="16">
        <f t="shared" si="134"/>
        <v>40845.14975694444</v>
      </c>
      <c r="T1670" s="16">
        <f t="shared" si="135"/>
        <v>40875.191423611112</v>
      </c>
      <c r="U1670" s="2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2"/>
        <v>140</v>
      </c>
      <c r="P1671">
        <f t="shared" si="133"/>
        <v>53.75</v>
      </c>
      <c r="Q1671" s="12" t="s">
        <v>8323</v>
      </c>
      <c r="R1671" t="s">
        <v>8344</v>
      </c>
      <c r="S1671" s="16">
        <f t="shared" si="134"/>
        <v>42461.885138888887</v>
      </c>
      <c r="T1671" s="16">
        <f t="shared" si="135"/>
        <v>42521.885138888887</v>
      </c>
      <c r="U1671" s="20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2"/>
        <v>103</v>
      </c>
      <c r="P1672">
        <f t="shared" si="133"/>
        <v>44.61</v>
      </c>
      <c r="Q1672" s="12" t="s">
        <v>8323</v>
      </c>
      <c r="R1672" t="s">
        <v>8344</v>
      </c>
      <c r="S1672" s="16">
        <f t="shared" si="134"/>
        <v>40313.930543981485</v>
      </c>
      <c r="T1672" s="16">
        <f t="shared" si="135"/>
        <v>40364.166666666664</v>
      </c>
      <c r="U1672" s="20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2"/>
        <v>101</v>
      </c>
      <c r="P1673">
        <f t="shared" si="133"/>
        <v>26.15</v>
      </c>
      <c r="Q1673" s="12" t="s">
        <v>8323</v>
      </c>
      <c r="R1673" t="s">
        <v>8344</v>
      </c>
      <c r="S1673" s="16">
        <f t="shared" si="134"/>
        <v>42553.54414351852</v>
      </c>
      <c r="T1673" s="16">
        <f t="shared" si="135"/>
        <v>42583.54414351852</v>
      </c>
      <c r="U1673" s="20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2"/>
        <v>113</v>
      </c>
      <c r="P1674">
        <f t="shared" si="133"/>
        <v>39.18</v>
      </c>
      <c r="Q1674" s="12" t="s">
        <v>8323</v>
      </c>
      <c r="R1674" t="s">
        <v>8344</v>
      </c>
      <c r="S1674" s="16">
        <f t="shared" si="134"/>
        <v>41034.656597222223</v>
      </c>
      <c r="T1674" s="16">
        <f t="shared" si="135"/>
        <v>41064.656597222223</v>
      </c>
      <c r="U1674" s="20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2"/>
        <v>128</v>
      </c>
      <c r="P1675">
        <f t="shared" si="133"/>
        <v>45.59</v>
      </c>
      <c r="Q1675" s="12" t="s">
        <v>8323</v>
      </c>
      <c r="R1675" t="s">
        <v>8344</v>
      </c>
      <c r="S1675" s="16">
        <f t="shared" si="134"/>
        <v>42039.878379629634</v>
      </c>
      <c r="T1675" s="16">
        <f t="shared" si="135"/>
        <v>42069.878379629634</v>
      </c>
      <c r="U1675" s="20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2"/>
        <v>202</v>
      </c>
      <c r="P1676">
        <f t="shared" si="133"/>
        <v>89.25</v>
      </c>
      <c r="Q1676" s="12" t="s">
        <v>8323</v>
      </c>
      <c r="R1676" t="s">
        <v>8344</v>
      </c>
      <c r="S1676" s="16">
        <f t="shared" si="134"/>
        <v>42569.605393518519</v>
      </c>
      <c r="T1676" s="16">
        <f t="shared" si="135"/>
        <v>42600.290972222225</v>
      </c>
      <c r="U1676" s="20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2"/>
        <v>137</v>
      </c>
      <c r="P1677">
        <f t="shared" si="133"/>
        <v>40.42</v>
      </c>
      <c r="Q1677" s="12" t="s">
        <v>8323</v>
      </c>
      <c r="R1677" t="s">
        <v>8344</v>
      </c>
      <c r="S1677" s="16">
        <f t="shared" si="134"/>
        <v>40802.733101851853</v>
      </c>
      <c r="T1677" s="16">
        <f t="shared" si="135"/>
        <v>40832.918749999997</v>
      </c>
      <c r="U1677" s="20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2"/>
        <v>115</v>
      </c>
      <c r="P1678">
        <f t="shared" si="133"/>
        <v>82.38</v>
      </c>
      <c r="Q1678" s="12" t="s">
        <v>8323</v>
      </c>
      <c r="R1678" t="s">
        <v>8344</v>
      </c>
      <c r="S1678" s="16">
        <f t="shared" si="134"/>
        <v>40973.72623842593</v>
      </c>
      <c r="T1678" s="16">
        <f t="shared" si="135"/>
        <v>41020.165972222225</v>
      </c>
      <c r="U1678" s="20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2"/>
        <v>112</v>
      </c>
      <c r="P1679">
        <f t="shared" si="133"/>
        <v>159.52000000000001</v>
      </c>
      <c r="Q1679" s="12" t="s">
        <v>8323</v>
      </c>
      <c r="R1679" t="s">
        <v>8344</v>
      </c>
      <c r="S1679" s="16">
        <f t="shared" si="134"/>
        <v>42416.407129629632</v>
      </c>
      <c r="T1679" s="16">
        <f t="shared" si="135"/>
        <v>42476.249305555553</v>
      </c>
      <c r="U1679" s="20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2"/>
        <v>118</v>
      </c>
      <c r="P1680">
        <f t="shared" si="133"/>
        <v>36.24</v>
      </c>
      <c r="Q1680" s="12" t="s">
        <v>8323</v>
      </c>
      <c r="R1680" t="s">
        <v>8344</v>
      </c>
      <c r="S1680" s="16">
        <f t="shared" si="134"/>
        <v>41662.854988425926</v>
      </c>
      <c r="T1680" s="16">
        <f t="shared" si="135"/>
        <v>41676.854988425926</v>
      </c>
      <c r="U1680" s="2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2"/>
        <v>175</v>
      </c>
      <c r="P1681">
        <f t="shared" si="133"/>
        <v>62.5</v>
      </c>
      <c r="Q1681" s="12" t="s">
        <v>8323</v>
      </c>
      <c r="R1681" t="s">
        <v>8344</v>
      </c>
      <c r="S1681" s="16">
        <f t="shared" si="134"/>
        <v>40723.068807870368</v>
      </c>
      <c r="T1681" s="16">
        <f t="shared" si="135"/>
        <v>40746.068807870368</v>
      </c>
      <c r="U1681" s="20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2"/>
        <v>118</v>
      </c>
      <c r="P1682">
        <f t="shared" si="133"/>
        <v>47</v>
      </c>
      <c r="Q1682" s="12" t="s">
        <v>8323</v>
      </c>
      <c r="R1682" t="s">
        <v>8344</v>
      </c>
      <c r="S1682" s="16">
        <f t="shared" si="134"/>
        <v>41802.757719907408</v>
      </c>
      <c r="T1682" s="16">
        <f t="shared" si="135"/>
        <v>41832.757719907408</v>
      </c>
      <c r="U1682" s="20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2"/>
        <v>101</v>
      </c>
      <c r="P1683">
        <f t="shared" si="133"/>
        <v>74.58</v>
      </c>
      <c r="Q1683" s="12" t="s">
        <v>8323</v>
      </c>
      <c r="R1683" t="s">
        <v>8345</v>
      </c>
      <c r="S1683" s="16">
        <f t="shared" si="134"/>
        <v>42774.121342592596</v>
      </c>
      <c r="T1683" s="16">
        <f t="shared" si="135"/>
        <v>42823.083333333328</v>
      </c>
      <c r="U1683" s="20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2"/>
        <v>0</v>
      </c>
      <c r="P1684">
        <f t="shared" si="133"/>
        <v>0</v>
      </c>
      <c r="Q1684" s="12" t="s">
        <v>8323</v>
      </c>
      <c r="R1684" t="s">
        <v>8345</v>
      </c>
      <c r="S1684" s="16">
        <f t="shared" si="134"/>
        <v>42779.21365740741</v>
      </c>
      <c r="T1684" s="16">
        <f t="shared" si="135"/>
        <v>42839.171990740739</v>
      </c>
      <c r="U1684" s="20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2"/>
        <v>22</v>
      </c>
      <c r="P1685">
        <f t="shared" si="133"/>
        <v>76</v>
      </c>
      <c r="Q1685" s="12" t="s">
        <v>8323</v>
      </c>
      <c r="R1685" t="s">
        <v>8345</v>
      </c>
      <c r="S1685" s="16">
        <f t="shared" si="134"/>
        <v>42808.781689814816</v>
      </c>
      <c r="T1685" s="16">
        <f t="shared" si="135"/>
        <v>42832.781689814816</v>
      </c>
      <c r="U1685" s="20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2"/>
        <v>109</v>
      </c>
      <c r="P1686">
        <f t="shared" si="133"/>
        <v>86.44</v>
      </c>
      <c r="Q1686" s="12" t="s">
        <v>8323</v>
      </c>
      <c r="R1686" t="s">
        <v>8345</v>
      </c>
      <c r="S1686" s="16">
        <f t="shared" si="134"/>
        <v>42783.815289351856</v>
      </c>
      <c r="T1686" s="16">
        <f t="shared" si="135"/>
        <v>42811.773622685185</v>
      </c>
      <c r="U1686" s="20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2"/>
        <v>103</v>
      </c>
      <c r="P1687">
        <f t="shared" si="133"/>
        <v>24</v>
      </c>
      <c r="Q1687" s="12" t="s">
        <v>8323</v>
      </c>
      <c r="R1687" t="s">
        <v>8345</v>
      </c>
      <c r="S1687" s="16">
        <f t="shared" si="134"/>
        <v>42788.2502662037</v>
      </c>
      <c r="T1687" s="16">
        <f t="shared" si="135"/>
        <v>42818.208599537036</v>
      </c>
      <c r="U1687" s="20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2"/>
        <v>0</v>
      </c>
      <c r="P1688">
        <f t="shared" si="133"/>
        <v>18</v>
      </c>
      <c r="Q1688" s="12" t="s">
        <v>8323</v>
      </c>
      <c r="R1688" t="s">
        <v>8345</v>
      </c>
      <c r="S1688" s="16">
        <f t="shared" si="134"/>
        <v>42792.843969907408</v>
      </c>
      <c r="T1688" s="16">
        <f t="shared" si="135"/>
        <v>42852.802303240736</v>
      </c>
      <c r="U1688" s="20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2"/>
        <v>31</v>
      </c>
      <c r="P1689">
        <f t="shared" si="133"/>
        <v>80.13</v>
      </c>
      <c r="Q1689" s="12" t="s">
        <v>8323</v>
      </c>
      <c r="R1689" t="s">
        <v>8345</v>
      </c>
      <c r="S1689" s="16">
        <f t="shared" si="134"/>
        <v>42802.046817129631</v>
      </c>
      <c r="T1689" s="16">
        <f t="shared" si="135"/>
        <v>42835.84375</v>
      </c>
      <c r="U1689" s="20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2"/>
        <v>44</v>
      </c>
      <c r="P1690">
        <f t="shared" si="133"/>
        <v>253.14</v>
      </c>
      <c r="Q1690" s="12" t="s">
        <v>8323</v>
      </c>
      <c r="R1690" t="s">
        <v>8345</v>
      </c>
      <c r="S1690" s="16">
        <f t="shared" si="134"/>
        <v>42804.534652777773</v>
      </c>
      <c r="T1690" s="16">
        <f t="shared" si="135"/>
        <v>42834.492986111116</v>
      </c>
      <c r="U1690" s="2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2"/>
        <v>100</v>
      </c>
      <c r="P1691">
        <f t="shared" si="133"/>
        <v>171.43</v>
      </c>
      <c r="Q1691" s="12" t="s">
        <v>8323</v>
      </c>
      <c r="R1691" t="s">
        <v>8345</v>
      </c>
      <c r="S1691" s="16">
        <f t="shared" si="134"/>
        <v>42780.942476851851</v>
      </c>
      <c r="T1691" s="16">
        <f t="shared" si="135"/>
        <v>42810.900810185187</v>
      </c>
      <c r="U1691" s="20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2"/>
        <v>25</v>
      </c>
      <c r="P1692">
        <f t="shared" si="133"/>
        <v>57.73</v>
      </c>
      <c r="Q1692" s="12" t="s">
        <v>8323</v>
      </c>
      <c r="R1692" t="s">
        <v>8345</v>
      </c>
      <c r="S1692" s="16">
        <f t="shared" si="134"/>
        <v>42801.43104166667</v>
      </c>
      <c r="T1692" s="16">
        <f t="shared" si="135"/>
        <v>42831.389374999999</v>
      </c>
      <c r="U1692" s="20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2"/>
        <v>33</v>
      </c>
      <c r="P1693">
        <f t="shared" si="133"/>
        <v>264.26</v>
      </c>
      <c r="Q1693" s="12" t="s">
        <v>8323</v>
      </c>
      <c r="R1693" t="s">
        <v>8345</v>
      </c>
      <c r="S1693" s="16">
        <f t="shared" si="134"/>
        <v>42795.701481481476</v>
      </c>
      <c r="T1693" s="16">
        <f t="shared" si="135"/>
        <v>42828.041666666672</v>
      </c>
      <c r="U1693" s="20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2"/>
        <v>48</v>
      </c>
      <c r="P1694">
        <f t="shared" si="133"/>
        <v>159.33000000000001</v>
      </c>
      <c r="Q1694" s="12" t="s">
        <v>8323</v>
      </c>
      <c r="R1694" t="s">
        <v>8345</v>
      </c>
      <c r="S1694" s="16">
        <f t="shared" si="134"/>
        <v>42788.151238425926</v>
      </c>
      <c r="T1694" s="16">
        <f t="shared" si="135"/>
        <v>42820.999305555553</v>
      </c>
      <c r="U1694" s="20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2"/>
        <v>9</v>
      </c>
      <c r="P1695">
        <f t="shared" si="133"/>
        <v>35</v>
      </c>
      <c r="Q1695" s="12" t="s">
        <v>8323</v>
      </c>
      <c r="R1695" t="s">
        <v>8345</v>
      </c>
      <c r="S1695" s="16">
        <f t="shared" si="134"/>
        <v>42803.920277777783</v>
      </c>
      <c r="T1695" s="16">
        <f t="shared" si="135"/>
        <v>42834.833333333328</v>
      </c>
      <c r="U1695" s="20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2"/>
        <v>0</v>
      </c>
      <c r="P1696">
        <f t="shared" si="133"/>
        <v>5</v>
      </c>
      <c r="Q1696" s="12" t="s">
        <v>8323</v>
      </c>
      <c r="R1696" t="s">
        <v>8345</v>
      </c>
      <c r="S1696" s="16">
        <f t="shared" si="134"/>
        <v>42791.669837962967</v>
      </c>
      <c r="T1696" s="16">
        <f t="shared" si="135"/>
        <v>42821.191666666666</v>
      </c>
      <c r="U1696" s="20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2"/>
        <v>12</v>
      </c>
      <c r="P1697">
        <f t="shared" si="133"/>
        <v>61.09</v>
      </c>
      <c r="Q1697" s="12" t="s">
        <v>8323</v>
      </c>
      <c r="R1697" t="s">
        <v>8345</v>
      </c>
      <c r="S1697" s="16">
        <f t="shared" si="134"/>
        <v>42801.031412037039</v>
      </c>
      <c r="T1697" s="16">
        <f t="shared" si="135"/>
        <v>42835.041666666672</v>
      </c>
      <c r="U1697" s="20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ref="O1698:O1761" si="137">ROUND(E1698/D1698 * 100,0)</f>
        <v>0</v>
      </c>
      <c r="P1698">
        <f t="shared" si="133"/>
        <v>0</v>
      </c>
      <c r="Q1698" s="12" t="s">
        <v>8323</v>
      </c>
      <c r="R1698" t="s">
        <v>8345</v>
      </c>
      <c r="S1698" s="16">
        <f t="shared" si="134"/>
        <v>42796.069571759261</v>
      </c>
      <c r="T1698" s="16">
        <f t="shared" si="135"/>
        <v>42826.027905092589</v>
      </c>
      <c r="U1698" s="20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7"/>
        <v>20</v>
      </c>
      <c r="P1699">
        <f t="shared" si="133"/>
        <v>114.82</v>
      </c>
      <c r="Q1699" s="12" t="s">
        <v>8323</v>
      </c>
      <c r="R1699" t="s">
        <v>8345</v>
      </c>
      <c r="S1699" s="16">
        <f t="shared" si="134"/>
        <v>42805.032962962956</v>
      </c>
      <c r="T1699" s="16">
        <f t="shared" si="135"/>
        <v>42834.991296296299</v>
      </c>
      <c r="U1699" s="20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7"/>
        <v>0</v>
      </c>
      <c r="P1700">
        <f t="shared" si="133"/>
        <v>0</v>
      </c>
      <c r="Q1700" s="12" t="s">
        <v>8323</v>
      </c>
      <c r="R1700" t="s">
        <v>8345</v>
      </c>
      <c r="S1700" s="16">
        <f t="shared" si="134"/>
        <v>42796.207870370374</v>
      </c>
      <c r="T1700" s="16">
        <f t="shared" si="135"/>
        <v>42820.147916666669</v>
      </c>
      <c r="U1700" s="2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7"/>
        <v>4</v>
      </c>
      <c r="P1701">
        <f t="shared" si="133"/>
        <v>54</v>
      </c>
      <c r="Q1701" s="12" t="s">
        <v>8323</v>
      </c>
      <c r="R1701" t="s">
        <v>8345</v>
      </c>
      <c r="S1701" s="16">
        <f t="shared" si="134"/>
        <v>42806.863946759258</v>
      </c>
      <c r="T1701" s="16">
        <f t="shared" si="135"/>
        <v>42836.863946759258</v>
      </c>
      <c r="U1701" s="20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7"/>
        <v>26</v>
      </c>
      <c r="P1702">
        <f t="shared" si="133"/>
        <v>65.97</v>
      </c>
      <c r="Q1702" s="12" t="s">
        <v>8323</v>
      </c>
      <c r="R1702" t="s">
        <v>8345</v>
      </c>
      <c r="S1702" s="16">
        <f t="shared" si="134"/>
        <v>42796.071643518517</v>
      </c>
      <c r="T1702" s="16">
        <f t="shared" si="135"/>
        <v>42826.166666666672</v>
      </c>
      <c r="U1702" s="20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7"/>
        <v>0</v>
      </c>
      <c r="P1703">
        <f t="shared" si="133"/>
        <v>5</v>
      </c>
      <c r="Q1703" s="12" t="s">
        <v>8323</v>
      </c>
      <c r="R1703" t="s">
        <v>8345</v>
      </c>
      <c r="S1703" s="16">
        <f t="shared" si="134"/>
        <v>41989.664409722223</v>
      </c>
      <c r="T1703" s="16">
        <f t="shared" si="135"/>
        <v>42019.664409722223</v>
      </c>
      <c r="U1703" s="20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7"/>
        <v>0</v>
      </c>
      <c r="P1704">
        <f t="shared" si="133"/>
        <v>1</v>
      </c>
      <c r="Q1704" s="12" t="s">
        <v>8323</v>
      </c>
      <c r="R1704" t="s">
        <v>8345</v>
      </c>
      <c r="S1704" s="16">
        <f t="shared" si="134"/>
        <v>42063.869791666672</v>
      </c>
      <c r="T1704" s="16">
        <f t="shared" si="135"/>
        <v>42093.828125</v>
      </c>
      <c r="U1704" s="20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7"/>
        <v>1</v>
      </c>
      <c r="P1705">
        <f t="shared" si="133"/>
        <v>25.5</v>
      </c>
      <c r="Q1705" s="12" t="s">
        <v>8323</v>
      </c>
      <c r="R1705" t="s">
        <v>8345</v>
      </c>
      <c r="S1705" s="16">
        <f t="shared" si="134"/>
        <v>42187.281678240746</v>
      </c>
      <c r="T1705" s="16">
        <f t="shared" si="135"/>
        <v>42247.281678240746</v>
      </c>
      <c r="U1705" s="20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7"/>
        <v>65</v>
      </c>
      <c r="P1706">
        <f t="shared" si="133"/>
        <v>118.36</v>
      </c>
      <c r="Q1706" s="12" t="s">
        <v>8323</v>
      </c>
      <c r="R1706" t="s">
        <v>8345</v>
      </c>
      <c r="S1706" s="16">
        <f t="shared" si="134"/>
        <v>42021.139733796299</v>
      </c>
      <c r="T1706" s="16">
        <f t="shared" si="135"/>
        <v>42051.139733796299</v>
      </c>
      <c r="U1706" s="20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7"/>
        <v>0</v>
      </c>
      <c r="P1707">
        <f t="shared" si="133"/>
        <v>0</v>
      </c>
      <c r="Q1707" s="12" t="s">
        <v>8323</v>
      </c>
      <c r="R1707" t="s">
        <v>8345</v>
      </c>
      <c r="S1707" s="16">
        <f t="shared" si="134"/>
        <v>42245.016736111109</v>
      </c>
      <c r="T1707" s="16">
        <f t="shared" si="135"/>
        <v>42256.666666666672</v>
      </c>
      <c r="U1707" s="20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7"/>
        <v>0</v>
      </c>
      <c r="P1708">
        <f t="shared" si="133"/>
        <v>0</v>
      </c>
      <c r="Q1708" s="12" t="s">
        <v>8323</v>
      </c>
      <c r="R1708" t="s">
        <v>8345</v>
      </c>
      <c r="S1708" s="16">
        <f t="shared" si="134"/>
        <v>42179.306388888886</v>
      </c>
      <c r="T1708" s="16">
        <f t="shared" si="135"/>
        <v>42239.306388888886</v>
      </c>
      <c r="U1708" s="20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7"/>
        <v>10</v>
      </c>
      <c r="P1709">
        <f t="shared" si="133"/>
        <v>54.11</v>
      </c>
      <c r="Q1709" s="12" t="s">
        <v>8323</v>
      </c>
      <c r="R1709" t="s">
        <v>8345</v>
      </c>
      <c r="S1709" s="16">
        <f t="shared" si="134"/>
        <v>42427.721006944441</v>
      </c>
      <c r="T1709" s="16">
        <f t="shared" si="135"/>
        <v>42457.679340277777</v>
      </c>
      <c r="U1709" s="20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7"/>
        <v>0</v>
      </c>
      <c r="P1710">
        <f t="shared" si="133"/>
        <v>0</v>
      </c>
      <c r="Q1710" s="12" t="s">
        <v>8323</v>
      </c>
      <c r="R1710" t="s">
        <v>8345</v>
      </c>
      <c r="S1710" s="16">
        <f t="shared" si="134"/>
        <v>42451.866967592592</v>
      </c>
      <c r="T1710" s="16">
        <f t="shared" si="135"/>
        <v>42491.866967592592</v>
      </c>
      <c r="U1710" s="2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7"/>
        <v>5</v>
      </c>
      <c r="P1711">
        <f t="shared" si="133"/>
        <v>21.25</v>
      </c>
      <c r="Q1711" s="12" t="s">
        <v>8323</v>
      </c>
      <c r="R1711" t="s">
        <v>8345</v>
      </c>
      <c r="S1711" s="16">
        <f t="shared" si="134"/>
        <v>41841.56381944444</v>
      </c>
      <c r="T1711" s="16">
        <f t="shared" si="135"/>
        <v>41882.818749999999</v>
      </c>
      <c r="U1711" s="20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7"/>
        <v>1</v>
      </c>
      <c r="P1712">
        <f t="shared" si="133"/>
        <v>34</v>
      </c>
      <c r="Q1712" s="12" t="s">
        <v>8323</v>
      </c>
      <c r="R1712" t="s">
        <v>8345</v>
      </c>
      <c r="S1712" s="16">
        <f t="shared" si="134"/>
        <v>42341.59129629629</v>
      </c>
      <c r="T1712" s="16">
        <f t="shared" si="135"/>
        <v>42387.541666666672</v>
      </c>
      <c r="U1712" s="20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7"/>
        <v>11</v>
      </c>
      <c r="P1713">
        <f t="shared" si="133"/>
        <v>525</v>
      </c>
      <c r="Q1713" s="12" t="s">
        <v>8323</v>
      </c>
      <c r="R1713" t="s">
        <v>8345</v>
      </c>
      <c r="S1713" s="16">
        <f t="shared" si="134"/>
        <v>41852.646226851852</v>
      </c>
      <c r="T1713" s="16">
        <f t="shared" si="135"/>
        <v>41883.646226851852</v>
      </c>
      <c r="U1713" s="20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7"/>
        <v>0</v>
      </c>
      <c r="P1714">
        <f t="shared" si="133"/>
        <v>0</v>
      </c>
      <c r="Q1714" s="12" t="s">
        <v>8323</v>
      </c>
      <c r="R1714" t="s">
        <v>8345</v>
      </c>
      <c r="S1714" s="16">
        <f t="shared" si="134"/>
        <v>42125.913807870369</v>
      </c>
      <c r="T1714" s="16">
        <f t="shared" si="135"/>
        <v>42185.913807870369</v>
      </c>
      <c r="U1714" s="20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7"/>
        <v>2</v>
      </c>
      <c r="P1715">
        <f t="shared" si="133"/>
        <v>50</v>
      </c>
      <c r="Q1715" s="12" t="s">
        <v>8323</v>
      </c>
      <c r="R1715" t="s">
        <v>8345</v>
      </c>
      <c r="S1715" s="16">
        <f t="shared" si="134"/>
        <v>41887.801064814819</v>
      </c>
      <c r="T1715" s="16">
        <f t="shared" si="135"/>
        <v>41917.801064814819</v>
      </c>
      <c r="U1715" s="20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7"/>
        <v>8</v>
      </c>
      <c r="P1716">
        <f t="shared" si="133"/>
        <v>115.71</v>
      </c>
      <c r="Q1716" s="12" t="s">
        <v>8323</v>
      </c>
      <c r="R1716" t="s">
        <v>8345</v>
      </c>
      <c r="S1716" s="16">
        <f t="shared" si="134"/>
        <v>42095.918530092589</v>
      </c>
      <c r="T1716" s="16">
        <f t="shared" si="135"/>
        <v>42125.918530092589</v>
      </c>
      <c r="U1716" s="20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7"/>
        <v>0</v>
      </c>
      <c r="P1717">
        <f t="shared" si="133"/>
        <v>5.5</v>
      </c>
      <c r="Q1717" s="12" t="s">
        <v>8323</v>
      </c>
      <c r="R1717" t="s">
        <v>8345</v>
      </c>
      <c r="S1717" s="16">
        <f t="shared" si="134"/>
        <v>42064.217418981483</v>
      </c>
      <c r="T1717" s="16">
        <f t="shared" si="135"/>
        <v>42094.140277777777</v>
      </c>
      <c r="U1717" s="20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7"/>
        <v>8</v>
      </c>
      <c r="P1718">
        <f t="shared" si="133"/>
        <v>50</v>
      </c>
      <c r="Q1718" s="12" t="s">
        <v>8323</v>
      </c>
      <c r="R1718" t="s">
        <v>8345</v>
      </c>
      <c r="S1718" s="16">
        <f t="shared" si="134"/>
        <v>42673.577534722222</v>
      </c>
      <c r="T1718" s="16">
        <f t="shared" si="135"/>
        <v>42713.619201388887</v>
      </c>
      <c r="U1718" s="20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7"/>
        <v>43</v>
      </c>
      <c r="P1719">
        <f t="shared" si="133"/>
        <v>34.020000000000003</v>
      </c>
      <c r="Q1719" s="12" t="s">
        <v>8323</v>
      </c>
      <c r="R1719" t="s">
        <v>8345</v>
      </c>
      <c r="S1719" s="16">
        <f t="shared" si="134"/>
        <v>42460.98192129629</v>
      </c>
      <c r="T1719" s="16">
        <f t="shared" si="135"/>
        <v>42481.166666666672</v>
      </c>
      <c r="U1719" s="20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7"/>
        <v>0</v>
      </c>
      <c r="P1720">
        <f t="shared" si="133"/>
        <v>37.5</v>
      </c>
      <c r="Q1720" s="12" t="s">
        <v>8323</v>
      </c>
      <c r="R1720" t="s">
        <v>8345</v>
      </c>
      <c r="S1720" s="16">
        <f t="shared" si="134"/>
        <v>42460.610520833332</v>
      </c>
      <c r="T1720" s="16">
        <f t="shared" si="135"/>
        <v>42504.207638888889</v>
      </c>
      <c r="U1720" s="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7"/>
        <v>1</v>
      </c>
      <c r="P1721">
        <f t="shared" si="133"/>
        <v>11.67</v>
      </c>
      <c r="Q1721" s="12" t="s">
        <v>8323</v>
      </c>
      <c r="R1721" t="s">
        <v>8345</v>
      </c>
      <c r="S1721" s="16">
        <f t="shared" si="134"/>
        <v>41869.534618055557</v>
      </c>
      <c r="T1721" s="16">
        <f t="shared" si="135"/>
        <v>41899.534618055557</v>
      </c>
      <c r="U1721" s="20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7"/>
        <v>6</v>
      </c>
      <c r="P1722">
        <f t="shared" si="133"/>
        <v>28.13</v>
      </c>
      <c r="Q1722" s="12" t="s">
        <v>8323</v>
      </c>
      <c r="R1722" t="s">
        <v>8345</v>
      </c>
      <c r="S1722" s="16">
        <f t="shared" si="134"/>
        <v>41922.783229166671</v>
      </c>
      <c r="T1722" s="16">
        <f t="shared" si="135"/>
        <v>41952.824895833335</v>
      </c>
      <c r="U1722" s="20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7"/>
        <v>0</v>
      </c>
      <c r="P1723">
        <f t="shared" si="133"/>
        <v>0</v>
      </c>
      <c r="Q1723" s="12" t="s">
        <v>8323</v>
      </c>
      <c r="R1723" t="s">
        <v>8345</v>
      </c>
      <c r="S1723" s="16">
        <f t="shared" si="134"/>
        <v>42319.461377314816</v>
      </c>
      <c r="T1723" s="16">
        <f t="shared" si="135"/>
        <v>42349.461377314816</v>
      </c>
      <c r="U1723" s="20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7"/>
        <v>0</v>
      </c>
      <c r="P1724">
        <f t="shared" si="133"/>
        <v>1</v>
      </c>
      <c r="Q1724" s="12" t="s">
        <v>8323</v>
      </c>
      <c r="R1724" t="s">
        <v>8345</v>
      </c>
      <c r="S1724" s="16">
        <f t="shared" si="134"/>
        <v>42425.960983796293</v>
      </c>
      <c r="T1724" s="16">
        <f t="shared" si="135"/>
        <v>42463.006944444445</v>
      </c>
      <c r="U1724" s="20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7"/>
        <v>7</v>
      </c>
      <c r="P1725">
        <f t="shared" si="133"/>
        <v>216.67</v>
      </c>
      <c r="Q1725" s="12" t="s">
        <v>8323</v>
      </c>
      <c r="R1725" t="s">
        <v>8345</v>
      </c>
      <c r="S1725" s="16">
        <f t="shared" si="134"/>
        <v>42129.82540509259</v>
      </c>
      <c r="T1725" s="16">
        <f t="shared" si="135"/>
        <v>42186.25</v>
      </c>
      <c r="U1725" s="20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7"/>
        <v>1</v>
      </c>
      <c r="P1726">
        <f t="shared" si="133"/>
        <v>8.75</v>
      </c>
      <c r="Q1726" s="12" t="s">
        <v>8323</v>
      </c>
      <c r="R1726" t="s">
        <v>8345</v>
      </c>
      <c r="S1726" s="16">
        <f t="shared" si="134"/>
        <v>41912.932430555556</v>
      </c>
      <c r="T1726" s="16">
        <f t="shared" si="135"/>
        <v>41942.932430555556</v>
      </c>
      <c r="U1726" s="20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7"/>
        <v>10</v>
      </c>
      <c r="P1727">
        <f t="shared" si="133"/>
        <v>62.22</v>
      </c>
      <c r="Q1727" s="12" t="s">
        <v>8323</v>
      </c>
      <c r="R1727" t="s">
        <v>8345</v>
      </c>
      <c r="S1727" s="16">
        <f t="shared" si="134"/>
        <v>41845.968159722222</v>
      </c>
      <c r="T1727" s="16">
        <f t="shared" si="135"/>
        <v>41875.968159722222</v>
      </c>
      <c r="U1727" s="20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7"/>
        <v>34</v>
      </c>
      <c r="P1728">
        <f t="shared" si="133"/>
        <v>137.25</v>
      </c>
      <c r="Q1728" s="12" t="s">
        <v>8323</v>
      </c>
      <c r="R1728" t="s">
        <v>8345</v>
      </c>
      <c r="S1728" s="16">
        <f t="shared" si="134"/>
        <v>41788.919722222221</v>
      </c>
      <c r="T1728" s="16">
        <f t="shared" si="135"/>
        <v>41817.919722222221</v>
      </c>
      <c r="U1728" s="20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7"/>
        <v>0</v>
      </c>
      <c r="P1729">
        <f t="shared" si="133"/>
        <v>1</v>
      </c>
      <c r="Q1729" s="12" t="s">
        <v>8323</v>
      </c>
      <c r="R1729" t="s">
        <v>8345</v>
      </c>
      <c r="S1729" s="16">
        <f t="shared" si="134"/>
        <v>42044.927974537044</v>
      </c>
      <c r="T1729" s="16">
        <f t="shared" si="135"/>
        <v>42099.458333333328</v>
      </c>
      <c r="U1729" s="20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7"/>
        <v>68</v>
      </c>
      <c r="P1730">
        <f t="shared" si="133"/>
        <v>122.14</v>
      </c>
      <c r="Q1730" s="12" t="s">
        <v>8323</v>
      </c>
      <c r="R1730" t="s">
        <v>8345</v>
      </c>
      <c r="S1730" s="16">
        <f t="shared" si="134"/>
        <v>42268.625856481478</v>
      </c>
      <c r="T1730" s="16">
        <f t="shared" si="135"/>
        <v>42298.625856481478</v>
      </c>
      <c r="U1730" s="2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7"/>
        <v>0</v>
      </c>
      <c r="P1731">
        <f t="shared" ref="P1731:P1794" si="138">IFERROR(ROUND(E1731/L1731, 2), 0)</f>
        <v>0</v>
      </c>
      <c r="Q1731" s="12" t="s">
        <v>8323</v>
      </c>
      <c r="R1731" t="s">
        <v>8345</v>
      </c>
      <c r="S1731" s="16">
        <f t="shared" ref="S1731:S1794" si="139">(((J1731/60)/60)/24)+DATE(1970,1,1)</f>
        <v>42471.052152777775</v>
      </c>
      <c r="T1731" s="16">
        <f t="shared" ref="T1731:T1794" si="140">(((I1731/60)/60)/24)+DATE(1970,1,1)</f>
        <v>42531.052152777775</v>
      </c>
      <c r="U1731" s="20">
        <f t="shared" ref="U1731:U1794" si="14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7"/>
        <v>0</v>
      </c>
      <c r="P1732">
        <f t="shared" si="138"/>
        <v>0</v>
      </c>
      <c r="Q1732" s="12" t="s">
        <v>8323</v>
      </c>
      <c r="R1732" t="s">
        <v>8345</v>
      </c>
      <c r="S1732" s="16">
        <f t="shared" si="139"/>
        <v>42272.087766203709</v>
      </c>
      <c r="T1732" s="16">
        <f t="shared" si="140"/>
        <v>42302.087766203709</v>
      </c>
      <c r="U1732" s="20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7"/>
        <v>0</v>
      </c>
      <c r="P1733">
        <f t="shared" si="138"/>
        <v>0</v>
      </c>
      <c r="Q1733" s="12" t="s">
        <v>8323</v>
      </c>
      <c r="R1733" t="s">
        <v>8345</v>
      </c>
      <c r="S1733" s="16">
        <f t="shared" si="139"/>
        <v>42152.906851851847</v>
      </c>
      <c r="T1733" s="16">
        <f t="shared" si="140"/>
        <v>42166.625</v>
      </c>
      <c r="U1733" s="20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7"/>
        <v>0</v>
      </c>
      <c r="P1734">
        <f t="shared" si="138"/>
        <v>0</v>
      </c>
      <c r="Q1734" s="12" t="s">
        <v>8323</v>
      </c>
      <c r="R1734" t="s">
        <v>8345</v>
      </c>
      <c r="S1734" s="16">
        <f t="shared" si="139"/>
        <v>42325.683807870373</v>
      </c>
      <c r="T1734" s="16">
        <f t="shared" si="140"/>
        <v>42385.208333333328</v>
      </c>
      <c r="U1734" s="20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7"/>
        <v>0</v>
      </c>
      <c r="P1735">
        <f t="shared" si="138"/>
        <v>0</v>
      </c>
      <c r="Q1735" s="12" t="s">
        <v>8323</v>
      </c>
      <c r="R1735" t="s">
        <v>8345</v>
      </c>
      <c r="S1735" s="16">
        <f t="shared" si="139"/>
        <v>42614.675625000003</v>
      </c>
      <c r="T1735" s="16">
        <f t="shared" si="140"/>
        <v>42626.895833333328</v>
      </c>
      <c r="U1735" s="20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7"/>
        <v>0</v>
      </c>
      <c r="P1736">
        <f t="shared" si="138"/>
        <v>1</v>
      </c>
      <c r="Q1736" s="12" t="s">
        <v>8323</v>
      </c>
      <c r="R1736" t="s">
        <v>8345</v>
      </c>
      <c r="S1736" s="16">
        <f t="shared" si="139"/>
        <v>42102.036527777775</v>
      </c>
      <c r="T1736" s="16">
        <f t="shared" si="140"/>
        <v>42132.036527777775</v>
      </c>
      <c r="U1736" s="20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7"/>
        <v>11</v>
      </c>
      <c r="P1737">
        <f t="shared" si="138"/>
        <v>55</v>
      </c>
      <c r="Q1737" s="12" t="s">
        <v>8323</v>
      </c>
      <c r="R1737" t="s">
        <v>8345</v>
      </c>
      <c r="S1737" s="16">
        <f t="shared" si="139"/>
        <v>42559.814178240747</v>
      </c>
      <c r="T1737" s="16">
        <f t="shared" si="140"/>
        <v>42589.814178240747</v>
      </c>
      <c r="U1737" s="20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7"/>
        <v>1</v>
      </c>
      <c r="P1738">
        <f t="shared" si="138"/>
        <v>22</v>
      </c>
      <c r="Q1738" s="12" t="s">
        <v>8323</v>
      </c>
      <c r="R1738" t="s">
        <v>8345</v>
      </c>
      <c r="S1738" s="16">
        <f t="shared" si="139"/>
        <v>42286.861493055556</v>
      </c>
      <c r="T1738" s="16">
        <f t="shared" si="140"/>
        <v>42316.90315972222</v>
      </c>
      <c r="U1738" s="20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7"/>
        <v>21</v>
      </c>
      <c r="P1739">
        <f t="shared" si="138"/>
        <v>56.67</v>
      </c>
      <c r="Q1739" s="12" t="s">
        <v>8323</v>
      </c>
      <c r="R1739" t="s">
        <v>8345</v>
      </c>
      <c r="S1739" s="16">
        <f t="shared" si="139"/>
        <v>42175.948981481488</v>
      </c>
      <c r="T1739" s="16">
        <f t="shared" si="140"/>
        <v>42205.948981481488</v>
      </c>
      <c r="U1739" s="20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7"/>
        <v>0</v>
      </c>
      <c r="P1740">
        <f t="shared" si="138"/>
        <v>20</v>
      </c>
      <c r="Q1740" s="12" t="s">
        <v>8323</v>
      </c>
      <c r="R1740" t="s">
        <v>8345</v>
      </c>
      <c r="S1740" s="16">
        <f t="shared" si="139"/>
        <v>41884.874328703707</v>
      </c>
      <c r="T1740" s="16">
        <f t="shared" si="140"/>
        <v>41914.874328703707</v>
      </c>
      <c r="U1740" s="2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7"/>
        <v>0</v>
      </c>
      <c r="P1741">
        <f t="shared" si="138"/>
        <v>1</v>
      </c>
      <c r="Q1741" s="12" t="s">
        <v>8323</v>
      </c>
      <c r="R1741" t="s">
        <v>8345</v>
      </c>
      <c r="S1741" s="16">
        <f t="shared" si="139"/>
        <v>42435.874212962968</v>
      </c>
      <c r="T1741" s="16">
        <f t="shared" si="140"/>
        <v>42494.832546296297</v>
      </c>
      <c r="U1741" s="20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7"/>
        <v>0</v>
      </c>
      <c r="P1742">
        <f t="shared" si="138"/>
        <v>0</v>
      </c>
      <c r="Q1742" s="12" t="s">
        <v>8323</v>
      </c>
      <c r="R1742" t="s">
        <v>8345</v>
      </c>
      <c r="S1742" s="16">
        <f t="shared" si="139"/>
        <v>42171.817384259266</v>
      </c>
      <c r="T1742" s="16">
        <f t="shared" si="140"/>
        <v>42201.817384259266</v>
      </c>
      <c r="U1742" s="20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7"/>
        <v>111</v>
      </c>
      <c r="P1743">
        <f t="shared" si="138"/>
        <v>25.58</v>
      </c>
      <c r="Q1743" s="12" t="s">
        <v>8336</v>
      </c>
      <c r="R1743" t="s">
        <v>8337</v>
      </c>
      <c r="S1743" s="16">
        <f t="shared" si="139"/>
        <v>42120.628136574072</v>
      </c>
      <c r="T1743" s="16">
        <f t="shared" si="140"/>
        <v>42165.628136574072</v>
      </c>
      <c r="U1743" s="20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7"/>
        <v>109</v>
      </c>
      <c r="P1744">
        <f t="shared" si="138"/>
        <v>63.97</v>
      </c>
      <c r="Q1744" s="12" t="s">
        <v>8336</v>
      </c>
      <c r="R1744" t="s">
        <v>8337</v>
      </c>
      <c r="S1744" s="16">
        <f t="shared" si="139"/>
        <v>42710.876967592587</v>
      </c>
      <c r="T1744" s="16">
        <f t="shared" si="140"/>
        <v>42742.875</v>
      </c>
      <c r="U1744" s="20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7"/>
        <v>100</v>
      </c>
      <c r="P1745">
        <f t="shared" si="138"/>
        <v>89.93</v>
      </c>
      <c r="Q1745" s="12" t="s">
        <v>8336</v>
      </c>
      <c r="R1745" t="s">
        <v>8337</v>
      </c>
      <c r="S1745" s="16">
        <f t="shared" si="139"/>
        <v>42586.925636574073</v>
      </c>
      <c r="T1745" s="16">
        <f t="shared" si="140"/>
        <v>42609.165972222225</v>
      </c>
      <c r="U1745" s="20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7"/>
        <v>118</v>
      </c>
      <c r="P1746">
        <f t="shared" si="138"/>
        <v>93.07</v>
      </c>
      <c r="Q1746" s="12" t="s">
        <v>8336</v>
      </c>
      <c r="R1746" t="s">
        <v>8337</v>
      </c>
      <c r="S1746" s="16">
        <f t="shared" si="139"/>
        <v>42026.605057870373</v>
      </c>
      <c r="T1746" s="16">
        <f t="shared" si="140"/>
        <v>42071.563391203701</v>
      </c>
      <c r="U1746" s="20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7"/>
        <v>114</v>
      </c>
      <c r="P1747">
        <f t="shared" si="138"/>
        <v>89.67</v>
      </c>
      <c r="Q1747" s="12" t="s">
        <v>8336</v>
      </c>
      <c r="R1747" t="s">
        <v>8337</v>
      </c>
      <c r="S1747" s="16">
        <f t="shared" si="139"/>
        <v>42690.259699074071</v>
      </c>
      <c r="T1747" s="16">
        <f t="shared" si="140"/>
        <v>42726.083333333328</v>
      </c>
      <c r="U1747" s="20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7"/>
        <v>148</v>
      </c>
      <c r="P1748">
        <f t="shared" si="138"/>
        <v>207.62</v>
      </c>
      <c r="Q1748" s="12" t="s">
        <v>8336</v>
      </c>
      <c r="R1748" t="s">
        <v>8337</v>
      </c>
      <c r="S1748" s="16">
        <f t="shared" si="139"/>
        <v>42668.176701388889</v>
      </c>
      <c r="T1748" s="16">
        <f t="shared" si="140"/>
        <v>42698.083333333328</v>
      </c>
      <c r="U1748" s="20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7"/>
        <v>105</v>
      </c>
      <c r="P1749">
        <f t="shared" si="138"/>
        <v>59.41</v>
      </c>
      <c r="Q1749" s="12" t="s">
        <v>8336</v>
      </c>
      <c r="R1749" t="s">
        <v>8337</v>
      </c>
      <c r="S1749" s="16">
        <f t="shared" si="139"/>
        <v>42292.435532407413</v>
      </c>
      <c r="T1749" s="16">
        <f t="shared" si="140"/>
        <v>42321.625</v>
      </c>
      <c r="U1749" s="20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7"/>
        <v>130</v>
      </c>
      <c r="P1750">
        <f t="shared" si="138"/>
        <v>358.97</v>
      </c>
      <c r="Q1750" s="12" t="s">
        <v>8336</v>
      </c>
      <c r="R1750" t="s">
        <v>8337</v>
      </c>
      <c r="S1750" s="16">
        <f t="shared" si="139"/>
        <v>42219.950729166667</v>
      </c>
      <c r="T1750" s="16">
        <f t="shared" si="140"/>
        <v>42249.950729166667</v>
      </c>
      <c r="U1750" s="2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7"/>
        <v>123</v>
      </c>
      <c r="P1751">
        <f t="shared" si="138"/>
        <v>94.74</v>
      </c>
      <c r="Q1751" s="12" t="s">
        <v>8336</v>
      </c>
      <c r="R1751" t="s">
        <v>8337</v>
      </c>
      <c r="S1751" s="16">
        <f t="shared" si="139"/>
        <v>42758.975937499999</v>
      </c>
      <c r="T1751" s="16">
        <f t="shared" si="140"/>
        <v>42795.791666666672</v>
      </c>
      <c r="U1751" s="20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7"/>
        <v>202</v>
      </c>
      <c r="P1752">
        <f t="shared" si="138"/>
        <v>80.650000000000006</v>
      </c>
      <c r="Q1752" s="12" t="s">
        <v>8336</v>
      </c>
      <c r="R1752" t="s">
        <v>8337</v>
      </c>
      <c r="S1752" s="16">
        <f t="shared" si="139"/>
        <v>42454.836851851855</v>
      </c>
      <c r="T1752" s="16">
        <f t="shared" si="140"/>
        <v>42479.836851851855</v>
      </c>
      <c r="U1752" s="20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7"/>
        <v>103</v>
      </c>
      <c r="P1753">
        <f t="shared" si="138"/>
        <v>168.69</v>
      </c>
      <c r="Q1753" s="12" t="s">
        <v>8336</v>
      </c>
      <c r="R1753" t="s">
        <v>8337</v>
      </c>
      <c r="S1753" s="16">
        <f t="shared" si="139"/>
        <v>42052.7815162037</v>
      </c>
      <c r="T1753" s="16">
        <f t="shared" si="140"/>
        <v>42082.739849537036</v>
      </c>
      <c r="U1753" s="20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7"/>
        <v>260</v>
      </c>
      <c r="P1754">
        <f t="shared" si="138"/>
        <v>34.69</v>
      </c>
      <c r="Q1754" s="12" t="s">
        <v>8336</v>
      </c>
      <c r="R1754" t="s">
        <v>8337</v>
      </c>
      <c r="S1754" s="16">
        <f t="shared" si="139"/>
        <v>42627.253263888888</v>
      </c>
      <c r="T1754" s="16">
        <f t="shared" si="140"/>
        <v>42657.253263888888</v>
      </c>
      <c r="U1754" s="20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7"/>
        <v>108</v>
      </c>
      <c r="P1755">
        <f t="shared" si="138"/>
        <v>462.86</v>
      </c>
      <c r="Q1755" s="12" t="s">
        <v>8336</v>
      </c>
      <c r="R1755" t="s">
        <v>8337</v>
      </c>
      <c r="S1755" s="16">
        <f t="shared" si="139"/>
        <v>42420.74962962963</v>
      </c>
      <c r="T1755" s="16">
        <f t="shared" si="140"/>
        <v>42450.707962962959</v>
      </c>
      <c r="U1755" s="20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7"/>
        <v>111</v>
      </c>
      <c r="P1756">
        <f t="shared" si="138"/>
        <v>104.39</v>
      </c>
      <c r="Q1756" s="12" t="s">
        <v>8336</v>
      </c>
      <c r="R1756" t="s">
        <v>8337</v>
      </c>
      <c r="S1756" s="16">
        <f t="shared" si="139"/>
        <v>42067.876770833333</v>
      </c>
      <c r="T1756" s="16">
        <f t="shared" si="140"/>
        <v>42097.835104166668</v>
      </c>
      <c r="U1756" s="20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7"/>
        <v>120</v>
      </c>
      <c r="P1757">
        <f t="shared" si="138"/>
        <v>7.5</v>
      </c>
      <c r="Q1757" s="12" t="s">
        <v>8336</v>
      </c>
      <c r="R1757" t="s">
        <v>8337</v>
      </c>
      <c r="S1757" s="16">
        <f t="shared" si="139"/>
        <v>42252.788900462961</v>
      </c>
      <c r="T1757" s="16">
        <f t="shared" si="140"/>
        <v>42282.788900462961</v>
      </c>
      <c r="U1757" s="20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7"/>
        <v>103</v>
      </c>
      <c r="P1758">
        <f t="shared" si="138"/>
        <v>47.13</v>
      </c>
      <c r="Q1758" s="12" t="s">
        <v>8336</v>
      </c>
      <c r="R1758" t="s">
        <v>8337</v>
      </c>
      <c r="S1758" s="16">
        <f t="shared" si="139"/>
        <v>42571.167465277773</v>
      </c>
      <c r="T1758" s="16">
        <f t="shared" si="140"/>
        <v>42611.167465277773</v>
      </c>
      <c r="U1758" s="20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7"/>
        <v>116</v>
      </c>
      <c r="P1759">
        <f t="shared" si="138"/>
        <v>414.29</v>
      </c>
      <c r="Q1759" s="12" t="s">
        <v>8336</v>
      </c>
      <c r="R1759" t="s">
        <v>8337</v>
      </c>
      <c r="S1759" s="16">
        <f t="shared" si="139"/>
        <v>42733.827349537038</v>
      </c>
      <c r="T1759" s="16">
        <f t="shared" si="140"/>
        <v>42763.811805555553</v>
      </c>
      <c r="U1759" s="20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7"/>
        <v>115</v>
      </c>
      <c r="P1760">
        <f t="shared" si="138"/>
        <v>42.48</v>
      </c>
      <c r="Q1760" s="12" t="s">
        <v>8336</v>
      </c>
      <c r="R1760" t="s">
        <v>8337</v>
      </c>
      <c r="S1760" s="16">
        <f t="shared" si="139"/>
        <v>42505.955925925926</v>
      </c>
      <c r="T1760" s="16">
        <f t="shared" si="140"/>
        <v>42565.955925925926</v>
      </c>
      <c r="U1760" s="2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7"/>
        <v>107</v>
      </c>
      <c r="P1761">
        <f t="shared" si="138"/>
        <v>108.78</v>
      </c>
      <c r="Q1761" s="12" t="s">
        <v>8336</v>
      </c>
      <c r="R1761" t="s">
        <v>8337</v>
      </c>
      <c r="S1761" s="16">
        <f t="shared" si="139"/>
        <v>42068.829039351855</v>
      </c>
      <c r="T1761" s="16">
        <f t="shared" si="140"/>
        <v>42088.787372685183</v>
      </c>
      <c r="U1761" s="20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ref="O1762:O1825" si="142">ROUND(E1762/D1762 * 100,0)</f>
        <v>165</v>
      </c>
      <c r="P1762">
        <f t="shared" si="138"/>
        <v>81.099999999999994</v>
      </c>
      <c r="Q1762" s="12" t="s">
        <v>8336</v>
      </c>
      <c r="R1762" t="s">
        <v>8337</v>
      </c>
      <c r="S1762" s="16">
        <f t="shared" si="139"/>
        <v>42405.67260416667</v>
      </c>
      <c r="T1762" s="16">
        <f t="shared" si="140"/>
        <v>42425.67260416667</v>
      </c>
      <c r="U1762" s="20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2"/>
        <v>155</v>
      </c>
      <c r="P1763">
        <f t="shared" si="138"/>
        <v>51.67</v>
      </c>
      <c r="Q1763" s="12" t="s">
        <v>8336</v>
      </c>
      <c r="R1763" t="s">
        <v>8337</v>
      </c>
      <c r="S1763" s="16">
        <f t="shared" si="139"/>
        <v>42209.567824074074</v>
      </c>
      <c r="T1763" s="16">
        <f t="shared" si="140"/>
        <v>42259.567824074074</v>
      </c>
      <c r="U1763" s="20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2"/>
        <v>885</v>
      </c>
      <c r="P1764">
        <f t="shared" si="138"/>
        <v>35.4</v>
      </c>
      <c r="Q1764" s="12" t="s">
        <v>8336</v>
      </c>
      <c r="R1764" t="s">
        <v>8337</v>
      </c>
      <c r="S1764" s="16">
        <f t="shared" si="139"/>
        <v>42410.982002314813</v>
      </c>
      <c r="T1764" s="16">
        <f t="shared" si="140"/>
        <v>42440.982002314813</v>
      </c>
      <c r="U1764" s="20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2"/>
        <v>102</v>
      </c>
      <c r="P1765">
        <f t="shared" si="138"/>
        <v>103.64</v>
      </c>
      <c r="Q1765" s="12" t="s">
        <v>8336</v>
      </c>
      <c r="R1765" t="s">
        <v>8337</v>
      </c>
      <c r="S1765" s="16">
        <f t="shared" si="139"/>
        <v>42636.868518518517</v>
      </c>
      <c r="T1765" s="16">
        <f t="shared" si="140"/>
        <v>42666.868518518517</v>
      </c>
      <c r="U1765" s="20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2"/>
        <v>20</v>
      </c>
      <c r="P1766">
        <f t="shared" si="138"/>
        <v>55.28</v>
      </c>
      <c r="Q1766" s="12" t="s">
        <v>8336</v>
      </c>
      <c r="R1766" t="s">
        <v>8337</v>
      </c>
      <c r="S1766" s="16">
        <f t="shared" si="139"/>
        <v>41825.485868055555</v>
      </c>
      <c r="T1766" s="16">
        <f t="shared" si="140"/>
        <v>41854.485868055555</v>
      </c>
      <c r="U1766" s="20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2"/>
        <v>59</v>
      </c>
      <c r="P1767">
        <f t="shared" si="138"/>
        <v>72.17</v>
      </c>
      <c r="Q1767" s="12" t="s">
        <v>8336</v>
      </c>
      <c r="R1767" t="s">
        <v>8337</v>
      </c>
      <c r="S1767" s="16">
        <f t="shared" si="139"/>
        <v>41834.980462962965</v>
      </c>
      <c r="T1767" s="16">
        <f t="shared" si="140"/>
        <v>41864.980462962965</v>
      </c>
      <c r="U1767" s="20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2"/>
        <v>0</v>
      </c>
      <c r="P1768">
        <f t="shared" si="138"/>
        <v>0</v>
      </c>
      <c r="Q1768" s="12" t="s">
        <v>8336</v>
      </c>
      <c r="R1768" t="s">
        <v>8337</v>
      </c>
      <c r="S1768" s="16">
        <f t="shared" si="139"/>
        <v>41855.859814814816</v>
      </c>
      <c r="T1768" s="16">
        <f t="shared" si="140"/>
        <v>41876.859814814816</v>
      </c>
      <c r="U1768" s="20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2"/>
        <v>46</v>
      </c>
      <c r="P1769">
        <f t="shared" si="138"/>
        <v>58.62</v>
      </c>
      <c r="Q1769" s="12" t="s">
        <v>8336</v>
      </c>
      <c r="R1769" t="s">
        <v>8337</v>
      </c>
      <c r="S1769" s="16">
        <f t="shared" si="139"/>
        <v>41824.658379629633</v>
      </c>
      <c r="T1769" s="16">
        <f t="shared" si="140"/>
        <v>41854.658379629633</v>
      </c>
      <c r="U1769" s="20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2"/>
        <v>4</v>
      </c>
      <c r="P1770">
        <f t="shared" si="138"/>
        <v>12.47</v>
      </c>
      <c r="Q1770" s="12" t="s">
        <v>8336</v>
      </c>
      <c r="R1770" t="s">
        <v>8337</v>
      </c>
      <c r="S1770" s="16">
        <f t="shared" si="139"/>
        <v>41849.560694444444</v>
      </c>
      <c r="T1770" s="16">
        <f t="shared" si="140"/>
        <v>41909.560694444444</v>
      </c>
      <c r="U1770" s="2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2"/>
        <v>3</v>
      </c>
      <c r="P1771">
        <f t="shared" si="138"/>
        <v>49.14</v>
      </c>
      <c r="Q1771" s="12" t="s">
        <v>8336</v>
      </c>
      <c r="R1771" t="s">
        <v>8337</v>
      </c>
      <c r="S1771" s="16">
        <f t="shared" si="139"/>
        <v>41987.818969907406</v>
      </c>
      <c r="T1771" s="16">
        <f t="shared" si="140"/>
        <v>42017.818969907406</v>
      </c>
      <c r="U1771" s="20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2"/>
        <v>57</v>
      </c>
      <c r="P1772">
        <f t="shared" si="138"/>
        <v>150.5</v>
      </c>
      <c r="Q1772" s="12" t="s">
        <v>8336</v>
      </c>
      <c r="R1772" t="s">
        <v>8337</v>
      </c>
      <c r="S1772" s="16">
        <f t="shared" si="139"/>
        <v>41891.780023148152</v>
      </c>
      <c r="T1772" s="16">
        <f t="shared" si="140"/>
        <v>41926.780023148152</v>
      </c>
      <c r="U1772" s="20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2"/>
        <v>21</v>
      </c>
      <c r="P1773">
        <f t="shared" si="138"/>
        <v>35.799999999999997</v>
      </c>
      <c r="Q1773" s="12" t="s">
        <v>8336</v>
      </c>
      <c r="R1773" t="s">
        <v>8337</v>
      </c>
      <c r="S1773" s="16">
        <f t="shared" si="139"/>
        <v>41905.979629629634</v>
      </c>
      <c r="T1773" s="16">
        <f t="shared" si="140"/>
        <v>41935.979629629634</v>
      </c>
      <c r="U1773" s="20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2"/>
        <v>16</v>
      </c>
      <c r="P1774">
        <f t="shared" si="138"/>
        <v>45.16</v>
      </c>
      <c r="Q1774" s="12" t="s">
        <v>8336</v>
      </c>
      <c r="R1774" t="s">
        <v>8337</v>
      </c>
      <c r="S1774" s="16">
        <f t="shared" si="139"/>
        <v>41766.718009259261</v>
      </c>
      <c r="T1774" s="16">
        <f t="shared" si="140"/>
        <v>41826.718009259261</v>
      </c>
      <c r="U1774" s="20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2"/>
        <v>6</v>
      </c>
      <c r="P1775">
        <f t="shared" si="138"/>
        <v>98.79</v>
      </c>
      <c r="Q1775" s="12" t="s">
        <v>8336</v>
      </c>
      <c r="R1775" t="s">
        <v>8337</v>
      </c>
      <c r="S1775" s="16">
        <f t="shared" si="139"/>
        <v>41978.760393518518</v>
      </c>
      <c r="T1775" s="16">
        <f t="shared" si="140"/>
        <v>42023.760393518518</v>
      </c>
      <c r="U1775" s="20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2"/>
        <v>46</v>
      </c>
      <c r="P1776">
        <f t="shared" si="138"/>
        <v>88.31</v>
      </c>
      <c r="Q1776" s="12" t="s">
        <v>8336</v>
      </c>
      <c r="R1776" t="s">
        <v>8337</v>
      </c>
      <c r="S1776" s="16">
        <f t="shared" si="139"/>
        <v>41930.218657407408</v>
      </c>
      <c r="T1776" s="16">
        <f t="shared" si="140"/>
        <v>41972.624305555553</v>
      </c>
      <c r="U1776" s="20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2"/>
        <v>65</v>
      </c>
      <c r="P1777">
        <f t="shared" si="138"/>
        <v>170.63</v>
      </c>
      <c r="Q1777" s="12" t="s">
        <v>8336</v>
      </c>
      <c r="R1777" t="s">
        <v>8337</v>
      </c>
      <c r="S1777" s="16">
        <f t="shared" si="139"/>
        <v>41891.976388888892</v>
      </c>
      <c r="T1777" s="16">
        <f t="shared" si="140"/>
        <v>41936.976388888892</v>
      </c>
      <c r="U1777" s="20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2"/>
        <v>7</v>
      </c>
      <c r="P1778">
        <f t="shared" si="138"/>
        <v>83.75</v>
      </c>
      <c r="Q1778" s="12" t="s">
        <v>8336</v>
      </c>
      <c r="R1778" t="s">
        <v>8337</v>
      </c>
      <c r="S1778" s="16">
        <f t="shared" si="139"/>
        <v>41905.95684027778</v>
      </c>
      <c r="T1778" s="16">
        <f t="shared" si="140"/>
        <v>41941.95684027778</v>
      </c>
      <c r="U1778" s="20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2"/>
        <v>14</v>
      </c>
      <c r="P1779">
        <f t="shared" si="138"/>
        <v>65.099999999999994</v>
      </c>
      <c r="Q1779" s="12" t="s">
        <v>8336</v>
      </c>
      <c r="R1779" t="s">
        <v>8337</v>
      </c>
      <c r="S1779" s="16">
        <f t="shared" si="139"/>
        <v>42025.357094907406</v>
      </c>
      <c r="T1779" s="16">
        <f t="shared" si="140"/>
        <v>42055.357094907406</v>
      </c>
      <c r="U1779" s="20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2"/>
        <v>2</v>
      </c>
      <c r="P1780">
        <f t="shared" si="138"/>
        <v>66.33</v>
      </c>
      <c r="Q1780" s="12" t="s">
        <v>8336</v>
      </c>
      <c r="R1780" t="s">
        <v>8337</v>
      </c>
      <c r="S1780" s="16">
        <f t="shared" si="139"/>
        <v>42045.86336805555</v>
      </c>
      <c r="T1780" s="16">
        <f t="shared" si="140"/>
        <v>42090.821701388893</v>
      </c>
      <c r="U1780" s="2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2"/>
        <v>36</v>
      </c>
      <c r="P1781">
        <f t="shared" si="138"/>
        <v>104.89</v>
      </c>
      <c r="Q1781" s="12" t="s">
        <v>8336</v>
      </c>
      <c r="R1781" t="s">
        <v>8337</v>
      </c>
      <c r="S1781" s="16">
        <f t="shared" si="139"/>
        <v>42585.691898148143</v>
      </c>
      <c r="T1781" s="16">
        <f t="shared" si="140"/>
        <v>42615.691898148143</v>
      </c>
      <c r="U1781" s="20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2"/>
        <v>40</v>
      </c>
      <c r="P1782">
        <f t="shared" si="138"/>
        <v>78.44</v>
      </c>
      <c r="Q1782" s="12" t="s">
        <v>8336</v>
      </c>
      <c r="R1782" t="s">
        <v>8337</v>
      </c>
      <c r="S1782" s="16">
        <f t="shared" si="139"/>
        <v>42493.600810185191</v>
      </c>
      <c r="T1782" s="16">
        <f t="shared" si="140"/>
        <v>42553.600810185191</v>
      </c>
      <c r="U1782" s="20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2"/>
        <v>26</v>
      </c>
      <c r="P1783">
        <f t="shared" si="138"/>
        <v>59.04</v>
      </c>
      <c r="Q1783" s="12" t="s">
        <v>8336</v>
      </c>
      <c r="R1783" t="s">
        <v>8337</v>
      </c>
      <c r="S1783" s="16">
        <f t="shared" si="139"/>
        <v>42597.617418981477</v>
      </c>
      <c r="T1783" s="16">
        <f t="shared" si="140"/>
        <v>42628.617418981477</v>
      </c>
      <c r="U1783" s="20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2"/>
        <v>15</v>
      </c>
      <c r="P1784">
        <f t="shared" si="138"/>
        <v>71.34</v>
      </c>
      <c r="Q1784" s="12" t="s">
        <v>8336</v>
      </c>
      <c r="R1784" t="s">
        <v>8337</v>
      </c>
      <c r="S1784" s="16">
        <f t="shared" si="139"/>
        <v>42388.575104166666</v>
      </c>
      <c r="T1784" s="16">
        <f t="shared" si="140"/>
        <v>42421.575104166666</v>
      </c>
      <c r="U1784" s="20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2"/>
        <v>24</v>
      </c>
      <c r="P1785">
        <f t="shared" si="138"/>
        <v>51.23</v>
      </c>
      <c r="Q1785" s="12" t="s">
        <v>8336</v>
      </c>
      <c r="R1785" t="s">
        <v>8337</v>
      </c>
      <c r="S1785" s="16">
        <f t="shared" si="139"/>
        <v>42115.949976851851</v>
      </c>
      <c r="T1785" s="16">
        <f t="shared" si="140"/>
        <v>42145.949976851851</v>
      </c>
      <c r="U1785" s="20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2"/>
        <v>40</v>
      </c>
      <c r="P1786">
        <f t="shared" si="138"/>
        <v>60.24</v>
      </c>
      <c r="Q1786" s="12" t="s">
        <v>8336</v>
      </c>
      <c r="R1786" t="s">
        <v>8337</v>
      </c>
      <c r="S1786" s="16">
        <f t="shared" si="139"/>
        <v>42003.655555555553</v>
      </c>
      <c r="T1786" s="16">
        <f t="shared" si="140"/>
        <v>42035.142361111109</v>
      </c>
      <c r="U1786" s="20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2"/>
        <v>20</v>
      </c>
      <c r="P1787">
        <f t="shared" si="138"/>
        <v>44.94</v>
      </c>
      <c r="Q1787" s="12" t="s">
        <v>8336</v>
      </c>
      <c r="R1787" t="s">
        <v>8337</v>
      </c>
      <c r="S1787" s="16">
        <f t="shared" si="139"/>
        <v>41897.134895833333</v>
      </c>
      <c r="T1787" s="16">
        <f t="shared" si="140"/>
        <v>41928</v>
      </c>
      <c r="U1787" s="20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2"/>
        <v>48</v>
      </c>
      <c r="P1788">
        <f t="shared" si="138"/>
        <v>31.21</v>
      </c>
      <c r="Q1788" s="12" t="s">
        <v>8336</v>
      </c>
      <c r="R1788" t="s">
        <v>8337</v>
      </c>
      <c r="S1788" s="16">
        <f t="shared" si="139"/>
        <v>41958.550659722227</v>
      </c>
      <c r="T1788" s="16">
        <f t="shared" si="140"/>
        <v>41988.550659722227</v>
      </c>
      <c r="U1788" s="20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2"/>
        <v>15</v>
      </c>
      <c r="P1789">
        <f t="shared" si="138"/>
        <v>63.88</v>
      </c>
      <c r="Q1789" s="12" t="s">
        <v>8336</v>
      </c>
      <c r="R1789" t="s">
        <v>8337</v>
      </c>
      <c r="S1789" s="16">
        <f t="shared" si="139"/>
        <v>42068.65552083333</v>
      </c>
      <c r="T1789" s="16">
        <f t="shared" si="140"/>
        <v>42098.613854166666</v>
      </c>
      <c r="U1789" s="20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2"/>
        <v>1</v>
      </c>
      <c r="P1790">
        <f t="shared" si="138"/>
        <v>19</v>
      </c>
      <c r="Q1790" s="12" t="s">
        <v>8336</v>
      </c>
      <c r="R1790" t="s">
        <v>8337</v>
      </c>
      <c r="S1790" s="16">
        <f t="shared" si="139"/>
        <v>41913.94840277778</v>
      </c>
      <c r="T1790" s="16">
        <f t="shared" si="140"/>
        <v>41943.94840277778</v>
      </c>
      <c r="U1790" s="2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2"/>
        <v>1</v>
      </c>
      <c r="P1791">
        <f t="shared" si="138"/>
        <v>10</v>
      </c>
      <c r="Q1791" s="12" t="s">
        <v>8336</v>
      </c>
      <c r="R1791" t="s">
        <v>8337</v>
      </c>
      <c r="S1791" s="16">
        <f t="shared" si="139"/>
        <v>41956.250034722223</v>
      </c>
      <c r="T1791" s="16">
        <f t="shared" si="140"/>
        <v>42016.250034722223</v>
      </c>
      <c r="U1791" s="20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2"/>
        <v>5</v>
      </c>
      <c r="P1792">
        <f t="shared" si="138"/>
        <v>109.07</v>
      </c>
      <c r="Q1792" s="12" t="s">
        <v>8336</v>
      </c>
      <c r="R1792" t="s">
        <v>8337</v>
      </c>
      <c r="S1792" s="16">
        <f t="shared" si="139"/>
        <v>42010.674513888895</v>
      </c>
      <c r="T1792" s="16">
        <f t="shared" si="140"/>
        <v>42040.674513888895</v>
      </c>
      <c r="U1792" s="20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2"/>
        <v>4</v>
      </c>
      <c r="P1793">
        <f t="shared" si="138"/>
        <v>26.75</v>
      </c>
      <c r="Q1793" s="12" t="s">
        <v>8336</v>
      </c>
      <c r="R1793" t="s">
        <v>8337</v>
      </c>
      <c r="S1793" s="16">
        <f t="shared" si="139"/>
        <v>41973.740335648152</v>
      </c>
      <c r="T1793" s="16">
        <f t="shared" si="140"/>
        <v>42033.740335648152</v>
      </c>
      <c r="U1793" s="20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2"/>
        <v>61</v>
      </c>
      <c r="P1794">
        <f t="shared" si="138"/>
        <v>109.94</v>
      </c>
      <c r="Q1794" s="12" t="s">
        <v>8336</v>
      </c>
      <c r="R1794" t="s">
        <v>8337</v>
      </c>
      <c r="S1794" s="16">
        <f t="shared" si="139"/>
        <v>42189.031041666662</v>
      </c>
      <c r="T1794" s="16">
        <f t="shared" si="140"/>
        <v>42226.290972222225</v>
      </c>
      <c r="U1794" s="20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2"/>
        <v>1</v>
      </c>
      <c r="P1795">
        <f t="shared" ref="P1795:P1858" si="143">IFERROR(ROUND(E1795/L1795, 2), 0)</f>
        <v>20</v>
      </c>
      <c r="Q1795" s="12" t="s">
        <v>8336</v>
      </c>
      <c r="R1795" t="s">
        <v>8337</v>
      </c>
      <c r="S1795" s="16">
        <f t="shared" ref="S1795:S1858" si="144">(((J1795/60)/60)/24)+DATE(1970,1,1)</f>
        <v>41940.89166666667</v>
      </c>
      <c r="T1795" s="16">
        <f t="shared" ref="T1795:T1858" si="145">(((I1795/60)/60)/24)+DATE(1970,1,1)</f>
        <v>41970.933333333334</v>
      </c>
      <c r="U1795" s="20">
        <f t="shared" ref="U1795:U1858" si="14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2"/>
        <v>11</v>
      </c>
      <c r="P1796">
        <f t="shared" si="143"/>
        <v>55.39</v>
      </c>
      <c r="Q1796" s="12" t="s">
        <v>8336</v>
      </c>
      <c r="R1796" t="s">
        <v>8337</v>
      </c>
      <c r="S1796" s="16">
        <f t="shared" si="144"/>
        <v>42011.551180555558</v>
      </c>
      <c r="T1796" s="16">
        <f t="shared" si="145"/>
        <v>42046.551180555558</v>
      </c>
      <c r="U1796" s="20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2"/>
        <v>39</v>
      </c>
      <c r="P1797">
        <f t="shared" si="143"/>
        <v>133.9</v>
      </c>
      <c r="Q1797" s="12" t="s">
        <v>8336</v>
      </c>
      <c r="R1797" t="s">
        <v>8337</v>
      </c>
      <c r="S1797" s="16">
        <f t="shared" si="144"/>
        <v>42628.288668981477</v>
      </c>
      <c r="T1797" s="16">
        <f t="shared" si="145"/>
        <v>42657.666666666672</v>
      </c>
      <c r="U1797" s="20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2"/>
        <v>22</v>
      </c>
      <c r="P1798">
        <f t="shared" si="143"/>
        <v>48.72</v>
      </c>
      <c r="Q1798" s="12" t="s">
        <v>8336</v>
      </c>
      <c r="R1798" t="s">
        <v>8337</v>
      </c>
      <c r="S1798" s="16">
        <f t="shared" si="144"/>
        <v>42515.439421296294</v>
      </c>
      <c r="T1798" s="16">
        <f t="shared" si="145"/>
        <v>42575.439421296294</v>
      </c>
      <c r="U1798" s="20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2"/>
        <v>68</v>
      </c>
      <c r="P1799">
        <f t="shared" si="143"/>
        <v>48.25</v>
      </c>
      <c r="Q1799" s="12" t="s">
        <v>8336</v>
      </c>
      <c r="R1799" t="s">
        <v>8337</v>
      </c>
      <c r="S1799" s="16">
        <f t="shared" si="144"/>
        <v>42689.56931712963</v>
      </c>
      <c r="T1799" s="16">
        <f t="shared" si="145"/>
        <v>42719.56931712963</v>
      </c>
      <c r="U1799" s="20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2"/>
        <v>14</v>
      </c>
      <c r="P1800">
        <f t="shared" si="143"/>
        <v>58.97</v>
      </c>
      <c r="Q1800" s="12" t="s">
        <v>8336</v>
      </c>
      <c r="R1800" t="s">
        <v>8337</v>
      </c>
      <c r="S1800" s="16">
        <f t="shared" si="144"/>
        <v>42344.32677083333</v>
      </c>
      <c r="T1800" s="16">
        <f t="shared" si="145"/>
        <v>42404.32677083333</v>
      </c>
      <c r="U1800" s="2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2"/>
        <v>2</v>
      </c>
      <c r="P1801">
        <f t="shared" si="143"/>
        <v>11.64</v>
      </c>
      <c r="Q1801" s="12" t="s">
        <v>8336</v>
      </c>
      <c r="R1801" t="s">
        <v>8337</v>
      </c>
      <c r="S1801" s="16">
        <f t="shared" si="144"/>
        <v>41934.842685185184</v>
      </c>
      <c r="T1801" s="16">
        <f t="shared" si="145"/>
        <v>41954.884351851855</v>
      </c>
      <c r="U1801" s="20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2"/>
        <v>20</v>
      </c>
      <c r="P1802">
        <f t="shared" si="143"/>
        <v>83.72</v>
      </c>
      <c r="Q1802" s="12" t="s">
        <v>8336</v>
      </c>
      <c r="R1802" t="s">
        <v>8337</v>
      </c>
      <c r="S1802" s="16">
        <f t="shared" si="144"/>
        <v>42623.606134259258</v>
      </c>
      <c r="T1802" s="16">
        <f t="shared" si="145"/>
        <v>42653.606134259258</v>
      </c>
      <c r="U1802" s="20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2"/>
        <v>14</v>
      </c>
      <c r="P1803">
        <f t="shared" si="143"/>
        <v>63.65</v>
      </c>
      <c r="Q1803" s="12" t="s">
        <v>8336</v>
      </c>
      <c r="R1803" t="s">
        <v>8337</v>
      </c>
      <c r="S1803" s="16">
        <f t="shared" si="144"/>
        <v>42321.660509259258</v>
      </c>
      <c r="T1803" s="16">
        <f t="shared" si="145"/>
        <v>42353.506944444445</v>
      </c>
      <c r="U1803" s="20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2"/>
        <v>48</v>
      </c>
      <c r="P1804">
        <f t="shared" si="143"/>
        <v>94.28</v>
      </c>
      <c r="Q1804" s="12" t="s">
        <v>8336</v>
      </c>
      <c r="R1804" t="s">
        <v>8337</v>
      </c>
      <c r="S1804" s="16">
        <f t="shared" si="144"/>
        <v>42159.47256944445</v>
      </c>
      <c r="T1804" s="16">
        <f t="shared" si="145"/>
        <v>42182.915972222225</v>
      </c>
      <c r="U1804" s="20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2"/>
        <v>31</v>
      </c>
      <c r="P1805">
        <f t="shared" si="143"/>
        <v>71.87</v>
      </c>
      <c r="Q1805" s="12" t="s">
        <v>8336</v>
      </c>
      <c r="R1805" t="s">
        <v>8337</v>
      </c>
      <c r="S1805" s="16">
        <f t="shared" si="144"/>
        <v>42018.071550925932</v>
      </c>
      <c r="T1805" s="16">
        <f t="shared" si="145"/>
        <v>42049.071550925932</v>
      </c>
      <c r="U1805" s="20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2"/>
        <v>35</v>
      </c>
      <c r="P1806">
        <f t="shared" si="143"/>
        <v>104.85</v>
      </c>
      <c r="Q1806" s="12" t="s">
        <v>8336</v>
      </c>
      <c r="R1806" t="s">
        <v>8337</v>
      </c>
      <c r="S1806" s="16">
        <f t="shared" si="144"/>
        <v>42282.678287037037</v>
      </c>
      <c r="T1806" s="16">
        <f t="shared" si="145"/>
        <v>42322.719953703709</v>
      </c>
      <c r="U1806" s="20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2"/>
        <v>36</v>
      </c>
      <c r="P1807">
        <f t="shared" si="143"/>
        <v>67.14</v>
      </c>
      <c r="Q1807" s="12" t="s">
        <v>8336</v>
      </c>
      <c r="R1807" t="s">
        <v>8337</v>
      </c>
      <c r="S1807" s="16">
        <f t="shared" si="144"/>
        <v>42247.803912037038</v>
      </c>
      <c r="T1807" s="16">
        <f t="shared" si="145"/>
        <v>42279.75</v>
      </c>
      <c r="U1807" s="20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2"/>
        <v>3</v>
      </c>
      <c r="P1808">
        <f t="shared" si="143"/>
        <v>73.88</v>
      </c>
      <c r="Q1808" s="12" t="s">
        <v>8336</v>
      </c>
      <c r="R1808" t="s">
        <v>8337</v>
      </c>
      <c r="S1808" s="16">
        <f t="shared" si="144"/>
        <v>41877.638298611113</v>
      </c>
      <c r="T1808" s="16">
        <f t="shared" si="145"/>
        <v>41912.638298611113</v>
      </c>
      <c r="U1808" s="20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2"/>
        <v>11</v>
      </c>
      <c r="P1809">
        <f t="shared" si="143"/>
        <v>69.13</v>
      </c>
      <c r="Q1809" s="12" t="s">
        <v>8336</v>
      </c>
      <c r="R1809" t="s">
        <v>8337</v>
      </c>
      <c r="S1809" s="16">
        <f t="shared" si="144"/>
        <v>41880.068437499998</v>
      </c>
      <c r="T1809" s="16">
        <f t="shared" si="145"/>
        <v>41910.068437499998</v>
      </c>
      <c r="U1809" s="20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2"/>
        <v>41</v>
      </c>
      <c r="P1810">
        <f t="shared" si="143"/>
        <v>120.77</v>
      </c>
      <c r="Q1810" s="12" t="s">
        <v>8336</v>
      </c>
      <c r="R1810" t="s">
        <v>8337</v>
      </c>
      <c r="S1810" s="16">
        <f t="shared" si="144"/>
        <v>42742.680902777778</v>
      </c>
      <c r="T1810" s="16">
        <f t="shared" si="145"/>
        <v>42777.680902777778</v>
      </c>
      <c r="U1810" s="2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2"/>
        <v>11</v>
      </c>
      <c r="P1811">
        <f t="shared" si="143"/>
        <v>42.22</v>
      </c>
      <c r="Q1811" s="12" t="s">
        <v>8336</v>
      </c>
      <c r="R1811" t="s">
        <v>8337</v>
      </c>
      <c r="S1811" s="16">
        <f t="shared" si="144"/>
        <v>42029.907858796301</v>
      </c>
      <c r="T1811" s="16">
        <f t="shared" si="145"/>
        <v>42064.907858796301</v>
      </c>
      <c r="U1811" s="20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2"/>
        <v>3</v>
      </c>
      <c r="P1812">
        <f t="shared" si="143"/>
        <v>7.5</v>
      </c>
      <c r="Q1812" s="12" t="s">
        <v>8336</v>
      </c>
      <c r="R1812" t="s">
        <v>8337</v>
      </c>
      <c r="S1812" s="16">
        <f t="shared" si="144"/>
        <v>41860.91002314815</v>
      </c>
      <c r="T1812" s="16">
        <f t="shared" si="145"/>
        <v>41872.91002314815</v>
      </c>
      <c r="U1812" s="20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2"/>
        <v>0</v>
      </c>
      <c r="P1813">
        <f t="shared" si="143"/>
        <v>1.54</v>
      </c>
      <c r="Q1813" s="12" t="s">
        <v>8336</v>
      </c>
      <c r="R1813" t="s">
        <v>8337</v>
      </c>
      <c r="S1813" s="16">
        <f t="shared" si="144"/>
        <v>41876.433680555558</v>
      </c>
      <c r="T1813" s="16">
        <f t="shared" si="145"/>
        <v>41936.166666666664</v>
      </c>
      <c r="U1813" s="20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2"/>
        <v>13</v>
      </c>
      <c r="P1814">
        <f t="shared" si="143"/>
        <v>37.61</v>
      </c>
      <c r="Q1814" s="12" t="s">
        <v>8336</v>
      </c>
      <c r="R1814" t="s">
        <v>8337</v>
      </c>
      <c r="S1814" s="16">
        <f t="shared" si="144"/>
        <v>42524.318703703699</v>
      </c>
      <c r="T1814" s="16">
        <f t="shared" si="145"/>
        <v>42554.318703703699</v>
      </c>
      <c r="U1814" s="20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2"/>
        <v>0</v>
      </c>
      <c r="P1815">
        <f t="shared" si="143"/>
        <v>0</v>
      </c>
      <c r="Q1815" s="12" t="s">
        <v>8336</v>
      </c>
      <c r="R1815" t="s">
        <v>8337</v>
      </c>
      <c r="S1815" s="16">
        <f t="shared" si="144"/>
        <v>41829.889027777775</v>
      </c>
      <c r="T1815" s="16">
        <f t="shared" si="145"/>
        <v>41859.889027777775</v>
      </c>
      <c r="U1815" s="20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2"/>
        <v>49</v>
      </c>
      <c r="P1816">
        <f t="shared" si="143"/>
        <v>42.16</v>
      </c>
      <c r="Q1816" s="12" t="s">
        <v>8336</v>
      </c>
      <c r="R1816" t="s">
        <v>8337</v>
      </c>
      <c r="S1816" s="16">
        <f t="shared" si="144"/>
        <v>42033.314074074078</v>
      </c>
      <c r="T1816" s="16">
        <f t="shared" si="145"/>
        <v>42063.314074074078</v>
      </c>
      <c r="U1816" s="20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2"/>
        <v>0</v>
      </c>
      <c r="P1817">
        <f t="shared" si="143"/>
        <v>0</v>
      </c>
      <c r="Q1817" s="12" t="s">
        <v>8336</v>
      </c>
      <c r="R1817" t="s">
        <v>8337</v>
      </c>
      <c r="S1817" s="16">
        <f t="shared" si="144"/>
        <v>42172.906678240746</v>
      </c>
      <c r="T1817" s="16">
        <f t="shared" si="145"/>
        <v>42186.906678240746</v>
      </c>
      <c r="U1817" s="20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2"/>
        <v>2</v>
      </c>
      <c r="P1818">
        <f t="shared" si="143"/>
        <v>84.83</v>
      </c>
      <c r="Q1818" s="12" t="s">
        <v>8336</v>
      </c>
      <c r="R1818" t="s">
        <v>8337</v>
      </c>
      <c r="S1818" s="16">
        <f t="shared" si="144"/>
        <v>42548.876192129625</v>
      </c>
      <c r="T1818" s="16">
        <f t="shared" si="145"/>
        <v>42576.791666666672</v>
      </c>
      <c r="U1818" s="20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2"/>
        <v>52</v>
      </c>
      <c r="P1819">
        <f t="shared" si="143"/>
        <v>94.19</v>
      </c>
      <c r="Q1819" s="12" t="s">
        <v>8336</v>
      </c>
      <c r="R1819" t="s">
        <v>8337</v>
      </c>
      <c r="S1819" s="16">
        <f t="shared" si="144"/>
        <v>42705.662118055552</v>
      </c>
      <c r="T1819" s="16">
        <f t="shared" si="145"/>
        <v>42765.290972222225</v>
      </c>
      <c r="U1819" s="20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2"/>
        <v>0</v>
      </c>
      <c r="P1820">
        <f t="shared" si="143"/>
        <v>0</v>
      </c>
      <c r="Q1820" s="12" t="s">
        <v>8336</v>
      </c>
      <c r="R1820" t="s">
        <v>8337</v>
      </c>
      <c r="S1820" s="16">
        <f t="shared" si="144"/>
        <v>42067.234375</v>
      </c>
      <c r="T1820" s="16">
        <f t="shared" si="145"/>
        <v>42097.192708333328</v>
      </c>
      <c r="U1820" s="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2"/>
        <v>2</v>
      </c>
      <c r="P1821">
        <f t="shared" si="143"/>
        <v>6.25</v>
      </c>
      <c r="Q1821" s="12" t="s">
        <v>8336</v>
      </c>
      <c r="R1821" t="s">
        <v>8337</v>
      </c>
      <c r="S1821" s="16">
        <f t="shared" si="144"/>
        <v>41820.752268518518</v>
      </c>
      <c r="T1821" s="16">
        <f t="shared" si="145"/>
        <v>41850.752268518518</v>
      </c>
      <c r="U1821" s="20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2"/>
        <v>7</v>
      </c>
      <c r="P1822">
        <f t="shared" si="143"/>
        <v>213.38</v>
      </c>
      <c r="Q1822" s="12" t="s">
        <v>8336</v>
      </c>
      <c r="R1822" t="s">
        <v>8337</v>
      </c>
      <c r="S1822" s="16">
        <f t="shared" si="144"/>
        <v>42065.084375000006</v>
      </c>
      <c r="T1822" s="16">
        <f t="shared" si="145"/>
        <v>42095.042708333334</v>
      </c>
      <c r="U1822" s="20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2"/>
        <v>135</v>
      </c>
      <c r="P1823">
        <f t="shared" si="143"/>
        <v>59.16</v>
      </c>
      <c r="Q1823" s="12" t="s">
        <v>8323</v>
      </c>
      <c r="R1823" t="s">
        <v>8324</v>
      </c>
      <c r="S1823" s="16">
        <f t="shared" si="144"/>
        <v>40926.319062499999</v>
      </c>
      <c r="T1823" s="16">
        <f t="shared" si="145"/>
        <v>40971.319062499999</v>
      </c>
      <c r="U1823" s="20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2"/>
        <v>100</v>
      </c>
      <c r="P1824">
        <f t="shared" si="143"/>
        <v>27.27</v>
      </c>
      <c r="Q1824" s="12" t="s">
        <v>8323</v>
      </c>
      <c r="R1824" t="s">
        <v>8324</v>
      </c>
      <c r="S1824" s="16">
        <f t="shared" si="144"/>
        <v>41634.797013888885</v>
      </c>
      <c r="T1824" s="16">
        <f t="shared" si="145"/>
        <v>41670.792361111111</v>
      </c>
      <c r="U1824" s="20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2"/>
        <v>116</v>
      </c>
      <c r="P1825">
        <f t="shared" si="143"/>
        <v>24.58</v>
      </c>
      <c r="Q1825" s="12" t="s">
        <v>8323</v>
      </c>
      <c r="R1825" t="s">
        <v>8324</v>
      </c>
      <c r="S1825" s="16">
        <f t="shared" si="144"/>
        <v>41176.684907407405</v>
      </c>
      <c r="T1825" s="16">
        <f t="shared" si="145"/>
        <v>41206.684907407405</v>
      </c>
      <c r="U1825" s="20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ref="O1826:O1889" si="147">ROUND(E1826/D1826 * 100,0)</f>
        <v>100</v>
      </c>
      <c r="P1826">
        <f t="shared" si="143"/>
        <v>75.05</v>
      </c>
      <c r="Q1826" s="12" t="s">
        <v>8323</v>
      </c>
      <c r="R1826" t="s">
        <v>8324</v>
      </c>
      <c r="S1826" s="16">
        <f t="shared" si="144"/>
        <v>41626.916284722225</v>
      </c>
      <c r="T1826" s="16">
        <f t="shared" si="145"/>
        <v>41647.088888888888</v>
      </c>
      <c r="U1826" s="20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7"/>
        <v>105</v>
      </c>
      <c r="P1827">
        <f t="shared" si="143"/>
        <v>42.02</v>
      </c>
      <c r="Q1827" s="12" t="s">
        <v>8323</v>
      </c>
      <c r="R1827" t="s">
        <v>8324</v>
      </c>
      <c r="S1827" s="16">
        <f t="shared" si="144"/>
        <v>41443.83452546296</v>
      </c>
      <c r="T1827" s="16">
        <f t="shared" si="145"/>
        <v>41466.83452546296</v>
      </c>
      <c r="U1827" s="20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7"/>
        <v>101</v>
      </c>
      <c r="P1828">
        <f t="shared" si="143"/>
        <v>53.16</v>
      </c>
      <c r="Q1828" s="12" t="s">
        <v>8323</v>
      </c>
      <c r="R1828" t="s">
        <v>8324</v>
      </c>
      <c r="S1828" s="16">
        <f t="shared" si="144"/>
        <v>41657.923807870371</v>
      </c>
      <c r="T1828" s="16">
        <f t="shared" si="145"/>
        <v>41687.923807870371</v>
      </c>
      <c r="U1828" s="20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7"/>
        <v>101</v>
      </c>
      <c r="P1829">
        <f t="shared" si="143"/>
        <v>83.89</v>
      </c>
      <c r="Q1829" s="12" t="s">
        <v>8323</v>
      </c>
      <c r="R1829" t="s">
        <v>8324</v>
      </c>
      <c r="S1829" s="16">
        <f t="shared" si="144"/>
        <v>40555.325937499998</v>
      </c>
      <c r="T1829" s="16">
        <f t="shared" si="145"/>
        <v>40605.325937499998</v>
      </c>
      <c r="U1829" s="20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7"/>
        <v>100</v>
      </c>
      <c r="P1830">
        <f t="shared" si="143"/>
        <v>417.33</v>
      </c>
      <c r="Q1830" s="12" t="s">
        <v>8323</v>
      </c>
      <c r="R1830" t="s">
        <v>8324</v>
      </c>
      <c r="S1830" s="16">
        <f t="shared" si="144"/>
        <v>41736.899652777778</v>
      </c>
      <c r="T1830" s="16">
        <f t="shared" si="145"/>
        <v>41768.916666666664</v>
      </c>
      <c r="U1830" s="2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7"/>
        <v>167</v>
      </c>
      <c r="P1831">
        <f t="shared" si="143"/>
        <v>75.77</v>
      </c>
      <c r="Q1831" s="12" t="s">
        <v>8323</v>
      </c>
      <c r="R1831" t="s">
        <v>8324</v>
      </c>
      <c r="S1831" s="16">
        <f t="shared" si="144"/>
        <v>40516.087627314817</v>
      </c>
      <c r="T1831" s="16">
        <f t="shared" si="145"/>
        <v>40564.916666666664</v>
      </c>
      <c r="U1831" s="20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7"/>
        <v>102</v>
      </c>
      <c r="P1832">
        <f t="shared" si="143"/>
        <v>67.39</v>
      </c>
      <c r="Q1832" s="12" t="s">
        <v>8323</v>
      </c>
      <c r="R1832" t="s">
        <v>8324</v>
      </c>
      <c r="S1832" s="16">
        <f t="shared" si="144"/>
        <v>41664.684108796297</v>
      </c>
      <c r="T1832" s="16">
        <f t="shared" si="145"/>
        <v>41694.684108796297</v>
      </c>
      <c r="U1832" s="20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7"/>
        <v>103</v>
      </c>
      <c r="P1833">
        <f t="shared" si="143"/>
        <v>73.569999999999993</v>
      </c>
      <c r="Q1833" s="12" t="s">
        <v>8323</v>
      </c>
      <c r="R1833" t="s">
        <v>8324</v>
      </c>
      <c r="S1833" s="16">
        <f t="shared" si="144"/>
        <v>41026.996099537035</v>
      </c>
      <c r="T1833" s="16">
        <f t="shared" si="145"/>
        <v>41041.996099537035</v>
      </c>
      <c r="U1833" s="20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7"/>
        <v>143</v>
      </c>
      <c r="P1834">
        <f t="shared" si="143"/>
        <v>25</v>
      </c>
      <c r="Q1834" s="12" t="s">
        <v>8323</v>
      </c>
      <c r="R1834" t="s">
        <v>8324</v>
      </c>
      <c r="S1834" s="16">
        <f t="shared" si="144"/>
        <v>40576.539664351854</v>
      </c>
      <c r="T1834" s="16">
        <f t="shared" si="145"/>
        <v>40606.539664351854</v>
      </c>
      <c r="U1834" s="20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7"/>
        <v>263</v>
      </c>
      <c r="P1835">
        <f t="shared" si="143"/>
        <v>42</v>
      </c>
      <c r="Q1835" s="12" t="s">
        <v>8323</v>
      </c>
      <c r="R1835" t="s">
        <v>8324</v>
      </c>
      <c r="S1835" s="16">
        <f t="shared" si="144"/>
        <v>41303.044016203705</v>
      </c>
      <c r="T1835" s="16">
        <f t="shared" si="145"/>
        <v>41335.332638888889</v>
      </c>
      <c r="U1835" s="20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7"/>
        <v>118</v>
      </c>
      <c r="P1836">
        <f t="shared" si="143"/>
        <v>131.16999999999999</v>
      </c>
      <c r="Q1836" s="12" t="s">
        <v>8323</v>
      </c>
      <c r="R1836" t="s">
        <v>8324</v>
      </c>
      <c r="S1836" s="16">
        <f t="shared" si="144"/>
        <v>41988.964062500003</v>
      </c>
      <c r="T1836" s="16">
        <f t="shared" si="145"/>
        <v>42028.964062500003</v>
      </c>
      <c r="U1836" s="20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7"/>
        <v>104</v>
      </c>
      <c r="P1837">
        <f t="shared" si="143"/>
        <v>47.27</v>
      </c>
      <c r="Q1837" s="12" t="s">
        <v>8323</v>
      </c>
      <c r="R1837" t="s">
        <v>8324</v>
      </c>
      <c r="S1837" s="16">
        <f t="shared" si="144"/>
        <v>42430.702210648145</v>
      </c>
      <c r="T1837" s="16">
        <f t="shared" si="145"/>
        <v>42460.660543981481</v>
      </c>
      <c r="U1837" s="20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7"/>
        <v>200</v>
      </c>
      <c r="P1838">
        <f t="shared" si="143"/>
        <v>182.13</v>
      </c>
      <c r="Q1838" s="12" t="s">
        <v>8323</v>
      </c>
      <c r="R1838" t="s">
        <v>8324</v>
      </c>
      <c r="S1838" s="16">
        <f t="shared" si="144"/>
        <v>41305.809363425928</v>
      </c>
      <c r="T1838" s="16">
        <f t="shared" si="145"/>
        <v>41322.809363425928</v>
      </c>
      <c r="U1838" s="20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7"/>
        <v>307</v>
      </c>
      <c r="P1839">
        <f t="shared" si="143"/>
        <v>61.37</v>
      </c>
      <c r="Q1839" s="12" t="s">
        <v>8323</v>
      </c>
      <c r="R1839" t="s">
        <v>8324</v>
      </c>
      <c r="S1839" s="16">
        <f t="shared" si="144"/>
        <v>40926.047858796301</v>
      </c>
      <c r="T1839" s="16">
        <f t="shared" si="145"/>
        <v>40986.006192129629</v>
      </c>
      <c r="U1839" s="20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7"/>
        <v>100</v>
      </c>
      <c r="P1840">
        <f t="shared" si="143"/>
        <v>35.770000000000003</v>
      </c>
      <c r="Q1840" s="12" t="s">
        <v>8323</v>
      </c>
      <c r="R1840" t="s">
        <v>8324</v>
      </c>
      <c r="S1840" s="16">
        <f t="shared" si="144"/>
        <v>40788.786539351851</v>
      </c>
      <c r="T1840" s="16">
        <f t="shared" si="145"/>
        <v>40817.125</v>
      </c>
      <c r="U1840" s="2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7"/>
        <v>205</v>
      </c>
      <c r="P1841">
        <f t="shared" si="143"/>
        <v>45.62</v>
      </c>
      <c r="Q1841" s="12" t="s">
        <v>8323</v>
      </c>
      <c r="R1841" t="s">
        <v>8324</v>
      </c>
      <c r="S1841" s="16">
        <f t="shared" si="144"/>
        <v>42614.722013888888</v>
      </c>
      <c r="T1841" s="16">
        <f t="shared" si="145"/>
        <v>42644.722013888888</v>
      </c>
      <c r="U1841" s="20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7"/>
        <v>109</v>
      </c>
      <c r="P1842">
        <f t="shared" si="143"/>
        <v>75.38</v>
      </c>
      <c r="Q1842" s="12" t="s">
        <v>8323</v>
      </c>
      <c r="R1842" t="s">
        <v>8324</v>
      </c>
      <c r="S1842" s="16">
        <f t="shared" si="144"/>
        <v>41382.096180555556</v>
      </c>
      <c r="T1842" s="16">
        <f t="shared" si="145"/>
        <v>41401.207638888889</v>
      </c>
      <c r="U1842" s="20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7"/>
        <v>102</v>
      </c>
      <c r="P1843">
        <f t="shared" si="143"/>
        <v>50.88</v>
      </c>
      <c r="Q1843" s="12" t="s">
        <v>8323</v>
      </c>
      <c r="R1843" t="s">
        <v>8324</v>
      </c>
      <c r="S1843" s="16">
        <f t="shared" si="144"/>
        <v>41745.84542824074</v>
      </c>
      <c r="T1843" s="16">
        <f t="shared" si="145"/>
        <v>41779.207638888889</v>
      </c>
      <c r="U1843" s="20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7"/>
        <v>125</v>
      </c>
      <c r="P1844">
        <f t="shared" si="143"/>
        <v>119.29</v>
      </c>
      <c r="Q1844" s="12" t="s">
        <v>8323</v>
      </c>
      <c r="R1844" t="s">
        <v>8324</v>
      </c>
      <c r="S1844" s="16">
        <f t="shared" si="144"/>
        <v>42031.631724537037</v>
      </c>
      <c r="T1844" s="16">
        <f t="shared" si="145"/>
        <v>42065.249305555553</v>
      </c>
      <c r="U1844" s="20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7"/>
        <v>124</v>
      </c>
      <c r="P1845">
        <f t="shared" si="143"/>
        <v>92.54</v>
      </c>
      <c r="Q1845" s="12" t="s">
        <v>8323</v>
      </c>
      <c r="R1845" t="s">
        <v>8324</v>
      </c>
      <c r="S1845" s="16">
        <f t="shared" si="144"/>
        <v>40564.994837962964</v>
      </c>
      <c r="T1845" s="16">
        <f t="shared" si="145"/>
        <v>40594.994837962964</v>
      </c>
      <c r="U1845" s="20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7"/>
        <v>101</v>
      </c>
      <c r="P1846">
        <f t="shared" si="143"/>
        <v>76.05</v>
      </c>
      <c r="Q1846" s="12" t="s">
        <v>8323</v>
      </c>
      <c r="R1846" t="s">
        <v>8324</v>
      </c>
      <c r="S1846" s="16">
        <f t="shared" si="144"/>
        <v>40666.973541666666</v>
      </c>
      <c r="T1846" s="16">
        <f t="shared" si="145"/>
        <v>40705.125</v>
      </c>
      <c r="U1846" s="20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7"/>
        <v>100</v>
      </c>
      <c r="P1847">
        <f t="shared" si="143"/>
        <v>52.63</v>
      </c>
      <c r="Q1847" s="12" t="s">
        <v>8323</v>
      </c>
      <c r="R1847" t="s">
        <v>8324</v>
      </c>
      <c r="S1847" s="16">
        <f t="shared" si="144"/>
        <v>42523.333310185189</v>
      </c>
      <c r="T1847" s="16">
        <f t="shared" si="145"/>
        <v>42538.204861111109</v>
      </c>
      <c r="U1847" s="20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7"/>
        <v>138</v>
      </c>
      <c r="P1848">
        <f t="shared" si="143"/>
        <v>98.99</v>
      </c>
      <c r="Q1848" s="12" t="s">
        <v>8323</v>
      </c>
      <c r="R1848" t="s">
        <v>8324</v>
      </c>
      <c r="S1848" s="16">
        <f t="shared" si="144"/>
        <v>41228.650196759263</v>
      </c>
      <c r="T1848" s="16">
        <f t="shared" si="145"/>
        <v>41258.650196759263</v>
      </c>
      <c r="U1848" s="20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7"/>
        <v>121</v>
      </c>
      <c r="P1849">
        <f t="shared" si="143"/>
        <v>79.53</v>
      </c>
      <c r="Q1849" s="12" t="s">
        <v>8323</v>
      </c>
      <c r="R1849" t="s">
        <v>8324</v>
      </c>
      <c r="S1849" s="16">
        <f t="shared" si="144"/>
        <v>42094.236481481479</v>
      </c>
      <c r="T1849" s="16">
        <f t="shared" si="145"/>
        <v>42115.236481481479</v>
      </c>
      <c r="U1849" s="20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7"/>
        <v>107</v>
      </c>
      <c r="P1850">
        <f t="shared" si="143"/>
        <v>134.21</v>
      </c>
      <c r="Q1850" s="12" t="s">
        <v>8323</v>
      </c>
      <c r="R1850" t="s">
        <v>8324</v>
      </c>
      <c r="S1850" s="16">
        <f t="shared" si="144"/>
        <v>40691.788055555553</v>
      </c>
      <c r="T1850" s="16">
        <f t="shared" si="145"/>
        <v>40755.290972222225</v>
      </c>
      <c r="U1850" s="2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7"/>
        <v>100</v>
      </c>
      <c r="P1851">
        <f t="shared" si="143"/>
        <v>37.630000000000003</v>
      </c>
      <c r="Q1851" s="12" t="s">
        <v>8323</v>
      </c>
      <c r="R1851" t="s">
        <v>8324</v>
      </c>
      <c r="S1851" s="16">
        <f t="shared" si="144"/>
        <v>41169.845590277779</v>
      </c>
      <c r="T1851" s="16">
        <f t="shared" si="145"/>
        <v>41199.845590277779</v>
      </c>
      <c r="U1851" s="20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7"/>
        <v>102</v>
      </c>
      <c r="P1852">
        <f t="shared" si="143"/>
        <v>51.04</v>
      </c>
      <c r="Q1852" s="12" t="s">
        <v>8323</v>
      </c>
      <c r="R1852" t="s">
        <v>8324</v>
      </c>
      <c r="S1852" s="16">
        <f t="shared" si="144"/>
        <v>41800.959490740745</v>
      </c>
      <c r="T1852" s="16">
        <f t="shared" si="145"/>
        <v>41830.959490740745</v>
      </c>
      <c r="U1852" s="20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7"/>
        <v>100</v>
      </c>
      <c r="P1853">
        <f t="shared" si="143"/>
        <v>50.04</v>
      </c>
      <c r="Q1853" s="12" t="s">
        <v>8323</v>
      </c>
      <c r="R1853" t="s">
        <v>8324</v>
      </c>
      <c r="S1853" s="16">
        <f t="shared" si="144"/>
        <v>41827.906689814816</v>
      </c>
      <c r="T1853" s="16">
        <f t="shared" si="145"/>
        <v>41848.041666666664</v>
      </c>
      <c r="U1853" s="20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7"/>
        <v>117</v>
      </c>
      <c r="P1854">
        <f t="shared" si="143"/>
        <v>133.93</v>
      </c>
      <c r="Q1854" s="12" t="s">
        <v>8323</v>
      </c>
      <c r="R1854" t="s">
        <v>8324</v>
      </c>
      <c r="S1854" s="16">
        <f t="shared" si="144"/>
        <v>42081.77143518519</v>
      </c>
      <c r="T1854" s="16">
        <f t="shared" si="145"/>
        <v>42119</v>
      </c>
      <c r="U1854" s="20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7"/>
        <v>102</v>
      </c>
      <c r="P1855">
        <f t="shared" si="143"/>
        <v>58.21</v>
      </c>
      <c r="Q1855" s="12" t="s">
        <v>8323</v>
      </c>
      <c r="R1855" t="s">
        <v>8324</v>
      </c>
      <c r="S1855" s="16">
        <f t="shared" si="144"/>
        <v>41177.060381944444</v>
      </c>
      <c r="T1855" s="16">
        <f t="shared" si="145"/>
        <v>41227.102048611108</v>
      </c>
      <c r="U1855" s="20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7"/>
        <v>102</v>
      </c>
      <c r="P1856">
        <f t="shared" si="143"/>
        <v>88.04</v>
      </c>
      <c r="Q1856" s="12" t="s">
        <v>8323</v>
      </c>
      <c r="R1856" t="s">
        <v>8324</v>
      </c>
      <c r="S1856" s="16">
        <f t="shared" si="144"/>
        <v>41388.021261574075</v>
      </c>
      <c r="T1856" s="16">
        <f t="shared" si="145"/>
        <v>41418.021261574075</v>
      </c>
      <c r="U1856" s="20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7"/>
        <v>154</v>
      </c>
      <c r="P1857">
        <f t="shared" si="143"/>
        <v>70.58</v>
      </c>
      <c r="Q1857" s="12" t="s">
        <v>8323</v>
      </c>
      <c r="R1857" t="s">
        <v>8324</v>
      </c>
      <c r="S1857" s="16">
        <f t="shared" si="144"/>
        <v>41600.538657407407</v>
      </c>
      <c r="T1857" s="16">
        <f t="shared" si="145"/>
        <v>41645.538657407407</v>
      </c>
      <c r="U1857" s="20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7"/>
        <v>101</v>
      </c>
      <c r="P1858">
        <f t="shared" si="143"/>
        <v>53.29</v>
      </c>
      <c r="Q1858" s="12" t="s">
        <v>8323</v>
      </c>
      <c r="R1858" t="s">
        <v>8324</v>
      </c>
      <c r="S1858" s="16">
        <f t="shared" si="144"/>
        <v>41817.854999999996</v>
      </c>
      <c r="T1858" s="16">
        <f t="shared" si="145"/>
        <v>41838.854999999996</v>
      </c>
      <c r="U1858" s="20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7"/>
        <v>100</v>
      </c>
      <c r="P1859">
        <f t="shared" ref="P1859:P1922" si="148">IFERROR(ROUND(E1859/L1859, 2), 0)</f>
        <v>136.36000000000001</v>
      </c>
      <c r="Q1859" s="12" t="s">
        <v>8323</v>
      </c>
      <c r="R1859" t="s">
        <v>8324</v>
      </c>
      <c r="S1859" s="16">
        <f t="shared" ref="S1859:S1922" si="149">(((J1859/60)/60)/24)+DATE(1970,1,1)</f>
        <v>41864.76866898148</v>
      </c>
      <c r="T1859" s="16">
        <f t="shared" ref="T1859:T1922" si="150">(((I1859/60)/60)/24)+DATE(1970,1,1)</f>
        <v>41894.76866898148</v>
      </c>
      <c r="U1859" s="20">
        <f t="shared" ref="U1859:U1922" si="151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7"/>
        <v>109</v>
      </c>
      <c r="P1860">
        <f t="shared" si="148"/>
        <v>40.549999999999997</v>
      </c>
      <c r="Q1860" s="12" t="s">
        <v>8323</v>
      </c>
      <c r="R1860" t="s">
        <v>8324</v>
      </c>
      <c r="S1860" s="16">
        <f t="shared" si="149"/>
        <v>40833.200474537036</v>
      </c>
      <c r="T1860" s="16">
        <f t="shared" si="150"/>
        <v>40893.242141203707</v>
      </c>
      <c r="U1860" s="2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7"/>
        <v>132</v>
      </c>
      <c r="P1861">
        <f t="shared" si="148"/>
        <v>70.63</v>
      </c>
      <c r="Q1861" s="12" t="s">
        <v>8323</v>
      </c>
      <c r="R1861" t="s">
        <v>8324</v>
      </c>
      <c r="S1861" s="16">
        <f t="shared" si="149"/>
        <v>40778.770011574074</v>
      </c>
      <c r="T1861" s="16">
        <f t="shared" si="150"/>
        <v>40808.770011574074</v>
      </c>
      <c r="U1861" s="20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7"/>
        <v>133</v>
      </c>
      <c r="P1862">
        <f t="shared" si="148"/>
        <v>52.68</v>
      </c>
      <c r="Q1862" s="12" t="s">
        <v>8323</v>
      </c>
      <c r="R1862" t="s">
        <v>8324</v>
      </c>
      <c r="S1862" s="16">
        <f t="shared" si="149"/>
        <v>41655.709305555552</v>
      </c>
      <c r="T1862" s="16">
        <f t="shared" si="150"/>
        <v>41676.709305555552</v>
      </c>
      <c r="U1862" s="20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7"/>
        <v>0</v>
      </c>
      <c r="P1863">
        <f t="shared" si="148"/>
        <v>0</v>
      </c>
      <c r="Q1863" s="12" t="s">
        <v>8331</v>
      </c>
      <c r="R1863" t="s">
        <v>8333</v>
      </c>
      <c r="S1863" s="16">
        <f t="shared" si="149"/>
        <v>42000.300243055557</v>
      </c>
      <c r="T1863" s="16">
        <f t="shared" si="150"/>
        <v>42030.300243055557</v>
      </c>
      <c r="U1863" s="20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7"/>
        <v>8</v>
      </c>
      <c r="P1864">
        <f t="shared" si="148"/>
        <v>90.94</v>
      </c>
      <c r="Q1864" s="12" t="s">
        <v>8331</v>
      </c>
      <c r="R1864" t="s">
        <v>8333</v>
      </c>
      <c r="S1864" s="16">
        <f t="shared" si="149"/>
        <v>42755.492754629624</v>
      </c>
      <c r="T1864" s="16">
        <f t="shared" si="150"/>
        <v>42802.3125</v>
      </c>
      <c r="U1864" s="20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7"/>
        <v>0</v>
      </c>
      <c r="P1865">
        <f t="shared" si="148"/>
        <v>5</v>
      </c>
      <c r="Q1865" s="12" t="s">
        <v>8331</v>
      </c>
      <c r="R1865" t="s">
        <v>8333</v>
      </c>
      <c r="S1865" s="16">
        <f t="shared" si="149"/>
        <v>41772.797280092593</v>
      </c>
      <c r="T1865" s="16">
        <f t="shared" si="150"/>
        <v>41802.797280092593</v>
      </c>
      <c r="U1865" s="20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7"/>
        <v>43</v>
      </c>
      <c r="P1866">
        <f t="shared" si="148"/>
        <v>58.08</v>
      </c>
      <c r="Q1866" s="12" t="s">
        <v>8331</v>
      </c>
      <c r="R1866" t="s">
        <v>8333</v>
      </c>
      <c r="S1866" s="16">
        <f t="shared" si="149"/>
        <v>41733.716435185182</v>
      </c>
      <c r="T1866" s="16">
        <f t="shared" si="150"/>
        <v>41763.716435185182</v>
      </c>
      <c r="U1866" s="20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7"/>
        <v>0</v>
      </c>
      <c r="P1867">
        <f t="shared" si="148"/>
        <v>2</v>
      </c>
      <c r="Q1867" s="12" t="s">
        <v>8331</v>
      </c>
      <c r="R1867" t="s">
        <v>8333</v>
      </c>
      <c r="S1867" s="16">
        <f t="shared" si="149"/>
        <v>42645.367442129631</v>
      </c>
      <c r="T1867" s="16">
        <f t="shared" si="150"/>
        <v>42680.409108796302</v>
      </c>
      <c r="U1867" s="20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7"/>
        <v>1</v>
      </c>
      <c r="P1868">
        <f t="shared" si="148"/>
        <v>62.5</v>
      </c>
      <c r="Q1868" s="12" t="s">
        <v>8331</v>
      </c>
      <c r="R1868" t="s">
        <v>8333</v>
      </c>
      <c r="S1868" s="16">
        <f t="shared" si="149"/>
        <v>42742.246493055558</v>
      </c>
      <c r="T1868" s="16">
        <f t="shared" si="150"/>
        <v>42795.166666666672</v>
      </c>
      <c r="U1868" s="20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7"/>
        <v>0</v>
      </c>
      <c r="P1869">
        <f t="shared" si="148"/>
        <v>10</v>
      </c>
      <c r="Q1869" s="12" t="s">
        <v>8331</v>
      </c>
      <c r="R1869" t="s">
        <v>8333</v>
      </c>
      <c r="S1869" s="16">
        <f t="shared" si="149"/>
        <v>42649.924907407403</v>
      </c>
      <c r="T1869" s="16">
        <f t="shared" si="150"/>
        <v>42679.924907407403</v>
      </c>
      <c r="U1869" s="20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7"/>
        <v>5</v>
      </c>
      <c r="P1870">
        <f t="shared" si="148"/>
        <v>71.59</v>
      </c>
      <c r="Q1870" s="12" t="s">
        <v>8331</v>
      </c>
      <c r="R1870" t="s">
        <v>8333</v>
      </c>
      <c r="S1870" s="16">
        <f t="shared" si="149"/>
        <v>42328.779224537036</v>
      </c>
      <c r="T1870" s="16">
        <f t="shared" si="150"/>
        <v>42353.332638888889</v>
      </c>
      <c r="U1870" s="2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7"/>
        <v>0</v>
      </c>
      <c r="P1871">
        <f t="shared" si="148"/>
        <v>0</v>
      </c>
      <c r="Q1871" s="12" t="s">
        <v>8331</v>
      </c>
      <c r="R1871" t="s">
        <v>8333</v>
      </c>
      <c r="S1871" s="16">
        <f t="shared" si="149"/>
        <v>42709.002881944441</v>
      </c>
      <c r="T1871" s="16">
        <f t="shared" si="150"/>
        <v>42739.002881944441</v>
      </c>
      <c r="U1871" s="20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7"/>
        <v>10</v>
      </c>
      <c r="P1872">
        <f t="shared" si="148"/>
        <v>32.82</v>
      </c>
      <c r="Q1872" s="12" t="s">
        <v>8331</v>
      </c>
      <c r="R1872" t="s">
        <v>8333</v>
      </c>
      <c r="S1872" s="16">
        <f t="shared" si="149"/>
        <v>42371.355729166666</v>
      </c>
      <c r="T1872" s="16">
        <f t="shared" si="150"/>
        <v>42400.178472222222</v>
      </c>
      <c r="U1872" s="20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7"/>
        <v>72</v>
      </c>
      <c r="P1873">
        <f t="shared" si="148"/>
        <v>49.12</v>
      </c>
      <c r="Q1873" s="12" t="s">
        <v>8331</v>
      </c>
      <c r="R1873" t="s">
        <v>8333</v>
      </c>
      <c r="S1873" s="16">
        <f t="shared" si="149"/>
        <v>41923.783576388887</v>
      </c>
      <c r="T1873" s="16">
        <f t="shared" si="150"/>
        <v>41963.825243055559</v>
      </c>
      <c r="U1873" s="20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7"/>
        <v>1</v>
      </c>
      <c r="P1874">
        <f t="shared" si="148"/>
        <v>16.309999999999999</v>
      </c>
      <c r="Q1874" s="12" t="s">
        <v>8331</v>
      </c>
      <c r="R1874" t="s">
        <v>8333</v>
      </c>
      <c r="S1874" s="16">
        <f t="shared" si="149"/>
        <v>42155.129652777774</v>
      </c>
      <c r="T1874" s="16">
        <f t="shared" si="150"/>
        <v>42185.129652777774</v>
      </c>
      <c r="U1874" s="20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7"/>
        <v>0</v>
      </c>
      <c r="P1875">
        <f t="shared" si="148"/>
        <v>18</v>
      </c>
      <c r="Q1875" s="12" t="s">
        <v>8331</v>
      </c>
      <c r="R1875" t="s">
        <v>8333</v>
      </c>
      <c r="S1875" s="16">
        <f t="shared" si="149"/>
        <v>42164.615856481483</v>
      </c>
      <c r="T1875" s="16">
        <f t="shared" si="150"/>
        <v>42193.697916666672</v>
      </c>
      <c r="U1875" s="20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7"/>
        <v>0</v>
      </c>
      <c r="P1876">
        <f t="shared" si="148"/>
        <v>13</v>
      </c>
      <c r="Q1876" s="12" t="s">
        <v>8331</v>
      </c>
      <c r="R1876" t="s">
        <v>8333</v>
      </c>
      <c r="S1876" s="16">
        <f t="shared" si="149"/>
        <v>42529.969131944439</v>
      </c>
      <c r="T1876" s="16">
        <f t="shared" si="150"/>
        <v>42549.969131944439</v>
      </c>
      <c r="U1876" s="20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7"/>
        <v>1</v>
      </c>
      <c r="P1877">
        <f t="shared" si="148"/>
        <v>17</v>
      </c>
      <c r="Q1877" s="12" t="s">
        <v>8331</v>
      </c>
      <c r="R1877" t="s">
        <v>8333</v>
      </c>
      <c r="S1877" s="16">
        <f t="shared" si="149"/>
        <v>42528.899398148147</v>
      </c>
      <c r="T1877" s="16">
        <f t="shared" si="150"/>
        <v>42588.899398148147</v>
      </c>
      <c r="U1877" s="20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7"/>
        <v>0</v>
      </c>
      <c r="P1878">
        <f t="shared" si="148"/>
        <v>0</v>
      </c>
      <c r="Q1878" s="12" t="s">
        <v>8331</v>
      </c>
      <c r="R1878" t="s">
        <v>8333</v>
      </c>
      <c r="S1878" s="16">
        <f t="shared" si="149"/>
        <v>41776.284780092588</v>
      </c>
      <c r="T1878" s="16">
        <f t="shared" si="150"/>
        <v>41806.284780092588</v>
      </c>
      <c r="U1878" s="20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7"/>
        <v>0</v>
      </c>
      <c r="P1879">
        <f t="shared" si="148"/>
        <v>0</v>
      </c>
      <c r="Q1879" s="12" t="s">
        <v>8331</v>
      </c>
      <c r="R1879" t="s">
        <v>8333</v>
      </c>
      <c r="S1879" s="16">
        <f t="shared" si="149"/>
        <v>42035.029224537036</v>
      </c>
      <c r="T1879" s="16">
        <f t="shared" si="150"/>
        <v>42064.029224537036</v>
      </c>
      <c r="U1879" s="20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7"/>
        <v>0</v>
      </c>
      <c r="P1880">
        <f t="shared" si="148"/>
        <v>0</v>
      </c>
      <c r="Q1880" s="12" t="s">
        <v>8331</v>
      </c>
      <c r="R1880" t="s">
        <v>8333</v>
      </c>
      <c r="S1880" s="16">
        <f t="shared" si="149"/>
        <v>41773.008738425924</v>
      </c>
      <c r="T1880" s="16">
        <f t="shared" si="150"/>
        <v>41803.008738425924</v>
      </c>
      <c r="U1880" s="2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7"/>
        <v>0</v>
      </c>
      <c r="P1881">
        <f t="shared" si="148"/>
        <v>3</v>
      </c>
      <c r="Q1881" s="12" t="s">
        <v>8331</v>
      </c>
      <c r="R1881" t="s">
        <v>8333</v>
      </c>
      <c r="S1881" s="16">
        <f t="shared" si="149"/>
        <v>42413.649641203709</v>
      </c>
      <c r="T1881" s="16">
        <f t="shared" si="150"/>
        <v>42443.607974537037</v>
      </c>
      <c r="U1881" s="20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7"/>
        <v>20</v>
      </c>
      <c r="P1882">
        <f t="shared" si="148"/>
        <v>41.83</v>
      </c>
      <c r="Q1882" s="12" t="s">
        <v>8331</v>
      </c>
      <c r="R1882" t="s">
        <v>8333</v>
      </c>
      <c r="S1882" s="16">
        <f t="shared" si="149"/>
        <v>42430.566898148143</v>
      </c>
      <c r="T1882" s="16">
        <f t="shared" si="150"/>
        <v>42459.525231481486</v>
      </c>
      <c r="U1882" s="20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7"/>
        <v>173</v>
      </c>
      <c r="P1883">
        <f t="shared" si="148"/>
        <v>49.34</v>
      </c>
      <c r="Q1883" s="12" t="s">
        <v>8323</v>
      </c>
      <c r="R1883" t="s">
        <v>8327</v>
      </c>
      <c r="S1883" s="16">
        <f t="shared" si="149"/>
        <v>42043.152650462958</v>
      </c>
      <c r="T1883" s="16">
        <f t="shared" si="150"/>
        <v>42073.110983796301</v>
      </c>
      <c r="U1883" s="20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7"/>
        <v>101</v>
      </c>
      <c r="P1884">
        <f t="shared" si="148"/>
        <v>41.73</v>
      </c>
      <c r="Q1884" s="12" t="s">
        <v>8323</v>
      </c>
      <c r="R1884" t="s">
        <v>8327</v>
      </c>
      <c r="S1884" s="16">
        <f t="shared" si="149"/>
        <v>41067.949212962965</v>
      </c>
      <c r="T1884" s="16">
        <f t="shared" si="150"/>
        <v>41100.991666666669</v>
      </c>
      <c r="U1884" s="20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7"/>
        <v>105</v>
      </c>
      <c r="P1885">
        <f t="shared" si="148"/>
        <v>32.72</v>
      </c>
      <c r="Q1885" s="12" t="s">
        <v>8323</v>
      </c>
      <c r="R1885" t="s">
        <v>8327</v>
      </c>
      <c r="S1885" s="16">
        <f t="shared" si="149"/>
        <v>40977.948009259257</v>
      </c>
      <c r="T1885" s="16">
        <f t="shared" si="150"/>
        <v>41007.906342592592</v>
      </c>
      <c r="U1885" s="20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7"/>
        <v>135</v>
      </c>
      <c r="P1886">
        <f t="shared" si="148"/>
        <v>51.96</v>
      </c>
      <c r="Q1886" s="12" t="s">
        <v>8323</v>
      </c>
      <c r="R1886" t="s">
        <v>8327</v>
      </c>
      <c r="S1886" s="16">
        <f t="shared" si="149"/>
        <v>41205.198321759257</v>
      </c>
      <c r="T1886" s="16">
        <f t="shared" si="150"/>
        <v>41240.5</v>
      </c>
      <c r="U1886" s="20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7"/>
        <v>116</v>
      </c>
      <c r="P1887">
        <f t="shared" si="148"/>
        <v>50.69</v>
      </c>
      <c r="Q1887" s="12" t="s">
        <v>8323</v>
      </c>
      <c r="R1887" t="s">
        <v>8327</v>
      </c>
      <c r="S1887" s="16">
        <f t="shared" si="149"/>
        <v>41099.093865740739</v>
      </c>
      <c r="T1887" s="16">
        <f t="shared" si="150"/>
        <v>41131.916666666664</v>
      </c>
      <c r="U1887" s="20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7"/>
        <v>102</v>
      </c>
      <c r="P1888">
        <f t="shared" si="148"/>
        <v>42.24</v>
      </c>
      <c r="Q1888" s="12" t="s">
        <v>8323</v>
      </c>
      <c r="R1888" t="s">
        <v>8327</v>
      </c>
      <c r="S1888" s="16">
        <f t="shared" si="149"/>
        <v>41925.906689814816</v>
      </c>
      <c r="T1888" s="16">
        <f t="shared" si="150"/>
        <v>41955.94835648148</v>
      </c>
      <c r="U1888" s="20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7"/>
        <v>111</v>
      </c>
      <c r="P1889">
        <f t="shared" si="148"/>
        <v>416.88</v>
      </c>
      <c r="Q1889" s="12" t="s">
        <v>8323</v>
      </c>
      <c r="R1889" t="s">
        <v>8327</v>
      </c>
      <c r="S1889" s="16">
        <f t="shared" si="149"/>
        <v>42323.800138888888</v>
      </c>
      <c r="T1889" s="16">
        <f t="shared" si="150"/>
        <v>42341.895833333328</v>
      </c>
      <c r="U1889" s="20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ref="O1890:O1953" si="152">ROUND(E1890/D1890 * 100,0)</f>
        <v>166</v>
      </c>
      <c r="P1890">
        <f t="shared" si="148"/>
        <v>46.65</v>
      </c>
      <c r="Q1890" s="12" t="s">
        <v>8323</v>
      </c>
      <c r="R1890" t="s">
        <v>8327</v>
      </c>
      <c r="S1890" s="16">
        <f t="shared" si="149"/>
        <v>40299.239953703705</v>
      </c>
      <c r="T1890" s="16">
        <f t="shared" si="150"/>
        <v>40330.207638888889</v>
      </c>
      <c r="U1890" s="2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2"/>
        <v>107</v>
      </c>
      <c r="P1891">
        <f t="shared" si="148"/>
        <v>48.45</v>
      </c>
      <c r="Q1891" s="12" t="s">
        <v>8323</v>
      </c>
      <c r="R1891" t="s">
        <v>8327</v>
      </c>
      <c r="S1891" s="16">
        <f t="shared" si="149"/>
        <v>41299.793356481481</v>
      </c>
      <c r="T1891" s="16">
        <f t="shared" si="150"/>
        <v>41344.751689814817</v>
      </c>
      <c r="U1891" s="20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2"/>
        <v>145</v>
      </c>
      <c r="P1892">
        <f t="shared" si="148"/>
        <v>70.53</v>
      </c>
      <c r="Q1892" s="12" t="s">
        <v>8323</v>
      </c>
      <c r="R1892" t="s">
        <v>8327</v>
      </c>
      <c r="S1892" s="16">
        <f t="shared" si="149"/>
        <v>41228.786203703705</v>
      </c>
      <c r="T1892" s="16">
        <f t="shared" si="150"/>
        <v>41258.786203703705</v>
      </c>
      <c r="U1892" s="20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2"/>
        <v>106</v>
      </c>
      <c r="P1893">
        <f t="shared" si="148"/>
        <v>87.96</v>
      </c>
      <c r="Q1893" s="12" t="s">
        <v>8323</v>
      </c>
      <c r="R1893" t="s">
        <v>8327</v>
      </c>
      <c r="S1893" s="16">
        <f t="shared" si="149"/>
        <v>40335.798078703701</v>
      </c>
      <c r="T1893" s="16">
        <f t="shared" si="150"/>
        <v>40381.25</v>
      </c>
      <c r="U1893" s="20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2"/>
        <v>137</v>
      </c>
      <c r="P1894">
        <f t="shared" si="148"/>
        <v>26.27</v>
      </c>
      <c r="Q1894" s="12" t="s">
        <v>8323</v>
      </c>
      <c r="R1894" t="s">
        <v>8327</v>
      </c>
      <c r="S1894" s="16">
        <f t="shared" si="149"/>
        <v>40671.637511574074</v>
      </c>
      <c r="T1894" s="16">
        <f t="shared" si="150"/>
        <v>40701.637511574074</v>
      </c>
      <c r="U1894" s="20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2"/>
        <v>104</v>
      </c>
      <c r="P1895">
        <f t="shared" si="148"/>
        <v>57.78</v>
      </c>
      <c r="Q1895" s="12" t="s">
        <v>8323</v>
      </c>
      <c r="R1895" t="s">
        <v>8327</v>
      </c>
      <c r="S1895" s="16">
        <f t="shared" si="149"/>
        <v>40632.94195601852</v>
      </c>
      <c r="T1895" s="16">
        <f t="shared" si="150"/>
        <v>40649.165972222225</v>
      </c>
      <c r="U1895" s="20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2"/>
        <v>115</v>
      </c>
      <c r="P1896">
        <f t="shared" si="148"/>
        <v>57.25</v>
      </c>
      <c r="Q1896" s="12" t="s">
        <v>8323</v>
      </c>
      <c r="R1896" t="s">
        <v>8327</v>
      </c>
      <c r="S1896" s="16">
        <f t="shared" si="149"/>
        <v>40920.904895833337</v>
      </c>
      <c r="T1896" s="16">
        <f t="shared" si="150"/>
        <v>40951.904895833337</v>
      </c>
      <c r="U1896" s="20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2"/>
        <v>102</v>
      </c>
      <c r="P1897">
        <f t="shared" si="148"/>
        <v>196.34</v>
      </c>
      <c r="Q1897" s="12" t="s">
        <v>8323</v>
      </c>
      <c r="R1897" t="s">
        <v>8327</v>
      </c>
      <c r="S1897" s="16">
        <f t="shared" si="149"/>
        <v>42267.746782407412</v>
      </c>
      <c r="T1897" s="16">
        <f t="shared" si="150"/>
        <v>42297.746782407412</v>
      </c>
      <c r="U1897" s="20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2"/>
        <v>124</v>
      </c>
      <c r="P1898">
        <f t="shared" si="148"/>
        <v>43</v>
      </c>
      <c r="Q1898" s="12" t="s">
        <v>8323</v>
      </c>
      <c r="R1898" t="s">
        <v>8327</v>
      </c>
      <c r="S1898" s="16">
        <f t="shared" si="149"/>
        <v>40981.710243055553</v>
      </c>
      <c r="T1898" s="16">
        <f t="shared" si="150"/>
        <v>41011.710243055553</v>
      </c>
      <c r="U1898" s="20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2"/>
        <v>102</v>
      </c>
      <c r="P1899">
        <f t="shared" si="148"/>
        <v>35.549999999999997</v>
      </c>
      <c r="Q1899" s="12" t="s">
        <v>8323</v>
      </c>
      <c r="R1899" t="s">
        <v>8327</v>
      </c>
      <c r="S1899" s="16">
        <f t="shared" si="149"/>
        <v>41680.583402777782</v>
      </c>
      <c r="T1899" s="16">
        <f t="shared" si="150"/>
        <v>41702.875</v>
      </c>
      <c r="U1899" s="20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2"/>
        <v>145</v>
      </c>
      <c r="P1900">
        <f t="shared" si="148"/>
        <v>68.81</v>
      </c>
      <c r="Q1900" s="12" t="s">
        <v>8323</v>
      </c>
      <c r="R1900" t="s">
        <v>8327</v>
      </c>
      <c r="S1900" s="16">
        <f t="shared" si="149"/>
        <v>42366.192974537036</v>
      </c>
      <c r="T1900" s="16">
        <f t="shared" si="150"/>
        <v>42401.75</v>
      </c>
      <c r="U1900" s="2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2"/>
        <v>133</v>
      </c>
      <c r="P1901">
        <f t="shared" si="148"/>
        <v>28.57</v>
      </c>
      <c r="Q1901" s="12" t="s">
        <v>8323</v>
      </c>
      <c r="R1901" t="s">
        <v>8327</v>
      </c>
      <c r="S1901" s="16">
        <f t="shared" si="149"/>
        <v>42058.941736111112</v>
      </c>
      <c r="T1901" s="16">
        <f t="shared" si="150"/>
        <v>42088.90006944444</v>
      </c>
      <c r="U1901" s="20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2"/>
        <v>109</v>
      </c>
      <c r="P1902">
        <f t="shared" si="148"/>
        <v>50.63</v>
      </c>
      <c r="Q1902" s="12" t="s">
        <v>8323</v>
      </c>
      <c r="R1902" t="s">
        <v>8327</v>
      </c>
      <c r="S1902" s="16">
        <f t="shared" si="149"/>
        <v>41160.871886574074</v>
      </c>
      <c r="T1902" s="16">
        <f t="shared" si="150"/>
        <v>41188.415972222225</v>
      </c>
      <c r="U1902" s="20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2"/>
        <v>3</v>
      </c>
      <c r="P1903">
        <f t="shared" si="148"/>
        <v>106.8</v>
      </c>
      <c r="Q1903" s="12" t="s">
        <v>8317</v>
      </c>
      <c r="R1903" t="s">
        <v>8346</v>
      </c>
      <c r="S1903" s="16">
        <f t="shared" si="149"/>
        <v>42116.54315972222</v>
      </c>
      <c r="T1903" s="16">
        <f t="shared" si="150"/>
        <v>42146.541666666672</v>
      </c>
      <c r="U1903" s="20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2"/>
        <v>1</v>
      </c>
      <c r="P1904">
        <f t="shared" si="148"/>
        <v>4</v>
      </c>
      <c r="Q1904" s="12" t="s">
        <v>8317</v>
      </c>
      <c r="R1904" t="s">
        <v>8346</v>
      </c>
      <c r="S1904" s="16">
        <f t="shared" si="149"/>
        <v>42037.789895833332</v>
      </c>
      <c r="T1904" s="16">
        <f t="shared" si="150"/>
        <v>42067.789895833332</v>
      </c>
      <c r="U1904" s="20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2"/>
        <v>47</v>
      </c>
      <c r="P1905">
        <f t="shared" si="148"/>
        <v>34.1</v>
      </c>
      <c r="Q1905" s="12" t="s">
        <v>8317</v>
      </c>
      <c r="R1905" t="s">
        <v>8346</v>
      </c>
      <c r="S1905" s="16">
        <f t="shared" si="149"/>
        <v>42702.770729166667</v>
      </c>
      <c r="T1905" s="16">
        <f t="shared" si="150"/>
        <v>42762.770729166667</v>
      </c>
      <c r="U1905" s="20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2"/>
        <v>0</v>
      </c>
      <c r="P1906">
        <f t="shared" si="148"/>
        <v>25</v>
      </c>
      <c r="Q1906" s="12" t="s">
        <v>8317</v>
      </c>
      <c r="R1906" t="s">
        <v>8346</v>
      </c>
      <c r="S1906" s="16">
        <f t="shared" si="149"/>
        <v>42326.685428240744</v>
      </c>
      <c r="T1906" s="16">
        <f t="shared" si="150"/>
        <v>42371.685428240744</v>
      </c>
      <c r="U1906" s="20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2"/>
        <v>0</v>
      </c>
      <c r="P1907">
        <f t="shared" si="148"/>
        <v>10.5</v>
      </c>
      <c r="Q1907" s="12" t="s">
        <v>8317</v>
      </c>
      <c r="R1907" t="s">
        <v>8346</v>
      </c>
      <c r="S1907" s="16">
        <f t="shared" si="149"/>
        <v>41859.925856481481</v>
      </c>
      <c r="T1907" s="16">
        <f t="shared" si="150"/>
        <v>41889.925856481481</v>
      </c>
      <c r="U1907" s="20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2"/>
        <v>43</v>
      </c>
      <c r="P1908">
        <f t="shared" si="148"/>
        <v>215.96</v>
      </c>
      <c r="Q1908" s="12" t="s">
        <v>8317</v>
      </c>
      <c r="R1908" t="s">
        <v>8346</v>
      </c>
      <c r="S1908" s="16">
        <f t="shared" si="149"/>
        <v>42514.671099537038</v>
      </c>
      <c r="T1908" s="16">
        <f t="shared" si="150"/>
        <v>42544.671099537038</v>
      </c>
      <c r="U1908" s="20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2"/>
        <v>0</v>
      </c>
      <c r="P1909">
        <f t="shared" si="148"/>
        <v>21.25</v>
      </c>
      <c r="Q1909" s="12" t="s">
        <v>8317</v>
      </c>
      <c r="R1909" t="s">
        <v>8346</v>
      </c>
      <c r="S1909" s="16">
        <f t="shared" si="149"/>
        <v>41767.587094907409</v>
      </c>
      <c r="T1909" s="16">
        <f t="shared" si="150"/>
        <v>41782.587094907409</v>
      </c>
      <c r="U1909" s="20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2"/>
        <v>2</v>
      </c>
      <c r="P1910">
        <f t="shared" si="148"/>
        <v>108.25</v>
      </c>
      <c r="Q1910" s="12" t="s">
        <v>8317</v>
      </c>
      <c r="R1910" t="s">
        <v>8346</v>
      </c>
      <c r="S1910" s="16">
        <f t="shared" si="149"/>
        <v>42703.917824074073</v>
      </c>
      <c r="T1910" s="16">
        <f t="shared" si="150"/>
        <v>42733.917824074073</v>
      </c>
      <c r="U1910" s="2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2"/>
        <v>14</v>
      </c>
      <c r="P1911">
        <f t="shared" si="148"/>
        <v>129.97</v>
      </c>
      <c r="Q1911" s="12" t="s">
        <v>8317</v>
      </c>
      <c r="R1911" t="s">
        <v>8346</v>
      </c>
      <c r="S1911" s="16">
        <f t="shared" si="149"/>
        <v>41905.429155092592</v>
      </c>
      <c r="T1911" s="16">
        <f t="shared" si="150"/>
        <v>41935.429155092592</v>
      </c>
      <c r="U1911" s="20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2"/>
        <v>39</v>
      </c>
      <c r="P1912">
        <f t="shared" si="148"/>
        <v>117.49</v>
      </c>
      <c r="Q1912" s="12" t="s">
        <v>8317</v>
      </c>
      <c r="R1912" t="s">
        <v>8346</v>
      </c>
      <c r="S1912" s="16">
        <f t="shared" si="149"/>
        <v>42264.963159722218</v>
      </c>
      <c r="T1912" s="16">
        <f t="shared" si="150"/>
        <v>42308.947916666672</v>
      </c>
      <c r="U1912" s="20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2"/>
        <v>0</v>
      </c>
      <c r="P1913">
        <f t="shared" si="148"/>
        <v>10</v>
      </c>
      <c r="Q1913" s="12" t="s">
        <v>8317</v>
      </c>
      <c r="R1913" t="s">
        <v>8346</v>
      </c>
      <c r="S1913" s="16">
        <f t="shared" si="149"/>
        <v>41830.033958333333</v>
      </c>
      <c r="T1913" s="16">
        <f t="shared" si="150"/>
        <v>41860.033958333333</v>
      </c>
      <c r="U1913" s="20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2"/>
        <v>59</v>
      </c>
      <c r="P1914">
        <f t="shared" si="148"/>
        <v>70.599999999999994</v>
      </c>
      <c r="Q1914" s="12" t="s">
        <v>8317</v>
      </c>
      <c r="R1914" t="s">
        <v>8346</v>
      </c>
      <c r="S1914" s="16">
        <f t="shared" si="149"/>
        <v>42129.226388888885</v>
      </c>
      <c r="T1914" s="16">
        <f t="shared" si="150"/>
        <v>42159.226388888885</v>
      </c>
      <c r="U1914" s="20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2"/>
        <v>1</v>
      </c>
      <c r="P1915">
        <f t="shared" si="148"/>
        <v>24.5</v>
      </c>
      <c r="Q1915" s="12" t="s">
        <v>8317</v>
      </c>
      <c r="R1915" t="s">
        <v>8346</v>
      </c>
      <c r="S1915" s="16">
        <f t="shared" si="149"/>
        <v>41890.511319444442</v>
      </c>
      <c r="T1915" s="16">
        <f t="shared" si="150"/>
        <v>41920.511319444442</v>
      </c>
      <c r="U1915" s="20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2"/>
        <v>9</v>
      </c>
      <c r="P1916">
        <f t="shared" si="148"/>
        <v>30</v>
      </c>
      <c r="Q1916" s="12" t="s">
        <v>8317</v>
      </c>
      <c r="R1916" t="s">
        <v>8346</v>
      </c>
      <c r="S1916" s="16">
        <f t="shared" si="149"/>
        <v>41929.174456018518</v>
      </c>
      <c r="T1916" s="16">
        <f t="shared" si="150"/>
        <v>41944.165972222225</v>
      </c>
      <c r="U1916" s="20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2"/>
        <v>2</v>
      </c>
      <c r="P1917">
        <f t="shared" si="148"/>
        <v>2</v>
      </c>
      <c r="Q1917" s="12" t="s">
        <v>8317</v>
      </c>
      <c r="R1917" t="s">
        <v>8346</v>
      </c>
      <c r="S1917" s="16">
        <f t="shared" si="149"/>
        <v>41864.04886574074</v>
      </c>
      <c r="T1917" s="16">
        <f t="shared" si="150"/>
        <v>41884.04886574074</v>
      </c>
      <c r="U1917" s="20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2"/>
        <v>1</v>
      </c>
      <c r="P1918">
        <f t="shared" si="148"/>
        <v>17</v>
      </c>
      <c r="Q1918" s="12" t="s">
        <v>8317</v>
      </c>
      <c r="R1918" t="s">
        <v>8346</v>
      </c>
      <c r="S1918" s="16">
        <f t="shared" si="149"/>
        <v>42656.717303240745</v>
      </c>
      <c r="T1918" s="16">
        <f t="shared" si="150"/>
        <v>42681.758969907409</v>
      </c>
      <c r="U1918" s="20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2"/>
        <v>53</v>
      </c>
      <c r="P1919">
        <f t="shared" si="148"/>
        <v>2928.93</v>
      </c>
      <c r="Q1919" s="12" t="s">
        <v>8317</v>
      </c>
      <c r="R1919" t="s">
        <v>8346</v>
      </c>
      <c r="S1919" s="16">
        <f t="shared" si="149"/>
        <v>42746.270057870366</v>
      </c>
      <c r="T1919" s="16">
        <f t="shared" si="150"/>
        <v>42776.270057870366</v>
      </c>
      <c r="U1919" s="20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2"/>
        <v>1</v>
      </c>
      <c r="P1920">
        <f t="shared" si="148"/>
        <v>28.89</v>
      </c>
      <c r="Q1920" s="12" t="s">
        <v>8317</v>
      </c>
      <c r="R1920" t="s">
        <v>8346</v>
      </c>
      <c r="S1920" s="16">
        <f t="shared" si="149"/>
        <v>41828.789942129632</v>
      </c>
      <c r="T1920" s="16">
        <f t="shared" si="150"/>
        <v>41863.789942129632</v>
      </c>
      <c r="U1920" s="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2"/>
        <v>47</v>
      </c>
      <c r="P1921">
        <f t="shared" si="148"/>
        <v>29.63</v>
      </c>
      <c r="Q1921" s="12" t="s">
        <v>8317</v>
      </c>
      <c r="R1921" t="s">
        <v>8346</v>
      </c>
      <c r="S1921" s="16">
        <f t="shared" si="149"/>
        <v>42113.875567129624</v>
      </c>
      <c r="T1921" s="16">
        <f t="shared" si="150"/>
        <v>42143.875567129624</v>
      </c>
      <c r="U1921" s="20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2"/>
        <v>43</v>
      </c>
      <c r="P1922">
        <f t="shared" si="148"/>
        <v>40.98</v>
      </c>
      <c r="Q1922" s="12" t="s">
        <v>8317</v>
      </c>
      <c r="R1922" t="s">
        <v>8346</v>
      </c>
      <c r="S1922" s="16">
        <f t="shared" si="149"/>
        <v>42270.875706018516</v>
      </c>
      <c r="T1922" s="16">
        <f t="shared" si="150"/>
        <v>42298.958333333328</v>
      </c>
      <c r="U1922" s="20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2"/>
        <v>137</v>
      </c>
      <c r="P1923">
        <f t="shared" ref="P1923:P1986" si="153">IFERROR(ROUND(E1923/L1923, 2), 0)</f>
        <v>54</v>
      </c>
      <c r="Q1923" s="12" t="s">
        <v>8323</v>
      </c>
      <c r="R1923" t="s">
        <v>8327</v>
      </c>
      <c r="S1923" s="16">
        <f t="shared" ref="S1923:S1986" si="154">(((J1923/60)/60)/24)+DATE(1970,1,1)</f>
        <v>41074.221562500003</v>
      </c>
      <c r="T1923" s="16">
        <f t="shared" ref="T1923:T1986" si="155">(((I1923/60)/60)/24)+DATE(1970,1,1)</f>
        <v>41104.221562500003</v>
      </c>
      <c r="U1923" s="20">
        <f t="shared" ref="U1923:U1986" si="15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2"/>
        <v>116</v>
      </c>
      <c r="P1924">
        <f t="shared" si="153"/>
        <v>36.11</v>
      </c>
      <c r="Q1924" s="12" t="s">
        <v>8323</v>
      </c>
      <c r="R1924" t="s">
        <v>8327</v>
      </c>
      <c r="S1924" s="16">
        <f t="shared" si="154"/>
        <v>41590.255868055552</v>
      </c>
      <c r="T1924" s="16">
        <f t="shared" si="155"/>
        <v>41620.255868055552</v>
      </c>
      <c r="U1924" s="20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2"/>
        <v>241</v>
      </c>
      <c r="P1925">
        <f t="shared" si="153"/>
        <v>23.15</v>
      </c>
      <c r="Q1925" s="12" t="s">
        <v>8323</v>
      </c>
      <c r="R1925" t="s">
        <v>8327</v>
      </c>
      <c r="S1925" s="16">
        <f t="shared" si="154"/>
        <v>40772.848749999997</v>
      </c>
      <c r="T1925" s="16">
        <f t="shared" si="155"/>
        <v>40813.207638888889</v>
      </c>
      <c r="U1925" s="20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2"/>
        <v>114</v>
      </c>
      <c r="P1926">
        <f t="shared" si="153"/>
        <v>104</v>
      </c>
      <c r="Q1926" s="12" t="s">
        <v>8323</v>
      </c>
      <c r="R1926" t="s">
        <v>8327</v>
      </c>
      <c r="S1926" s="16">
        <f t="shared" si="154"/>
        <v>41626.761053240742</v>
      </c>
      <c r="T1926" s="16">
        <f t="shared" si="155"/>
        <v>41654.814583333333</v>
      </c>
      <c r="U1926" s="20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2"/>
        <v>110</v>
      </c>
      <c r="P1927">
        <f t="shared" si="153"/>
        <v>31.83</v>
      </c>
      <c r="Q1927" s="12" t="s">
        <v>8323</v>
      </c>
      <c r="R1927" t="s">
        <v>8327</v>
      </c>
      <c r="S1927" s="16">
        <f t="shared" si="154"/>
        <v>41535.90148148148</v>
      </c>
      <c r="T1927" s="16">
        <f t="shared" si="155"/>
        <v>41558</v>
      </c>
      <c r="U1927" s="20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2"/>
        <v>195</v>
      </c>
      <c r="P1928">
        <f t="shared" si="153"/>
        <v>27.39</v>
      </c>
      <c r="Q1928" s="12" t="s">
        <v>8323</v>
      </c>
      <c r="R1928" t="s">
        <v>8327</v>
      </c>
      <c r="S1928" s="16">
        <f t="shared" si="154"/>
        <v>40456.954351851848</v>
      </c>
      <c r="T1928" s="16">
        <f t="shared" si="155"/>
        <v>40484.018055555556</v>
      </c>
      <c r="U1928" s="20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2"/>
        <v>103</v>
      </c>
      <c r="P1929">
        <f t="shared" si="153"/>
        <v>56.36</v>
      </c>
      <c r="Q1929" s="12" t="s">
        <v>8323</v>
      </c>
      <c r="R1929" t="s">
        <v>8327</v>
      </c>
      <c r="S1929" s="16">
        <f t="shared" si="154"/>
        <v>40960.861562500002</v>
      </c>
      <c r="T1929" s="16">
        <f t="shared" si="155"/>
        <v>40976.207638888889</v>
      </c>
      <c r="U1929" s="20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2"/>
        <v>103</v>
      </c>
      <c r="P1930">
        <f t="shared" si="153"/>
        <v>77.349999999999994</v>
      </c>
      <c r="Q1930" s="12" t="s">
        <v>8323</v>
      </c>
      <c r="R1930" t="s">
        <v>8327</v>
      </c>
      <c r="S1930" s="16">
        <f t="shared" si="154"/>
        <v>41371.648078703707</v>
      </c>
      <c r="T1930" s="16">
        <f t="shared" si="155"/>
        <v>41401.648078703707</v>
      </c>
      <c r="U1930" s="2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2"/>
        <v>100</v>
      </c>
      <c r="P1931">
        <f t="shared" si="153"/>
        <v>42.8</v>
      </c>
      <c r="Q1931" s="12" t="s">
        <v>8323</v>
      </c>
      <c r="R1931" t="s">
        <v>8327</v>
      </c>
      <c r="S1931" s="16">
        <f t="shared" si="154"/>
        <v>40687.021597222221</v>
      </c>
      <c r="T1931" s="16">
        <f t="shared" si="155"/>
        <v>40729.021597222221</v>
      </c>
      <c r="U1931" s="20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2"/>
        <v>127</v>
      </c>
      <c r="P1932">
        <f t="shared" si="153"/>
        <v>48.85</v>
      </c>
      <c r="Q1932" s="12" t="s">
        <v>8323</v>
      </c>
      <c r="R1932" t="s">
        <v>8327</v>
      </c>
      <c r="S1932" s="16">
        <f t="shared" si="154"/>
        <v>41402.558819444443</v>
      </c>
      <c r="T1932" s="16">
        <f t="shared" si="155"/>
        <v>41462.558819444443</v>
      </c>
      <c r="U1932" s="20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2"/>
        <v>121</v>
      </c>
      <c r="P1933">
        <f t="shared" si="153"/>
        <v>48.24</v>
      </c>
      <c r="Q1933" s="12" t="s">
        <v>8323</v>
      </c>
      <c r="R1933" t="s">
        <v>8327</v>
      </c>
      <c r="S1933" s="16">
        <f t="shared" si="154"/>
        <v>41037.892465277779</v>
      </c>
      <c r="T1933" s="16">
        <f t="shared" si="155"/>
        <v>41051.145833333336</v>
      </c>
      <c r="U1933" s="20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2"/>
        <v>107</v>
      </c>
      <c r="P1934">
        <f t="shared" si="153"/>
        <v>70.209999999999994</v>
      </c>
      <c r="Q1934" s="12" t="s">
        <v>8323</v>
      </c>
      <c r="R1934" t="s">
        <v>8327</v>
      </c>
      <c r="S1934" s="16">
        <f t="shared" si="154"/>
        <v>40911.809872685182</v>
      </c>
      <c r="T1934" s="16">
        <f t="shared" si="155"/>
        <v>40932.809872685182</v>
      </c>
      <c r="U1934" s="20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2"/>
        <v>172</v>
      </c>
      <c r="P1935">
        <f t="shared" si="153"/>
        <v>94.05</v>
      </c>
      <c r="Q1935" s="12" t="s">
        <v>8323</v>
      </c>
      <c r="R1935" t="s">
        <v>8327</v>
      </c>
      <c r="S1935" s="16">
        <f t="shared" si="154"/>
        <v>41879.130868055552</v>
      </c>
      <c r="T1935" s="16">
        <f t="shared" si="155"/>
        <v>41909.130868055552</v>
      </c>
      <c r="U1935" s="20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2"/>
        <v>124</v>
      </c>
      <c r="P1936">
        <f t="shared" si="153"/>
        <v>80.27</v>
      </c>
      <c r="Q1936" s="12" t="s">
        <v>8323</v>
      </c>
      <c r="R1936" t="s">
        <v>8327</v>
      </c>
      <c r="S1936" s="16">
        <f t="shared" si="154"/>
        <v>40865.867141203707</v>
      </c>
      <c r="T1936" s="16">
        <f t="shared" si="155"/>
        <v>40902.208333333336</v>
      </c>
      <c r="U1936" s="20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2"/>
        <v>108</v>
      </c>
      <c r="P1937">
        <f t="shared" si="153"/>
        <v>54.2</v>
      </c>
      <c r="Q1937" s="12" t="s">
        <v>8323</v>
      </c>
      <c r="R1937" t="s">
        <v>8327</v>
      </c>
      <c r="S1937" s="16">
        <f t="shared" si="154"/>
        <v>41773.932534722226</v>
      </c>
      <c r="T1937" s="16">
        <f t="shared" si="155"/>
        <v>41811.207638888889</v>
      </c>
      <c r="U1937" s="20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2"/>
        <v>117</v>
      </c>
      <c r="P1938">
        <f t="shared" si="153"/>
        <v>60.27</v>
      </c>
      <c r="Q1938" s="12" t="s">
        <v>8323</v>
      </c>
      <c r="R1938" t="s">
        <v>8327</v>
      </c>
      <c r="S1938" s="16">
        <f t="shared" si="154"/>
        <v>40852.889699074076</v>
      </c>
      <c r="T1938" s="16">
        <f t="shared" si="155"/>
        <v>40883.249305555553</v>
      </c>
      <c r="U1938" s="20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2"/>
        <v>187</v>
      </c>
      <c r="P1939">
        <f t="shared" si="153"/>
        <v>38.74</v>
      </c>
      <c r="Q1939" s="12" t="s">
        <v>8323</v>
      </c>
      <c r="R1939" t="s">
        <v>8327</v>
      </c>
      <c r="S1939" s="16">
        <f t="shared" si="154"/>
        <v>41059.118993055556</v>
      </c>
      <c r="T1939" s="16">
        <f t="shared" si="155"/>
        <v>41075.165972222225</v>
      </c>
      <c r="U1939" s="20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2"/>
        <v>116</v>
      </c>
      <c r="P1940">
        <f t="shared" si="153"/>
        <v>152.54</v>
      </c>
      <c r="Q1940" s="12" t="s">
        <v>8323</v>
      </c>
      <c r="R1940" t="s">
        <v>8327</v>
      </c>
      <c r="S1940" s="16">
        <f t="shared" si="154"/>
        <v>41426.259618055556</v>
      </c>
      <c r="T1940" s="16">
        <f t="shared" si="155"/>
        <v>41457.208333333336</v>
      </c>
      <c r="U1940" s="2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2"/>
        <v>111</v>
      </c>
      <c r="P1941">
        <f t="shared" si="153"/>
        <v>115.31</v>
      </c>
      <c r="Q1941" s="12" t="s">
        <v>8323</v>
      </c>
      <c r="R1941" t="s">
        <v>8327</v>
      </c>
      <c r="S1941" s="16">
        <f t="shared" si="154"/>
        <v>41313.985046296293</v>
      </c>
      <c r="T1941" s="16">
        <f t="shared" si="155"/>
        <v>41343.943379629629</v>
      </c>
      <c r="U1941" s="20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2"/>
        <v>171</v>
      </c>
      <c r="P1942">
        <f t="shared" si="153"/>
        <v>35.840000000000003</v>
      </c>
      <c r="Q1942" s="12" t="s">
        <v>8323</v>
      </c>
      <c r="R1942" t="s">
        <v>8327</v>
      </c>
      <c r="S1942" s="16">
        <f t="shared" si="154"/>
        <v>40670.507326388892</v>
      </c>
      <c r="T1942" s="16">
        <f t="shared" si="155"/>
        <v>40709.165972222225</v>
      </c>
      <c r="U1942" s="20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2"/>
        <v>126</v>
      </c>
      <c r="P1943">
        <f t="shared" si="153"/>
        <v>64.569999999999993</v>
      </c>
      <c r="Q1943" s="12" t="s">
        <v>8317</v>
      </c>
      <c r="R1943" t="s">
        <v>8347</v>
      </c>
      <c r="S1943" s="16">
        <f t="shared" si="154"/>
        <v>41744.290868055556</v>
      </c>
      <c r="T1943" s="16">
        <f t="shared" si="155"/>
        <v>41774.290868055556</v>
      </c>
      <c r="U1943" s="20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2"/>
        <v>138</v>
      </c>
      <c r="P1944">
        <f t="shared" si="153"/>
        <v>87.44</v>
      </c>
      <c r="Q1944" s="12" t="s">
        <v>8317</v>
      </c>
      <c r="R1944" t="s">
        <v>8347</v>
      </c>
      <c r="S1944" s="16">
        <f t="shared" si="154"/>
        <v>40638.828009259261</v>
      </c>
      <c r="T1944" s="16">
        <f t="shared" si="155"/>
        <v>40728.828009259261</v>
      </c>
      <c r="U1944" s="20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2"/>
        <v>1705</v>
      </c>
      <c r="P1945">
        <f t="shared" si="153"/>
        <v>68.819999999999993</v>
      </c>
      <c r="Q1945" s="12" t="s">
        <v>8317</v>
      </c>
      <c r="R1945" t="s">
        <v>8347</v>
      </c>
      <c r="S1945" s="16">
        <f t="shared" si="154"/>
        <v>42548.269861111112</v>
      </c>
      <c r="T1945" s="16">
        <f t="shared" si="155"/>
        <v>42593.269861111112</v>
      </c>
      <c r="U1945" s="20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2"/>
        <v>788</v>
      </c>
      <c r="P1946">
        <f t="shared" si="153"/>
        <v>176.2</v>
      </c>
      <c r="Q1946" s="12" t="s">
        <v>8317</v>
      </c>
      <c r="R1946" t="s">
        <v>8347</v>
      </c>
      <c r="S1946" s="16">
        <f t="shared" si="154"/>
        <v>41730.584374999999</v>
      </c>
      <c r="T1946" s="16">
        <f t="shared" si="155"/>
        <v>41760.584374999999</v>
      </c>
      <c r="U1946" s="20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2"/>
        <v>348</v>
      </c>
      <c r="P1947">
        <f t="shared" si="153"/>
        <v>511.79</v>
      </c>
      <c r="Q1947" s="12" t="s">
        <v>8317</v>
      </c>
      <c r="R1947" t="s">
        <v>8347</v>
      </c>
      <c r="S1947" s="16">
        <f t="shared" si="154"/>
        <v>42157.251828703709</v>
      </c>
      <c r="T1947" s="16">
        <f t="shared" si="155"/>
        <v>42197.251828703709</v>
      </c>
      <c r="U1947" s="20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2"/>
        <v>150</v>
      </c>
      <c r="P1948">
        <f t="shared" si="153"/>
        <v>160.44</v>
      </c>
      <c r="Q1948" s="12" t="s">
        <v>8317</v>
      </c>
      <c r="R1948" t="s">
        <v>8347</v>
      </c>
      <c r="S1948" s="16">
        <f t="shared" si="154"/>
        <v>41689.150011574071</v>
      </c>
      <c r="T1948" s="16">
        <f t="shared" si="155"/>
        <v>41749.108344907407</v>
      </c>
      <c r="U1948" s="20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2"/>
        <v>101</v>
      </c>
      <c r="P1949">
        <f t="shared" si="153"/>
        <v>35</v>
      </c>
      <c r="Q1949" s="12" t="s">
        <v>8317</v>
      </c>
      <c r="R1949" t="s">
        <v>8347</v>
      </c>
      <c r="S1949" s="16">
        <f t="shared" si="154"/>
        <v>40102.918055555558</v>
      </c>
      <c r="T1949" s="16">
        <f t="shared" si="155"/>
        <v>40140.249305555553</v>
      </c>
      <c r="U1949" s="20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2"/>
        <v>800</v>
      </c>
      <c r="P1950">
        <f t="shared" si="153"/>
        <v>188.51</v>
      </c>
      <c r="Q1950" s="12" t="s">
        <v>8317</v>
      </c>
      <c r="R1950" t="s">
        <v>8347</v>
      </c>
      <c r="S1950" s="16">
        <f t="shared" si="154"/>
        <v>42473.604270833333</v>
      </c>
      <c r="T1950" s="16">
        <f t="shared" si="155"/>
        <v>42527.709722222222</v>
      </c>
      <c r="U1950" s="2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2"/>
        <v>106</v>
      </c>
      <c r="P1951">
        <f t="shared" si="153"/>
        <v>56.2</v>
      </c>
      <c r="Q1951" s="12" t="s">
        <v>8317</v>
      </c>
      <c r="R1951" t="s">
        <v>8347</v>
      </c>
      <c r="S1951" s="16">
        <f t="shared" si="154"/>
        <v>41800.423043981478</v>
      </c>
      <c r="T1951" s="16">
        <f t="shared" si="155"/>
        <v>41830.423043981478</v>
      </c>
      <c r="U1951" s="20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2"/>
        <v>201</v>
      </c>
      <c r="P1952">
        <f t="shared" si="153"/>
        <v>51.31</v>
      </c>
      <c r="Q1952" s="12" t="s">
        <v>8317</v>
      </c>
      <c r="R1952" t="s">
        <v>8347</v>
      </c>
      <c r="S1952" s="16">
        <f t="shared" si="154"/>
        <v>40624.181400462963</v>
      </c>
      <c r="T1952" s="16">
        <f t="shared" si="155"/>
        <v>40655.181400462963</v>
      </c>
      <c r="U1952" s="20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2"/>
        <v>212</v>
      </c>
      <c r="P1953">
        <f t="shared" si="153"/>
        <v>127.36</v>
      </c>
      <c r="Q1953" s="12" t="s">
        <v>8317</v>
      </c>
      <c r="R1953" t="s">
        <v>8347</v>
      </c>
      <c r="S1953" s="16">
        <f t="shared" si="154"/>
        <v>42651.420567129629</v>
      </c>
      <c r="T1953" s="16">
        <f t="shared" si="155"/>
        <v>42681.462233796294</v>
      </c>
      <c r="U1953" s="20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ref="O1954:O2017" si="157">ROUND(E1954/D1954 * 100,0)</f>
        <v>198</v>
      </c>
      <c r="P1954">
        <f t="shared" si="153"/>
        <v>101.86</v>
      </c>
      <c r="Q1954" s="12" t="s">
        <v>8317</v>
      </c>
      <c r="R1954" t="s">
        <v>8347</v>
      </c>
      <c r="S1954" s="16">
        <f t="shared" si="154"/>
        <v>41526.60665509259</v>
      </c>
      <c r="T1954" s="16">
        <f t="shared" si="155"/>
        <v>41563.60665509259</v>
      </c>
      <c r="U1954" s="20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7"/>
        <v>226</v>
      </c>
      <c r="P1955">
        <f t="shared" si="153"/>
        <v>230.56</v>
      </c>
      <c r="Q1955" s="12" t="s">
        <v>8317</v>
      </c>
      <c r="R1955" t="s">
        <v>8347</v>
      </c>
      <c r="S1955" s="16">
        <f t="shared" si="154"/>
        <v>40941.199826388889</v>
      </c>
      <c r="T1955" s="16">
        <f t="shared" si="155"/>
        <v>40970.125</v>
      </c>
      <c r="U1955" s="20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7"/>
        <v>699</v>
      </c>
      <c r="P1956">
        <f t="shared" si="153"/>
        <v>842.11</v>
      </c>
      <c r="Q1956" s="12" t="s">
        <v>8317</v>
      </c>
      <c r="R1956" t="s">
        <v>8347</v>
      </c>
      <c r="S1956" s="16">
        <f t="shared" si="154"/>
        <v>42394.580740740741</v>
      </c>
      <c r="T1956" s="16">
        <f t="shared" si="155"/>
        <v>42441.208333333328</v>
      </c>
      <c r="U1956" s="20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7"/>
        <v>399</v>
      </c>
      <c r="P1957">
        <f t="shared" si="153"/>
        <v>577.28</v>
      </c>
      <c r="Q1957" s="12" t="s">
        <v>8317</v>
      </c>
      <c r="R1957" t="s">
        <v>8347</v>
      </c>
      <c r="S1957" s="16">
        <f t="shared" si="154"/>
        <v>41020.271770833337</v>
      </c>
      <c r="T1957" s="16">
        <f t="shared" si="155"/>
        <v>41052.791666666664</v>
      </c>
      <c r="U1957" s="20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7"/>
        <v>294</v>
      </c>
      <c r="P1958">
        <f t="shared" si="153"/>
        <v>483.34</v>
      </c>
      <c r="Q1958" s="12" t="s">
        <v>8317</v>
      </c>
      <c r="R1958" t="s">
        <v>8347</v>
      </c>
      <c r="S1958" s="16">
        <f t="shared" si="154"/>
        <v>42067.923668981486</v>
      </c>
      <c r="T1958" s="16">
        <f t="shared" si="155"/>
        <v>42112.882002314815</v>
      </c>
      <c r="U1958" s="20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7"/>
        <v>168</v>
      </c>
      <c r="P1959">
        <f t="shared" si="153"/>
        <v>76.14</v>
      </c>
      <c r="Q1959" s="12" t="s">
        <v>8317</v>
      </c>
      <c r="R1959" t="s">
        <v>8347</v>
      </c>
      <c r="S1959" s="16">
        <f t="shared" si="154"/>
        <v>41179.098530092589</v>
      </c>
      <c r="T1959" s="16">
        <f t="shared" si="155"/>
        <v>41209.098530092589</v>
      </c>
      <c r="U1959" s="20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7"/>
        <v>1436</v>
      </c>
      <c r="P1960">
        <f t="shared" si="153"/>
        <v>74.11</v>
      </c>
      <c r="Q1960" s="12" t="s">
        <v>8317</v>
      </c>
      <c r="R1960" t="s">
        <v>8347</v>
      </c>
      <c r="S1960" s="16">
        <f t="shared" si="154"/>
        <v>41326.987974537034</v>
      </c>
      <c r="T1960" s="16">
        <f t="shared" si="155"/>
        <v>41356.94630787037</v>
      </c>
      <c r="U1960" s="2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7"/>
        <v>157</v>
      </c>
      <c r="P1961">
        <f t="shared" si="153"/>
        <v>36.97</v>
      </c>
      <c r="Q1961" s="12" t="s">
        <v>8317</v>
      </c>
      <c r="R1961" t="s">
        <v>8347</v>
      </c>
      <c r="S1961" s="16">
        <f t="shared" si="154"/>
        <v>41871.845601851855</v>
      </c>
      <c r="T1961" s="16">
        <f t="shared" si="155"/>
        <v>41913</v>
      </c>
      <c r="U1961" s="20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7"/>
        <v>118</v>
      </c>
      <c r="P1962">
        <f t="shared" si="153"/>
        <v>2500.9699999999998</v>
      </c>
      <c r="Q1962" s="12" t="s">
        <v>8317</v>
      </c>
      <c r="R1962" t="s">
        <v>8347</v>
      </c>
      <c r="S1962" s="16">
        <f t="shared" si="154"/>
        <v>41964.362743055557</v>
      </c>
      <c r="T1962" s="16">
        <f t="shared" si="155"/>
        <v>41994.362743055557</v>
      </c>
      <c r="U1962" s="20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7"/>
        <v>1105</v>
      </c>
      <c r="P1963">
        <f t="shared" si="153"/>
        <v>67.69</v>
      </c>
      <c r="Q1963" s="12" t="s">
        <v>8317</v>
      </c>
      <c r="R1963" t="s">
        <v>8347</v>
      </c>
      <c r="S1963" s="16">
        <f t="shared" si="154"/>
        <v>41148.194641203707</v>
      </c>
      <c r="T1963" s="16">
        <f t="shared" si="155"/>
        <v>41188.165972222225</v>
      </c>
      <c r="U1963" s="20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7"/>
        <v>193</v>
      </c>
      <c r="P1964">
        <f t="shared" si="153"/>
        <v>63.05</v>
      </c>
      <c r="Q1964" s="12" t="s">
        <v>8317</v>
      </c>
      <c r="R1964" t="s">
        <v>8347</v>
      </c>
      <c r="S1964" s="16">
        <f t="shared" si="154"/>
        <v>41742.780509259261</v>
      </c>
      <c r="T1964" s="16">
        <f t="shared" si="155"/>
        <v>41772.780509259261</v>
      </c>
      <c r="U1964" s="20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7"/>
        <v>127</v>
      </c>
      <c r="P1965">
        <f t="shared" si="153"/>
        <v>117.6</v>
      </c>
      <c r="Q1965" s="12" t="s">
        <v>8317</v>
      </c>
      <c r="R1965" t="s">
        <v>8347</v>
      </c>
      <c r="S1965" s="16">
        <f t="shared" si="154"/>
        <v>41863.429791666669</v>
      </c>
      <c r="T1965" s="16">
        <f t="shared" si="155"/>
        <v>41898.429791666669</v>
      </c>
      <c r="U1965" s="20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7"/>
        <v>260</v>
      </c>
      <c r="P1966">
        <f t="shared" si="153"/>
        <v>180.75</v>
      </c>
      <c r="Q1966" s="12" t="s">
        <v>8317</v>
      </c>
      <c r="R1966" t="s">
        <v>8347</v>
      </c>
      <c r="S1966" s="16">
        <f t="shared" si="154"/>
        <v>42452.272824074069</v>
      </c>
      <c r="T1966" s="16">
        <f t="shared" si="155"/>
        <v>42482.272824074069</v>
      </c>
      <c r="U1966" s="20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7"/>
        <v>262</v>
      </c>
      <c r="P1967">
        <f t="shared" si="153"/>
        <v>127.32</v>
      </c>
      <c r="Q1967" s="12" t="s">
        <v>8317</v>
      </c>
      <c r="R1967" t="s">
        <v>8347</v>
      </c>
      <c r="S1967" s="16">
        <f t="shared" si="154"/>
        <v>40898.089236111111</v>
      </c>
      <c r="T1967" s="16">
        <f t="shared" si="155"/>
        <v>40920.041666666664</v>
      </c>
      <c r="U1967" s="20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7"/>
        <v>207</v>
      </c>
      <c r="P1968">
        <f t="shared" si="153"/>
        <v>136.63999999999999</v>
      </c>
      <c r="Q1968" s="12" t="s">
        <v>8317</v>
      </c>
      <c r="R1968" t="s">
        <v>8347</v>
      </c>
      <c r="S1968" s="16">
        <f t="shared" si="154"/>
        <v>41835.540486111109</v>
      </c>
      <c r="T1968" s="16">
        <f t="shared" si="155"/>
        <v>41865.540486111109</v>
      </c>
      <c r="U1968" s="20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7"/>
        <v>370</v>
      </c>
      <c r="P1969">
        <f t="shared" si="153"/>
        <v>182.78</v>
      </c>
      <c r="Q1969" s="12" t="s">
        <v>8317</v>
      </c>
      <c r="R1969" t="s">
        <v>8347</v>
      </c>
      <c r="S1969" s="16">
        <f t="shared" si="154"/>
        <v>41730.663530092592</v>
      </c>
      <c r="T1969" s="16">
        <f t="shared" si="155"/>
        <v>41760.663530092592</v>
      </c>
      <c r="U1969" s="20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7"/>
        <v>285</v>
      </c>
      <c r="P1970">
        <f t="shared" si="153"/>
        <v>279.38</v>
      </c>
      <c r="Q1970" s="12" t="s">
        <v>8317</v>
      </c>
      <c r="R1970" t="s">
        <v>8347</v>
      </c>
      <c r="S1970" s="16">
        <f t="shared" si="154"/>
        <v>42676.586979166663</v>
      </c>
      <c r="T1970" s="16">
        <f t="shared" si="155"/>
        <v>42707.628645833334</v>
      </c>
      <c r="U1970" s="2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7"/>
        <v>579</v>
      </c>
      <c r="P1971">
        <f t="shared" si="153"/>
        <v>61.38</v>
      </c>
      <c r="Q1971" s="12" t="s">
        <v>8317</v>
      </c>
      <c r="R1971" t="s">
        <v>8347</v>
      </c>
      <c r="S1971" s="16">
        <f t="shared" si="154"/>
        <v>42557.792453703703</v>
      </c>
      <c r="T1971" s="16">
        <f t="shared" si="155"/>
        <v>42587.792453703703</v>
      </c>
      <c r="U1971" s="20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7"/>
        <v>1132</v>
      </c>
      <c r="P1972">
        <f t="shared" si="153"/>
        <v>80.73</v>
      </c>
      <c r="Q1972" s="12" t="s">
        <v>8317</v>
      </c>
      <c r="R1972" t="s">
        <v>8347</v>
      </c>
      <c r="S1972" s="16">
        <f t="shared" si="154"/>
        <v>41324.193298611113</v>
      </c>
      <c r="T1972" s="16">
        <f t="shared" si="155"/>
        <v>41384.151631944449</v>
      </c>
      <c r="U1972" s="20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7"/>
        <v>263</v>
      </c>
      <c r="P1973">
        <f t="shared" si="153"/>
        <v>272.36</v>
      </c>
      <c r="Q1973" s="12" t="s">
        <v>8317</v>
      </c>
      <c r="R1973" t="s">
        <v>8347</v>
      </c>
      <c r="S1973" s="16">
        <f t="shared" si="154"/>
        <v>41561.500706018516</v>
      </c>
      <c r="T1973" s="16">
        <f t="shared" si="155"/>
        <v>41593.166666666664</v>
      </c>
      <c r="U1973" s="20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7"/>
        <v>674</v>
      </c>
      <c r="P1974">
        <f t="shared" si="153"/>
        <v>70.849999999999994</v>
      </c>
      <c r="Q1974" s="12" t="s">
        <v>8317</v>
      </c>
      <c r="R1974" t="s">
        <v>8347</v>
      </c>
      <c r="S1974" s="16">
        <f t="shared" si="154"/>
        <v>41201.012083333335</v>
      </c>
      <c r="T1974" s="16">
        <f t="shared" si="155"/>
        <v>41231.053749999999</v>
      </c>
      <c r="U1974" s="20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7"/>
        <v>257</v>
      </c>
      <c r="P1975">
        <f t="shared" si="153"/>
        <v>247.94</v>
      </c>
      <c r="Q1975" s="12" t="s">
        <v>8317</v>
      </c>
      <c r="R1975" t="s">
        <v>8347</v>
      </c>
      <c r="S1975" s="16">
        <f t="shared" si="154"/>
        <v>42549.722962962958</v>
      </c>
      <c r="T1975" s="16">
        <f t="shared" si="155"/>
        <v>42588.291666666672</v>
      </c>
      <c r="U1975" s="20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7"/>
        <v>375</v>
      </c>
      <c r="P1976">
        <f t="shared" si="153"/>
        <v>186.81</v>
      </c>
      <c r="Q1976" s="12" t="s">
        <v>8317</v>
      </c>
      <c r="R1976" t="s">
        <v>8347</v>
      </c>
      <c r="S1976" s="16">
        <f t="shared" si="154"/>
        <v>41445.334131944444</v>
      </c>
      <c r="T1976" s="16">
        <f t="shared" si="155"/>
        <v>41505.334131944444</v>
      </c>
      <c r="U1976" s="20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7"/>
        <v>209</v>
      </c>
      <c r="P1977">
        <f t="shared" si="153"/>
        <v>131.99</v>
      </c>
      <c r="Q1977" s="12" t="s">
        <v>8317</v>
      </c>
      <c r="R1977" t="s">
        <v>8347</v>
      </c>
      <c r="S1977" s="16">
        <f t="shared" si="154"/>
        <v>41313.755219907405</v>
      </c>
      <c r="T1977" s="16">
        <f t="shared" si="155"/>
        <v>41343.755219907405</v>
      </c>
      <c r="U1977" s="20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7"/>
        <v>347</v>
      </c>
      <c r="P1978">
        <f t="shared" si="153"/>
        <v>29.31</v>
      </c>
      <c r="Q1978" s="12" t="s">
        <v>8317</v>
      </c>
      <c r="R1978" t="s">
        <v>8347</v>
      </c>
      <c r="S1978" s="16">
        <f t="shared" si="154"/>
        <v>41438.899594907409</v>
      </c>
      <c r="T1978" s="16">
        <f t="shared" si="155"/>
        <v>41468.899594907409</v>
      </c>
      <c r="U1978" s="20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7"/>
        <v>402</v>
      </c>
      <c r="P1979">
        <f t="shared" si="153"/>
        <v>245.02</v>
      </c>
      <c r="Q1979" s="12" t="s">
        <v>8317</v>
      </c>
      <c r="R1979" t="s">
        <v>8347</v>
      </c>
      <c r="S1979" s="16">
        <f t="shared" si="154"/>
        <v>42311.216898148152</v>
      </c>
      <c r="T1979" s="16">
        <f t="shared" si="155"/>
        <v>42357.332638888889</v>
      </c>
      <c r="U1979" s="20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7"/>
        <v>1027</v>
      </c>
      <c r="P1980">
        <f t="shared" si="153"/>
        <v>1323.25</v>
      </c>
      <c r="Q1980" s="12" t="s">
        <v>8317</v>
      </c>
      <c r="R1980" t="s">
        <v>8347</v>
      </c>
      <c r="S1980" s="16">
        <f t="shared" si="154"/>
        <v>41039.225601851853</v>
      </c>
      <c r="T1980" s="16">
        <f t="shared" si="155"/>
        <v>41072.291666666664</v>
      </c>
      <c r="U1980" s="2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7"/>
        <v>115</v>
      </c>
      <c r="P1981">
        <f t="shared" si="153"/>
        <v>282.66000000000003</v>
      </c>
      <c r="Q1981" s="12" t="s">
        <v>8317</v>
      </c>
      <c r="R1981" t="s">
        <v>8347</v>
      </c>
      <c r="S1981" s="16">
        <f t="shared" si="154"/>
        <v>42290.460023148145</v>
      </c>
      <c r="T1981" s="16">
        <f t="shared" si="155"/>
        <v>42327.207638888889</v>
      </c>
      <c r="U1981" s="20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7"/>
        <v>355</v>
      </c>
      <c r="P1982">
        <f t="shared" si="153"/>
        <v>91.21</v>
      </c>
      <c r="Q1982" s="12" t="s">
        <v>8317</v>
      </c>
      <c r="R1982" t="s">
        <v>8347</v>
      </c>
      <c r="S1982" s="16">
        <f t="shared" si="154"/>
        <v>42423.542384259257</v>
      </c>
      <c r="T1982" s="16">
        <f t="shared" si="155"/>
        <v>42463.500717592593</v>
      </c>
      <c r="U1982" s="20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7"/>
        <v>5</v>
      </c>
      <c r="P1983">
        <f t="shared" si="153"/>
        <v>31.75</v>
      </c>
      <c r="Q1983" s="12" t="s">
        <v>8336</v>
      </c>
      <c r="R1983" t="s">
        <v>8348</v>
      </c>
      <c r="S1983" s="16">
        <f t="shared" si="154"/>
        <v>41799.725289351853</v>
      </c>
      <c r="T1983" s="16">
        <f t="shared" si="155"/>
        <v>41829.725289351853</v>
      </c>
      <c r="U1983" s="20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7"/>
        <v>0</v>
      </c>
      <c r="P1984">
        <f t="shared" si="153"/>
        <v>0</v>
      </c>
      <c r="Q1984" s="12" t="s">
        <v>8336</v>
      </c>
      <c r="R1984" t="s">
        <v>8348</v>
      </c>
      <c r="S1984" s="16">
        <f t="shared" si="154"/>
        <v>42678.586655092593</v>
      </c>
      <c r="T1984" s="16">
        <f t="shared" si="155"/>
        <v>42708.628321759257</v>
      </c>
      <c r="U1984" s="20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7"/>
        <v>4</v>
      </c>
      <c r="P1985">
        <f t="shared" si="153"/>
        <v>88.69</v>
      </c>
      <c r="Q1985" s="12" t="s">
        <v>8336</v>
      </c>
      <c r="R1985" t="s">
        <v>8348</v>
      </c>
      <c r="S1985" s="16">
        <f t="shared" si="154"/>
        <v>42593.011782407411</v>
      </c>
      <c r="T1985" s="16">
        <f t="shared" si="155"/>
        <v>42615.291666666672</v>
      </c>
      <c r="U1985" s="20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7"/>
        <v>21</v>
      </c>
      <c r="P1986">
        <f t="shared" si="153"/>
        <v>453.14</v>
      </c>
      <c r="Q1986" s="12" t="s">
        <v>8336</v>
      </c>
      <c r="R1986" t="s">
        <v>8348</v>
      </c>
      <c r="S1986" s="16">
        <f t="shared" si="154"/>
        <v>41913.790289351848</v>
      </c>
      <c r="T1986" s="16">
        <f t="shared" si="155"/>
        <v>41973.831956018519</v>
      </c>
      <c r="U1986" s="20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7"/>
        <v>3</v>
      </c>
      <c r="P1987">
        <f t="shared" ref="P1987:P2050" si="158">IFERROR(ROUND(E1987/L1987, 2), 0)</f>
        <v>12.75</v>
      </c>
      <c r="Q1987" s="12" t="s">
        <v>8336</v>
      </c>
      <c r="R1987" t="s">
        <v>8348</v>
      </c>
      <c r="S1987" s="16">
        <f t="shared" ref="S1987:S2050" si="159">(((J1987/60)/60)/24)+DATE(1970,1,1)</f>
        <v>42555.698738425926</v>
      </c>
      <c r="T1987" s="16">
        <f t="shared" ref="T1987:T2050" si="160">(((I1987/60)/60)/24)+DATE(1970,1,1)</f>
        <v>42584.958333333328</v>
      </c>
      <c r="U1987" s="20">
        <f t="shared" ref="U1987:U2050" si="16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7"/>
        <v>0</v>
      </c>
      <c r="P1988">
        <f t="shared" si="158"/>
        <v>1</v>
      </c>
      <c r="Q1988" s="12" t="s">
        <v>8336</v>
      </c>
      <c r="R1988" t="s">
        <v>8348</v>
      </c>
      <c r="S1988" s="16">
        <f t="shared" si="159"/>
        <v>42413.433831018512</v>
      </c>
      <c r="T1988" s="16">
        <f t="shared" si="160"/>
        <v>42443.392164351855</v>
      </c>
      <c r="U1988" s="20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7"/>
        <v>42</v>
      </c>
      <c r="P1989">
        <f t="shared" si="158"/>
        <v>83.43</v>
      </c>
      <c r="Q1989" s="12" t="s">
        <v>8336</v>
      </c>
      <c r="R1989" t="s">
        <v>8348</v>
      </c>
      <c r="S1989" s="16">
        <f t="shared" si="159"/>
        <v>42034.639768518522</v>
      </c>
      <c r="T1989" s="16">
        <f t="shared" si="160"/>
        <v>42064.639768518522</v>
      </c>
      <c r="U1989" s="20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7"/>
        <v>0</v>
      </c>
      <c r="P1990">
        <f t="shared" si="158"/>
        <v>25</v>
      </c>
      <c r="Q1990" s="12" t="s">
        <v>8336</v>
      </c>
      <c r="R1990" t="s">
        <v>8348</v>
      </c>
      <c r="S1990" s="16">
        <f t="shared" si="159"/>
        <v>42206.763217592597</v>
      </c>
      <c r="T1990" s="16">
        <f t="shared" si="160"/>
        <v>42236.763217592597</v>
      </c>
      <c r="U1990" s="2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7"/>
        <v>1</v>
      </c>
      <c r="P1991">
        <f t="shared" si="158"/>
        <v>50</v>
      </c>
      <c r="Q1991" s="12" t="s">
        <v>8336</v>
      </c>
      <c r="R1991" t="s">
        <v>8348</v>
      </c>
      <c r="S1991" s="16">
        <f t="shared" si="159"/>
        <v>42685.680648148147</v>
      </c>
      <c r="T1991" s="16">
        <f t="shared" si="160"/>
        <v>42715.680648148147</v>
      </c>
      <c r="U1991" s="20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7"/>
        <v>17</v>
      </c>
      <c r="P1992">
        <f t="shared" si="158"/>
        <v>101.8</v>
      </c>
      <c r="Q1992" s="12" t="s">
        <v>8336</v>
      </c>
      <c r="R1992" t="s">
        <v>8348</v>
      </c>
      <c r="S1992" s="16">
        <f t="shared" si="159"/>
        <v>42398.195972222224</v>
      </c>
      <c r="T1992" s="16">
        <f t="shared" si="160"/>
        <v>42413.195972222224</v>
      </c>
      <c r="U1992" s="20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7"/>
        <v>7</v>
      </c>
      <c r="P1993">
        <f t="shared" si="158"/>
        <v>46.67</v>
      </c>
      <c r="Q1993" s="12" t="s">
        <v>8336</v>
      </c>
      <c r="R1993" t="s">
        <v>8348</v>
      </c>
      <c r="S1993" s="16">
        <f t="shared" si="159"/>
        <v>42167.89335648148</v>
      </c>
      <c r="T1993" s="16">
        <f t="shared" si="160"/>
        <v>42188.89335648148</v>
      </c>
      <c r="U1993" s="20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7"/>
        <v>0</v>
      </c>
      <c r="P1994">
        <f t="shared" si="158"/>
        <v>1</v>
      </c>
      <c r="Q1994" s="12" t="s">
        <v>8336</v>
      </c>
      <c r="R1994" t="s">
        <v>8348</v>
      </c>
      <c r="S1994" s="16">
        <f t="shared" si="159"/>
        <v>42023.143414351856</v>
      </c>
      <c r="T1994" s="16">
        <f t="shared" si="160"/>
        <v>42053.143414351856</v>
      </c>
      <c r="U1994" s="20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7"/>
        <v>0</v>
      </c>
      <c r="P1995">
        <f t="shared" si="158"/>
        <v>0</v>
      </c>
      <c r="Q1995" s="12" t="s">
        <v>8336</v>
      </c>
      <c r="R1995" t="s">
        <v>8348</v>
      </c>
      <c r="S1995" s="16">
        <f t="shared" si="159"/>
        <v>42329.58839120371</v>
      </c>
      <c r="T1995" s="16">
        <f t="shared" si="160"/>
        <v>42359.58839120371</v>
      </c>
      <c r="U1995" s="20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7"/>
        <v>0</v>
      </c>
      <c r="P1996">
        <f t="shared" si="158"/>
        <v>0</v>
      </c>
      <c r="Q1996" s="12" t="s">
        <v>8336</v>
      </c>
      <c r="R1996" t="s">
        <v>8348</v>
      </c>
      <c r="S1996" s="16">
        <f t="shared" si="159"/>
        <v>42651.006273148145</v>
      </c>
      <c r="T1996" s="16">
        <f t="shared" si="160"/>
        <v>42711.047939814816</v>
      </c>
      <c r="U1996" s="20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7"/>
        <v>8</v>
      </c>
      <c r="P1997">
        <f t="shared" si="158"/>
        <v>26</v>
      </c>
      <c r="Q1997" s="12" t="s">
        <v>8336</v>
      </c>
      <c r="R1997" t="s">
        <v>8348</v>
      </c>
      <c r="S1997" s="16">
        <f t="shared" si="159"/>
        <v>42181.902037037042</v>
      </c>
      <c r="T1997" s="16">
        <f t="shared" si="160"/>
        <v>42201.902037037042</v>
      </c>
      <c r="U1997" s="20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7"/>
        <v>0</v>
      </c>
      <c r="P1998">
        <f t="shared" si="158"/>
        <v>0</v>
      </c>
      <c r="Q1998" s="12" t="s">
        <v>8336</v>
      </c>
      <c r="R1998" t="s">
        <v>8348</v>
      </c>
      <c r="S1998" s="16">
        <f t="shared" si="159"/>
        <v>41800.819571759261</v>
      </c>
      <c r="T1998" s="16">
        <f t="shared" si="160"/>
        <v>41830.819571759261</v>
      </c>
      <c r="U1998" s="20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7"/>
        <v>0</v>
      </c>
      <c r="P1999">
        <f t="shared" si="158"/>
        <v>0</v>
      </c>
      <c r="Q1999" s="12" t="s">
        <v>8336</v>
      </c>
      <c r="R1999" t="s">
        <v>8348</v>
      </c>
      <c r="S1999" s="16">
        <f t="shared" si="159"/>
        <v>41847.930694444447</v>
      </c>
      <c r="T1999" s="16">
        <f t="shared" si="160"/>
        <v>41877.930694444447</v>
      </c>
      <c r="U1999" s="20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7"/>
        <v>26</v>
      </c>
      <c r="P2000">
        <f t="shared" si="158"/>
        <v>218.33</v>
      </c>
      <c r="Q2000" s="12" t="s">
        <v>8336</v>
      </c>
      <c r="R2000" t="s">
        <v>8348</v>
      </c>
      <c r="S2000" s="16">
        <f t="shared" si="159"/>
        <v>41807.118495370371</v>
      </c>
      <c r="T2000" s="16">
        <f t="shared" si="160"/>
        <v>41852.118495370371</v>
      </c>
      <c r="U2000" s="2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7"/>
        <v>1</v>
      </c>
      <c r="P2001">
        <f t="shared" si="158"/>
        <v>33.71</v>
      </c>
      <c r="Q2001" s="12" t="s">
        <v>8336</v>
      </c>
      <c r="R2001" t="s">
        <v>8348</v>
      </c>
      <c r="S2001" s="16">
        <f t="shared" si="159"/>
        <v>41926.482731481483</v>
      </c>
      <c r="T2001" s="16">
        <f t="shared" si="160"/>
        <v>41956.524398148147</v>
      </c>
      <c r="U2001" s="20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7"/>
        <v>13</v>
      </c>
      <c r="P2002">
        <f t="shared" si="158"/>
        <v>25</v>
      </c>
      <c r="Q2002" s="12" t="s">
        <v>8336</v>
      </c>
      <c r="R2002" t="s">
        <v>8348</v>
      </c>
      <c r="S2002" s="16">
        <f t="shared" si="159"/>
        <v>42345.951539351852</v>
      </c>
      <c r="T2002" s="16">
        <f t="shared" si="160"/>
        <v>42375.951539351852</v>
      </c>
      <c r="U2002" s="20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7"/>
        <v>382</v>
      </c>
      <c r="P2003">
        <f t="shared" si="158"/>
        <v>128.38999999999999</v>
      </c>
      <c r="Q2003" s="12" t="s">
        <v>8317</v>
      </c>
      <c r="R2003" t="s">
        <v>8347</v>
      </c>
      <c r="S2003" s="16">
        <f t="shared" si="159"/>
        <v>42136.209675925929</v>
      </c>
      <c r="T2003" s="16">
        <f t="shared" si="160"/>
        <v>42167.833333333328</v>
      </c>
      <c r="U2003" s="20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7"/>
        <v>217</v>
      </c>
      <c r="P2004">
        <f t="shared" si="158"/>
        <v>78.83</v>
      </c>
      <c r="Q2004" s="12" t="s">
        <v>8317</v>
      </c>
      <c r="R2004" t="s">
        <v>8347</v>
      </c>
      <c r="S2004" s="16">
        <f t="shared" si="159"/>
        <v>42728.71230324074</v>
      </c>
      <c r="T2004" s="16">
        <f t="shared" si="160"/>
        <v>42758.71230324074</v>
      </c>
      <c r="U2004" s="20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7"/>
        <v>312</v>
      </c>
      <c r="P2005">
        <f t="shared" si="158"/>
        <v>91.76</v>
      </c>
      <c r="Q2005" s="12" t="s">
        <v>8317</v>
      </c>
      <c r="R2005" t="s">
        <v>8347</v>
      </c>
      <c r="S2005" s="16">
        <f t="shared" si="159"/>
        <v>40347.125601851854</v>
      </c>
      <c r="T2005" s="16">
        <f t="shared" si="160"/>
        <v>40361.958333333336</v>
      </c>
      <c r="U2005" s="20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7"/>
        <v>234</v>
      </c>
      <c r="P2006">
        <f t="shared" si="158"/>
        <v>331.1</v>
      </c>
      <c r="Q2006" s="12" t="s">
        <v>8317</v>
      </c>
      <c r="R2006" t="s">
        <v>8347</v>
      </c>
      <c r="S2006" s="16">
        <f t="shared" si="159"/>
        <v>41800.604895833334</v>
      </c>
      <c r="T2006" s="16">
        <f t="shared" si="160"/>
        <v>41830.604895833334</v>
      </c>
      <c r="U2006" s="20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7"/>
        <v>124</v>
      </c>
      <c r="P2007">
        <f t="shared" si="158"/>
        <v>194.26</v>
      </c>
      <c r="Q2007" s="12" t="s">
        <v>8317</v>
      </c>
      <c r="R2007" t="s">
        <v>8347</v>
      </c>
      <c r="S2007" s="16">
        <f t="shared" si="159"/>
        <v>41535.812708333331</v>
      </c>
      <c r="T2007" s="16">
        <f t="shared" si="160"/>
        <v>41563.165972222225</v>
      </c>
      <c r="U2007" s="20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7"/>
        <v>248</v>
      </c>
      <c r="P2008">
        <f t="shared" si="158"/>
        <v>408.98</v>
      </c>
      <c r="Q2008" s="12" t="s">
        <v>8317</v>
      </c>
      <c r="R2008" t="s">
        <v>8347</v>
      </c>
      <c r="S2008" s="16">
        <f t="shared" si="159"/>
        <v>41941.500520833331</v>
      </c>
      <c r="T2008" s="16">
        <f t="shared" si="160"/>
        <v>41976.542187500003</v>
      </c>
      <c r="U2008" s="20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7"/>
        <v>116</v>
      </c>
      <c r="P2009">
        <f t="shared" si="158"/>
        <v>84.46</v>
      </c>
      <c r="Q2009" s="12" t="s">
        <v>8317</v>
      </c>
      <c r="R2009" t="s">
        <v>8347</v>
      </c>
      <c r="S2009" s="16">
        <f t="shared" si="159"/>
        <v>40347.837800925925</v>
      </c>
      <c r="T2009" s="16">
        <f t="shared" si="160"/>
        <v>40414.166666666664</v>
      </c>
      <c r="U2009" s="20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7"/>
        <v>117</v>
      </c>
      <c r="P2010">
        <f t="shared" si="158"/>
        <v>44.85</v>
      </c>
      <c r="Q2010" s="12" t="s">
        <v>8317</v>
      </c>
      <c r="R2010" t="s">
        <v>8347</v>
      </c>
      <c r="S2010" s="16">
        <f t="shared" si="159"/>
        <v>40761.604421296295</v>
      </c>
      <c r="T2010" s="16">
        <f t="shared" si="160"/>
        <v>40805.604421296295</v>
      </c>
      <c r="U2010" s="2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7"/>
        <v>305</v>
      </c>
      <c r="P2011">
        <f t="shared" si="158"/>
        <v>383.36</v>
      </c>
      <c r="Q2011" s="12" t="s">
        <v>8317</v>
      </c>
      <c r="R2011" t="s">
        <v>8347</v>
      </c>
      <c r="S2011" s="16">
        <f t="shared" si="159"/>
        <v>42661.323414351849</v>
      </c>
      <c r="T2011" s="16">
        <f t="shared" si="160"/>
        <v>42697.365081018521</v>
      </c>
      <c r="U2011" s="20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7"/>
        <v>320</v>
      </c>
      <c r="P2012">
        <f t="shared" si="158"/>
        <v>55.28</v>
      </c>
      <c r="Q2012" s="12" t="s">
        <v>8317</v>
      </c>
      <c r="R2012" t="s">
        <v>8347</v>
      </c>
      <c r="S2012" s="16">
        <f t="shared" si="159"/>
        <v>42570.996423611112</v>
      </c>
      <c r="T2012" s="16">
        <f t="shared" si="160"/>
        <v>42600.996423611112</v>
      </c>
      <c r="U2012" s="20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7"/>
        <v>820</v>
      </c>
      <c r="P2013">
        <f t="shared" si="158"/>
        <v>422.02</v>
      </c>
      <c r="Q2013" s="12" t="s">
        <v>8317</v>
      </c>
      <c r="R2013" t="s">
        <v>8347</v>
      </c>
      <c r="S2013" s="16">
        <f t="shared" si="159"/>
        <v>42347.358483796299</v>
      </c>
      <c r="T2013" s="16">
        <f t="shared" si="160"/>
        <v>42380.958333333328</v>
      </c>
      <c r="U2013" s="20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7"/>
        <v>235</v>
      </c>
      <c r="P2014">
        <f t="shared" si="158"/>
        <v>64.180000000000007</v>
      </c>
      <c r="Q2014" s="12" t="s">
        <v>8317</v>
      </c>
      <c r="R2014" t="s">
        <v>8347</v>
      </c>
      <c r="S2014" s="16">
        <f t="shared" si="159"/>
        <v>42010.822233796294</v>
      </c>
      <c r="T2014" s="16">
        <f t="shared" si="160"/>
        <v>42040.822233796294</v>
      </c>
      <c r="U2014" s="20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7"/>
        <v>495</v>
      </c>
      <c r="P2015">
        <f t="shared" si="158"/>
        <v>173.58</v>
      </c>
      <c r="Q2015" s="12" t="s">
        <v>8317</v>
      </c>
      <c r="R2015" t="s">
        <v>8347</v>
      </c>
      <c r="S2015" s="16">
        <f t="shared" si="159"/>
        <v>42499.960810185185</v>
      </c>
      <c r="T2015" s="16">
        <f t="shared" si="160"/>
        <v>42559.960810185185</v>
      </c>
      <c r="U2015" s="20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7"/>
        <v>7814</v>
      </c>
      <c r="P2016">
        <f t="shared" si="158"/>
        <v>88.6</v>
      </c>
      <c r="Q2016" s="12" t="s">
        <v>8317</v>
      </c>
      <c r="R2016" t="s">
        <v>8347</v>
      </c>
      <c r="S2016" s="16">
        <f t="shared" si="159"/>
        <v>41324.214571759258</v>
      </c>
      <c r="T2016" s="16">
        <f t="shared" si="160"/>
        <v>41358.172905092593</v>
      </c>
      <c r="U2016" s="20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7"/>
        <v>113</v>
      </c>
      <c r="P2017">
        <f t="shared" si="158"/>
        <v>50.22</v>
      </c>
      <c r="Q2017" s="12" t="s">
        <v>8317</v>
      </c>
      <c r="R2017" t="s">
        <v>8347</v>
      </c>
      <c r="S2017" s="16">
        <f t="shared" si="159"/>
        <v>40765.876886574071</v>
      </c>
      <c r="T2017" s="16">
        <f t="shared" si="160"/>
        <v>40795.876886574071</v>
      </c>
      <c r="U2017" s="20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ref="O2018:O2081" si="162">ROUND(E2018/D2018 * 100,0)</f>
        <v>922</v>
      </c>
      <c r="P2018">
        <f t="shared" si="158"/>
        <v>192.39</v>
      </c>
      <c r="Q2018" s="12" t="s">
        <v>8317</v>
      </c>
      <c r="R2018" t="s">
        <v>8347</v>
      </c>
      <c r="S2018" s="16">
        <f t="shared" si="159"/>
        <v>41312.88077546296</v>
      </c>
      <c r="T2018" s="16">
        <f t="shared" si="160"/>
        <v>41342.88077546296</v>
      </c>
      <c r="U2018" s="20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2"/>
        <v>125</v>
      </c>
      <c r="P2019">
        <f t="shared" si="158"/>
        <v>73.42</v>
      </c>
      <c r="Q2019" s="12" t="s">
        <v>8317</v>
      </c>
      <c r="R2019" t="s">
        <v>8347</v>
      </c>
      <c r="S2019" s="16">
        <f t="shared" si="159"/>
        <v>40961.057349537034</v>
      </c>
      <c r="T2019" s="16">
        <f t="shared" si="160"/>
        <v>40992.166666666664</v>
      </c>
      <c r="U2019" s="20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2"/>
        <v>102</v>
      </c>
      <c r="P2020">
        <f t="shared" si="158"/>
        <v>147.68</v>
      </c>
      <c r="Q2020" s="12" t="s">
        <v>8317</v>
      </c>
      <c r="R2020" t="s">
        <v>8347</v>
      </c>
      <c r="S2020" s="16">
        <f t="shared" si="159"/>
        <v>42199.365844907406</v>
      </c>
      <c r="T2020" s="16">
        <f t="shared" si="160"/>
        <v>42229.365844907406</v>
      </c>
      <c r="U2020" s="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2"/>
        <v>485</v>
      </c>
      <c r="P2021">
        <f t="shared" si="158"/>
        <v>108.97</v>
      </c>
      <c r="Q2021" s="12" t="s">
        <v>8317</v>
      </c>
      <c r="R2021" t="s">
        <v>8347</v>
      </c>
      <c r="S2021" s="16">
        <f t="shared" si="159"/>
        <v>42605.70857638889</v>
      </c>
      <c r="T2021" s="16">
        <f t="shared" si="160"/>
        <v>42635.70857638889</v>
      </c>
      <c r="U2021" s="20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2"/>
        <v>192</v>
      </c>
      <c r="P2022">
        <f t="shared" si="158"/>
        <v>23.65</v>
      </c>
      <c r="Q2022" s="12" t="s">
        <v>8317</v>
      </c>
      <c r="R2022" t="s">
        <v>8347</v>
      </c>
      <c r="S2022" s="16">
        <f t="shared" si="159"/>
        <v>41737.097499999996</v>
      </c>
      <c r="T2022" s="16">
        <f t="shared" si="160"/>
        <v>41773.961111111108</v>
      </c>
      <c r="U2022" s="20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2"/>
        <v>281</v>
      </c>
      <c r="P2023">
        <f t="shared" si="158"/>
        <v>147.94999999999999</v>
      </c>
      <c r="Q2023" s="12" t="s">
        <v>8317</v>
      </c>
      <c r="R2023" t="s">
        <v>8347</v>
      </c>
      <c r="S2023" s="16">
        <f t="shared" si="159"/>
        <v>41861.070567129631</v>
      </c>
      <c r="T2023" s="16">
        <f t="shared" si="160"/>
        <v>41906.070567129631</v>
      </c>
      <c r="U2023" s="20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2"/>
        <v>125</v>
      </c>
      <c r="P2024">
        <f t="shared" si="158"/>
        <v>385.04</v>
      </c>
      <c r="Q2024" s="12" t="s">
        <v>8317</v>
      </c>
      <c r="R2024" t="s">
        <v>8347</v>
      </c>
      <c r="S2024" s="16">
        <f t="shared" si="159"/>
        <v>42502.569120370375</v>
      </c>
      <c r="T2024" s="16">
        <f t="shared" si="160"/>
        <v>42532.569120370375</v>
      </c>
      <c r="U2024" s="20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2"/>
        <v>161</v>
      </c>
      <c r="P2025">
        <f t="shared" si="158"/>
        <v>457.39</v>
      </c>
      <c r="Q2025" s="12" t="s">
        <v>8317</v>
      </c>
      <c r="R2025" t="s">
        <v>8347</v>
      </c>
      <c r="S2025" s="16">
        <f t="shared" si="159"/>
        <v>42136.420752314814</v>
      </c>
      <c r="T2025" s="16">
        <f t="shared" si="160"/>
        <v>42166.420752314814</v>
      </c>
      <c r="U2025" s="20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2"/>
        <v>585</v>
      </c>
      <c r="P2026">
        <f t="shared" si="158"/>
        <v>222.99</v>
      </c>
      <c r="Q2026" s="12" t="s">
        <v>8317</v>
      </c>
      <c r="R2026" t="s">
        <v>8347</v>
      </c>
      <c r="S2026" s="16">
        <f t="shared" si="159"/>
        <v>41099.966944444444</v>
      </c>
      <c r="T2026" s="16">
        <f t="shared" si="160"/>
        <v>41134.125</v>
      </c>
      <c r="U2026" s="20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2"/>
        <v>201</v>
      </c>
      <c r="P2027">
        <f t="shared" si="158"/>
        <v>220.74</v>
      </c>
      <c r="Q2027" s="12" t="s">
        <v>8317</v>
      </c>
      <c r="R2027" t="s">
        <v>8347</v>
      </c>
      <c r="S2027" s="16">
        <f t="shared" si="159"/>
        <v>42136.184560185182</v>
      </c>
      <c r="T2027" s="16">
        <f t="shared" si="160"/>
        <v>42166.184560185182</v>
      </c>
      <c r="U2027" s="20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2"/>
        <v>133</v>
      </c>
      <c r="P2028">
        <f t="shared" si="158"/>
        <v>73.5</v>
      </c>
      <c r="Q2028" s="12" t="s">
        <v>8317</v>
      </c>
      <c r="R2028" t="s">
        <v>8347</v>
      </c>
      <c r="S2028" s="16">
        <f t="shared" si="159"/>
        <v>41704.735937500001</v>
      </c>
      <c r="T2028" s="16">
        <f t="shared" si="160"/>
        <v>41750.165972222225</v>
      </c>
      <c r="U2028" s="20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2"/>
        <v>120</v>
      </c>
      <c r="P2029">
        <f t="shared" si="158"/>
        <v>223.1</v>
      </c>
      <c r="Q2029" s="12" t="s">
        <v>8317</v>
      </c>
      <c r="R2029" t="s">
        <v>8347</v>
      </c>
      <c r="S2029" s="16">
        <f t="shared" si="159"/>
        <v>42048.813877314817</v>
      </c>
      <c r="T2029" s="16">
        <f t="shared" si="160"/>
        <v>42093.772210648152</v>
      </c>
      <c r="U2029" s="20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2"/>
        <v>126</v>
      </c>
      <c r="P2030">
        <f t="shared" si="158"/>
        <v>47.91</v>
      </c>
      <c r="Q2030" s="12" t="s">
        <v>8317</v>
      </c>
      <c r="R2030" t="s">
        <v>8347</v>
      </c>
      <c r="S2030" s="16">
        <f t="shared" si="159"/>
        <v>40215.919050925928</v>
      </c>
      <c r="T2030" s="16">
        <f t="shared" si="160"/>
        <v>40252.913194444445</v>
      </c>
      <c r="U2030" s="2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2"/>
        <v>361</v>
      </c>
      <c r="P2031">
        <f t="shared" si="158"/>
        <v>96.06</v>
      </c>
      <c r="Q2031" s="12" t="s">
        <v>8317</v>
      </c>
      <c r="R2031" t="s">
        <v>8347</v>
      </c>
      <c r="S2031" s="16">
        <f t="shared" si="159"/>
        <v>41848.021770833337</v>
      </c>
      <c r="T2031" s="16">
        <f t="shared" si="160"/>
        <v>41878.021770833337</v>
      </c>
      <c r="U2031" s="20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2"/>
        <v>226</v>
      </c>
      <c r="P2032">
        <f t="shared" si="158"/>
        <v>118.61</v>
      </c>
      <c r="Q2032" s="12" t="s">
        <v>8317</v>
      </c>
      <c r="R2032" t="s">
        <v>8347</v>
      </c>
      <c r="S2032" s="16">
        <f t="shared" si="159"/>
        <v>41212.996481481481</v>
      </c>
      <c r="T2032" s="16">
        <f t="shared" si="160"/>
        <v>41242.996481481481</v>
      </c>
      <c r="U2032" s="20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2"/>
        <v>120</v>
      </c>
      <c r="P2033">
        <f t="shared" si="158"/>
        <v>118.45</v>
      </c>
      <c r="Q2033" s="12" t="s">
        <v>8317</v>
      </c>
      <c r="R2033" t="s">
        <v>8347</v>
      </c>
      <c r="S2033" s="16">
        <f t="shared" si="159"/>
        <v>41975.329317129625</v>
      </c>
      <c r="T2033" s="16">
        <f t="shared" si="160"/>
        <v>42013.041666666672</v>
      </c>
      <c r="U2033" s="20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2"/>
        <v>304</v>
      </c>
      <c r="P2034">
        <f t="shared" si="158"/>
        <v>143.21</v>
      </c>
      <c r="Q2034" s="12" t="s">
        <v>8317</v>
      </c>
      <c r="R2034" t="s">
        <v>8347</v>
      </c>
      <c r="S2034" s="16">
        <f t="shared" si="159"/>
        <v>42689.565671296295</v>
      </c>
      <c r="T2034" s="16">
        <f t="shared" si="160"/>
        <v>42719.208333333328</v>
      </c>
      <c r="U2034" s="20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2"/>
        <v>179</v>
      </c>
      <c r="P2035">
        <f t="shared" si="158"/>
        <v>282.72000000000003</v>
      </c>
      <c r="Q2035" s="12" t="s">
        <v>8317</v>
      </c>
      <c r="R2035" t="s">
        <v>8347</v>
      </c>
      <c r="S2035" s="16">
        <f t="shared" si="159"/>
        <v>41725.082384259258</v>
      </c>
      <c r="T2035" s="16">
        <f t="shared" si="160"/>
        <v>41755.082384259258</v>
      </c>
      <c r="U2035" s="20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2"/>
        <v>387</v>
      </c>
      <c r="P2036">
        <f t="shared" si="158"/>
        <v>593.94000000000005</v>
      </c>
      <c r="Q2036" s="12" t="s">
        <v>8317</v>
      </c>
      <c r="R2036" t="s">
        <v>8347</v>
      </c>
      <c r="S2036" s="16">
        <f t="shared" si="159"/>
        <v>42076.130011574074</v>
      </c>
      <c r="T2036" s="16">
        <f t="shared" si="160"/>
        <v>42131.290277777778</v>
      </c>
      <c r="U2036" s="20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2"/>
        <v>211</v>
      </c>
      <c r="P2037">
        <f t="shared" si="158"/>
        <v>262.16000000000003</v>
      </c>
      <c r="Q2037" s="12" t="s">
        <v>8317</v>
      </c>
      <c r="R2037" t="s">
        <v>8347</v>
      </c>
      <c r="S2037" s="16">
        <f t="shared" si="159"/>
        <v>42311.625081018516</v>
      </c>
      <c r="T2037" s="16">
        <f t="shared" si="160"/>
        <v>42357.041666666672</v>
      </c>
      <c r="U2037" s="20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2"/>
        <v>132</v>
      </c>
      <c r="P2038">
        <f t="shared" si="158"/>
        <v>46.58</v>
      </c>
      <c r="Q2038" s="12" t="s">
        <v>8317</v>
      </c>
      <c r="R2038" t="s">
        <v>8347</v>
      </c>
      <c r="S2038" s="16">
        <f t="shared" si="159"/>
        <v>41738.864803240744</v>
      </c>
      <c r="T2038" s="16">
        <f t="shared" si="160"/>
        <v>41768.864803240744</v>
      </c>
      <c r="U2038" s="20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2"/>
        <v>300</v>
      </c>
      <c r="P2039">
        <f t="shared" si="158"/>
        <v>70.040000000000006</v>
      </c>
      <c r="Q2039" s="12" t="s">
        <v>8317</v>
      </c>
      <c r="R2039" t="s">
        <v>8347</v>
      </c>
      <c r="S2039" s="16">
        <f t="shared" si="159"/>
        <v>41578.210104166668</v>
      </c>
      <c r="T2039" s="16">
        <f t="shared" si="160"/>
        <v>41638.251770833333</v>
      </c>
      <c r="U2039" s="20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2"/>
        <v>421</v>
      </c>
      <c r="P2040">
        <f t="shared" si="158"/>
        <v>164.91</v>
      </c>
      <c r="Q2040" s="12" t="s">
        <v>8317</v>
      </c>
      <c r="R2040" t="s">
        <v>8347</v>
      </c>
      <c r="S2040" s="16">
        <f t="shared" si="159"/>
        <v>41424.27107638889</v>
      </c>
      <c r="T2040" s="16">
        <f t="shared" si="160"/>
        <v>41456.75</v>
      </c>
      <c r="U2040" s="2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2"/>
        <v>136</v>
      </c>
      <c r="P2041">
        <f t="shared" si="158"/>
        <v>449.26</v>
      </c>
      <c r="Q2041" s="12" t="s">
        <v>8317</v>
      </c>
      <c r="R2041" t="s">
        <v>8347</v>
      </c>
      <c r="S2041" s="16">
        <f t="shared" si="159"/>
        <v>42675.438946759255</v>
      </c>
      <c r="T2041" s="16">
        <f t="shared" si="160"/>
        <v>42705.207638888889</v>
      </c>
      <c r="U2041" s="20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2"/>
        <v>248</v>
      </c>
      <c r="P2042">
        <f t="shared" si="158"/>
        <v>27.47</v>
      </c>
      <c r="Q2042" s="12" t="s">
        <v>8317</v>
      </c>
      <c r="R2042" t="s">
        <v>8347</v>
      </c>
      <c r="S2042" s="16">
        <f t="shared" si="159"/>
        <v>41578.927118055559</v>
      </c>
      <c r="T2042" s="16">
        <f t="shared" si="160"/>
        <v>41593.968784722223</v>
      </c>
      <c r="U2042" s="20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2"/>
        <v>182</v>
      </c>
      <c r="P2043">
        <f t="shared" si="158"/>
        <v>143.97999999999999</v>
      </c>
      <c r="Q2043" s="12" t="s">
        <v>8317</v>
      </c>
      <c r="R2043" t="s">
        <v>8347</v>
      </c>
      <c r="S2043" s="16">
        <f t="shared" si="159"/>
        <v>42654.525775462964</v>
      </c>
      <c r="T2043" s="16">
        <f t="shared" si="160"/>
        <v>42684.567442129628</v>
      </c>
      <c r="U2043" s="20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2"/>
        <v>124</v>
      </c>
      <c r="P2044">
        <f t="shared" si="158"/>
        <v>88.24</v>
      </c>
      <c r="Q2044" s="12" t="s">
        <v>8317</v>
      </c>
      <c r="R2044" t="s">
        <v>8347</v>
      </c>
      <c r="S2044" s="16">
        <f t="shared" si="159"/>
        <v>42331.708032407405</v>
      </c>
      <c r="T2044" s="16">
        <f t="shared" si="160"/>
        <v>42391.708032407405</v>
      </c>
      <c r="U2044" s="20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2"/>
        <v>506</v>
      </c>
      <c r="P2045">
        <f t="shared" si="158"/>
        <v>36.33</v>
      </c>
      <c r="Q2045" s="12" t="s">
        <v>8317</v>
      </c>
      <c r="R2045" t="s">
        <v>8347</v>
      </c>
      <c r="S2045" s="16">
        <f t="shared" si="159"/>
        <v>42661.176817129628</v>
      </c>
      <c r="T2045" s="16">
        <f t="shared" si="160"/>
        <v>42715.207638888889</v>
      </c>
      <c r="U2045" s="20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2"/>
        <v>108</v>
      </c>
      <c r="P2046">
        <f t="shared" si="158"/>
        <v>90.18</v>
      </c>
      <c r="Q2046" s="12" t="s">
        <v>8317</v>
      </c>
      <c r="R2046" t="s">
        <v>8347</v>
      </c>
      <c r="S2046" s="16">
        <f t="shared" si="159"/>
        <v>42138.684189814812</v>
      </c>
      <c r="T2046" s="16">
        <f t="shared" si="160"/>
        <v>42168.684189814812</v>
      </c>
      <c r="U2046" s="20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2"/>
        <v>819</v>
      </c>
      <c r="P2047">
        <f t="shared" si="158"/>
        <v>152.62</v>
      </c>
      <c r="Q2047" s="12" t="s">
        <v>8317</v>
      </c>
      <c r="R2047" t="s">
        <v>8347</v>
      </c>
      <c r="S2047" s="16">
        <f t="shared" si="159"/>
        <v>41069.088506944441</v>
      </c>
      <c r="T2047" s="16">
        <f t="shared" si="160"/>
        <v>41099.088506944441</v>
      </c>
      <c r="U2047" s="20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2"/>
        <v>121</v>
      </c>
      <c r="P2048">
        <f t="shared" si="158"/>
        <v>55.81</v>
      </c>
      <c r="Q2048" s="12" t="s">
        <v>8317</v>
      </c>
      <c r="R2048" t="s">
        <v>8347</v>
      </c>
      <c r="S2048" s="16">
        <f t="shared" si="159"/>
        <v>41387.171805555554</v>
      </c>
      <c r="T2048" s="16">
        <f t="shared" si="160"/>
        <v>41417.171805555554</v>
      </c>
      <c r="U2048" s="20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2"/>
        <v>103</v>
      </c>
      <c r="P2049">
        <f t="shared" si="158"/>
        <v>227.85</v>
      </c>
      <c r="Q2049" s="12" t="s">
        <v>8317</v>
      </c>
      <c r="R2049" t="s">
        <v>8347</v>
      </c>
      <c r="S2049" s="16">
        <f t="shared" si="159"/>
        <v>42081.903587962966</v>
      </c>
      <c r="T2049" s="16">
        <f t="shared" si="160"/>
        <v>42111</v>
      </c>
      <c r="U2049" s="20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2"/>
        <v>148</v>
      </c>
      <c r="P2050">
        <f t="shared" si="158"/>
        <v>91.83</v>
      </c>
      <c r="Q2050" s="12" t="s">
        <v>8317</v>
      </c>
      <c r="R2050" t="s">
        <v>8347</v>
      </c>
      <c r="S2050" s="16">
        <f t="shared" si="159"/>
        <v>41387.651516203703</v>
      </c>
      <c r="T2050" s="16">
        <f t="shared" si="160"/>
        <v>41417.651516203703</v>
      </c>
      <c r="U2050" s="2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2"/>
        <v>120</v>
      </c>
      <c r="P2051">
        <f t="shared" ref="P2051:P2114" si="163">IFERROR(ROUND(E2051/L2051, 2), 0)</f>
        <v>80.989999999999995</v>
      </c>
      <c r="Q2051" s="12" t="s">
        <v>8317</v>
      </c>
      <c r="R2051" t="s">
        <v>8347</v>
      </c>
      <c r="S2051" s="16">
        <f t="shared" ref="S2051:S2114" si="164">(((J2051/60)/60)/24)+DATE(1970,1,1)</f>
        <v>41575.527349537035</v>
      </c>
      <c r="T2051" s="16">
        <f t="shared" ref="T2051:T2114" si="165">(((I2051/60)/60)/24)+DATE(1970,1,1)</f>
        <v>41610.957638888889</v>
      </c>
      <c r="U2051" s="20">
        <f t="shared" ref="U2051:U2114" si="166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2"/>
        <v>473</v>
      </c>
      <c r="P2052">
        <f t="shared" si="163"/>
        <v>278.39</v>
      </c>
      <c r="Q2052" s="12" t="s">
        <v>8317</v>
      </c>
      <c r="R2052" t="s">
        <v>8347</v>
      </c>
      <c r="S2052" s="16">
        <f t="shared" si="164"/>
        <v>42115.071504629625</v>
      </c>
      <c r="T2052" s="16">
        <f t="shared" si="165"/>
        <v>42155.071504629625</v>
      </c>
      <c r="U2052" s="20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2"/>
        <v>130</v>
      </c>
      <c r="P2053">
        <f t="shared" si="163"/>
        <v>43.1</v>
      </c>
      <c r="Q2053" s="12" t="s">
        <v>8317</v>
      </c>
      <c r="R2053" t="s">
        <v>8347</v>
      </c>
      <c r="S2053" s="16">
        <f t="shared" si="164"/>
        <v>41604.022418981483</v>
      </c>
      <c r="T2053" s="16">
        <f t="shared" si="165"/>
        <v>41634.022418981483</v>
      </c>
      <c r="U2053" s="20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2"/>
        <v>353</v>
      </c>
      <c r="P2054">
        <f t="shared" si="163"/>
        <v>326.29000000000002</v>
      </c>
      <c r="Q2054" s="12" t="s">
        <v>8317</v>
      </c>
      <c r="R2054" t="s">
        <v>8347</v>
      </c>
      <c r="S2054" s="16">
        <f t="shared" si="164"/>
        <v>42375.08394675926</v>
      </c>
      <c r="T2054" s="16">
        <f t="shared" si="165"/>
        <v>42420.08394675926</v>
      </c>
      <c r="U2054" s="20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2"/>
        <v>101</v>
      </c>
      <c r="P2055">
        <f t="shared" si="163"/>
        <v>41.74</v>
      </c>
      <c r="Q2055" s="12" t="s">
        <v>8317</v>
      </c>
      <c r="R2055" t="s">
        <v>8347</v>
      </c>
      <c r="S2055" s="16">
        <f t="shared" si="164"/>
        <v>42303.617488425924</v>
      </c>
      <c r="T2055" s="16">
        <f t="shared" si="165"/>
        <v>42333.659155092595</v>
      </c>
      <c r="U2055" s="20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2"/>
        <v>114</v>
      </c>
      <c r="P2056">
        <f t="shared" si="163"/>
        <v>64.02</v>
      </c>
      <c r="Q2056" s="12" t="s">
        <v>8317</v>
      </c>
      <c r="R2056" t="s">
        <v>8347</v>
      </c>
      <c r="S2056" s="16">
        <f t="shared" si="164"/>
        <v>41731.520949074074</v>
      </c>
      <c r="T2056" s="16">
        <f t="shared" si="165"/>
        <v>41761.520949074074</v>
      </c>
      <c r="U2056" s="20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2"/>
        <v>167</v>
      </c>
      <c r="P2057">
        <f t="shared" si="163"/>
        <v>99.46</v>
      </c>
      <c r="Q2057" s="12" t="s">
        <v>8317</v>
      </c>
      <c r="R2057" t="s">
        <v>8347</v>
      </c>
      <c r="S2057" s="16">
        <f t="shared" si="164"/>
        <v>41946.674108796295</v>
      </c>
      <c r="T2057" s="16">
        <f t="shared" si="165"/>
        <v>41976.166666666672</v>
      </c>
      <c r="U2057" s="20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2"/>
        <v>153</v>
      </c>
      <c r="P2058">
        <f t="shared" si="163"/>
        <v>138.49</v>
      </c>
      <c r="Q2058" s="12" t="s">
        <v>8317</v>
      </c>
      <c r="R2058" t="s">
        <v>8347</v>
      </c>
      <c r="S2058" s="16">
        <f t="shared" si="164"/>
        <v>41351.76090277778</v>
      </c>
      <c r="T2058" s="16">
        <f t="shared" si="165"/>
        <v>41381.76090277778</v>
      </c>
      <c r="U2058" s="20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2"/>
        <v>202</v>
      </c>
      <c r="P2059">
        <f t="shared" si="163"/>
        <v>45.55</v>
      </c>
      <c r="Q2059" s="12" t="s">
        <v>8317</v>
      </c>
      <c r="R2059" t="s">
        <v>8347</v>
      </c>
      <c r="S2059" s="16">
        <f t="shared" si="164"/>
        <v>42396.494583333333</v>
      </c>
      <c r="T2059" s="16">
        <f t="shared" si="165"/>
        <v>42426.494583333333</v>
      </c>
      <c r="U2059" s="20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2"/>
        <v>168</v>
      </c>
      <c r="P2060">
        <f t="shared" si="163"/>
        <v>10.51</v>
      </c>
      <c r="Q2060" s="12" t="s">
        <v>8317</v>
      </c>
      <c r="R2060" t="s">
        <v>8347</v>
      </c>
      <c r="S2060" s="16">
        <f t="shared" si="164"/>
        <v>42026.370717592596</v>
      </c>
      <c r="T2060" s="16">
        <f t="shared" si="165"/>
        <v>42065.833333333328</v>
      </c>
      <c r="U2060" s="2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2"/>
        <v>143</v>
      </c>
      <c r="P2061">
        <f t="shared" si="163"/>
        <v>114.77</v>
      </c>
      <c r="Q2061" s="12" t="s">
        <v>8317</v>
      </c>
      <c r="R2061" t="s">
        <v>8347</v>
      </c>
      <c r="S2061" s="16">
        <f t="shared" si="164"/>
        <v>42361.602476851855</v>
      </c>
      <c r="T2061" s="16">
        <f t="shared" si="165"/>
        <v>42400.915972222225</v>
      </c>
      <c r="U2061" s="20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2"/>
        <v>196</v>
      </c>
      <c r="P2062">
        <f t="shared" si="163"/>
        <v>36</v>
      </c>
      <c r="Q2062" s="12" t="s">
        <v>8317</v>
      </c>
      <c r="R2062" t="s">
        <v>8347</v>
      </c>
      <c r="S2062" s="16">
        <f t="shared" si="164"/>
        <v>41783.642939814818</v>
      </c>
      <c r="T2062" s="16">
        <f t="shared" si="165"/>
        <v>41843.642939814818</v>
      </c>
      <c r="U2062" s="20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2"/>
        <v>108</v>
      </c>
      <c r="P2063">
        <f t="shared" si="163"/>
        <v>154.16999999999999</v>
      </c>
      <c r="Q2063" s="12" t="s">
        <v>8317</v>
      </c>
      <c r="R2063" t="s">
        <v>8347</v>
      </c>
      <c r="S2063" s="16">
        <f t="shared" si="164"/>
        <v>42705.764513888891</v>
      </c>
      <c r="T2063" s="16">
        <f t="shared" si="165"/>
        <v>42735.764513888891</v>
      </c>
      <c r="U2063" s="20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2"/>
        <v>115</v>
      </c>
      <c r="P2064">
        <f t="shared" si="163"/>
        <v>566.39</v>
      </c>
      <c r="Q2064" s="12" t="s">
        <v>8317</v>
      </c>
      <c r="R2064" t="s">
        <v>8347</v>
      </c>
      <c r="S2064" s="16">
        <f t="shared" si="164"/>
        <v>42423.3830787037</v>
      </c>
      <c r="T2064" s="16">
        <f t="shared" si="165"/>
        <v>42453.341412037036</v>
      </c>
      <c r="U2064" s="20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2"/>
        <v>148</v>
      </c>
      <c r="P2065">
        <f t="shared" si="163"/>
        <v>120.86</v>
      </c>
      <c r="Q2065" s="12" t="s">
        <v>8317</v>
      </c>
      <c r="R2065" t="s">
        <v>8347</v>
      </c>
      <c r="S2065" s="16">
        <f t="shared" si="164"/>
        <v>42472.73265046296</v>
      </c>
      <c r="T2065" s="16">
        <f t="shared" si="165"/>
        <v>42505.73265046296</v>
      </c>
      <c r="U2065" s="20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2"/>
        <v>191</v>
      </c>
      <c r="P2066">
        <f t="shared" si="163"/>
        <v>86.16</v>
      </c>
      <c r="Q2066" s="12" t="s">
        <v>8317</v>
      </c>
      <c r="R2066" t="s">
        <v>8347</v>
      </c>
      <c r="S2066" s="16">
        <f t="shared" si="164"/>
        <v>41389.364849537036</v>
      </c>
      <c r="T2066" s="16">
        <f t="shared" si="165"/>
        <v>41425.5</v>
      </c>
      <c r="U2066" s="20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2"/>
        <v>199</v>
      </c>
      <c r="P2067">
        <f t="shared" si="163"/>
        <v>51.21</v>
      </c>
      <c r="Q2067" s="12" t="s">
        <v>8317</v>
      </c>
      <c r="R2067" t="s">
        <v>8347</v>
      </c>
      <c r="S2067" s="16">
        <f t="shared" si="164"/>
        <v>41603.333668981482</v>
      </c>
      <c r="T2067" s="16">
        <f t="shared" si="165"/>
        <v>41633.333668981482</v>
      </c>
      <c r="U2067" s="20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2"/>
        <v>219</v>
      </c>
      <c r="P2068">
        <f t="shared" si="163"/>
        <v>67.260000000000005</v>
      </c>
      <c r="Q2068" s="12" t="s">
        <v>8317</v>
      </c>
      <c r="R2068" t="s">
        <v>8347</v>
      </c>
      <c r="S2068" s="16">
        <f t="shared" si="164"/>
        <v>41844.771793981483</v>
      </c>
      <c r="T2068" s="16">
        <f t="shared" si="165"/>
        <v>41874.771793981483</v>
      </c>
      <c r="U2068" s="20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2"/>
        <v>127</v>
      </c>
      <c r="P2069">
        <f t="shared" si="163"/>
        <v>62.8</v>
      </c>
      <c r="Q2069" s="12" t="s">
        <v>8317</v>
      </c>
      <c r="R2069" t="s">
        <v>8347</v>
      </c>
      <c r="S2069" s="16">
        <f t="shared" si="164"/>
        <v>42115.853888888887</v>
      </c>
      <c r="T2069" s="16">
        <f t="shared" si="165"/>
        <v>42148.853888888887</v>
      </c>
      <c r="U2069" s="20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2"/>
        <v>105</v>
      </c>
      <c r="P2070">
        <f t="shared" si="163"/>
        <v>346.13</v>
      </c>
      <c r="Q2070" s="12" t="s">
        <v>8317</v>
      </c>
      <c r="R2070" t="s">
        <v>8347</v>
      </c>
      <c r="S2070" s="16">
        <f t="shared" si="164"/>
        <v>42633.841608796298</v>
      </c>
      <c r="T2070" s="16">
        <f t="shared" si="165"/>
        <v>42663.841608796298</v>
      </c>
      <c r="U2070" s="2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2"/>
        <v>128</v>
      </c>
      <c r="P2071">
        <f t="shared" si="163"/>
        <v>244.12</v>
      </c>
      <c r="Q2071" s="12" t="s">
        <v>8317</v>
      </c>
      <c r="R2071" t="s">
        <v>8347</v>
      </c>
      <c r="S2071" s="16">
        <f t="shared" si="164"/>
        <v>42340.972118055557</v>
      </c>
      <c r="T2071" s="16">
        <f t="shared" si="165"/>
        <v>42371.972118055557</v>
      </c>
      <c r="U2071" s="20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2"/>
        <v>317</v>
      </c>
      <c r="P2072">
        <f t="shared" si="163"/>
        <v>259.25</v>
      </c>
      <c r="Q2072" s="12" t="s">
        <v>8317</v>
      </c>
      <c r="R2072" t="s">
        <v>8347</v>
      </c>
      <c r="S2072" s="16">
        <f t="shared" si="164"/>
        <v>42519.6565162037</v>
      </c>
      <c r="T2072" s="16">
        <f t="shared" si="165"/>
        <v>42549.6565162037</v>
      </c>
      <c r="U2072" s="20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2"/>
        <v>281</v>
      </c>
      <c r="P2073">
        <f t="shared" si="163"/>
        <v>201.96</v>
      </c>
      <c r="Q2073" s="12" t="s">
        <v>8317</v>
      </c>
      <c r="R2073" t="s">
        <v>8347</v>
      </c>
      <c r="S2073" s="16">
        <f t="shared" si="164"/>
        <v>42600.278749999998</v>
      </c>
      <c r="T2073" s="16">
        <f t="shared" si="165"/>
        <v>42645.278749999998</v>
      </c>
      <c r="U2073" s="20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2"/>
        <v>111</v>
      </c>
      <c r="P2074">
        <f t="shared" si="163"/>
        <v>226.21</v>
      </c>
      <c r="Q2074" s="12" t="s">
        <v>8317</v>
      </c>
      <c r="R2074" t="s">
        <v>8347</v>
      </c>
      <c r="S2074" s="16">
        <f t="shared" si="164"/>
        <v>42467.581388888888</v>
      </c>
      <c r="T2074" s="16">
        <f t="shared" si="165"/>
        <v>42497.581388888888</v>
      </c>
      <c r="U2074" s="20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2"/>
        <v>153</v>
      </c>
      <c r="P2075">
        <f t="shared" si="163"/>
        <v>324.69</v>
      </c>
      <c r="Q2075" s="12" t="s">
        <v>8317</v>
      </c>
      <c r="R2075" t="s">
        <v>8347</v>
      </c>
      <c r="S2075" s="16">
        <f t="shared" si="164"/>
        <v>42087.668032407411</v>
      </c>
      <c r="T2075" s="16">
        <f t="shared" si="165"/>
        <v>42132.668032407411</v>
      </c>
      <c r="U2075" s="20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2"/>
        <v>103</v>
      </c>
      <c r="P2076">
        <f t="shared" si="163"/>
        <v>205</v>
      </c>
      <c r="Q2076" s="12" t="s">
        <v>8317</v>
      </c>
      <c r="R2076" t="s">
        <v>8347</v>
      </c>
      <c r="S2076" s="16">
        <f t="shared" si="164"/>
        <v>42466.826180555552</v>
      </c>
      <c r="T2076" s="16">
        <f t="shared" si="165"/>
        <v>42496.826180555552</v>
      </c>
      <c r="U2076" s="20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2"/>
        <v>1678</v>
      </c>
      <c r="P2077">
        <f t="shared" si="163"/>
        <v>20.47</v>
      </c>
      <c r="Q2077" s="12" t="s">
        <v>8317</v>
      </c>
      <c r="R2077" t="s">
        <v>8347</v>
      </c>
      <c r="S2077" s="16">
        <f t="shared" si="164"/>
        <v>41450.681574074071</v>
      </c>
      <c r="T2077" s="16">
        <f t="shared" si="165"/>
        <v>41480.681574074071</v>
      </c>
      <c r="U2077" s="20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2"/>
        <v>543</v>
      </c>
      <c r="P2078">
        <f t="shared" si="163"/>
        <v>116.35</v>
      </c>
      <c r="Q2078" s="12" t="s">
        <v>8317</v>
      </c>
      <c r="R2078" t="s">
        <v>8347</v>
      </c>
      <c r="S2078" s="16">
        <f t="shared" si="164"/>
        <v>41803.880659722221</v>
      </c>
      <c r="T2078" s="16">
        <f t="shared" si="165"/>
        <v>41843.880659722221</v>
      </c>
      <c r="U2078" s="20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2"/>
        <v>116</v>
      </c>
      <c r="P2079">
        <f t="shared" si="163"/>
        <v>307.2</v>
      </c>
      <c r="Q2079" s="12" t="s">
        <v>8317</v>
      </c>
      <c r="R2079" t="s">
        <v>8347</v>
      </c>
      <c r="S2079" s="16">
        <f t="shared" si="164"/>
        <v>42103.042546296296</v>
      </c>
      <c r="T2079" s="16">
        <f t="shared" si="165"/>
        <v>42160.875</v>
      </c>
      <c r="U2079" s="20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2"/>
        <v>131</v>
      </c>
      <c r="P2080">
        <f t="shared" si="163"/>
        <v>546.69000000000005</v>
      </c>
      <c r="Q2080" s="12" t="s">
        <v>8317</v>
      </c>
      <c r="R2080" t="s">
        <v>8347</v>
      </c>
      <c r="S2080" s="16">
        <f t="shared" si="164"/>
        <v>42692.771493055552</v>
      </c>
      <c r="T2080" s="16">
        <f t="shared" si="165"/>
        <v>42722.771493055552</v>
      </c>
      <c r="U2080" s="2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2"/>
        <v>288</v>
      </c>
      <c r="P2081">
        <f t="shared" si="163"/>
        <v>47.47</v>
      </c>
      <c r="Q2081" s="12" t="s">
        <v>8317</v>
      </c>
      <c r="R2081" t="s">
        <v>8347</v>
      </c>
      <c r="S2081" s="16">
        <f t="shared" si="164"/>
        <v>42150.71056712963</v>
      </c>
      <c r="T2081" s="16">
        <f t="shared" si="165"/>
        <v>42180.791666666672</v>
      </c>
      <c r="U2081" s="20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ref="O2082:O2145" si="167">ROUND(E2082/D2082 * 100,0)</f>
        <v>508</v>
      </c>
      <c r="P2082">
        <f t="shared" si="163"/>
        <v>101.56</v>
      </c>
      <c r="Q2082" s="12" t="s">
        <v>8317</v>
      </c>
      <c r="R2082" t="s">
        <v>8347</v>
      </c>
      <c r="S2082" s="16">
        <f t="shared" si="164"/>
        <v>42289.957175925927</v>
      </c>
      <c r="T2082" s="16">
        <f t="shared" si="165"/>
        <v>42319.998842592591</v>
      </c>
      <c r="U2082" s="20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7"/>
        <v>115</v>
      </c>
      <c r="P2083">
        <f t="shared" si="163"/>
        <v>72.91</v>
      </c>
      <c r="Q2083" s="12" t="s">
        <v>8323</v>
      </c>
      <c r="R2083" t="s">
        <v>8327</v>
      </c>
      <c r="S2083" s="16">
        <f t="shared" si="164"/>
        <v>41004.156886574077</v>
      </c>
      <c r="T2083" s="16">
        <f t="shared" si="165"/>
        <v>41045.207638888889</v>
      </c>
      <c r="U2083" s="20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7"/>
        <v>111</v>
      </c>
      <c r="P2084">
        <f t="shared" si="163"/>
        <v>43.71</v>
      </c>
      <c r="Q2084" s="12" t="s">
        <v>8323</v>
      </c>
      <c r="R2084" t="s">
        <v>8327</v>
      </c>
      <c r="S2084" s="16">
        <f t="shared" si="164"/>
        <v>40811.120324074072</v>
      </c>
      <c r="T2084" s="16">
        <f t="shared" si="165"/>
        <v>40871.161990740737</v>
      </c>
      <c r="U2084" s="20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7"/>
        <v>113</v>
      </c>
      <c r="P2085">
        <f t="shared" si="163"/>
        <v>34</v>
      </c>
      <c r="Q2085" s="12" t="s">
        <v>8323</v>
      </c>
      <c r="R2085" t="s">
        <v>8327</v>
      </c>
      <c r="S2085" s="16">
        <f t="shared" si="164"/>
        <v>41034.72216435185</v>
      </c>
      <c r="T2085" s="16">
        <f t="shared" si="165"/>
        <v>41064.72216435185</v>
      </c>
      <c r="U2085" s="20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7"/>
        <v>108</v>
      </c>
      <c r="P2086">
        <f t="shared" si="163"/>
        <v>70.650000000000006</v>
      </c>
      <c r="Q2086" s="12" t="s">
        <v>8323</v>
      </c>
      <c r="R2086" t="s">
        <v>8327</v>
      </c>
      <c r="S2086" s="16">
        <f t="shared" si="164"/>
        <v>41731.833124999997</v>
      </c>
      <c r="T2086" s="16">
        <f t="shared" si="165"/>
        <v>41763.290972222225</v>
      </c>
      <c r="U2086" s="20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7"/>
        <v>124</v>
      </c>
      <c r="P2087">
        <f t="shared" si="163"/>
        <v>89.3</v>
      </c>
      <c r="Q2087" s="12" t="s">
        <v>8323</v>
      </c>
      <c r="R2087" t="s">
        <v>8327</v>
      </c>
      <c r="S2087" s="16">
        <f t="shared" si="164"/>
        <v>41075.835497685184</v>
      </c>
      <c r="T2087" s="16">
        <f t="shared" si="165"/>
        <v>41105.835497685184</v>
      </c>
      <c r="U2087" s="20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7"/>
        <v>101</v>
      </c>
      <c r="P2088">
        <f t="shared" si="163"/>
        <v>115.09</v>
      </c>
      <c r="Q2088" s="12" t="s">
        <v>8323</v>
      </c>
      <c r="R2088" t="s">
        <v>8327</v>
      </c>
      <c r="S2088" s="16">
        <f t="shared" si="164"/>
        <v>40860.67050925926</v>
      </c>
      <c r="T2088" s="16">
        <f t="shared" si="165"/>
        <v>40891.207638888889</v>
      </c>
      <c r="U2088" s="20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7"/>
        <v>104</v>
      </c>
      <c r="P2089">
        <f t="shared" si="163"/>
        <v>62.12</v>
      </c>
      <c r="Q2089" s="12" t="s">
        <v>8323</v>
      </c>
      <c r="R2089" t="s">
        <v>8327</v>
      </c>
      <c r="S2089" s="16">
        <f t="shared" si="164"/>
        <v>40764.204375000001</v>
      </c>
      <c r="T2089" s="16">
        <f t="shared" si="165"/>
        <v>40794.204375000001</v>
      </c>
      <c r="U2089" s="20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7"/>
        <v>116</v>
      </c>
      <c r="P2090">
        <f t="shared" si="163"/>
        <v>46.2</v>
      </c>
      <c r="Q2090" s="12" t="s">
        <v>8323</v>
      </c>
      <c r="R2090" t="s">
        <v>8327</v>
      </c>
      <c r="S2090" s="16">
        <f t="shared" si="164"/>
        <v>40395.714722222219</v>
      </c>
      <c r="T2090" s="16">
        <f t="shared" si="165"/>
        <v>40432.165972222225</v>
      </c>
      <c r="U2090" s="2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7"/>
        <v>120</v>
      </c>
      <c r="P2091">
        <f t="shared" si="163"/>
        <v>48.55</v>
      </c>
      <c r="Q2091" s="12" t="s">
        <v>8323</v>
      </c>
      <c r="R2091" t="s">
        <v>8327</v>
      </c>
      <c r="S2091" s="16">
        <f t="shared" si="164"/>
        <v>41453.076319444444</v>
      </c>
      <c r="T2091" s="16">
        <f t="shared" si="165"/>
        <v>41488.076319444444</v>
      </c>
      <c r="U2091" s="20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7"/>
        <v>115</v>
      </c>
      <c r="P2092">
        <f t="shared" si="163"/>
        <v>57.52</v>
      </c>
      <c r="Q2092" s="12" t="s">
        <v>8323</v>
      </c>
      <c r="R2092" t="s">
        <v>8327</v>
      </c>
      <c r="S2092" s="16">
        <f t="shared" si="164"/>
        <v>41299.381423611114</v>
      </c>
      <c r="T2092" s="16">
        <f t="shared" si="165"/>
        <v>41329.381423611114</v>
      </c>
      <c r="U2092" s="20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7"/>
        <v>120</v>
      </c>
      <c r="P2093">
        <f t="shared" si="163"/>
        <v>88.15</v>
      </c>
      <c r="Q2093" s="12" t="s">
        <v>8323</v>
      </c>
      <c r="R2093" t="s">
        <v>8327</v>
      </c>
      <c r="S2093" s="16">
        <f t="shared" si="164"/>
        <v>40555.322662037033</v>
      </c>
      <c r="T2093" s="16">
        <f t="shared" si="165"/>
        <v>40603.833333333336</v>
      </c>
      <c r="U2093" s="20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7"/>
        <v>101</v>
      </c>
      <c r="P2094">
        <f t="shared" si="163"/>
        <v>110.49</v>
      </c>
      <c r="Q2094" s="12" t="s">
        <v>8323</v>
      </c>
      <c r="R2094" t="s">
        <v>8327</v>
      </c>
      <c r="S2094" s="16">
        <f t="shared" si="164"/>
        <v>40763.707546296297</v>
      </c>
      <c r="T2094" s="16">
        <f t="shared" si="165"/>
        <v>40823.707546296297</v>
      </c>
      <c r="U2094" s="20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7"/>
        <v>102</v>
      </c>
      <c r="P2095">
        <f t="shared" si="163"/>
        <v>66.83</v>
      </c>
      <c r="Q2095" s="12" t="s">
        <v>8323</v>
      </c>
      <c r="R2095" t="s">
        <v>8327</v>
      </c>
      <c r="S2095" s="16">
        <f t="shared" si="164"/>
        <v>41205.854537037041</v>
      </c>
      <c r="T2095" s="16">
        <f t="shared" si="165"/>
        <v>41265.896203703705</v>
      </c>
      <c r="U2095" s="20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7"/>
        <v>121</v>
      </c>
      <c r="P2096">
        <f t="shared" si="163"/>
        <v>58.6</v>
      </c>
      <c r="Q2096" s="12" t="s">
        <v>8323</v>
      </c>
      <c r="R2096" t="s">
        <v>8327</v>
      </c>
      <c r="S2096" s="16">
        <f t="shared" si="164"/>
        <v>40939.02002314815</v>
      </c>
      <c r="T2096" s="16">
        <f t="shared" si="165"/>
        <v>40973.125</v>
      </c>
      <c r="U2096" s="20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7"/>
        <v>100</v>
      </c>
      <c r="P2097">
        <f t="shared" si="163"/>
        <v>113.64</v>
      </c>
      <c r="Q2097" s="12" t="s">
        <v>8323</v>
      </c>
      <c r="R2097" t="s">
        <v>8327</v>
      </c>
      <c r="S2097" s="16">
        <f t="shared" si="164"/>
        <v>40758.733483796292</v>
      </c>
      <c r="T2097" s="16">
        <f t="shared" si="165"/>
        <v>40818.733483796292</v>
      </c>
      <c r="U2097" s="20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7"/>
        <v>102</v>
      </c>
      <c r="P2098">
        <f t="shared" si="163"/>
        <v>43.57</v>
      </c>
      <c r="Q2098" s="12" t="s">
        <v>8323</v>
      </c>
      <c r="R2098" t="s">
        <v>8327</v>
      </c>
      <c r="S2098" s="16">
        <f t="shared" si="164"/>
        <v>41192.758506944447</v>
      </c>
      <c r="T2098" s="16">
        <f t="shared" si="165"/>
        <v>41208.165972222225</v>
      </c>
      <c r="U2098" s="20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7"/>
        <v>100</v>
      </c>
      <c r="P2099">
        <f t="shared" si="163"/>
        <v>78.95</v>
      </c>
      <c r="Q2099" s="12" t="s">
        <v>8323</v>
      </c>
      <c r="R2099" t="s">
        <v>8327</v>
      </c>
      <c r="S2099" s="16">
        <f t="shared" si="164"/>
        <v>40818.58489583333</v>
      </c>
      <c r="T2099" s="16">
        <f t="shared" si="165"/>
        <v>40878.626562500001</v>
      </c>
      <c r="U2099" s="20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7"/>
        <v>100</v>
      </c>
      <c r="P2100">
        <f t="shared" si="163"/>
        <v>188.13</v>
      </c>
      <c r="Q2100" s="12" t="s">
        <v>8323</v>
      </c>
      <c r="R2100" t="s">
        <v>8327</v>
      </c>
      <c r="S2100" s="16">
        <f t="shared" si="164"/>
        <v>40946.11383101852</v>
      </c>
      <c r="T2100" s="16">
        <f t="shared" si="165"/>
        <v>40976.11383101852</v>
      </c>
      <c r="U2100" s="2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7"/>
        <v>132</v>
      </c>
      <c r="P2101">
        <f t="shared" si="163"/>
        <v>63.03</v>
      </c>
      <c r="Q2101" s="12" t="s">
        <v>8323</v>
      </c>
      <c r="R2101" t="s">
        <v>8327</v>
      </c>
      <c r="S2101" s="16">
        <f t="shared" si="164"/>
        <v>42173.746342592596</v>
      </c>
      <c r="T2101" s="16">
        <f t="shared" si="165"/>
        <v>42187.152777777781</v>
      </c>
      <c r="U2101" s="20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7"/>
        <v>137</v>
      </c>
      <c r="P2102">
        <f t="shared" si="163"/>
        <v>30.37</v>
      </c>
      <c r="Q2102" s="12" t="s">
        <v>8323</v>
      </c>
      <c r="R2102" t="s">
        <v>8327</v>
      </c>
      <c r="S2102" s="16">
        <f t="shared" si="164"/>
        <v>41074.834965277776</v>
      </c>
      <c r="T2102" s="16">
        <f t="shared" si="165"/>
        <v>41090.165972222225</v>
      </c>
      <c r="U2102" s="20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7"/>
        <v>113</v>
      </c>
      <c r="P2103">
        <f t="shared" si="163"/>
        <v>51.48</v>
      </c>
      <c r="Q2103" s="12" t="s">
        <v>8323</v>
      </c>
      <c r="R2103" t="s">
        <v>8327</v>
      </c>
      <c r="S2103" s="16">
        <f t="shared" si="164"/>
        <v>40892.149467592593</v>
      </c>
      <c r="T2103" s="16">
        <f t="shared" si="165"/>
        <v>40952.149467592593</v>
      </c>
      <c r="U2103" s="20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7"/>
        <v>136</v>
      </c>
      <c r="P2104">
        <f t="shared" si="163"/>
        <v>35.79</v>
      </c>
      <c r="Q2104" s="12" t="s">
        <v>8323</v>
      </c>
      <c r="R2104" t="s">
        <v>8327</v>
      </c>
      <c r="S2104" s="16">
        <f t="shared" si="164"/>
        <v>40638.868611111109</v>
      </c>
      <c r="T2104" s="16">
        <f t="shared" si="165"/>
        <v>40668.868611111109</v>
      </c>
      <c r="U2104" s="20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7"/>
        <v>146</v>
      </c>
      <c r="P2105">
        <f t="shared" si="163"/>
        <v>98.82</v>
      </c>
      <c r="Q2105" s="12" t="s">
        <v>8323</v>
      </c>
      <c r="R2105" t="s">
        <v>8327</v>
      </c>
      <c r="S2105" s="16">
        <f t="shared" si="164"/>
        <v>41192.754942129628</v>
      </c>
      <c r="T2105" s="16">
        <f t="shared" si="165"/>
        <v>41222.7966087963</v>
      </c>
      <c r="U2105" s="20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7"/>
        <v>130</v>
      </c>
      <c r="P2106">
        <f t="shared" si="163"/>
        <v>28</v>
      </c>
      <c r="Q2106" s="12" t="s">
        <v>8323</v>
      </c>
      <c r="R2106" t="s">
        <v>8327</v>
      </c>
      <c r="S2106" s="16">
        <f t="shared" si="164"/>
        <v>41394.074467592596</v>
      </c>
      <c r="T2106" s="16">
        <f t="shared" si="165"/>
        <v>41425</v>
      </c>
      <c r="U2106" s="20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7"/>
        <v>254</v>
      </c>
      <c r="P2107">
        <f t="shared" si="163"/>
        <v>51.31</v>
      </c>
      <c r="Q2107" s="12" t="s">
        <v>8323</v>
      </c>
      <c r="R2107" t="s">
        <v>8327</v>
      </c>
      <c r="S2107" s="16">
        <f t="shared" si="164"/>
        <v>41951.788807870369</v>
      </c>
      <c r="T2107" s="16">
        <f t="shared" si="165"/>
        <v>41964.166666666672</v>
      </c>
      <c r="U2107" s="20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7"/>
        <v>107</v>
      </c>
      <c r="P2108">
        <f t="shared" si="163"/>
        <v>53.52</v>
      </c>
      <c r="Q2108" s="12" t="s">
        <v>8323</v>
      </c>
      <c r="R2108" t="s">
        <v>8327</v>
      </c>
      <c r="S2108" s="16">
        <f t="shared" si="164"/>
        <v>41270.21497685185</v>
      </c>
      <c r="T2108" s="16">
        <f t="shared" si="165"/>
        <v>41300.21497685185</v>
      </c>
      <c r="U2108" s="20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7"/>
        <v>108</v>
      </c>
      <c r="P2109">
        <f t="shared" si="163"/>
        <v>37.15</v>
      </c>
      <c r="Q2109" s="12" t="s">
        <v>8323</v>
      </c>
      <c r="R2109" t="s">
        <v>8327</v>
      </c>
      <c r="S2109" s="16">
        <f t="shared" si="164"/>
        <v>41934.71056712963</v>
      </c>
      <c r="T2109" s="16">
        <f t="shared" si="165"/>
        <v>41955.752233796295</v>
      </c>
      <c r="U2109" s="20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7"/>
        <v>107</v>
      </c>
      <c r="P2110">
        <f t="shared" si="163"/>
        <v>89.9</v>
      </c>
      <c r="Q2110" s="12" t="s">
        <v>8323</v>
      </c>
      <c r="R2110" t="s">
        <v>8327</v>
      </c>
      <c r="S2110" s="16">
        <f t="shared" si="164"/>
        <v>41135.175694444442</v>
      </c>
      <c r="T2110" s="16">
        <f t="shared" si="165"/>
        <v>41162.163194444445</v>
      </c>
      <c r="U2110" s="2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7"/>
        <v>107</v>
      </c>
      <c r="P2111">
        <f t="shared" si="163"/>
        <v>106.53</v>
      </c>
      <c r="Q2111" s="12" t="s">
        <v>8323</v>
      </c>
      <c r="R2111" t="s">
        <v>8327</v>
      </c>
      <c r="S2111" s="16">
        <f t="shared" si="164"/>
        <v>42160.708530092597</v>
      </c>
      <c r="T2111" s="16">
        <f t="shared" si="165"/>
        <v>42190.708530092597</v>
      </c>
      <c r="U2111" s="20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7"/>
        <v>100</v>
      </c>
      <c r="P2112">
        <f t="shared" si="163"/>
        <v>52.82</v>
      </c>
      <c r="Q2112" s="12" t="s">
        <v>8323</v>
      </c>
      <c r="R2112" t="s">
        <v>8327</v>
      </c>
      <c r="S2112" s="16">
        <f t="shared" si="164"/>
        <v>41759.670937499999</v>
      </c>
      <c r="T2112" s="16">
        <f t="shared" si="165"/>
        <v>41787.207638888889</v>
      </c>
      <c r="U2112" s="20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7"/>
        <v>107</v>
      </c>
      <c r="P2113">
        <f t="shared" si="163"/>
        <v>54.62</v>
      </c>
      <c r="Q2113" s="12" t="s">
        <v>8323</v>
      </c>
      <c r="R2113" t="s">
        <v>8327</v>
      </c>
      <c r="S2113" s="16">
        <f t="shared" si="164"/>
        <v>40703.197048611109</v>
      </c>
      <c r="T2113" s="16">
        <f t="shared" si="165"/>
        <v>40770.041666666664</v>
      </c>
      <c r="U2113" s="20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7"/>
        <v>100</v>
      </c>
      <c r="P2114">
        <f t="shared" si="163"/>
        <v>27.27</v>
      </c>
      <c r="Q2114" s="12" t="s">
        <v>8323</v>
      </c>
      <c r="R2114" t="s">
        <v>8327</v>
      </c>
      <c r="S2114" s="16">
        <f t="shared" si="164"/>
        <v>41365.928159722222</v>
      </c>
      <c r="T2114" s="16">
        <f t="shared" si="165"/>
        <v>41379.928159722222</v>
      </c>
      <c r="U2114" s="20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7"/>
        <v>105</v>
      </c>
      <c r="P2115">
        <f t="shared" ref="P2115:P2178" si="168">IFERROR(ROUND(E2115/L2115, 2), 0)</f>
        <v>68.599999999999994</v>
      </c>
      <c r="Q2115" s="12" t="s">
        <v>8323</v>
      </c>
      <c r="R2115" t="s">
        <v>8327</v>
      </c>
      <c r="S2115" s="16">
        <f t="shared" ref="S2115:S2178" si="169">(((J2115/60)/60)/24)+DATE(1970,1,1)</f>
        <v>41870.86546296296</v>
      </c>
      <c r="T2115" s="16">
        <f t="shared" ref="T2115:T2178" si="170">(((I2115/60)/60)/24)+DATE(1970,1,1)</f>
        <v>41905.86546296296</v>
      </c>
      <c r="U2115" s="20">
        <f t="shared" ref="U2115:U2178" si="17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7"/>
        <v>105</v>
      </c>
      <c r="P2116">
        <f t="shared" si="168"/>
        <v>35.61</v>
      </c>
      <c r="Q2116" s="12" t="s">
        <v>8323</v>
      </c>
      <c r="R2116" t="s">
        <v>8327</v>
      </c>
      <c r="S2116" s="16">
        <f t="shared" si="169"/>
        <v>40458.815625000003</v>
      </c>
      <c r="T2116" s="16">
        <f t="shared" si="170"/>
        <v>40521.207638888889</v>
      </c>
      <c r="U2116" s="20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7"/>
        <v>226</v>
      </c>
      <c r="P2117">
        <f t="shared" si="168"/>
        <v>94.03</v>
      </c>
      <c r="Q2117" s="12" t="s">
        <v>8323</v>
      </c>
      <c r="R2117" t="s">
        <v>8327</v>
      </c>
      <c r="S2117" s="16">
        <f t="shared" si="169"/>
        <v>40564.081030092595</v>
      </c>
      <c r="T2117" s="16">
        <f t="shared" si="170"/>
        <v>40594.081030092595</v>
      </c>
      <c r="U2117" s="20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7"/>
        <v>101</v>
      </c>
      <c r="P2118">
        <f t="shared" si="168"/>
        <v>526.46</v>
      </c>
      <c r="Q2118" s="12" t="s">
        <v>8323</v>
      </c>
      <c r="R2118" t="s">
        <v>8327</v>
      </c>
      <c r="S2118" s="16">
        <f t="shared" si="169"/>
        <v>41136.777812500004</v>
      </c>
      <c r="T2118" s="16">
        <f t="shared" si="170"/>
        <v>41184.777812500004</v>
      </c>
      <c r="U2118" s="20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7"/>
        <v>148</v>
      </c>
      <c r="P2119">
        <f t="shared" si="168"/>
        <v>50.66</v>
      </c>
      <c r="Q2119" s="12" t="s">
        <v>8323</v>
      </c>
      <c r="R2119" t="s">
        <v>8327</v>
      </c>
      <c r="S2119" s="16">
        <f t="shared" si="169"/>
        <v>42290.059594907405</v>
      </c>
      <c r="T2119" s="16">
        <f t="shared" si="170"/>
        <v>42304.207638888889</v>
      </c>
      <c r="U2119" s="20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7"/>
        <v>135</v>
      </c>
      <c r="P2120">
        <f t="shared" si="168"/>
        <v>79.180000000000007</v>
      </c>
      <c r="Q2120" s="12" t="s">
        <v>8323</v>
      </c>
      <c r="R2120" t="s">
        <v>8327</v>
      </c>
      <c r="S2120" s="16">
        <f t="shared" si="169"/>
        <v>40718.839537037034</v>
      </c>
      <c r="T2120" s="16">
        <f t="shared" si="170"/>
        <v>40748.839537037034</v>
      </c>
      <c r="U2120" s="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7"/>
        <v>101</v>
      </c>
      <c r="P2121">
        <f t="shared" si="168"/>
        <v>91.59</v>
      </c>
      <c r="Q2121" s="12" t="s">
        <v>8323</v>
      </c>
      <c r="R2121" t="s">
        <v>8327</v>
      </c>
      <c r="S2121" s="16">
        <f t="shared" si="169"/>
        <v>41107.130150462966</v>
      </c>
      <c r="T2121" s="16">
        <f t="shared" si="170"/>
        <v>41137.130150462966</v>
      </c>
      <c r="U2121" s="20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7"/>
        <v>101</v>
      </c>
      <c r="P2122">
        <f t="shared" si="168"/>
        <v>116.96</v>
      </c>
      <c r="Q2122" s="12" t="s">
        <v>8323</v>
      </c>
      <c r="R2122" t="s">
        <v>8327</v>
      </c>
      <c r="S2122" s="16">
        <f t="shared" si="169"/>
        <v>41591.964537037034</v>
      </c>
      <c r="T2122" s="16">
        <f t="shared" si="170"/>
        <v>41640.964537037034</v>
      </c>
      <c r="U2122" s="20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7"/>
        <v>1</v>
      </c>
      <c r="P2123">
        <f t="shared" si="168"/>
        <v>28.4</v>
      </c>
      <c r="Q2123" s="12" t="s">
        <v>8331</v>
      </c>
      <c r="R2123" t="s">
        <v>8332</v>
      </c>
      <c r="S2123" s="16">
        <f t="shared" si="169"/>
        <v>42716.7424537037</v>
      </c>
      <c r="T2123" s="16">
        <f t="shared" si="170"/>
        <v>42746.7424537037</v>
      </c>
      <c r="U2123" s="20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7"/>
        <v>0</v>
      </c>
      <c r="P2124">
        <f t="shared" si="168"/>
        <v>103.33</v>
      </c>
      <c r="Q2124" s="12" t="s">
        <v>8331</v>
      </c>
      <c r="R2124" t="s">
        <v>8332</v>
      </c>
      <c r="S2124" s="16">
        <f t="shared" si="169"/>
        <v>42712.300567129627</v>
      </c>
      <c r="T2124" s="16">
        <f t="shared" si="170"/>
        <v>42742.300567129627</v>
      </c>
      <c r="U2124" s="20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7"/>
        <v>10</v>
      </c>
      <c r="P2125">
        <f t="shared" si="168"/>
        <v>10</v>
      </c>
      <c r="Q2125" s="12" t="s">
        <v>8331</v>
      </c>
      <c r="R2125" t="s">
        <v>8332</v>
      </c>
      <c r="S2125" s="16">
        <f t="shared" si="169"/>
        <v>40198.424849537041</v>
      </c>
      <c r="T2125" s="16">
        <f t="shared" si="170"/>
        <v>40252.290972222225</v>
      </c>
      <c r="U2125" s="20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7"/>
        <v>10</v>
      </c>
      <c r="P2126">
        <f t="shared" si="168"/>
        <v>23</v>
      </c>
      <c r="Q2126" s="12" t="s">
        <v>8331</v>
      </c>
      <c r="R2126" t="s">
        <v>8332</v>
      </c>
      <c r="S2126" s="16">
        <f t="shared" si="169"/>
        <v>40464.028182870366</v>
      </c>
      <c r="T2126" s="16">
        <f t="shared" si="170"/>
        <v>40512.208333333336</v>
      </c>
      <c r="U2126" s="20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7"/>
        <v>1</v>
      </c>
      <c r="P2127">
        <f t="shared" si="168"/>
        <v>31.56</v>
      </c>
      <c r="Q2127" s="12" t="s">
        <v>8331</v>
      </c>
      <c r="R2127" t="s">
        <v>8332</v>
      </c>
      <c r="S2127" s="16">
        <f t="shared" si="169"/>
        <v>42191.023530092592</v>
      </c>
      <c r="T2127" s="16">
        <f t="shared" si="170"/>
        <v>42221.023530092592</v>
      </c>
      <c r="U2127" s="20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7"/>
        <v>0</v>
      </c>
      <c r="P2128">
        <f t="shared" si="168"/>
        <v>5</v>
      </c>
      <c r="Q2128" s="12" t="s">
        <v>8331</v>
      </c>
      <c r="R2128" t="s">
        <v>8332</v>
      </c>
      <c r="S2128" s="16">
        <f t="shared" si="169"/>
        <v>41951.973229166666</v>
      </c>
      <c r="T2128" s="16">
        <f t="shared" si="170"/>
        <v>41981.973229166666</v>
      </c>
      <c r="U2128" s="20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7"/>
        <v>29</v>
      </c>
      <c r="P2129">
        <f t="shared" si="168"/>
        <v>34.22</v>
      </c>
      <c r="Q2129" s="12" t="s">
        <v>8331</v>
      </c>
      <c r="R2129" t="s">
        <v>8332</v>
      </c>
      <c r="S2129" s="16">
        <f t="shared" si="169"/>
        <v>42045.50535879629</v>
      </c>
      <c r="T2129" s="16">
        <f t="shared" si="170"/>
        <v>42075.463692129633</v>
      </c>
      <c r="U2129" s="20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7"/>
        <v>0</v>
      </c>
      <c r="P2130">
        <f t="shared" si="168"/>
        <v>25</v>
      </c>
      <c r="Q2130" s="12" t="s">
        <v>8331</v>
      </c>
      <c r="R2130" t="s">
        <v>8332</v>
      </c>
      <c r="S2130" s="16">
        <f t="shared" si="169"/>
        <v>41843.772789351853</v>
      </c>
      <c r="T2130" s="16">
        <f t="shared" si="170"/>
        <v>41903.772789351853</v>
      </c>
      <c r="U2130" s="2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7"/>
        <v>12</v>
      </c>
      <c r="P2131">
        <f t="shared" si="168"/>
        <v>19.670000000000002</v>
      </c>
      <c r="Q2131" s="12" t="s">
        <v>8331</v>
      </c>
      <c r="R2131" t="s">
        <v>8332</v>
      </c>
      <c r="S2131" s="16">
        <f t="shared" si="169"/>
        <v>42409.024305555555</v>
      </c>
      <c r="T2131" s="16">
        <f t="shared" si="170"/>
        <v>42439.024305555555</v>
      </c>
      <c r="U2131" s="20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7"/>
        <v>0</v>
      </c>
      <c r="P2132">
        <f t="shared" si="168"/>
        <v>21.25</v>
      </c>
      <c r="Q2132" s="12" t="s">
        <v>8331</v>
      </c>
      <c r="R2132" t="s">
        <v>8332</v>
      </c>
      <c r="S2132" s="16">
        <f t="shared" si="169"/>
        <v>41832.086377314816</v>
      </c>
      <c r="T2132" s="16">
        <f t="shared" si="170"/>
        <v>41867.086377314816</v>
      </c>
      <c r="U2132" s="20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7"/>
        <v>5</v>
      </c>
      <c r="P2133">
        <f t="shared" si="168"/>
        <v>8.33</v>
      </c>
      <c r="Q2133" s="12" t="s">
        <v>8331</v>
      </c>
      <c r="R2133" t="s">
        <v>8332</v>
      </c>
      <c r="S2133" s="16">
        <f t="shared" si="169"/>
        <v>42167.207071759258</v>
      </c>
      <c r="T2133" s="16">
        <f t="shared" si="170"/>
        <v>42197.207071759258</v>
      </c>
      <c r="U2133" s="20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7"/>
        <v>2</v>
      </c>
      <c r="P2134">
        <f t="shared" si="168"/>
        <v>21.34</v>
      </c>
      <c r="Q2134" s="12" t="s">
        <v>8331</v>
      </c>
      <c r="R2134" t="s">
        <v>8332</v>
      </c>
      <c r="S2134" s="16">
        <f t="shared" si="169"/>
        <v>41643.487175925926</v>
      </c>
      <c r="T2134" s="16">
        <f t="shared" si="170"/>
        <v>41673.487175925926</v>
      </c>
      <c r="U2134" s="20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7"/>
        <v>2</v>
      </c>
      <c r="P2135">
        <f t="shared" si="168"/>
        <v>5.33</v>
      </c>
      <c r="Q2135" s="12" t="s">
        <v>8331</v>
      </c>
      <c r="R2135" t="s">
        <v>8332</v>
      </c>
      <c r="S2135" s="16">
        <f t="shared" si="169"/>
        <v>40619.097210648149</v>
      </c>
      <c r="T2135" s="16">
        <f t="shared" si="170"/>
        <v>40657.290972222225</v>
      </c>
      <c r="U2135" s="20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7"/>
        <v>2</v>
      </c>
      <c r="P2136">
        <f t="shared" si="168"/>
        <v>34.67</v>
      </c>
      <c r="Q2136" s="12" t="s">
        <v>8331</v>
      </c>
      <c r="R2136" t="s">
        <v>8332</v>
      </c>
      <c r="S2136" s="16">
        <f t="shared" si="169"/>
        <v>41361.886469907404</v>
      </c>
      <c r="T2136" s="16">
        <f t="shared" si="170"/>
        <v>41391.886469907404</v>
      </c>
      <c r="U2136" s="20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7"/>
        <v>10</v>
      </c>
      <c r="P2137">
        <f t="shared" si="168"/>
        <v>21.73</v>
      </c>
      <c r="Q2137" s="12" t="s">
        <v>8331</v>
      </c>
      <c r="R2137" t="s">
        <v>8332</v>
      </c>
      <c r="S2137" s="16">
        <f t="shared" si="169"/>
        <v>41156.963344907403</v>
      </c>
      <c r="T2137" s="16">
        <f t="shared" si="170"/>
        <v>41186.963344907403</v>
      </c>
      <c r="U2137" s="20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7"/>
        <v>0</v>
      </c>
      <c r="P2138">
        <f t="shared" si="168"/>
        <v>11.92</v>
      </c>
      <c r="Q2138" s="12" t="s">
        <v>8331</v>
      </c>
      <c r="R2138" t="s">
        <v>8332</v>
      </c>
      <c r="S2138" s="16">
        <f t="shared" si="169"/>
        <v>41536.509097222224</v>
      </c>
      <c r="T2138" s="16">
        <f t="shared" si="170"/>
        <v>41566.509097222224</v>
      </c>
      <c r="U2138" s="20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7"/>
        <v>28</v>
      </c>
      <c r="P2139">
        <f t="shared" si="168"/>
        <v>26.6</v>
      </c>
      <c r="Q2139" s="12" t="s">
        <v>8331</v>
      </c>
      <c r="R2139" t="s">
        <v>8332</v>
      </c>
      <c r="S2139" s="16">
        <f t="shared" si="169"/>
        <v>41948.771168981482</v>
      </c>
      <c r="T2139" s="16">
        <f t="shared" si="170"/>
        <v>41978.771168981482</v>
      </c>
      <c r="U2139" s="20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7"/>
        <v>13</v>
      </c>
      <c r="P2140">
        <f t="shared" si="168"/>
        <v>10.67</v>
      </c>
      <c r="Q2140" s="12" t="s">
        <v>8331</v>
      </c>
      <c r="R2140" t="s">
        <v>8332</v>
      </c>
      <c r="S2140" s="16">
        <f t="shared" si="169"/>
        <v>41557.013182870374</v>
      </c>
      <c r="T2140" s="16">
        <f t="shared" si="170"/>
        <v>41587.054849537039</v>
      </c>
      <c r="U2140" s="2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7"/>
        <v>5</v>
      </c>
      <c r="P2141">
        <f t="shared" si="168"/>
        <v>29.04</v>
      </c>
      <c r="Q2141" s="12" t="s">
        <v>8331</v>
      </c>
      <c r="R2141" t="s">
        <v>8332</v>
      </c>
      <c r="S2141" s="16">
        <f t="shared" si="169"/>
        <v>42647.750092592592</v>
      </c>
      <c r="T2141" s="16">
        <f t="shared" si="170"/>
        <v>42677.750092592592</v>
      </c>
      <c r="U2141" s="20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7"/>
        <v>0</v>
      </c>
      <c r="P2142">
        <f t="shared" si="168"/>
        <v>50.91</v>
      </c>
      <c r="Q2142" s="12" t="s">
        <v>8331</v>
      </c>
      <c r="R2142" t="s">
        <v>8332</v>
      </c>
      <c r="S2142" s="16">
        <f t="shared" si="169"/>
        <v>41255.833611111113</v>
      </c>
      <c r="T2142" s="16">
        <f t="shared" si="170"/>
        <v>41285.833611111113</v>
      </c>
      <c r="U2142" s="20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7"/>
        <v>0</v>
      </c>
      <c r="P2143">
        <f t="shared" si="168"/>
        <v>0</v>
      </c>
      <c r="Q2143" s="12" t="s">
        <v>8331</v>
      </c>
      <c r="R2143" t="s">
        <v>8332</v>
      </c>
      <c r="S2143" s="16">
        <f t="shared" si="169"/>
        <v>41927.235636574071</v>
      </c>
      <c r="T2143" s="16">
        <f t="shared" si="170"/>
        <v>41957.277303240742</v>
      </c>
      <c r="U2143" s="20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7"/>
        <v>6</v>
      </c>
      <c r="P2144">
        <f t="shared" si="168"/>
        <v>50.08</v>
      </c>
      <c r="Q2144" s="12" t="s">
        <v>8331</v>
      </c>
      <c r="R2144" t="s">
        <v>8332</v>
      </c>
      <c r="S2144" s="16">
        <f t="shared" si="169"/>
        <v>42340.701504629629</v>
      </c>
      <c r="T2144" s="16">
        <f t="shared" si="170"/>
        <v>42368.701504629629</v>
      </c>
      <c r="U2144" s="20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7"/>
        <v>11</v>
      </c>
      <c r="P2145">
        <f t="shared" si="168"/>
        <v>45</v>
      </c>
      <c r="Q2145" s="12" t="s">
        <v>8331</v>
      </c>
      <c r="R2145" t="s">
        <v>8332</v>
      </c>
      <c r="S2145" s="16">
        <f t="shared" si="169"/>
        <v>40332.886712962965</v>
      </c>
      <c r="T2145" s="16">
        <f t="shared" si="170"/>
        <v>40380.791666666664</v>
      </c>
      <c r="U2145" s="20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ref="O2146:O2209" si="172">ROUND(E2146/D2146 * 100,0)</f>
        <v>2</v>
      </c>
      <c r="P2146">
        <f t="shared" si="168"/>
        <v>25.29</v>
      </c>
      <c r="Q2146" s="12" t="s">
        <v>8331</v>
      </c>
      <c r="R2146" t="s">
        <v>8332</v>
      </c>
      <c r="S2146" s="16">
        <f t="shared" si="169"/>
        <v>41499.546759259261</v>
      </c>
      <c r="T2146" s="16">
        <f t="shared" si="170"/>
        <v>41531.546759259261</v>
      </c>
      <c r="U2146" s="20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2"/>
        <v>30</v>
      </c>
      <c r="P2147">
        <f t="shared" si="168"/>
        <v>51.29</v>
      </c>
      <c r="Q2147" s="12" t="s">
        <v>8331</v>
      </c>
      <c r="R2147" t="s">
        <v>8332</v>
      </c>
      <c r="S2147" s="16">
        <f t="shared" si="169"/>
        <v>41575.237430555557</v>
      </c>
      <c r="T2147" s="16">
        <f t="shared" si="170"/>
        <v>41605.279097222221</v>
      </c>
      <c r="U2147" s="20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2"/>
        <v>0</v>
      </c>
      <c r="P2148">
        <f t="shared" si="168"/>
        <v>1</v>
      </c>
      <c r="Q2148" s="12" t="s">
        <v>8331</v>
      </c>
      <c r="R2148" t="s">
        <v>8332</v>
      </c>
      <c r="S2148" s="16">
        <f t="shared" si="169"/>
        <v>42397.679513888885</v>
      </c>
      <c r="T2148" s="16">
        <f t="shared" si="170"/>
        <v>42411.679513888885</v>
      </c>
      <c r="U2148" s="20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2"/>
        <v>1</v>
      </c>
      <c r="P2149">
        <f t="shared" si="168"/>
        <v>49.38</v>
      </c>
      <c r="Q2149" s="12" t="s">
        <v>8331</v>
      </c>
      <c r="R2149" t="s">
        <v>8332</v>
      </c>
      <c r="S2149" s="16">
        <f t="shared" si="169"/>
        <v>41927.295694444445</v>
      </c>
      <c r="T2149" s="16">
        <f t="shared" si="170"/>
        <v>41959.337361111116</v>
      </c>
      <c r="U2149" s="20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2"/>
        <v>2</v>
      </c>
      <c r="P2150">
        <f t="shared" si="168"/>
        <v>1</v>
      </c>
      <c r="Q2150" s="12" t="s">
        <v>8331</v>
      </c>
      <c r="R2150" t="s">
        <v>8332</v>
      </c>
      <c r="S2150" s="16">
        <f t="shared" si="169"/>
        <v>42066.733587962968</v>
      </c>
      <c r="T2150" s="16">
        <f t="shared" si="170"/>
        <v>42096.691921296297</v>
      </c>
      <c r="U2150" s="2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2"/>
        <v>0</v>
      </c>
      <c r="P2151">
        <f t="shared" si="168"/>
        <v>0</v>
      </c>
      <c r="Q2151" s="12" t="s">
        <v>8331</v>
      </c>
      <c r="R2151" t="s">
        <v>8332</v>
      </c>
      <c r="S2151" s="16">
        <f t="shared" si="169"/>
        <v>40355.024953703702</v>
      </c>
      <c r="T2151" s="16">
        <f t="shared" si="170"/>
        <v>40390</v>
      </c>
      <c r="U2151" s="20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2"/>
        <v>1</v>
      </c>
      <c r="P2152">
        <f t="shared" si="168"/>
        <v>101.25</v>
      </c>
      <c r="Q2152" s="12" t="s">
        <v>8331</v>
      </c>
      <c r="R2152" t="s">
        <v>8332</v>
      </c>
      <c r="S2152" s="16">
        <f t="shared" si="169"/>
        <v>42534.284710648149</v>
      </c>
      <c r="T2152" s="16">
        <f t="shared" si="170"/>
        <v>42564.284710648149</v>
      </c>
      <c r="U2152" s="20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2"/>
        <v>0</v>
      </c>
      <c r="P2153">
        <f t="shared" si="168"/>
        <v>19.670000000000002</v>
      </c>
      <c r="Q2153" s="12" t="s">
        <v>8331</v>
      </c>
      <c r="R2153" t="s">
        <v>8332</v>
      </c>
      <c r="S2153" s="16">
        <f t="shared" si="169"/>
        <v>42520.847384259265</v>
      </c>
      <c r="T2153" s="16">
        <f t="shared" si="170"/>
        <v>42550.847384259265</v>
      </c>
      <c r="U2153" s="20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2"/>
        <v>0</v>
      </c>
      <c r="P2154">
        <f t="shared" si="168"/>
        <v>12.5</v>
      </c>
      <c r="Q2154" s="12" t="s">
        <v>8331</v>
      </c>
      <c r="R2154" t="s">
        <v>8332</v>
      </c>
      <c r="S2154" s="16">
        <f t="shared" si="169"/>
        <v>41683.832280092596</v>
      </c>
      <c r="T2154" s="16">
        <f t="shared" si="170"/>
        <v>41713.790613425925</v>
      </c>
      <c r="U2154" s="20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2"/>
        <v>0</v>
      </c>
      <c r="P2155">
        <f t="shared" si="168"/>
        <v>8.5</v>
      </c>
      <c r="Q2155" s="12" t="s">
        <v>8331</v>
      </c>
      <c r="R2155" t="s">
        <v>8332</v>
      </c>
      <c r="S2155" s="16">
        <f t="shared" si="169"/>
        <v>41974.911087962959</v>
      </c>
      <c r="T2155" s="16">
        <f t="shared" si="170"/>
        <v>42014.332638888889</v>
      </c>
      <c r="U2155" s="20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2"/>
        <v>1</v>
      </c>
      <c r="P2156">
        <f t="shared" si="168"/>
        <v>1</v>
      </c>
      <c r="Q2156" s="12" t="s">
        <v>8331</v>
      </c>
      <c r="R2156" t="s">
        <v>8332</v>
      </c>
      <c r="S2156" s="16">
        <f t="shared" si="169"/>
        <v>41647.632256944446</v>
      </c>
      <c r="T2156" s="16">
        <f t="shared" si="170"/>
        <v>41667.632256944446</v>
      </c>
      <c r="U2156" s="20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2"/>
        <v>2</v>
      </c>
      <c r="P2157">
        <f t="shared" si="168"/>
        <v>23</v>
      </c>
      <c r="Q2157" s="12" t="s">
        <v>8331</v>
      </c>
      <c r="R2157" t="s">
        <v>8332</v>
      </c>
      <c r="S2157" s="16">
        <f t="shared" si="169"/>
        <v>42430.747511574074</v>
      </c>
      <c r="T2157" s="16">
        <f t="shared" si="170"/>
        <v>42460.70584490741</v>
      </c>
      <c r="U2157" s="20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2"/>
        <v>3</v>
      </c>
      <c r="P2158">
        <f t="shared" si="168"/>
        <v>17.989999999999998</v>
      </c>
      <c r="Q2158" s="12" t="s">
        <v>8331</v>
      </c>
      <c r="R2158" t="s">
        <v>8332</v>
      </c>
      <c r="S2158" s="16">
        <f t="shared" si="169"/>
        <v>41488.85423611111</v>
      </c>
      <c r="T2158" s="16">
        <f t="shared" si="170"/>
        <v>41533.85423611111</v>
      </c>
      <c r="U2158" s="20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2"/>
        <v>28</v>
      </c>
      <c r="P2159">
        <f t="shared" si="168"/>
        <v>370.95</v>
      </c>
      <c r="Q2159" s="12" t="s">
        <v>8331</v>
      </c>
      <c r="R2159" t="s">
        <v>8332</v>
      </c>
      <c r="S2159" s="16">
        <f t="shared" si="169"/>
        <v>42694.98128472222</v>
      </c>
      <c r="T2159" s="16">
        <f t="shared" si="170"/>
        <v>42727.332638888889</v>
      </c>
      <c r="U2159" s="20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2"/>
        <v>7</v>
      </c>
      <c r="P2160">
        <f t="shared" si="168"/>
        <v>63.57</v>
      </c>
      <c r="Q2160" s="12" t="s">
        <v>8331</v>
      </c>
      <c r="R2160" t="s">
        <v>8332</v>
      </c>
      <c r="S2160" s="16">
        <f t="shared" si="169"/>
        <v>41264.853865740741</v>
      </c>
      <c r="T2160" s="16">
        <f t="shared" si="170"/>
        <v>41309.853865740741</v>
      </c>
      <c r="U2160" s="2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2"/>
        <v>1</v>
      </c>
      <c r="P2161">
        <f t="shared" si="168"/>
        <v>13</v>
      </c>
      <c r="Q2161" s="12" t="s">
        <v>8331</v>
      </c>
      <c r="R2161" t="s">
        <v>8332</v>
      </c>
      <c r="S2161" s="16">
        <f t="shared" si="169"/>
        <v>40710.731180555551</v>
      </c>
      <c r="T2161" s="16">
        <f t="shared" si="170"/>
        <v>40740.731180555551</v>
      </c>
      <c r="U2161" s="20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2"/>
        <v>1</v>
      </c>
      <c r="P2162">
        <f t="shared" si="168"/>
        <v>5.31</v>
      </c>
      <c r="Q2162" s="12" t="s">
        <v>8331</v>
      </c>
      <c r="R2162" t="s">
        <v>8332</v>
      </c>
      <c r="S2162" s="16">
        <f t="shared" si="169"/>
        <v>41018.711863425924</v>
      </c>
      <c r="T2162" s="16">
        <f t="shared" si="170"/>
        <v>41048.711863425924</v>
      </c>
      <c r="U2162" s="20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2"/>
        <v>116</v>
      </c>
      <c r="P2163">
        <f t="shared" si="168"/>
        <v>35.619999999999997</v>
      </c>
      <c r="Q2163" s="12" t="s">
        <v>8323</v>
      </c>
      <c r="R2163" t="s">
        <v>8324</v>
      </c>
      <c r="S2163" s="16">
        <f t="shared" si="169"/>
        <v>42240.852534722217</v>
      </c>
      <c r="T2163" s="16">
        <f t="shared" si="170"/>
        <v>42270.852534722217</v>
      </c>
      <c r="U2163" s="20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2"/>
        <v>112</v>
      </c>
      <c r="P2164">
        <f t="shared" si="168"/>
        <v>87.1</v>
      </c>
      <c r="Q2164" s="12" t="s">
        <v>8323</v>
      </c>
      <c r="R2164" t="s">
        <v>8324</v>
      </c>
      <c r="S2164" s="16">
        <f t="shared" si="169"/>
        <v>41813.766099537039</v>
      </c>
      <c r="T2164" s="16">
        <f t="shared" si="170"/>
        <v>41844.766099537039</v>
      </c>
      <c r="U2164" s="20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2"/>
        <v>132</v>
      </c>
      <c r="P2165">
        <f t="shared" si="168"/>
        <v>75.11</v>
      </c>
      <c r="Q2165" s="12" t="s">
        <v>8323</v>
      </c>
      <c r="R2165" t="s">
        <v>8324</v>
      </c>
      <c r="S2165" s="16">
        <f t="shared" si="169"/>
        <v>42111.899537037039</v>
      </c>
      <c r="T2165" s="16">
        <f t="shared" si="170"/>
        <v>42163.159722222219</v>
      </c>
      <c r="U2165" s="20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2"/>
        <v>103</v>
      </c>
      <c r="P2166">
        <f t="shared" si="168"/>
        <v>68.010000000000005</v>
      </c>
      <c r="Q2166" s="12" t="s">
        <v>8323</v>
      </c>
      <c r="R2166" t="s">
        <v>8324</v>
      </c>
      <c r="S2166" s="16">
        <f t="shared" si="169"/>
        <v>42515.71775462963</v>
      </c>
      <c r="T2166" s="16">
        <f t="shared" si="170"/>
        <v>42546.165972222225</v>
      </c>
      <c r="U2166" s="20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2"/>
        <v>139</v>
      </c>
      <c r="P2167">
        <f t="shared" si="168"/>
        <v>29.62</v>
      </c>
      <c r="Q2167" s="12" t="s">
        <v>8323</v>
      </c>
      <c r="R2167" t="s">
        <v>8324</v>
      </c>
      <c r="S2167" s="16">
        <f t="shared" si="169"/>
        <v>42438.667071759264</v>
      </c>
      <c r="T2167" s="16">
        <f t="shared" si="170"/>
        <v>42468.625405092593</v>
      </c>
      <c r="U2167" s="20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2"/>
        <v>147</v>
      </c>
      <c r="P2168">
        <f t="shared" si="168"/>
        <v>91.63</v>
      </c>
      <c r="Q2168" s="12" t="s">
        <v>8323</v>
      </c>
      <c r="R2168" t="s">
        <v>8324</v>
      </c>
      <c r="S2168" s="16">
        <f t="shared" si="169"/>
        <v>41933.838171296295</v>
      </c>
      <c r="T2168" s="16">
        <f t="shared" si="170"/>
        <v>41978.879837962959</v>
      </c>
      <c r="U2168" s="20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2"/>
        <v>120</v>
      </c>
      <c r="P2169">
        <f t="shared" si="168"/>
        <v>22.5</v>
      </c>
      <c r="Q2169" s="12" t="s">
        <v>8323</v>
      </c>
      <c r="R2169" t="s">
        <v>8324</v>
      </c>
      <c r="S2169" s="16">
        <f t="shared" si="169"/>
        <v>41153.066400462965</v>
      </c>
      <c r="T2169" s="16">
        <f t="shared" si="170"/>
        <v>41167.066400462965</v>
      </c>
      <c r="U2169" s="20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2"/>
        <v>122</v>
      </c>
      <c r="P2170">
        <f t="shared" si="168"/>
        <v>64.37</v>
      </c>
      <c r="Q2170" s="12" t="s">
        <v>8323</v>
      </c>
      <c r="R2170" t="s">
        <v>8324</v>
      </c>
      <c r="S2170" s="16">
        <f t="shared" si="169"/>
        <v>42745.600243055553</v>
      </c>
      <c r="T2170" s="16">
        <f t="shared" si="170"/>
        <v>42776.208333333328</v>
      </c>
      <c r="U2170" s="2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2"/>
        <v>100</v>
      </c>
      <c r="P2171">
        <f t="shared" si="168"/>
        <v>21.86</v>
      </c>
      <c r="Q2171" s="12" t="s">
        <v>8323</v>
      </c>
      <c r="R2171" t="s">
        <v>8324</v>
      </c>
      <c r="S2171" s="16">
        <f t="shared" si="169"/>
        <v>42793.700821759259</v>
      </c>
      <c r="T2171" s="16">
        <f t="shared" si="170"/>
        <v>42796.700821759259</v>
      </c>
      <c r="U2171" s="20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2"/>
        <v>181</v>
      </c>
      <c r="P2172">
        <f t="shared" si="168"/>
        <v>33.32</v>
      </c>
      <c r="Q2172" s="12" t="s">
        <v>8323</v>
      </c>
      <c r="R2172" t="s">
        <v>8324</v>
      </c>
      <c r="S2172" s="16">
        <f t="shared" si="169"/>
        <v>42198.750254629631</v>
      </c>
      <c r="T2172" s="16">
        <f t="shared" si="170"/>
        <v>42238.750254629631</v>
      </c>
      <c r="U2172" s="20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2"/>
        <v>106</v>
      </c>
      <c r="P2173">
        <f t="shared" si="168"/>
        <v>90.28</v>
      </c>
      <c r="Q2173" s="12" t="s">
        <v>8323</v>
      </c>
      <c r="R2173" t="s">
        <v>8324</v>
      </c>
      <c r="S2173" s="16">
        <f t="shared" si="169"/>
        <v>42141.95711805555</v>
      </c>
      <c r="T2173" s="16">
        <f t="shared" si="170"/>
        <v>42177.208333333328</v>
      </c>
      <c r="U2173" s="20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2"/>
        <v>100</v>
      </c>
      <c r="P2174">
        <f t="shared" si="168"/>
        <v>76.92</v>
      </c>
      <c r="Q2174" s="12" t="s">
        <v>8323</v>
      </c>
      <c r="R2174" t="s">
        <v>8324</v>
      </c>
      <c r="S2174" s="16">
        <f t="shared" si="169"/>
        <v>42082.580092592587</v>
      </c>
      <c r="T2174" s="16">
        <f t="shared" si="170"/>
        <v>42112.580092592587</v>
      </c>
      <c r="U2174" s="20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2"/>
        <v>127</v>
      </c>
      <c r="P2175">
        <f t="shared" si="168"/>
        <v>59.23</v>
      </c>
      <c r="Q2175" s="12" t="s">
        <v>8323</v>
      </c>
      <c r="R2175" t="s">
        <v>8324</v>
      </c>
      <c r="S2175" s="16">
        <f t="shared" si="169"/>
        <v>41495.692627314813</v>
      </c>
      <c r="T2175" s="16">
        <f t="shared" si="170"/>
        <v>41527.165972222225</v>
      </c>
      <c r="U2175" s="20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2"/>
        <v>103</v>
      </c>
      <c r="P2176">
        <f t="shared" si="168"/>
        <v>65.38</v>
      </c>
      <c r="Q2176" s="12" t="s">
        <v>8323</v>
      </c>
      <c r="R2176" t="s">
        <v>8324</v>
      </c>
      <c r="S2176" s="16">
        <f t="shared" si="169"/>
        <v>42465.542905092589</v>
      </c>
      <c r="T2176" s="16">
        <f t="shared" si="170"/>
        <v>42495.542905092589</v>
      </c>
      <c r="U2176" s="20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2"/>
        <v>250</v>
      </c>
      <c r="P2177">
        <f t="shared" si="168"/>
        <v>67.31</v>
      </c>
      <c r="Q2177" s="12" t="s">
        <v>8323</v>
      </c>
      <c r="R2177" t="s">
        <v>8324</v>
      </c>
      <c r="S2177" s="16">
        <f t="shared" si="169"/>
        <v>42565.009097222224</v>
      </c>
      <c r="T2177" s="16">
        <f t="shared" si="170"/>
        <v>42572.009097222224</v>
      </c>
      <c r="U2177" s="20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2"/>
        <v>126</v>
      </c>
      <c r="P2178">
        <f t="shared" si="168"/>
        <v>88.75</v>
      </c>
      <c r="Q2178" s="12" t="s">
        <v>8323</v>
      </c>
      <c r="R2178" t="s">
        <v>8324</v>
      </c>
      <c r="S2178" s="16">
        <f t="shared" si="169"/>
        <v>42096.633206018523</v>
      </c>
      <c r="T2178" s="16">
        <f t="shared" si="170"/>
        <v>42126.633206018523</v>
      </c>
      <c r="U2178" s="20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2"/>
        <v>100</v>
      </c>
      <c r="P2179">
        <f t="shared" ref="P2179:P2242" si="173">IFERROR(ROUND(E2179/L2179, 2), 0)</f>
        <v>65.87</v>
      </c>
      <c r="Q2179" s="12" t="s">
        <v>8323</v>
      </c>
      <c r="R2179" t="s">
        <v>8324</v>
      </c>
      <c r="S2179" s="16">
        <f t="shared" ref="S2179:S2242" si="174">(((J2179/60)/60)/24)+DATE(1970,1,1)</f>
        <v>42502.250775462962</v>
      </c>
      <c r="T2179" s="16">
        <f t="shared" ref="T2179:T2242" si="175">(((I2179/60)/60)/24)+DATE(1970,1,1)</f>
        <v>42527.250775462962</v>
      </c>
      <c r="U2179" s="20">
        <f t="shared" ref="U2179:U2242" si="176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2"/>
        <v>139</v>
      </c>
      <c r="P2180">
        <f t="shared" si="173"/>
        <v>40.35</v>
      </c>
      <c r="Q2180" s="12" t="s">
        <v>8323</v>
      </c>
      <c r="R2180" t="s">
        <v>8324</v>
      </c>
      <c r="S2180" s="16">
        <f t="shared" si="174"/>
        <v>42723.63653935185</v>
      </c>
      <c r="T2180" s="16">
        <f t="shared" si="175"/>
        <v>42753.63653935185</v>
      </c>
      <c r="U2180" s="2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2"/>
        <v>161</v>
      </c>
      <c r="P2181">
        <f t="shared" si="173"/>
        <v>76.86</v>
      </c>
      <c r="Q2181" s="12" t="s">
        <v>8323</v>
      </c>
      <c r="R2181" t="s">
        <v>8324</v>
      </c>
      <c r="S2181" s="16">
        <f t="shared" si="174"/>
        <v>42075.171203703707</v>
      </c>
      <c r="T2181" s="16">
        <f t="shared" si="175"/>
        <v>42105.171203703707</v>
      </c>
      <c r="U2181" s="20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2"/>
        <v>107</v>
      </c>
      <c r="P2182">
        <f t="shared" si="173"/>
        <v>68.709999999999994</v>
      </c>
      <c r="Q2182" s="12" t="s">
        <v>8323</v>
      </c>
      <c r="R2182" t="s">
        <v>8324</v>
      </c>
      <c r="S2182" s="16">
        <f t="shared" si="174"/>
        <v>42279.669768518521</v>
      </c>
      <c r="T2182" s="16">
        <f t="shared" si="175"/>
        <v>42321.711435185185</v>
      </c>
      <c r="U2182" s="20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2"/>
        <v>153</v>
      </c>
      <c r="P2183">
        <f t="shared" si="173"/>
        <v>57.77</v>
      </c>
      <c r="Q2183" s="12" t="s">
        <v>8331</v>
      </c>
      <c r="R2183" t="s">
        <v>8349</v>
      </c>
      <c r="S2183" s="16">
        <f t="shared" si="174"/>
        <v>42773.005243055552</v>
      </c>
      <c r="T2183" s="16">
        <f t="shared" si="175"/>
        <v>42787.005243055552</v>
      </c>
      <c r="U2183" s="20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2"/>
        <v>524</v>
      </c>
      <c r="P2184">
        <f t="shared" si="173"/>
        <v>44.17</v>
      </c>
      <c r="Q2184" s="12" t="s">
        <v>8331</v>
      </c>
      <c r="R2184" t="s">
        <v>8349</v>
      </c>
      <c r="S2184" s="16">
        <f t="shared" si="174"/>
        <v>41879.900752314818</v>
      </c>
      <c r="T2184" s="16">
        <f t="shared" si="175"/>
        <v>41914.900752314818</v>
      </c>
      <c r="U2184" s="20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2"/>
        <v>489</v>
      </c>
      <c r="P2185">
        <f t="shared" si="173"/>
        <v>31.57</v>
      </c>
      <c r="Q2185" s="12" t="s">
        <v>8331</v>
      </c>
      <c r="R2185" t="s">
        <v>8349</v>
      </c>
      <c r="S2185" s="16">
        <f t="shared" si="174"/>
        <v>42745.365474537044</v>
      </c>
      <c r="T2185" s="16">
        <f t="shared" si="175"/>
        <v>42775.208333333328</v>
      </c>
      <c r="U2185" s="20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2"/>
        <v>285</v>
      </c>
      <c r="P2186">
        <f t="shared" si="173"/>
        <v>107.05</v>
      </c>
      <c r="Q2186" s="12" t="s">
        <v>8331</v>
      </c>
      <c r="R2186" t="s">
        <v>8349</v>
      </c>
      <c r="S2186" s="16">
        <f t="shared" si="174"/>
        <v>42380.690289351856</v>
      </c>
      <c r="T2186" s="16">
        <f t="shared" si="175"/>
        <v>42394.666666666672</v>
      </c>
      <c r="U2186" s="20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2"/>
        <v>1857</v>
      </c>
      <c r="P2187">
        <f t="shared" si="173"/>
        <v>149.03</v>
      </c>
      <c r="Q2187" s="12" t="s">
        <v>8331</v>
      </c>
      <c r="R2187" t="s">
        <v>8349</v>
      </c>
      <c r="S2187" s="16">
        <f t="shared" si="174"/>
        <v>41319.349988425929</v>
      </c>
      <c r="T2187" s="16">
        <f t="shared" si="175"/>
        <v>41359.349988425929</v>
      </c>
      <c r="U2187" s="20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2"/>
        <v>110</v>
      </c>
      <c r="P2188">
        <f t="shared" si="173"/>
        <v>55.96</v>
      </c>
      <c r="Q2188" s="12" t="s">
        <v>8331</v>
      </c>
      <c r="R2188" t="s">
        <v>8349</v>
      </c>
      <c r="S2188" s="16">
        <f t="shared" si="174"/>
        <v>42583.615081018521</v>
      </c>
      <c r="T2188" s="16">
        <f t="shared" si="175"/>
        <v>42620.083333333328</v>
      </c>
      <c r="U2188" s="20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2"/>
        <v>1015</v>
      </c>
      <c r="P2189">
        <f t="shared" si="173"/>
        <v>56.97</v>
      </c>
      <c r="Q2189" s="12" t="s">
        <v>8331</v>
      </c>
      <c r="R2189" t="s">
        <v>8349</v>
      </c>
      <c r="S2189" s="16">
        <f t="shared" si="174"/>
        <v>42068.209097222221</v>
      </c>
      <c r="T2189" s="16">
        <f t="shared" si="175"/>
        <v>42097.165972222225</v>
      </c>
      <c r="U2189" s="20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2"/>
        <v>412</v>
      </c>
      <c r="P2190">
        <f t="shared" si="173"/>
        <v>44.06</v>
      </c>
      <c r="Q2190" s="12" t="s">
        <v>8331</v>
      </c>
      <c r="R2190" t="s">
        <v>8349</v>
      </c>
      <c r="S2190" s="16">
        <f t="shared" si="174"/>
        <v>42633.586122685185</v>
      </c>
      <c r="T2190" s="16">
        <f t="shared" si="175"/>
        <v>42668.708333333328</v>
      </c>
      <c r="U2190" s="2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2"/>
        <v>503</v>
      </c>
      <c r="P2191">
        <f t="shared" si="173"/>
        <v>68.63</v>
      </c>
      <c r="Q2191" s="12" t="s">
        <v>8331</v>
      </c>
      <c r="R2191" t="s">
        <v>8349</v>
      </c>
      <c r="S2191" s="16">
        <f t="shared" si="174"/>
        <v>42467.788194444445</v>
      </c>
      <c r="T2191" s="16">
        <f t="shared" si="175"/>
        <v>42481.916666666672</v>
      </c>
      <c r="U2191" s="20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2"/>
        <v>185</v>
      </c>
      <c r="P2192">
        <f t="shared" si="173"/>
        <v>65.319999999999993</v>
      </c>
      <c r="Q2192" s="12" t="s">
        <v>8331</v>
      </c>
      <c r="R2192" t="s">
        <v>8349</v>
      </c>
      <c r="S2192" s="16">
        <f t="shared" si="174"/>
        <v>42417.625046296293</v>
      </c>
      <c r="T2192" s="16">
        <f t="shared" si="175"/>
        <v>42452.290972222225</v>
      </c>
      <c r="U2192" s="20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2"/>
        <v>120</v>
      </c>
      <c r="P2193">
        <f t="shared" si="173"/>
        <v>35.92</v>
      </c>
      <c r="Q2193" s="12" t="s">
        <v>8331</v>
      </c>
      <c r="R2193" t="s">
        <v>8349</v>
      </c>
      <c r="S2193" s="16">
        <f t="shared" si="174"/>
        <v>42768.833645833336</v>
      </c>
      <c r="T2193" s="16">
        <f t="shared" si="175"/>
        <v>42780.833645833336</v>
      </c>
      <c r="U2193" s="20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2"/>
        <v>1081</v>
      </c>
      <c r="P2194">
        <f t="shared" si="173"/>
        <v>40.07</v>
      </c>
      <c r="Q2194" s="12" t="s">
        <v>8331</v>
      </c>
      <c r="R2194" t="s">
        <v>8349</v>
      </c>
      <c r="S2194" s="16">
        <f t="shared" si="174"/>
        <v>42691.8512037037</v>
      </c>
      <c r="T2194" s="16">
        <f t="shared" si="175"/>
        <v>42719.958333333328</v>
      </c>
      <c r="U2194" s="20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2"/>
        <v>452</v>
      </c>
      <c r="P2195">
        <f t="shared" si="173"/>
        <v>75.650000000000006</v>
      </c>
      <c r="Q2195" s="12" t="s">
        <v>8331</v>
      </c>
      <c r="R2195" t="s">
        <v>8349</v>
      </c>
      <c r="S2195" s="16">
        <f t="shared" si="174"/>
        <v>42664.405925925923</v>
      </c>
      <c r="T2195" s="16">
        <f t="shared" si="175"/>
        <v>42695.207638888889</v>
      </c>
      <c r="U2195" s="20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2"/>
        <v>537</v>
      </c>
      <c r="P2196">
        <f t="shared" si="173"/>
        <v>61.2</v>
      </c>
      <c r="Q2196" s="12" t="s">
        <v>8331</v>
      </c>
      <c r="R2196" t="s">
        <v>8349</v>
      </c>
      <c r="S2196" s="16">
        <f t="shared" si="174"/>
        <v>42425.757986111115</v>
      </c>
      <c r="T2196" s="16">
        <f t="shared" si="175"/>
        <v>42455.716319444444</v>
      </c>
      <c r="U2196" s="20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2"/>
        <v>120</v>
      </c>
      <c r="P2197">
        <f t="shared" si="173"/>
        <v>48.13</v>
      </c>
      <c r="Q2197" s="12" t="s">
        <v>8331</v>
      </c>
      <c r="R2197" t="s">
        <v>8349</v>
      </c>
      <c r="S2197" s="16">
        <f t="shared" si="174"/>
        <v>42197.771990740745</v>
      </c>
      <c r="T2197" s="16">
        <f t="shared" si="175"/>
        <v>42227.771990740745</v>
      </c>
      <c r="U2197" s="20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2"/>
        <v>114</v>
      </c>
      <c r="P2198">
        <f t="shared" si="173"/>
        <v>68.11</v>
      </c>
      <c r="Q2198" s="12" t="s">
        <v>8331</v>
      </c>
      <c r="R2198" t="s">
        <v>8349</v>
      </c>
      <c r="S2198" s="16">
        <f t="shared" si="174"/>
        <v>42675.487291666665</v>
      </c>
      <c r="T2198" s="16">
        <f t="shared" si="175"/>
        <v>42706.291666666672</v>
      </c>
      <c r="U2198" s="20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2"/>
        <v>951</v>
      </c>
      <c r="P2199">
        <f t="shared" si="173"/>
        <v>65.89</v>
      </c>
      <c r="Q2199" s="12" t="s">
        <v>8331</v>
      </c>
      <c r="R2199" t="s">
        <v>8349</v>
      </c>
      <c r="S2199" s="16">
        <f t="shared" si="174"/>
        <v>42033.584016203706</v>
      </c>
      <c r="T2199" s="16">
        <f t="shared" si="175"/>
        <v>42063.584016203706</v>
      </c>
      <c r="U2199" s="20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2"/>
        <v>133</v>
      </c>
      <c r="P2200">
        <f t="shared" si="173"/>
        <v>81.650000000000006</v>
      </c>
      <c r="Q2200" s="12" t="s">
        <v>8331</v>
      </c>
      <c r="R2200" t="s">
        <v>8349</v>
      </c>
      <c r="S2200" s="16">
        <f t="shared" si="174"/>
        <v>42292.513888888891</v>
      </c>
      <c r="T2200" s="16">
        <f t="shared" si="175"/>
        <v>42322.555555555555</v>
      </c>
      <c r="U2200" s="2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2"/>
        <v>147</v>
      </c>
      <c r="P2201">
        <f t="shared" si="173"/>
        <v>52.7</v>
      </c>
      <c r="Q2201" s="12" t="s">
        <v>8331</v>
      </c>
      <c r="R2201" t="s">
        <v>8349</v>
      </c>
      <c r="S2201" s="16">
        <f t="shared" si="174"/>
        <v>42262.416643518518</v>
      </c>
      <c r="T2201" s="16">
        <f t="shared" si="175"/>
        <v>42292.416643518518</v>
      </c>
      <c r="U2201" s="20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2"/>
        <v>542</v>
      </c>
      <c r="P2202">
        <f t="shared" si="173"/>
        <v>41.23</v>
      </c>
      <c r="Q2202" s="12" t="s">
        <v>8331</v>
      </c>
      <c r="R2202" t="s">
        <v>8349</v>
      </c>
      <c r="S2202" s="16">
        <f t="shared" si="174"/>
        <v>42163.625787037032</v>
      </c>
      <c r="T2202" s="16">
        <f t="shared" si="175"/>
        <v>42191.125</v>
      </c>
      <c r="U2202" s="20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2"/>
        <v>383</v>
      </c>
      <c r="P2203">
        <f t="shared" si="173"/>
        <v>15.04</v>
      </c>
      <c r="Q2203" s="12" t="s">
        <v>8323</v>
      </c>
      <c r="R2203" t="s">
        <v>8328</v>
      </c>
      <c r="S2203" s="16">
        <f t="shared" si="174"/>
        <v>41276.846817129634</v>
      </c>
      <c r="T2203" s="16">
        <f t="shared" si="175"/>
        <v>41290.846817129634</v>
      </c>
      <c r="U2203" s="20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2"/>
        <v>704</v>
      </c>
      <c r="P2204">
        <f t="shared" si="173"/>
        <v>39.07</v>
      </c>
      <c r="Q2204" s="12" t="s">
        <v>8323</v>
      </c>
      <c r="R2204" t="s">
        <v>8328</v>
      </c>
      <c r="S2204" s="16">
        <f t="shared" si="174"/>
        <v>41184.849166666667</v>
      </c>
      <c r="T2204" s="16">
        <f t="shared" si="175"/>
        <v>41214.849166666667</v>
      </c>
      <c r="U2204" s="20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2"/>
        <v>110</v>
      </c>
      <c r="P2205">
        <f t="shared" si="173"/>
        <v>43.82</v>
      </c>
      <c r="Q2205" s="12" t="s">
        <v>8323</v>
      </c>
      <c r="R2205" t="s">
        <v>8328</v>
      </c>
      <c r="S2205" s="16">
        <f t="shared" si="174"/>
        <v>42241.85974537037</v>
      </c>
      <c r="T2205" s="16">
        <f t="shared" si="175"/>
        <v>42271.85974537037</v>
      </c>
      <c r="U2205" s="20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2"/>
        <v>133</v>
      </c>
      <c r="P2206">
        <f t="shared" si="173"/>
        <v>27.3</v>
      </c>
      <c r="Q2206" s="12" t="s">
        <v>8323</v>
      </c>
      <c r="R2206" t="s">
        <v>8328</v>
      </c>
      <c r="S2206" s="16">
        <f t="shared" si="174"/>
        <v>41312.311562499999</v>
      </c>
      <c r="T2206" s="16">
        <f t="shared" si="175"/>
        <v>41342.311562499999</v>
      </c>
      <c r="U2206" s="20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2"/>
        <v>152</v>
      </c>
      <c r="P2207">
        <f t="shared" si="173"/>
        <v>42.22</v>
      </c>
      <c r="Q2207" s="12" t="s">
        <v>8323</v>
      </c>
      <c r="R2207" t="s">
        <v>8328</v>
      </c>
      <c r="S2207" s="16">
        <f t="shared" si="174"/>
        <v>41031.82163194444</v>
      </c>
      <c r="T2207" s="16">
        <f t="shared" si="175"/>
        <v>41061.82163194444</v>
      </c>
      <c r="U2207" s="20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2"/>
        <v>103</v>
      </c>
      <c r="P2208">
        <f t="shared" si="173"/>
        <v>33.24</v>
      </c>
      <c r="Q2208" s="12" t="s">
        <v>8323</v>
      </c>
      <c r="R2208" t="s">
        <v>8328</v>
      </c>
      <c r="S2208" s="16">
        <f t="shared" si="174"/>
        <v>40997.257222222222</v>
      </c>
      <c r="T2208" s="16">
        <f t="shared" si="175"/>
        <v>41015.257222222222</v>
      </c>
      <c r="U2208" s="20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2"/>
        <v>100</v>
      </c>
      <c r="P2209">
        <f t="shared" si="173"/>
        <v>285.70999999999998</v>
      </c>
      <c r="Q2209" s="12" t="s">
        <v>8323</v>
      </c>
      <c r="R2209" t="s">
        <v>8328</v>
      </c>
      <c r="S2209" s="16">
        <f t="shared" si="174"/>
        <v>41564.194131944445</v>
      </c>
      <c r="T2209" s="16">
        <f t="shared" si="175"/>
        <v>41594.235798611109</v>
      </c>
      <c r="U2209" s="20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ref="O2210:O2273" si="177">ROUND(E2210/D2210 * 100,0)</f>
        <v>102</v>
      </c>
      <c r="P2210">
        <f t="shared" si="173"/>
        <v>42.33</v>
      </c>
      <c r="Q2210" s="12" t="s">
        <v>8323</v>
      </c>
      <c r="R2210" t="s">
        <v>8328</v>
      </c>
      <c r="S2210" s="16">
        <f t="shared" si="174"/>
        <v>40946.882245370369</v>
      </c>
      <c r="T2210" s="16">
        <f t="shared" si="175"/>
        <v>41006.166666666664</v>
      </c>
      <c r="U2210" s="2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7"/>
        <v>151</v>
      </c>
      <c r="P2211">
        <f t="shared" si="173"/>
        <v>50.27</v>
      </c>
      <c r="Q2211" s="12" t="s">
        <v>8323</v>
      </c>
      <c r="R2211" t="s">
        <v>8328</v>
      </c>
      <c r="S2211" s="16">
        <f t="shared" si="174"/>
        <v>41732.479675925926</v>
      </c>
      <c r="T2211" s="16">
        <f t="shared" si="175"/>
        <v>41743.958333333336</v>
      </c>
      <c r="U2211" s="20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7"/>
        <v>111</v>
      </c>
      <c r="P2212">
        <f t="shared" si="173"/>
        <v>61.9</v>
      </c>
      <c r="Q2212" s="12" t="s">
        <v>8323</v>
      </c>
      <c r="R2212" t="s">
        <v>8328</v>
      </c>
      <c r="S2212" s="16">
        <f t="shared" si="174"/>
        <v>40956.066087962965</v>
      </c>
      <c r="T2212" s="16">
        <f t="shared" si="175"/>
        <v>41013.73333333333</v>
      </c>
      <c r="U2212" s="20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7"/>
        <v>196</v>
      </c>
      <c r="P2213">
        <f t="shared" si="173"/>
        <v>40.75</v>
      </c>
      <c r="Q2213" s="12" t="s">
        <v>8323</v>
      </c>
      <c r="R2213" t="s">
        <v>8328</v>
      </c>
      <c r="S2213" s="16">
        <f t="shared" si="174"/>
        <v>41716.785011574073</v>
      </c>
      <c r="T2213" s="16">
        <f t="shared" si="175"/>
        <v>41739.290972222225</v>
      </c>
      <c r="U2213" s="20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7"/>
        <v>114</v>
      </c>
      <c r="P2214">
        <f t="shared" si="173"/>
        <v>55.8</v>
      </c>
      <c r="Q2214" s="12" t="s">
        <v>8323</v>
      </c>
      <c r="R2214" t="s">
        <v>8328</v>
      </c>
      <c r="S2214" s="16">
        <f t="shared" si="174"/>
        <v>41548.747418981482</v>
      </c>
      <c r="T2214" s="16">
        <f t="shared" si="175"/>
        <v>41582.041666666664</v>
      </c>
      <c r="U2214" s="20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7"/>
        <v>200</v>
      </c>
      <c r="P2215">
        <f t="shared" si="173"/>
        <v>10</v>
      </c>
      <c r="Q2215" s="12" t="s">
        <v>8323</v>
      </c>
      <c r="R2215" t="s">
        <v>8328</v>
      </c>
      <c r="S2215" s="16">
        <f t="shared" si="174"/>
        <v>42109.826145833329</v>
      </c>
      <c r="T2215" s="16">
        <f t="shared" si="175"/>
        <v>42139.826145833329</v>
      </c>
      <c r="U2215" s="20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7"/>
        <v>293</v>
      </c>
      <c r="P2216">
        <f t="shared" si="173"/>
        <v>73.13</v>
      </c>
      <c r="Q2216" s="12" t="s">
        <v>8323</v>
      </c>
      <c r="R2216" t="s">
        <v>8328</v>
      </c>
      <c r="S2216" s="16">
        <f t="shared" si="174"/>
        <v>41646.792222222226</v>
      </c>
      <c r="T2216" s="16">
        <f t="shared" si="175"/>
        <v>41676.792222222226</v>
      </c>
      <c r="U2216" s="20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7"/>
        <v>156</v>
      </c>
      <c r="P2217">
        <f t="shared" si="173"/>
        <v>26.06</v>
      </c>
      <c r="Q2217" s="12" t="s">
        <v>8323</v>
      </c>
      <c r="R2217" t="s">
        <v>8328</v>
      </c>
      <c r="S2217" s="16">
        <f t="shared" si="174"/>
        <v>40958.717268518521</v>
      </c>
      <c r="T2217" s="16">
        <f t="shared" si="175"/>
        <v>40981.290972222225</v>
      </c>
      <c r="U2217" s="20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7"/>
        <v>106</v>
      </c>
      <c r="P2218">
        <f t="shared" si="173"/>
        <v>22.64</v>
      </c>
      <c r="Q2218" s="12" t="s">
        <v>8323</v>
      </c>
      <c r="R2218" t="s">
        <v>8328</v>
      </c>
      <c r="S2218" s="16">
        <f t="shared" si="174"/>
        <v>42194.751678240747</v>
      </c>
      <c r="T2218" s="16">
        <f t="shared" si="175"/>
        <v>42208.751678240747</v>
      </c>
      <c r="U2218" s="20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7"/>
        <v>101</v>
      </c>
      <c r="P2219">
        <f t="shared" si="173"/>
        <v>47.22</v>
      </c>
      <c r="Q2219" s="12" t="s">
        <v>8323</v>
      </c>
      <c r="R2219" t="s">
        <v>8328</v>
      </c>
      <c r="S2219" s="16">
        <f t="shared" si="174"/>
        <v>42299.776770833334</v>
      </c>
      <c r="T2219" s="16">
        <f t="shared" si="175"/>
        <v>42310.333333333328</v>
      </c>
      <c r="U2219" s="20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7"/>
        <v>123</v>
      </c>
      <c r="P2220">
        <f t="shared" si="173"/>
        <v>32.32</v>
      </c>
      <c r="Q2220" s="12" t="s">
        <v>8323</v>
      </c>
      <c r="R2220" t="s">
        <v>8328</v>
      </c>
      <c r="S2220" s="16">
        <f t="shared" si="174"/>
        <v>41127.812303240738</v>
      </c>
      <c r="T2220" s="16">
        <f t="shared" si="175"/>
        <v>41150</v>
      </c>
      <c r="U2220" s="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7"/>
        <v>102</v>
      </c>
      <c r="P2221">
        <f t="shared" si="173"/>
        <v>53.42</v>
      </c>
      <c r="Q2221" s="12" t="s">
        <v>8323</v>
      </c>
      <c r="R2221" t="s">
        <v>8328</v>
      </c>
      <c r="S2221" s="16">
        <f t="shared" si="174"/>
        <v>42205.718888888892</v>
      </c>
      <c r="T2221" s="16">
        <f t="shared" si="175"/>
        <v>42235.718888888892</v>
      </c>
      <c r="U2221" s="20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7"/>
        <v>101</v>
      </c>
      <c r="P2222">
        <f t="shared" si="173"/>
        <v>51.3</v>
      </c>
      <c r="Q2222" s="12" t="s">
        <v>8323</v>
      </c>
      <c r="R2222" t="s">
        <v>8328</v>
      </c>
      <c r="S2222" s="16">
        <f t="shared" si="174"/>
        <v>41452.060601851852</v>
      </c>
      <c r="T2222" s="16">
        <f t="shared" si="175"/>
        <v>41482.060601851852</v>
      </c>
      <c r="U2222" s="20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7"/>
        <v>108</v>
      </c>
      <c r="P2223">
        <f t="shared" si="173"/>
        <v>37.200000000000003</v>
      </c>
      <c r="Q2223" s="12" t="s">
        <v>8331</v>
      </c>
      <c r="R2223" t="s">
        <v>8349</v>
      </c>
      <c r="S2223" s="16">
        <f t="shared" si="174"/>
        <v>42452.666770833333</v>
      </c>
      <c r="T2223" s="16">
        <f t="shared" si="175"/>
        <v>42483</v>
      </c>
      <c r="U2223" s="20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7"/>
        <v>163</v>
      </c>
      <c r="P2224">
        <f t="shared" si="173"/>
        <v>27.1</v>
      </c>
      <c r="Q2224" s="12" t="s">
        <v>8331</v>
      </c>
      <c r="R2224" t="s">
        <v>8349</v>
      </c>
      <c r="S2224" s="16">
        <f t="shared" si="174"/>
        <v>40906.787581018521</v>
      </c>
      <c r="T2224" s="16">
        <f t="shared" si="175"/>
        <v>40936.787581018521</v>
      </c>
      <c r="U2224" s="20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7"/>
        <v>106</v>
      </c>
      <c r="P2225">
        <f t="shared" si="173"/>
        <v>206.31</v>
      </c>
      <c r="Q2225" s="12" t="s">
        <v>8331</v>
      </c>
      <c r="R2225" t="s">
        <v>8349</v>
      </c>
      <c r="S2225" s="16">
        <f t="shared" si="174"/>
        <v>42152.640833333338</v>
      </c>
      <c r="T2225" s="16">
        <f t="shared" si="175"/>
        <v>42182.640833333338</v>
      </c>
      <c r="U2225" s="20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7"/>
        <v>243</v>
      </c>
      <c r="P2226">
        <f t="shared" si="173"/>
        <v>82.15</v>
      </c>
      <c r="Q2226" s="12" t="s">
        <v>8331</v>
      </c>
      <c r="R2226" t="s">
        <v>8349</v>
      </c>
      <c r="S2226" s="16">
        <f t="shared" si="174"/>
        <v>42644.667534722219</v>
      </c>
      <c r="T2226" s="16">
        <f t="shared" si="175"/>
        <v>42672.791666666672</v>
      </c>
      <c r="U2226" s="20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7"/>
        <v>945</v>
      </c>
      <c r="P2227">
        <f t="shared" si="173"/>
        <v>164.8</v>
      </c>
      <c r="Q2227" s="12" t="s">
        <v>8331</v>
      </c>
      <c r="R2227" t="s">
        <v>8349</v>
      </c>
      <c r="S2227" s="16">
        <f t="shared" si="174"/>
        <v>41873.79184027778</v>
      </c>
      <c r="T2227" s="16">
        <f t="shared" si="175"/>
        <v>41903.79184027778</v>
      </c>
      <c r="U2227" s="20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7"/>
        <v>108</v>
      </c>
      <c r="P2228">
        <f t="shared" si="173"/>
        <v>60.82</v>
      </c>
      <c r="Q2228" s="12" t="s">
        <v>8331</v>
      </c>
      <c r="R2228" t="s">
        <v>8349</v>
      </c>
      <c r="S2228" s="16">
        <f t="shared" si="174"/>
        <v>42381.79886574074</v>
      </c>
      <c r="T2228" s="16">
        <f t="shared" si="175"/>
        <v>42412.207638888889</v>
      </c>
      <c r="U2228" s="20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7"/>
        <v>157</v>
      </c>
      <c r="P2229">
        <f t="shared" si="173"/>
        <v>67.97</v>
      </c>
      <c r="Q2229" s="12" t="s">
        <v>8331</v>
      </c>
      <c r="R2229" t="s">
        <v>8349</v>
      </c>
      <c r="S2229" s="16">
        <f t="shared" si="174"/>
        <v>41561.807349537034</v>
      </c>
      <c r="T2229" s="16">
        <f t="shared" si="175"/>
        <v>41591.849016203705</v>
      </c>
      <c r="U2229" s="20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7"/>
        <v>1174</v>
      </c>
      <c r="P2230">
        <f t="shared" si="173"/>
        <v>81.56</v>
      </c>
      <c r="Q2230" s="12" t="s">
        <v>8331</v>
      </c>
      <c r="R2230" t="s">
        <v>8349</v>
      </c>
      <c r="S2230" s="16">
        <f t="shared" si="174"/>
        <v>42202.278194444443</v>
      </c>
      <c r="T2230" s="16">
        <f t="shared" si="175"/>
        <v>42232.278194444443</v>
      </c>
      <c r="U2230" s="2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7"/>
        <v>171</v>
      </c>
      <c r="P2231">
        <f t="shared" si="173"/>
        <v>25.43</v>
      </c>
      <c r="Q2231" s="12" t="s">
        <v>8331</v>
      </c>
      <c r="R2231" t="s">
        <v>8349</v>
      </c>
      <c r="S2231" s="16">
        <f t="shared" si="174"/>
        <v>41484.664247685185</v>
      </c>
      <c r="T2231" s="16">
        <f t="shared" si="175"/>
        <v>41520.166666666664</v>
      </c>
      <c r="U2231" s="20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7"/>
        <v>126</v>
      </c>
      <c r="P2232">
        <f t="shared" si="173"/>
        <v>21.5</v>
      </c>
      <c r="Q2232" s="12" t="s">
        <v>8331</v>
      </c>
      <c r="R2232" t="s">
        <v>8349</v>
      </c>
      <c r="S2232" s="16">
        <f t="shared" si="174"/>
        <v>41724.881099537037</v>
      </c>
      <c r="T2232" s="16">
        <f t="shared" si="175"/>
        <v>41754.881099537037</v>
      </c>
      <c r="U2232" s="20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7"/>
        <v>1212</v>
      </c>
      <c r="P2233">
        <f t="shared" si="173"/>
        <v>27.23</v>
      </c>
      <c r="Q2233" s="12" t="s">
        <v>8331</v>
      </c>
      <c r="R2233" t="s">
        <v>8349</v>
      </c>
      <c r="S2233" s="16">
        <f t="shared" si="174"/>
        <v>41423.910891203705</v>
      </c>
      <c r="T2233" s="16">
        <f t="shared" si="175"/>
        <v>41450.208333333336</v>
      </c>
      <c r="U2233" s="20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7"/>
        <v>496</v>
      </c>
      <c r="P2234">
        <f t="shared" si="173"/>
        <v>25.09</v>
      </c>
      <c r="Q2234" s="12" t="s">
        <v>8331</v>
      </c>
      <c r="R2234" t="s">
        <v>8349</v>
      </c>
      <c r="S2234" s="16">
        <f t="shared" si="174"/>
        <v>41806.794074074074</v>
      </c>
      <c r="T2234" s="16">
        <f t="shared" si="175"/>
        <v>41839.125</v>
      </c>
      <c r="U2234" s="20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7"/>
        <v>332</v>
      </c>
      <c r="P2235">
        <f t="shared" si="173"/>
        <v>21.23</v>
      </c>
      <c r="Q2235" s="12" t="s">
        <v>8331</v>
      </c>
      <c r="R2235" t="s">
        <v>8349</v>
      </c>
      <c r="S2235" s="16">
        <f t="shared" si="174"/>
        <v>42331.378923611104</v>
      </c>
      <c r="T2235" s="16">
        <f t="shared" si="175"/>
        <v>42352</v>
      </c>
      <c r="U2235" s="20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7"/>
        <v>1165</v>
      </c>
      <c r="P2236">
        <f t="shared" si="173"/>
        <v>41.61</v>
      </c>
      <c r="Q2236" s="12" t="s">
        <v>8331</v>
      </c>
      <c r="R2236" t="s">
        <v>8349</v>
      </c>
      <c r="S2236" s="16">
        <f t="shared" si="174"/>
        <v>42710.824618055558</v>
      </c>
      <c r="T2236" s="16">
        <f t="shared" si="175"/>
        <v>42740.824618055558</v>
      </c>
      <c r="U2236" s="20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7"/>
        <v>153</v>
      </c>
      <c r="P2237">
        <f t="shared" si="173"/>
        <v>135.59</v>
      </c>
      <c r="Q2237" s="12" t="s">
        <v>8331</v>
      </c>
      <c r="R2237" t="s">
        <v>8349</v>
      </c>
      <c r="S2237" s="16">
        <f t="shared" si="174"/>
        <v>42062.022118055553</v>
      </c>
      <c r="T2237" s="16">
        <f t="shared" si="175"/>
        <v>42091.980451388896</v>
      </c>
      <c r="U2237" s="20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7"/>
        <v>537</v>
      </c>
      <c r="P2238">
        <f t="shared" si="173"/>
        <v>22.12</v>
      </c>
      <c r="Q2238" s="12" t="s">
        <v>8331</v>
      </c>
      <c r="R2238" t="s">
        <v>8349</v>
      </c>
      <c r="S2238" s="16">
        <f t="shared" si="174"/>
        <v>42371.617164351846</v>
      </c>
      <c r="T2238" s="16">
        <f t="shared" si="175"/>
        <v>42401.617164351846</v>
      </c>
      <c r="U2238" s="20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7"/>
        <v>353</v>
      </c>
      <c r="P2239">
        <f t="shared" si="173"/>
        <v>64.63</v>
      </c>
      <c r="Q2239" s="12" t="s">
        <v>8331</v>
      </c>
      <c r="R2239" t="s">
        <v>8349</v>
      </c>
      <c r="S2239" s="16">
        <f t="shared" si="174"/>
        <v>41915.003275462965</v>
      </c>
      <c r="T2239" s="16">
        <f t="shared" si="175"/>
        <v>41955.332638888889</v>
      </c>
      <c r="U2239" s="20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7"/>
        <v>137</v>
      </c>
      <c r="P2240">
        <f t="shared" si="173"/>
        <v>69.569999999999993</v>
      </c>
      <c r="Q2240" s="12" t="s">
        <v>8331</v>
      </c>
      <c r="R2240" t="s">
        <v>8349</v>
      </c>
      <c r="S2240" s="16">
        <f t="shared" si="174"/>
        <v>42774.621712962966</v>
      </c>
      <c r="T2240" s="16">
        <f t="shared" si="175"/>
        <v>42804.621712962966</v>
      </c>
      <c r="U2240" s="2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7"/>
        <v>128</v>
      </c>
      <c r="P2241">
        <f t="shared" si="173"/>
        <v>75.13</v>
      </c>
      <c r="Q2241" s="12" t="s">
        <v>8331</v>
      </c>
      <c r="R2241" t="s">
        <v>8349</v>
      </c>
      <c r="S2241" s="16">
        <f t="shared" si="174"/>
        <v>41572.958495370374</v>
      </c>
      <c r="T2241" s="16">
        <f t="shared" si="175"/>
        <v>41609.168055555558</v>
      </c>
      <c r="U2241" s="20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7"/>
        <v>271</v>
      </c>
      <c r="P2242">
        <f t="shared" si="173"/>
        <v>140.97999999999999</v>
      </c>
      <c r="Q2242" s="12" t="s">
        <v>8331</v>
      </c>
      <c r="R2242" t="s">
        <v>8349</v>
      </c>
      <c r="S2242" s="16">
        <f t="shared" si="174"/>
        <v>42452.825740740736</v>
      </c>
      <c r="T2242" s="16">
        <f t="shared" si="175"/>
        <v>42482.825740740736</v>
      </c>
      <c r="U2242" s="20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7"/>
        <v>806</v>
      </c>
      <c r="P2243">
        <f t="shared" ref="P2243:P2306" si="178">IFERROR(ROUND(E2243/L2243, 2), 0)</f>
        <v>49.47</v>
      </c>
      <c r="Q2243" s="12" t="s">
        <v>8331</v>
      </c>
      <c r="R2243" t="s">
        <v>8349</v>
      </c>
      <c r="S2243" s="16">
        <f t="shared" ref="S2243:S2306" si="179">(((J2243/60)/60)/24)+DATE(1970,1,1)</f>
        <v>42766.827546296292</v>
      </c>
      <c r="T2243" s="16">
        <f t="shared" ref="T2243:T2306" si="180">(((I2243/60)/60)/24)+DATE(1970,1,1)</f>
        <v>42796.827546296292</v>
      </c>
      <c r="U2243" s="20">
        <f t="shared" ref="U2243:U2306" si="18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7"/>
        <v>1360</v>
      </c>
      <c r="P2244">
        <f t="shared" si="178"/>
        <v>53.87</v>
      </c>
      <c r="Q2244" s="12" t="s">
        <v>8331</v>
      </c>
      <c r="R2244" t="s">
        <v>8349</v>
      </c>
      <c r="S2244" s="16">
        <f t="shared" si="179"/>
        <v>41569.575613425928</v>
      </c>
      <c r="T2244" s="16">
        <f t="shared" si="180"/>
        <v>41605.126388888886</v>
      </c>
      <c r="U2244" s="20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7"/>
        <v>930250</v>
      </c>
      <c r="P2245">
        <f t="shared" si="178"/>
        <v>4.57</v>
      </c>
      <c r="Q2245" s="12" t="s">
        <v>8331</v>
      </c>
      <c r="R2245" t="s">
        <v>8349</v>
      </c>
      <c r="S2245" s="16">
        <f t="shared" si="179"/>
        <v>42800.751041666663</v>
      </c>
      <c r="T2245" s="16">
        <f t="shared" si="180"/>
        <v>42807.125</v>
      </c>
      <c r="U2245" s="20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7"/>
        <v>377</v>
      </c>
      <c r="P2246">
        <f t="shared" si="178"/>
        <v>65</v>
      </c>
      <c r="Q2246" s="12" t="s">
        <v>8331</v>
      </c>
      <c r="R2246" t="s">
        <v>8349</v>
      </c>
      <c r="S2246" s="16">
        <f t="shared" si="179"/>
        <v>42647.818819444445</v>
      </c>
      <c r="T2246" s="16">
        <f t="shared" si="180"/>
        <v>42659.854166666672</v>
      </c>
      <c r="U2246" s="20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7"/>
        <v>2647</v>
      </c>
      <c r="P2247">
        <f t="shared" si="178"/>
        <v>53.48</v>
      </c>
      <c r="Q2247" s="12" t="s">
        <v>8331</v>
      </c>
      <c r="R2247" t="s">
        <v>8349</v>
      </c>
      <c r="S2247" s="16">
        <f t="shared" si="179"/>
        <v>41660.708530092597</v>
      </c>
      <c r="T2247" s="16">
        <f t="shared" si="180"/>
        <v>41691.75</v>
      </c>
      <c r="U2247" s="20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7"/>
        <v>100</v>
      </c>
      <c r="P2248">
        <f t="shared" si="178"/>
        <v>43.91</v>
      </c>
      <c r="Q2248" s="12" t="s">
        <v>8331</v>
      </c>
      <c r="R2248" t="s">
        <v>8349</v>
      </c>
      <c r="S2248" s="16">
        <f t="shared" si="179"/>
        <v>42221.79178240741</v>
      </c>
      <c r="T2248" s="16">
        <f t="shared" si="180"/>
        <v>42251.79178240741</v>
      </c>
      <c r="U2248" s="20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7"/>
        <v>104</v>
      </c>
      <c r="P2249">
        <f t="shared" si="178"/>
        <v>50.85</v>
      </c>
      <c r="Q2249" s="12" t="s">
        <v>8331</v>
      </c>
      <c r="R2249" t="s">
        <v>8349</v>
      </c>
      <c r="S2249" s="16">
        <f t="shared" si="179"/>
        <v>42200.666261574079</v>
      </c>
      <c r="T2249" s="16">
        <f t="shared" si="180"/>
        <v>42214.666261574079</v>
      </c>
      <c r="U2249" s="20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7"/>
        <v>107</v>
      </c>
      <c r="P2250">
        <f t="shared" si="178"/>
        <v>58.63</v>
      </c>
      <c r="Q2250" s="12" t="s">
        <v>8331</v>
      </c>
      <c r="R2250" t="s">
        <v>8349</v>
      </c>
      <c r="S2250" s="16">
        <f t="shared" si="179"/>
        <v>42688.875902777778</v>
      </c>
      <c r="T2250" s="16">
        <f t="shared" si="180"/>
        <v>42718.875902777778</v>
      </c>
      <c r="U2250" s="2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7"/>
        <v>169</v>
      </c>
      <c r="P2251">
        <f t="shared" si="178"/>
        <v>32.82</v>
      </c>
      <c r="Q2251" s="12" t="s">
        <v>8331</v>
      </c>
      <c r="R2251" t="s">
        <v>8349</v>
      </c>
      <c r="S2251" s="16">
        <f t="shared" si="179"/>
        <v>41336.703298611108</v>
      </c>
      <c r="T2251" s="16">
        <f t="shared" si="180"/>
        <v>41366.661631944444</v>
      </c>
      <c r="U2251" s="20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7"/>
        <v>975</v>
      </c>
      <c r="P2252">
        <f t="shared" si="178"/>
        <v>426.93</v>
      </c>
      <c r="Q2252" s="12" t="s">
        <v>8331</v>
      </c>
      <c r="R2252" t="s">
        <v>8349</v>
      </c>
      <c r="S2252" s="16">
        <f t="shared" si="179"/>
        <v>42677.005474537036</v>
      </c>
      <c r="T2252" s="16">
        <f t="shared" si="180"/>
        <v>42707.0471412037</v>
      </c>
      <c r="U2252" s="20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7"/>
        <v>134</v>
      </c>
      <c r="P2253">
        <f t="shared" si="178"/>
        <v>23.81</v>
      </c>
      <c r="Q2253" s="12" t="s">
        <v>8331</v>
      </c>
      <c r="R2253" t="s">
        <v>8349</v>
      </c>
      <c r="S2253" s="16">
        <f t="shared" si="179"/>
        <v>41846.34579861111</v>
      </c>
      <c r="T2253" s="16">
        <f t="shared" si="180"/>
        <v>41867.34579861111</v>
      </c>
      <c r="U2253" s="20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7"/>
        <v>272</v>
      </c>
      <c r="P2254">
        <f t="shared" si="178"/>
        <v>98.41</v>
      </c>
      <c r="Q2254" s="12" t="s">
        <v>8331</v>
      </c>
      <c r="R2254" t="s">
        <v>8349</v>
      </c>
      <c r="S2254" s="16">
        <f t="shared" si="179"/>
        <v>42573.327986111108</v>
      </c>
      <c r="T2254" s="16">
        <f t="shared" si="180"/>
        <v>42588.327986111108</v>
      </c>
      <c r="U2254" s="20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7"/>
        <v>113</v>
      </c>
      <c r="P2255">
        <f t="shared" si="178"/>
        <v>107.32</v>
      </c>
      <c r="Q2255" s="12" t="s">
        <v>8331</v>
      </c>
      <c r="R2255" t="s">
        <v>8349</v>
      </c>
      <c r="S2255" s="16">
        <f t="shared" si="179"/>
        <v>42296.631331018521</v>
      </c>
      <c r="T2255" s="16">
        <f t="shared" si="180"/>
        <v>42326.672997685186</v>
      </c>
      <c r="U2255" s="20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7"/>
        <v>460</v>
      </c>
      <c r="P2256">
        <f t="shared" si="178"/>
        <v>11.67</v>
      </c>
      <c r="Q2256" s="12" t="s">
        <v>8331</v>
      </c>
      <c r="R2256" t="s">
        <v>8349</v>
      </c>
      <c r="S2256" s="16">
        <f t="shared" si="179"/>
        <v>42752.647777777776</v>
      </c>
      <c r="T2256" s="16">
        <f t="shared" si="180"/>
        <v>42759.647777777776</v>
      </c>
      <c r="U2256" s="20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7"/>
        <v>287</v>
      </c>
      <c r="P2257">
        <f t="shared" si="178"/>
        <v>41.78</v>
      </c>
      <c r="Q2257" s="12" t="s">
        <v>8331</v>
      </c>
      <c r="R2257" t="s">
        <v>8349</v>
      </c>
      <c r="S2257" s="16">
        <f t="shared" si="179"/>
        <v>42467.951979166668</v>
      </c>
      <c r="T2257" s="16">
        <f t="shared" si="180"/>
        <v>42497.951979166668</v>
      </c>
      <c r="U2257" s="20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7"/>
        <v>223</v>
      </c>
      <c r="P2258">
        <f t="shared" si="178"/>
        <v>21.38</v>
      </c>
      <c r="Q2258" s="12" t="s">
        <v>8331</v>
      </c>
      <c r="R2258" t="s">
        <v>8349</v>
      </c>
      <c r="S2258" s="16">
        <f t="shared" si="179"/>
        <v>42682.451921296291</v>
      </c>
      <c r="T2258" s="16">
        <f t="shared" si="180"/>
        <v>42696.451921296291</v>
      </c>
      <c r="U2258" s="20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7"/>
        <v>636</v>
      </c>
      <c r="P2259">
        <f t="shared" si="178"/>
        <v>94.1</v>
      </c>
      <c r="Q2259" s="12" t="s">
        <v>8331</v>
      </c>
      <c r="R2259" t="s">
        <v>8349</v>
      </c>
      <c r="S2259" s="16">
        <f t="shared" si="179"/>
        <v>42505.936678240745</v>
      </c>
      <c r="T2259" s="16">
        <f t="shared" si="180"/>
        <v>42540.958333333328</v>
      </c>
      <c r="U2259" s="20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7"/>
        <v>147</v>
      </c>
      <c r="P2260">
        <f t="shared" si="178"/>
        <v>15.72</v>
      </c>
      <c r="Q2260" s="12" t="s">
        <v>8331</v>
      </c>
      <c r="R2260" t="s">
        <v>8349</v>
      </c>
      <c r="S2260" s="16">
        <f t="shared" si="179"/>
        <v>42136.75100694444</v>
      </c>
      <c r="T2260" s="16">
        <f t="shared" si="180"/>
        <v>42166.75100694444</v>
      </c>
      <c r="U2260" s="2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7"/>
        <v>1867</v>
      </c>
      <c r="P2261">
        <f t="shared" si="178"/>
        <v>90.64</v>
      </c>
      <c r="Q2261" s="12" t="s">
        <v>8331</v>
      </c>
      <c r="R2261" t="s">
        <v>8349</v>
      </c>
      <c r="S2261" s="16">
        <f t="shared" si="179"/>
        <v>42702.804814814815</v>
      </c>
      <c r="T2261" s="16">
        <f t="shared" si="180"/>
        <v>42712.804814814815</v>
      </c>
      <c r="U2261" s="20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7"/>
        <v>327</v>
      </c>
      <c r="P2262">
        <f t="shared" si="178"/>
        <v>97.3</v>
      </c>
      <c r="Q2262" s="12" t="s">
        <v>8331</v>
      </c>
      <c r="R2262" t="s">
        <v>8349</v>
      </c>
      <c r="S2262" s="16">
        <f t="shared" si="179"/>
        <v>41695.016782407409</v>
      </c>
      <c r="T2262" s="16">
        <f t="shared" si="180"/>
        <v>41724.975115740745</v>
      </c>
      <c r="U2262" s="20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7"/>
        <v>780</v>
      </c>
      <c r="P2263">
        <f t="shared" si="178"/>
        <v>37.119999999999997</v>
      </c>
      <c r="Q2263" s="12" t="s">
        <v>8331</v>
      </c>
      <c r="R2263" t="s">
        <v>8349</v>
      </c>
      <c r="S2263" s="16">
        <f t="shared" si="179"/>
        <v>42759.724768518514</v>
      </c>
      <c r="T2263" s="16">
        <f t="shared" si="180"/>
        <v>42780.724768518514</v>
      </c>
      <c r="U2263" s="20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7"/>
        <v>154</v>
      </c>
      <c r="P2264">
        <f t="shared" si="178"/>
        <v>28.1</v>
      </c>
      <c r="Q2264" s="12" t="s">
        <v>8331</v>
      </c>
      <c r="R2264" t="s">
        <v>8349</v>
      </c>
      <c r="S2264" s="16">
        <f t="shared" si="179"/>
        <v>41926.585162037038</v>
      </c>
      <c r="T2264" s="16">
        <f t="shared" si="180"/>
        <v>41961</v>
      </c>
      <c r="U2264" s="20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7"/>
        <v>116</v>
      </c>
      <c r="P2265">
        <f t="shared" si="178"/>
        <v>144.43</v>
      </c>
      <c r="Q2265" s="12" t="s">
        <v>8331</v>
      </c>
      <c r="R2265" t="s">
        <v>8349</v>
      </c>
      <c r="S2265" s="16">
        <f t="shared" si="179"/>
        <v>42014.832326388889</v>
      </c>
      <c r="T2265" s="16">
        <f t="shared" si="180"/>
        <v>42035.832326388889</v>
      </c>
      <c r="U2265" s="20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7"/>
        <v>180</v>
      </c>
      <c r="P2266">
        <f t="shared" si="178"/>
        <v>24.27</v>
      </c>
      <c r="Q2266" s="12" t="s">
        <v>8331</v>
      </c>
      <c r="R2266" t="s">
        <v>8349</v>
      </c>
      <c r="S2266" s="16">
        <f t="shared" si="179"/>
        <v>42496.582337962958</v>
      </c>
      <c r="T2266" s="16">
        <f t="shared" si="180"/>
        <v>42513.125</v>
      </c>
      <c r="U2266" s="20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7"/>
        <v>299</v>
      </c>
      <c r="P2267">
        <f t="shared" si="178"/>
        <v>35.119999999999997</v>
      </c>
      <c r="Q2267" s="12" t="s">
        <v>8331</v>
      </c>
      <c r="R2267" t="s">
        <v>8349</v>
      </c>
      <c r="S2267" s="16">
        <f t="shared" si="179"/>
        <v>42689.853090277778</v>
      </c>
      <c r="T2267" s="16">
        <f t="shared" si="180"/>
        <v>42696.853090277778</v>
      </c>
      <c r="U2267" s="20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7"/>
        <v>320</v>
      </c>
      <c r="P2268">
        <f t="shared" si="178"/>
        <v>24.76</v>
      </c>
      <c r="Q2268" s="12" t="s">
        <v>8331</v>
      </c>
      <c r="R2268" t="s">
        <v>8349</v>
      </c>
      <c r="S2268" s="16">
        <f t="shared" si="179"/>
        <v>42469.874907407408</v>
      </c>
      <c r="T2268" s="16">
        <f t="shared" si="180"/>
        <v>42487.083333333328</v>
      </c>
      <c r="U2268" s="20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7"/>
        <v>381</v>
      </c>
      <c r="P2269">
        <f t="shared" si="178"/>
        <v>188.38</v>
      </c>
      <c r="Q2269" s="12" t="s">
        <v>8331</v>
      </c>
      <c r="R2269" t="s">
        <v>8349</v>
      </c>
      <c r="S2269" s="16">
        <f t="shared" si="179"/>
        <v>41968.829826388886</v>
      </c>
      <c r="T2269" s="16">
        <f t="shared" si="180"/>
        <v>41994.041666666672</v>
      </c>
      <c r="U2269" s="20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7"/>
        <v>103</v>
      </c>
      <c r="P2270">
        <f t="shared" si="178"/>
        <v>148.08000000000001</v>
      </c>
      <c r="Q2270" s="12" t="s">
        <v>8331</v>
      </c>
      <c r="R2270" t="s">
        <v>8349</v>
      </c>
      <c r="S2270" s="16">
        <f t="shared" si="179"/>
        <v>42776.082349537035</v>
      </c>
      <c r="T2270" s="16">
        <f t="shared" si="180"/>
        <v>42806.082349537035</v>
      </c>
      <c r="U2270" s="2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7"/>
        <v>1802</v>
      </c>
      <c r="P2271">
        <f t="shared" si="178"/>
        <v>49.93</v>
      </c>
      <c r="Q2271" s="12" t="s">
        <v>8331</v>
      </c>
      <c r="R2271" t="s">
        <v>8349</v>
      </c>
      <c r="S2271" s="16">
        <f t="shared" si="179"/>
        <v>42776.704432870371</v>
      </c>
      <c r="T2271" s="16">
        <f t="shared" si="180"/>
        <v>42801.208333333328</v>
      </c>
      <c r="U2271" s="20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7"/>
        <v>720</v>
      </c>
      <c r="P2272">
        <f t="shared" si="178"/>
        <v>107.82</v>
      </c>
      <c r="Q2272" s="12" t="s">
        <v>8331</v>
      </c>
      <c r="R2272" t="s">
        <v>8349</v>
      </c>
      <c r="S2272" s="16">
        <f t="shared" si="179"/>
        <v>42725.869363425925</v>
      </c>
      <c r="T2272" s="16">
        <f t="shared" si="180"/>
        <v>42745.915972222225</v>
      </c>
      <c r="U2272" s="20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7"/>
        <v>283</v>
      </c>
      <c r="P2273">
        <f t="shared" si="178"/>
        <v>42.63</v>
      </c>
      <c r="Q2273" s="12" t="s">
        <v>8331</v>
      </c>
      <c r="R2273" t="s">
        <v>8349</v>
      </c>
      <c r="S2273" s="16">
        <f t="shared" si="179"/>
        <v>42684.000046296293</v>
      </c>
      <c r="T2273" s="16">
        <f t="shared" si="180"/>
        <v>42714.000046296293</v>
      </c>
      <c r="U2273" s="20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ref="O2274:O2337" si="182">ROUND(E2274/D2274 * 100,0)</f>
        <v>1357</v>
      </c>
      <c r="P2274">
        <f t="shared" si="178"/>
        <v>14.37</v>
      </c>
      <c r="Q2274" s="12" t="s">
        <v>8331</v>
      </c>
      <c r="R2274" t="s">
        <v>8349</v>
      </c>
      <c r="S2274" s="16">
        <f t="shared" si="179"/>
        <v>42315.699490740735</v>
      </c>
      <c r="T2274" s="16">
        <f t="shared" si="180"/>
        <v>42345.699490740735</v>
      </c>
      <c r="U2274" s="20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2"/>
        <v>220</v>
      </c>
      <c r="P2275">
        <f t="shared" si="178"/>
        <v>37.479999999999997</v>
      </c>
      <c r="Q2275" s="12" t="s">
        <v>8331</v>
      </c>
      <c r="R2275" t="s">
        <v>8349</v>
      </c>
      <c r="S2275" s="16">
        <f t="shared" si="179"/>
        <v>42781.549097222218</v>
      </c>
      <c r="T2275" s="16">
        <f t="shared" si="180"/>
        <v>42806.507430555561</v>
      </c>
      <c r="U2275" s="20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2"/>
        <v>120</v>
      </c>
      <c r="P2276">
        <f t="shared" si="178"/>
        <v>30.2</v>
      </c>
      <c r="Q2276" s="12" t="s">
        <v>8331</v>
      </c>
      <c r="R2276" t="s">
        <v>8349</v>
      </c>
      <c r="S2276" s="16">
        <f t="shared" si="179"/>
        <v>41663.500659722224</v>
      </c>
      <c r="T2276" s="16">
        <f t="shared" si="180"/>
        <v>41693.500659722224</v>
      </c>
      <c r="U2276" s="20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2"/>
        <v>408</v>
      </c>
      <c r="P2277">
        <f t="shared" si="178"/>
        <v>33.549999999999997</v>
      </c>
      <c r="Q2277" s="12" t="s">
        <v>8331</v>
      </c>
      <c r="R2277" t="s">
        <v>8349</v>
      </c>
      <c r="S2277" s="16">
        <f t="shared" si="179"/>
        <v>41965.616655092599</v>
      </c>
      <c r="T2277" s="16">
        <f t="shared" si="180"/>
        <v>41995.616655092599</v>
      </c>
      <c r="U2277" s="20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2"/>
        <v>106</v>
      </c>
      <c r="P2278">
        <f t="shared" si="178"/>
        <v>64.75</v>
      </c>
      <c r="Q2278" s="12" t="s">
        <v>8331</v>
      </c>
      <c r="R2278" t="s">
        <v>8349</v>
      </c>
      <c r="S2278" s="16">
        <f t="shared" si="179"/>
        <v>41614.651493055557</v>
      </c>
      <c r="T2278" s="16">
        <f t="shared" si="180"/>
        <v>41644.651493055557</v>
      </c>
      <c r="U2278" s="20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2"/>
        <v>141</v>
      </c>
      <c r="P2279">
        <f t="shared" si="178"/>
        <v>57.93</v>
      </c>
      <c r="Q2279" s="12" t="s">
        <v>8331</v>
      </c>
      <c r="R2279" t="s">
        <v>8349</v>
      </c>
      <c r="S2279" s="16">
        <f t="shared" si="179"/>
        <v>40936.678506944445</v>
      </c>
      <c r="T2279" s="16">
        <f t="shared" si="180"/>
        <v>40966.678506944445</v>
      </c>
      <c r="U2279" s="20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2"/>
        <v>271</v>
      </c>
      <c r="P2280">
        <f t="shared" si="178"/>
        <v>53.08</v>
      </c>
      <c r="Q2280" s="12" t="s">
        <v>8331</v>
      </c>
      <c r="R2280" t="s">
        <v>8349</v>
      </c>
      <c r="S2280" s="16">
        <f t="shared" si="179"/>
        <v>42338.709108796291</v>
      </c>
      <c r="T2280" s="16">
        <f t="shared" si="180"/>
        <v>42372.957638888889</v>
      </c>
      <c r="U2280" s="2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2"/>
        <v>154</v>
      </c>
      <c r="P2281">
        <f t="shared" si="178"/>
        <v>48.06</v>
      </c>
      <c r="Q2281" s="12" t="s">
        <v>8331</v>
      </c>
      <c r="R2281" t="s">
        <v>8349</v>
      </c>
      <c r="S2281" s="16">
        <f t="shared" si="179"/>
        <v>42020.806701388887</v>
      </c>
      <c r="T2281" s="16">
        <f t="shared" si="180"/>
        <v>42039.166666666672</v>
      </c>
      <c r="U2281" s="20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2"/>
        <v>404</v>
      </c>
      <c r="P2282">
        <f t="shared" si="178"/>
        <v>82.4</v>
      </c>
      <c r="Q2282" s="12" t="s">
        <v>8331</v>
      </c>
      <c r="R2282" t="s">
        <v>8349</v>
      </c>
      <c r="S2282" s="16">
        <f t="shared" si="179"/>
        <v>42234.624895833331</v>
      </c>
      <c r="T2282" s="16">
        <f t="shared" si="180"/>
        <v>42264.624895833331</v>
      </c>
      <c r="U2282" s="20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2"/>
        <v>185</v>
      </c>
      <c r="P2283">
        <f t="shared" si="178"/>
        <v>50.45</v>
      </c>
      <c r="Q2283" s="12" t="s">
        <v>8323</v>
      </c>
      <c r="R2283" t="s">
        <v>8324</v>
      </c>
      <c r="S2283" s="16">
        <f t="shared" si="179"/>
        <v>40687.285844907405</v>
      </c>
      <c r="T2283" s="16">
        <f t="shared" si="180"/>
        <v>40749.284722222219</v>
      </c>
      <c r="U2283" s="20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2"/>
        <v>185</v>
      </c>
      <c r="P2284">
        <f t="shared" si="178"/>
        <v>115.83</v>
      </c>
      <c r="Q2284" s="12" t="s">
        <v>8323</v>
      </c>
      <c r="R2284" t="s">
        <v>8324</v>
      </c>
      <c r="S2284" s="16">
        <f t="shared" si="179"/>
        <v>42323.17460648148</v>
      </c>
      <c r="T2284" s="16">
        <f t="shared" si="180"/>
        <v>42383.17460648148</v>
      </c>
      <c r="U2284" s="20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2"/>
        <v>101</v>
      </c>
      <c r="P2285">
        <f t="shared" si="178"/>
        <v>63.03</v>
      </c>
      <c r="Q2285" s="12" t="s">
        <v>8323</v>
      </c>
      <c r="R2285" t="s">
        <v>8324</v>
      </c>
      <c r="S2285" s="16">
        <f t="shared" si="179"/>
        <v>40978.125046296293</v>
      </c>
      <c r="T2285" s="16">
        <f t="shared" si="180"/>
        <v>41038.083379629628</v>
      </c>
      <c r="U2285" s="20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2"/>
        <v>106</v>
      </c>
      <c r="P2286">
        <f t="shared" si="178"/>
        <v>108.02</v>
      </c>
      <c r="Q2286" s="12" t="s">
        <v>8323</v>
      </c>
      <c r="R2286" t="s">
        <v>8324</v>
      </c>
      <c r="S2286" s="16">
        <f t="shared" si="179"/>
        <v>40585.796817129631</v>
      </c>
      <c r="T2286" s="16">
        <f t="shared" si="180"/>
        <v>40614.166666666664</v>
      </c>
      <c r="U2286" s="20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2"/>
        <v>121</v>
      </c>
      <c r="P2287">
        <f t="shared" si="178"/>
        <v>46.09</v>
      </c>
      <c r="Q2287" s="12" t="s">
        <v>8323</v>
      </c>
      <c r="R2287" t="s">
        <v>8324</v>
      </c>
      <c r="S2287" s="16">
        <f t="shared" si="179"/>
        <v>41059.185682870368</v>
      </c>
      <c r="T2287" s="16">
        <f t="shared" si="180"/>
        <v>41089.185682870368</v>
      </c>
      <c r="U2287" s="20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2"/>
        <v>100</v>
      </c>
      <c r="P2288">
        <f t="shared" si="178"/>
        <v>107.21</v>
      </c>
      <c r="Q2288" s="12" t="s">
        <v>8323</v>
      </c>
      <c r="R2288" t="s">
        <v>8324</v>
      </c>
      <c r="S2288" s="16">
        <f t="shared" si="179"/>
        <v>41494.963587962964</v>
      </c>
      <c r="T2288" s="16">
        <f t="shared" si="180"/>
        <v>41523.165972222225</v>
      </c>
      <c r="U2288" s="20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2"/>
        <v>120</v>
      </c>
      <c r="P2289">
        <f t="shared" si="178"/>
        <v>50.93</v>
      </c>
      <c r="Q2289" s="12" t="s">
        <v>8323</v>
      </c>
      <c r="R2289" t="s">
        <v>8324</v>
      </c>
      <c r="S2289" s="16">
        <f t="shared" si="179"/>
        <v>41792.667361111111</v>
      </c>
      <c r="T2289" s="16">
        <f t="shared" si="180"/>
        <v>41813.667361111111</v>
      </c>
      <c r="U2289" s="20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2"/>
        <v>100</v>
      </c>
      <c r="P2290">
        <f t="shared" si="178"/>
        <v>40.04</v>
      </c>
      <c r="Q2290" s="12" t="s">
        <v>8323</v>
      </c>
      <c r="R2290" t="s">
        <v>8324</v>
      </c>
      <c r="S2290" s="16">
        <f t="shared" si="179"/>
        <v>41067.827418981484</v>
      </c>
      <c r="T2290" s="16">
        <f t="shared" si="180"/>
        <v>41086.75</v>
      </c>
      <c r="U2290" s="2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2"/>
        <v>107</v>
      </c>
      <c r="P2291">
        <f t="shared" si="178"/>
        <v>64.44</v>
      </c>
      <c r="Q2291" s="12" t="s">
        <v>8323</v>
      </c>
      <c r="R2291" t="s">
        <v>8324</v>
      </c>
      <c r="S2291" s="16">
        <f t="shared" si="179"/>
        <v>41571.998379629629</v>
      </c>
      <c r="T2291" s="16">
        <f t="shared" si="180"/>
        <v>41614.973611111112</v>
      </c>
      <c r="U2291" s="20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2"/>
        <v>104</v>
      </c>
      <c r="P2292">
        <f t="shared" si="178"/>
        <v>53.83</v>
      </c>
      <c r="Q2292" s="12" t="s">
        <v>8323</v>
      </c>
      <c r="R2292" t="s">
        <v>8324</v>
      </c>
      <c r="S2292" s="16">
        <f t="shared" si="179"/>
        <v>40070.253819444442</v>
      </c>
      <c r="T2292" s="16">
        <f t="shared" si="180"/>
        <v>40148.708333333336</v>
      </c>
      <c r="U2292" s="20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2"/>
        <v>173</v>
      </c>
      <c r="P2293">
        <f t="shared" si="178"/>
        <v>100.47</v>
      </c>
      <c r="Q2293" s="12" t="s">
        <v>8323</v>
      </c>
      <c r="R2293" t="s">
        <v>8324</v>
      </c>
      <c r="S2293" s="16">
        <f t="shared" si="179"/>
        <v>40987.977060185185</v>
      </c>
      <c r="T2293" s="16">
        <f t="shared" si="180"/>
        <v>41022.166666666664</v>
      </c>
      <c r="U2293" s="20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2"/>
        <v>107</v>
      </c>
      <c r="P2294">
        <f t="shared" si="178"/>
        <v>46.63</v>
      </c>
      <c r="Q2294" s="12" t="s">
        <v>8323</v>
      </c>
      <c r="R2294" t="s">
        <v>8324</v>
      </c>
      <c r="S2294" s="16">
        <f t="shared" si="179"/>
        <v>40987.697638888887</v>
      </c>
      <c r="T2294" s="16">
        <f t="shared" si="180"/>
        <v>41017.697638888887</v>
      </c>
      <c r="U2294" s="20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2"/>
        <v>108</v>
      </c>
      <c r="P2295">
        <f t="shared" si="178"/>
        <v>34.07</v>
      </c>
      <c r="Q2295" s="12" t="s">
        <v>8323</v>
      </c>
      <c r="R2295" t="s">
        <v>8324</v>
      </c>
      <c r="S2295" s="16">
        <f t="shared" si="179"/>
        <v>41151.708321759259</v>
      </c>
      <c r="T2295" s="16">
        <f t="shared" si="180"/>
        <v>41177.165972222225</v>
      </c>
      <c r="U2295" s="20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2"/>
        <v>146</v>
      </c>
      <c r="P2296">
        <f t="shared" si="178"/>
        <v>65.209999999999994</v>
      </c>
      <c r="Q2296" s="12" t="s">
        <v>8323</v>
      </c>
      <c r="R2296" t="s">
        <v>8324</v>
      </c>
      <c r="S2296" s="16">
        <f t="shared" si="179"/>
        <v>41264.72314814815</v>
      </c>
      <c r="T2296" s="16">
        <f t="shared" si="180"/>
        <v>41294.72314814815</v>
      </c>
      <c r="U2296" s="20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2"/>
        <v>125</v>
      </c>
      <c r="P2297">
        <f t="shared" si="178"/>
        <v>44.21</v>
      </c>
      <c r="Q2297" s="12" t="s">
        <v>8323</v>
      </c>
      <c r="R2297" t="s">
        <v>8324</v>
      </c>
      <c r="S2297" s="16">
        <f t="shared" si="179"/>
        <v>41270.954351851848</v>
      </c>
      <c r="T2297" s="16">
        <f t="shared" si="180"/>
        <v>41300.954351851848</v>
      </c>
      <c r="U2297" s="20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2"/>
        <v>149</v>
      </c>
      <c r="P2298">
        <f t="shared" si="178"/>
        <v>71.97</v>
      </c>
      <c r="Q2298" s="12" t="s">
        <v>8323</v>
      </c>
      <c r="R2298" t="s">
        <v>8324</v>
      </c>
      <c r="S2298" s="16">
        <f t="shared" si="179"/>
        <v>40927.731782407405</v>
      </c>
      <c r="T2298" s="16">
        <f t="shared" si="180"/>
        <v>40962.731782407405</v>
      </c>
      <c r="U2298" s="20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2"/>
        <v>101</v>
      </c>
      <c r="P2299">
        <f t="shared" si="178"/>
        <v>52.95</v>
      </c>
      <c r="Q2299" s="12" t="s">
        <v>8323</v>
      </c>
      <c r="R2299" t="s">
        <v>8324</v>
      </c>
      <c r="S2299" s="16">
        <f t="shared" si="179"/>
        <v>40948.042233796295</v>
      </c>
      <c r="T2299" s="16">
        <f t="shared" si="180"/>
        <v>40982.165972222225</v>
      </c>
      <c r="U2299" s="20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2"/>
        <v>105</v>
      </c>
      <c r="P2300">
        <f t="shared" si="178"/>
        <v>109.45</v>
      </c>
      <c r="Q2300" s="12" t="s">
        <v>8323</v>
      </c>
      <c r="R2300" t="s">
        <v>8324</v>
      </c>
      <c r="S2300" s="16">
        <f t="shared" si="179"/>
        <v>41694.84065972222</v>
      </c>
      <c r="T2300" s="16">
        <f t="shared" si="180"/>
        <v>41724.798993055556</v>
      </c>
      <c r="U2300" s="2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2"/>
        <v>350</v>
      </c>
      <c r="P2301">
        <f t="shared" si="178"/>
        <v>75.040000000000006</v>
      </c>
      <c r="Q2301" s="12" t="s">
        <v>8323</v>
      </c>
      <c r="R2301" t="s">
        <v>8324</v>
      </c>
      <c r="S2301" s="16">
        <f t="shared" si="179"/>
        <v>40565.032511574071</v>
      </c>
      <c r="T2301" s="16">
        <f t="shared" si="180"/>
        <v>40580.032511574071</v>
      </c>
      <c r="U2301" s="20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2"/>
        <v>101</v>
      </c>
      <c r="P2302">
        <f t="shared" si="178"/>
        <v>115.71</v>
      </c>
      <c r="Q2302" s="12" t="s">
        <v>8323</v>
      </c>
      <c r="R2302" t="s">
        <v>8324</v>
      </c>
      <c r="S2302" s="16">
        <f t="shared" si="179"/>
        <v>41074.727037037039</v>
      </c>
      <c r="T2302" s="16">
        <f t="shared" si="180"/>
        <v>41088.727037037039</v>
      </c>
      <c r="U2302" s="20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2"/>
        <v>134</v>
      </c>
      <c r="P2303">
        <f t="shared" si="178"/>
        <v>31.66</v>
      </c>
      <c r="Q2303" s="12" t="s">
        <v>8323</v>
      </c>
      <c r="R2303" t="s">
        <v>8327</v>
      </c>
      <c r="S2303" s="16">
        <f t="shared" si="179"/>
        <v>41416.146944444445</v>
      </c>
      <c r="T2303" s="16">
        <f t="shared" si="180"/>
        <v>41446.146944444445</v>
      </c>
      <c r="U2303" s="20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2"/>
        <v>171</v>
      </c>
      <c r="P2304">
        <f t="shared" si="178"/>
        <v>46.18</v>
      </c>
      <c r="Q2304" s="12" t="s">
        <v>8323</v>
      </c>
      <c r="R2304" t="s">
        <v>8327</v>
      </c>
      <c r="S2304" s="16">
        <f t="shared" si="179"/>
        <v>41605.868449074071</v>
      </c>
      <c r="T2304" s="16">
        <f t="shared" si="180"/>
        <v>41639.291666666664</v>
      </c>
      <c r="U2304" s="20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2"/>
        <v>109</v>
      </c>
      <c r="P2305">
        <f t="shared" si="178"/>
        <v>68.48</v>
      </c>
      <c r="Q2305" s="12" t="s">
        <v>8323</v>
      </c>
      <c r="R2305" t="s">
        <v>8327</v>
      </c>
      <c r="S2305" s="16">
        <f t="shared" si="179"/>
        <v>40850.111064814817</v>
      </c>
      <c r="T2305" s="16">
        <f t="shared" si="180"/>
        <v>40890.152731481481</v>
      </c>
      <c r="U2305" s="20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2"/>
        <v>101</v>
      </c>
      <c r="P2306">
        <f t="shared" si="178"/>
        <v>53.47</v>
      </c>
      <c r="Q2306" s="12" t="s">
        <v>8323</v>
      </c>
      <c r="R2306" t="s">
        <v>8327</v>
      </c>
      <c r="S2306" s="16">
        <f t="shared" si="179"/>
        <v>40502.815868055557</v>
      </c>
      <c r="T2306" s="16">
        <f t="shared" si="180"/>
        <v>40544.207638888889</v>
      </c>
      <c r="U2306" s="20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2"/>
        <v>101</v>
      </c>
      <c r="P2307">
        <f t="shared" ref="P2307:P2370" si="183">IFERROR(ROUND(E2307/L2307, 2), 0)</f>
        <v>109.11</v>
      </c>
      <c r="Q2307" s="12" t="s">
        <v>8323</v>
      </c>
      <c r="R2307" t="s">
        <v>8327</v>
      </c>
      <c r="S2307" s="16">
        <f t="shared" ref="S2307:S2370" si="184">(((J2307/60)/60)/24)+DATE(1970,1,1)</f>
        <v>41834.695277777777</v>
      </c>
      <c r="T2307" s="16">
        <f t="shared" ref="T2307:T2370" si="185">(((I2307/60)/60)/24)+DATE(1970,1,1)</f>
        <v>41859.75</v>
      </c>
      <c r="U2307" s="20">
        <f t="shared" ref="U2307:U2370" si="186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2"/>
        <v>107</v>
      </c>
      <c r="P2308">
        <f t="shared" si="183"/>
        <v>51.19</v>
      </c>
      <c r="Q2308" s="12" t="s">
        <v>8323</v>
      </c>
      <c r="R2308" t="s">
        <v>8327</v>
      </c>
      <c r="S2308" s="16">
        <f t="shared" si="184"/>
        <v>40948.16815972222</v>
      </c>
      <c r="T2308" s="16">
        <f t="shared" si="185"/>
        <v>40978.16815972222</v>
      </c>
      <c r="U2308" s="20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2"/>
        <v>107</v>
      </c>
      <c r="P2309">
        <f t="shared" si="183"/>
        <v>27.94</v>
      </c>
      <c r="Q2309" s="12" t="s">
        <v>8323</v>
      </c>
      <c r="R2309" t="s">
        <v>8327</v>
      </c>
      <c r="S2309" s="16">
        <f t="shared" si="184"/>
        <v>41004.802465277775</v>
      </c>
      <c r="T2309" s="16">
        <f t="shared" si="185"/>
        <v>41034.802407407406</v>
      </c>
      <c r="U2309" s="20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2"/>
        <v>101</v>
      </c>
      <c r="P2310">
        <f t="shared" si="183"/>
        <v>82.5</v>
      </c>
      <c r="Q2310" s="12" t="s">
        <v>8323</v>
      </c>
      <c r="R2310" t="s">
        <v>8327</v>
      </c>
      <c r="S2310" s="16">
        <f t="shared" si="184"/>
        <v>41851.962916666671</v>
      </c>
      <c r="T2310" s="16">
        <f t="shared" si="185"/>
        <v>41880.041666666664</v>
      </c>
      <c r="U2310" s="2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2"/>
        <v>107</v>
      </c>
      <c r="P2311">
        <f t="shared" si="183"/>
        <v>59.82</v>
      </c>
      <c r="Q2311" s="12" t="s">
        <v>8323</v>
      </c>
      <c r="R2311" t="s">
        <v>8327</v>
      </c>
      <c r="S2311" s="16">
        <f t="shared" si="184"/>
        <v>41307.987696759257</v>
      </c>
      <c r="T2311" s="16">
        <f t="shared" si="185"/>
        <v>41342.987696759257</v>
      </c>
      <c r="U2311" s="20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2"/>
        <v>429</v>
      </c>
      <c r="P2312">
        <f t="shared" si="183"/>
        <v>64.819999999999993</v>
      </c>
      <c r="Q2312" s="12" t="s">
        <v>8323</v>
      </c>
      <c r="R2312" t="s">
        <v>8327</v>
      </c>
      <c r="S2312" s="16">
        <f t="shared" si="184"/>
        <v>41324.79415509259</v>
      </c>
      <c r="T2312" s="16">
        <f t="shared" si="185"/>
        <v>41354.752488425926</v>
      </c>
      <c r="U2312" s="20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2"/>
        <v>104</v>
      </c>
      <c r="P2313">
        <f t="shared" si="183"/>
        <v>90.1</v>
      </c>
      <c r="Q2313" s="12" t="s">
        <v>8323</v>
      </c>
      <c r="R2313" t="s">
        <v>8327</v>
      </c>
      <c r="S2313" s="16">
        <f t="shared" si="184"/>
        <v>41736.004502314812</v>
      </c>
      <c r="T2313" s="16">
        <f t="shared" si="185"/>
        <v>41766.004502314812</v>
      </c>
      <c r="U2313" s="20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2"/>
        <v>108</v>
      </c>
      <c r="P2314">
        <f t="shared" si="183"/>
        <v>40.96</v>
      </c>
      <c r="Q2314" s="12" t="s">
        <v>8323</v>
      </c>
      <c r="R2314" t="s">
        <v>8327</v>
      </c>
      <c r="S2314" s="16">
        <f t="shared" si="184"/>
        <v>41716.632847222223</v>
      </c>
      <c r="T2314" s="16">
        <f t="shared" si="185"/>
        <v>41747.958333333336</v>
      </c>
      <c r="U2314" s="20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2"/>
        <v>176</v>
      </c>
      <c r="P2315">
        <f t="shared" si="183"/>
        <v>56</v>
      </c>
      <c r="Q2315" s="12" t="s">
        <v>8323</v>
      </c>
      <c r="R2315" t="s">
        <v>8327</v>
      </c>
      <c r="S2315" s="16">
        <f t="shared" si="184"/>
        <v>41002.958634259259</v>
      </c>
      <c r="T2315" s="16">
        <f t="shared" si="185"/>
        <v>41032.958634259259</v>
      </c>
      <c r="U2315" s="20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2"/>
        <v>157</v>
      </c>
      <c r="P2316">
        <f t="shared" si="183"/>
        <v>37.67</v>
      </c>
      <c r="Q2316" s="12" t="s">
        <v>8323</v>
      </c>
      <c r="R2316" t="s">
        <v>8327</v>
      </c>
      <c r="S2316" s="16">
        <f t="shared" si="184"/>
        <v>41037.551585648151</v>
      </c>
      <c r="T2316" s="16">
        <f t="shared" si="185"/>
        <v>41067.551585648151</v>
      </c>
      <c r="U2316" s="20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2"/>
        <v>103</v>
      </c>
      <c r="P2317">
        <f t="shared" si="183"/>
        <v>40.08</v>
      </c>
      <c r="Q2317" s="12" t="s">
        <v>8323</v>
      </c>
      <c r="R2317" t="s">
        <v>8327</v>
      </c>
      <c r="S2317" s="16">
        <f t="shared" si="184"/>
        <v>41004.72619212963</v>
      </c>
      <c r="T2317" s="16">
        <f t="shared" si="185"/>
        <v>41034.72619212963</v>
      </c>
      <c r="U2317" s="20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2"/>
        <v>104</v>
      </c>
      <c r="P2318">
        <f t="shared" si="183"/>
        <v>78.03</v>
      </c>
      <c r="Q2318" s="12" t="s">
        <v>8323</v>
      </c>
      <c r="R2318" t="s">
        <v>8327</v>
      </c>
      <c r="S2318" s="16">
        <f t="shared" si="184"/>
        <v>40079.725115740745</v>
      </c>
      <c r="T2318" s="16">
        <f t="shared" si="185"/>
        <v>40156.76666666667</v>
      </c>
      <c r="U2318" s="20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2"/>
        <v>104</v>
      </c>
      <c r="P2319">
        <f t="shared" si="183"/>
        <v>18.91</v>
      </c>
      <c r="Q2319" s="12" t="s">
        <v>8323</v>
      </c>
      <c r="R2319" t="s">
        <v>8327</v>
      </c>
      <c r="S2319" s="16">
        <f t="shared" si="184"/>
        <v>40192.542233796295</v>
      </c>
      <c r="T2319" s="16">
        <f t="shared" si="185"/>
        <v>40224.208333333336</v>
      </c>
      <c r="U2319" s="20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2"/>
        <v>121</v>
      </c>
      <c r="P2320">
        <f t="shared" si="183"/>
        <v>37.130000000000003</v>
      </c>
      <c r="Q2320" s="12" t="s">
        <v>8323</v>
      </c>
      <c r="R2320" t="s">
        <v>8327</v>
      </c>
      <c r="S2320" s="16">
        <f t="shared" si="184"/>
        <v>40050.643680555557</v>
      </c>
      <c r="T2320" s="16">
        <f t="shared" si="185"/>
        <v>40082.165972222225</v>
      </c>
      <c r="U2320" s="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2"/>
        <v>108</v>
      </c>
      <c r="P2321">
        <f t="shared" si="183"/>
        <v>41.96</v>
      </c>
      <c r="Q2321" s="12" t="s">
        <v>8323</v>
      </c>
      <c r="R2321" t="s">
        <v>8327</v>
      </c>
      <c r="S2321" s="16">
        <f t="shared" si="184"/>
        <v>41593.082002314812</v>
      </c>
      <c r="T2321" s="16">
        <f t="shared" si="185"/>
        <v>41623.082002314812</v>
      </c>
      <c r="U2321" s="20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2"/>
        <v>109</v>
      </c>
      <c r="P2322">
        <f t="shared" si="183"/>
        <v>61.04</v>
      </c>
      <c r="Q2322" s="12" t="s">
        <v>8323</v>
      </c>
      <c r="R2322" t="s">
        <v>8327</v>
      </c>
      <c r="S2322" s="16">
        <f t="shared" si="184"/>
        <v>41696.817129629628</v>
      </c>
      <c r="T2322" s="16">
        <f t="shared" si="185"/>
        <v>41731.775462962964</v>
      </c>
      <c r="U2322" s="20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2"/>
        <v>39</v>
      </c>
      <c r="P2323">
        <f t="shared" si="183"/>
        <v>64.53</v>
      </c>
      <c r="Q2323" s="12" t="s">
        <v>8334</v>
      </c>
      <c r="R2323" t="s">
        <v>8350</v>
      </c>
      <c r="S2323" s="16">
        <f t="shared" si="184"/>
        <v>42799.260428240741</v>
      </c>
      <c r="T2323" s="16">
        <f t="shared" si="185"/>
        <v>42829.21876157407</v>
      </c>
      <c r="U2323" s="20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2"/>
        <v>3</v>
      </c>
      <c r="P2324">
        <f t="shared" si="183"/>
        <v>21.25</v>
      </c>
      <c r="Q2324" s="12" t="s">
        <v>8334</v>
      </c>
      <c r="R2324" t="s">
        <v>8350</v>
      </c>
      <c r="S2324" s="16">
        <f t="shared" si="184"/>
        <v>42804.895474537043</v>
      </c>
      <c r="T2324" s="16">
        <f t="shared" si="185"/>
        <v>42834.853807870371</v>
      </c>
      <c r="U2324" s="20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2"/>
        <v>48</v>
      </c>
      <c r="P2325">
        <f t="shared" si="183"/>
        <v>30</v>
      </c>
      <c r="Q2325" s="12" t="s">
        <v>8334</v>
      </c>
      <c r="R2325" t="s">
        <v>8350</v>
      </c>
      <c r="S2325" s="16">
        <f t="shared" si="184"/>
        <v>42807.755173611105</v>
      </c>
      <c r="T2325" s="16">
        <f t="shared" si="185"/>
        <v>42814.755173611105</v>
      </c>
      <c r="U2325" s="20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2"/>
        <v>21</v>
      </c>
      <c r="P2326">
        <f t="shared" si="183"/>
        <v>25.49</v>
      </c>
      <c r="Q2326" s="12" t="s">
        <v>8334</v>
      </c>
      <c r="R2326" t="s">
        <v>8350</v>
      </c>
      <c r="S2326" s="16">
        <f t="shared" si="184"/>
        <v>42790.885243055556</v>
      </c>
      <c r="T2326" s="16">
        <f t="shared" si="185"/>
        <v>42820.843576388885</v>
      </c>
      <c r="U2326" s="20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2"/>
        <v>8</v>
      </c>
      <c r="P2327">
        <f t="shared" si="183"/>
        <v>11.43</v>
      </c>
      <c r="Q2327" s="12" t="s">
        <v>8334</v>
      </c>
      <c r="R2327" t="s">
        <v>8350</v>
      </c>
      <c r="S2327" s="16">
        <f t="shared" si="184"/>
        <v>42794.022349537037</v>
      </c>
      <c r="T2327" s="16">
        <f t="shared" si="185"/>
        <v>42823.980682870373</v>
      </c>
      <c r="U2327" s="20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2"/>
        <v>1</v>
      </c>
      <c r="P2328">
        <f t="shared" si="183"/>
        <v>108</v>
      </c>
      <c r="Q2328" s="12" t="s">
        <v>8334</v>
      </c>
      <c r="R2328" t="s">
        <v>8350</v>
      </c>
      <c r="S2328" s="16">
        <f t="shared" si="184"/>
        <v>42804.034120370372</v>
      </c>
      <c r="T2328" s="16">
        <f t="shared" si="185"/>
        <v>42855.708333333328</v>
      </c>
      <c r="U2328" s="20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2"/>
        <v>526</v>
      </c>
      <c r="P2329">
        <f t="shared" si="183"/>
        <v>54.88</v>
      </c>
      <c r="Q2329" s="12" t="s">
        <v>8334</v>
      </c>
      <c r="R2329" t="s">
        <v>8350</v>
      </c>
      <c r="S2329" s="16">
        <f t="shared" si="184"/>
        <v>41842.917129629634</v>
      </c>
      <c r="T2329" s="16">
        <f t="shared" si="185"/>
        <v>41877.917129629634</v>
      </c>
      <c r="U2329" s="20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2"/>
        <v>254</v>
      </c>
      <c r="P2330">
        <f t="shared" si="183"/>
        <v>47.38</v>
      </c>
      <c r="Q2330" s="12" t="s">
        <v>8334</v>
      </c>
      <c r="R2330" t="s">
        <v>8350</v>
      </c>
      <c r="S2330" s="16">
        <f t="shared" si="184"/>
        <v>42139.781678240746</v>
      </c>
      <c r="T2330" s="16">
        <f t="shared" si="185"/>
        <v>42169.781678240746</v>
      </c>
      <c r="U2330" s="2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2"/>
        <v>106</v>
      </c>
      <c r="P2331">
        <f t="shared" si="183"/>
        <v>211.84</v>
      </c>
      <c r="Q2331" s="12" t="s">
        <v>8334</v>
      </c>
      <c r="R2331" t="s">
        <v>8350</v>
      </c>
      <c r="S2331" s="16">
        <f t="shared" si="184"/>
        <v>41807.624374999999</v>
      </c>
      <c r="T2331" s="16">
        <f t="shared" si="185"/>
        <v>41837.624374999999</v>
      </c>
      <c r="U2331" s="20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2"/>
        <v>102</v>
      </c>
      <c r="P2332">
        <f t="shared" si="183"/>
        <v>219.93</v>
      </c>
      <c r="Q2332" s="12" t="s">
        <v>8334</v>
      </c>
      <c r="R2332" t="s">
        <v>8350</v>
      </c>
      <c r="S2332" s="16">
        <f t="shared" si="184"/>
        <v>42332.89980324074</v>
      </c>
      <c r="T2332" s="16">
        <f t="shared" si="185"/>
        <v>42363</v>
      </c>
      <c r="U2332" s="20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2"/>
        <v>144</v>
      </c>
      <c r="P2333">
        <f t="shared" si="183"/>
        <v>40.799999999999997</v>
      </c>
      <c r="Q2333" s="12" t="s">
        <v>8334</v>
      </c>
      <c r="R2333" t="s">
        <v>8350</v>
      </c>
      <c r="S2333" s="16">
        <f t="shared" si="184"/>
        <v>41839.005671296298</v>
      </c>
      <c r="T2333" s="16">
        <f t="shared" si="185"/>
        <v>41869.005671296298</v>
      </c>
      <c r="U2333" s="20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2"/>
        <v>106</v>
      </c>
      <c r="P2334">
        <f t="shared" si="183"/>
        <v>75.5</v>
      </c>
      <c r="Q2334" s="12" t="s">
        <v>8334</v>
      </c>
      <c r="R2334" t="s">
        <v>8350</v>
      </c>
      <c r="S2334" s="16">
        <f t="shared" si="184"/>
        <v>42011.628136574072</v>
      </c>
      <c r="T2334" s="16">
        <f t="shared" si="185"/>
        <v>42041.628136574072</v>
      </c>
      <c r="U2334" s="20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2"/>
        <v>212</v>
      </c>
      <c r="P2335">
        <f t="shared" si="183"/>
        <v>13.54</v>
      </c>
      <c r="Q2335" s="12" t="s">
        <v>8334</v>
      </c>
      <c r="R2335" t="s">
        <v>8350</v>
      </c>
      <c r="S2335" s="16">
        <f t="shared" si="184"/>
        <v>41767.650347222225</v>
      </c>
      <c r="T2335" s="16">
        <f t="shared" si="185"/>
        <v>41788.743055555555</v>
      </c>
      <c r="U2335" s="20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2"/>
        <v>102</v>
      </c>
      <c r="P2336">
        <f t="shared" si="183"/>
        <v>60.87</v>
      </c>
      <c r="Q2336" s="12" t="s">
        <v>8334</v>
      </c>
      <c r="R2336" t="s">
        <v>8350</v>
      </c>
      <c r="S2336" s="16">
        <f t="shared" si="184"/>
        <v>41918.670115740737</v>
      </c>
      <c r="T2336" s="16">
        <f t="shared" si="185"/>
        <v>41948.731944444444</v>
      </c>
      <c r="U2336" s="20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2"/>
        <v>102</v>
      </c>
      <c r="P2337">
        <f t="shared" si="183"/>
        <v>115.69</v>
      </c>
      <c r="Q2337" s="12" t="s">
        <v>8334</v>
      </c>
      <c r="R2337" t="s">
        <v>8350</v>
      </c>
      <c r="S2337" s="16">
        <f t="shared" si="184"/>
        <v>41771.572256944448</v>
      </c>
      <c r="T2337" s="16">
        <f t="shared" si="185"/>
        <v>41801.572256944448</v>
      </c>
      <c r="U2337" s="20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ref="O2338:O2401" si="187">ROUND(E2338/D2338 * 100,0)</f>
        <v>521</v>
      </c>
      <c r="P2338">
        <f t="shared" si="183"/>
        <v>48.1</v>
      </c>
      <c r="Q2338" s="12" t="s">
        <v>8334</v>
      </c>
      <c r="R2338" t="s">
        <v>8350</v>
      </c>
      <c r="S2338" s="16">
        <f t="shared" si="184"/>
        <v>41666.924710648149</v>
      </c>
      <c r="T2338" s="16">
        <f t="shared" si="185"/>
        <v>41706.924710648149</v>
      </c>
      <c r="U2338" s="20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7"/>
        <v>111</v>
      </c>
      <c r="P2339">
        <f t="shared" si="183"/>
        <v>74.180000000000007</v>
      </c>
      <c r="Q2339" s="12" t="s">
        <v>8334</v>
      </c>
      <c r="R2339" t="s">
        <v>8350</v>
      </c>
      <c r="S2339" s="16">
        <f t="shared" si="184"/>
        <v>41786.640543981484</v>
      </c>
      <c r="T2339" s="16">
        <f t="shared" si="185"/>
        <v>41816.640543981484</v>
      </c>
      <c r="U2339" s="20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7"/>
        <v>101</v>
      </c>
      <c r="P2340">
        <f t="shared" si="183"/>
        <v>123.35</v>
      </c>
      <c r="Q2340" s="12" t="s">
        <v>8334</v>
      </c>
      <c r="R2340" t="s">
        <v>8350</v>
      </c>
      <c r="S2340" s="16">
        <f t="shared" si="184"/>
        <v>41789.896805555552</v>
      </c>
      <c r="T2340" s="16">
        <f t="shared" si="185"/>
        <v>41819.896805555552</v>
      </c>
      <c r="U2340" s="2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7"/>
        <v>294</v>
      </c>
      <c r="P2341">
        <f t="shared" si="183"/>
        <v>66.62</v>
      </c>
      <c r="Q2341" s="12" t="s">
        <v>8334</v>
      </c>
      <c r="R2341" t="s">
        <v>8350</v>
      </c>
      <c r="S2341" s="16">
        <f t="shared" si="184"/>
        <v>42692.79987268518</v>
      </c>
      <c r="T2341" s="16">
        <f t="shared" si="185"/>
        <v>42723.332638888889</v>
      </c>
      <c r="U2341" s="20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7"/>
        <v>106</v>
      </c>
      <c r="P2342">
        <f t="shared" si="183"/>
        <v>104.99</v>
      </c>
      <c r="Q2342" s="12" t="s">
        <v>8334</v>
      </c>
      <c r="R2342" t="s">
        <v>8350</v>
      </c>
      <c r="S2342" s="16">
        <f t="shared" si="184"/>
        <v>42643.642800925925</v>
      </c>
      <c r="T2342" s="16">
        <f t="shared" si="185"/>
        <v>42673.642800925925</v>
      </c>
      <c r="U2342" s="20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7"/>
        <v>0</v>
      </c>
      <c r="P2343">
        <f t="shared" si="183"/>
        <v>0</v>
      </c>
      <c r="Q2343" s="12" t="s">
        <v>8317</v>
      </c>
      <c r="R2343" t="s">
        <v>8318</v>
      </c>
      <c r="S2343" s="16">
        <f t="shared" si="184"/>
        <v>42167.813703703709</v>
      </c>
      <c r="T2343" s="16">
        <f t="shared" si="185"/>
        <v>42197.813703703709</v>
      </c>
      <c r="U2343" s="20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7"/>
        <v>0</v>
      </c>
      <c r="P2344">
        <f t="shared" si="183"/>
        <v>0</v>
      </c>
      <c r="Q2344" s="12" t="s">
        <v>8317</v>
      </c>
      <c r="R2344" t="s">
        <v>8318</v>
      </c>
      <c r="S2344" s="16">
        <f t="shared" si="184"/>
        <v>41897.702199074076</v>
      </c>
      <c r="T2344" s="16">
        <f t="shared" si="185"/>
        <v>41918.208333333336</v>
      </c>
      <c r="U2344" s="20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7"/>
        <v>3</v>
      </c>
      <c r="P2345">
        <f t="shared" si="183"/>
        <v>300</v>
      </c>
      <c r="Q2345" s="12" t="s">
        <v>8317</v>
      </c>
      <c r="R2345" t="s">
        <v>8318</v>
      </c>
      <c r="S2345" s="16">
        <f t="shared" si="184"/>
        <v>42327.825289351851</v>
      </c>
      <c r="T2345" s="16">
        <f t="shared" si="185"/>
        <v>42377.82430555555</v>
      </c>
      <c r="U2345" s="20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7"/>
        <v>0</v>
      </c>
      <c r="P2346">
        <f t="shared" si="183"/>
        <v>1</v>
      </c>
      <c r="Q2346" s="12" t="s">
        <v>8317</v>
      </c>
      <c r="R2346" t="s">
        <v>8318</v>
      </c>
      <c r="S2346" s="16">
        <f t="shared" si="184"/>
        <v>42515.727650462963</v>
      </c>
      <c r="T2346" s="16">
        <f t="shared" si="185"/>
        <v>42545.727650462963</v>
      </c>
      <c r="U2346" s="20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7"/>
        <v>0</v>
      </c>
      <c r="P2347">
        <f t="shared" si="183"/>
        <v>0</v>
      </c>
      <c r="Q2347" s="12" t="s">
        <v>8317</v>
      </c>
      <c r="R2347" t="s">
        <v>8318</v>
      </c>
      <c r="S2347" s="16">
        <f t="shared" si="184"/>
        <v>42060.001805555556</v>
      </c>
      <c r="T2347" s="16">
        <f t="shared" si="185"/>
        <v>42094.985416666663</v>
      </c>
      <c r="U2347" s="20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7"/>
        <v>0</v>
      </c>
      <c r="P2348">
        <f t="shared" si="183"/>
        <v>13</v>
      </c>
      <c r="Q2348" s="12" t="s">
        <v>8317</v>
      </c>
      <c r="R2348" t="s">
        <v>8318</v>
      </c>
      <c r="S2348" s="16">
        <f t="shared" si="184"/>
        <v>42615.79896990741</v>
      </c>
      <c r="T2348" s="16">
        <f t="shared" si="185"/>
        <v>42660.79896990741</v>
      </c>
      <c r="U2348" s="20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7"/>
        <v>2</v>
      </c>
      <c r="P2349">
        <f t="shared" si="183"/>
        <v>15</v>
      </c>
      <c r="Q2349" s="12" t="s">
        <v>8317</v>
      </c>
      <c r="R2349" t="s">
        <v>8318</v>
      </c>
      <c r="S2349" s="16">
        <f t="shared" si="184"/>
        <v>42577.607361111113</v>
      </c>
      <c r="T2349" s="16">
        <f t="shared" si="185"/>
        <v>42607.607361111113</v>
      </c>
      <c r="U2349" s="20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7"/>
        <v>0</v>
      </c>
      <c r="P2350">
        <f t="shared" si="183"/>
        <v>54</v>
      </c>
      <c r="Q2350" s="12" t="s">
        <v>8317</v>
      </c>
      <c r="R2350" t="s">
        <v>8318</v>
      </c>
      <c r="S2350" s="16">
        <f t="shared" si="184"/>
        <v>42360.932152777779</v>
      </c>
      <c r="T2350" s="16">
        <f t="shared" si="185"/>
        <v>42420.932152777779</v>
      </c>
      <c r="U2350" s="2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7"/>
        <v>0</v>
      </c>
      <c r="P2351">
        <f t="shared" si="183"/>
        <v>0</v>
      </c>
      <c r="Q2351" s="12" t="s">
        <v>8317</v>
      </c>
      <c r="R2351" t="s">
        <v>8318</v>
      </c>
      <c r="S2351" s="16">
        <f t="shared" si="184"/>
        <v>42198.775787037041</v>
      </c>
      <c r="T2351" s="16">
        <f t="shared" si="185"/>
        <v>42227.775787037041</v>
      </c>
      <c r="U2351" s="20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7"/>
        <v>0</v>
      </c>
      <c r="P2352">
        <f t="shared" si="183"/>
        <v>0</v>
      </c>
      <c r="Q2352" s="12" t="s">
        <v>8317</v>
      </c>
      <c r="R2352" t="s">
        <v>8318</v>
      </c>
      <c r="S2352" s="16">
        <f t="shared" si="184"/>
        <v>42708.842245370368</v>
      </c>
      <c r="T2352" s="16">
        <f t="shared" si="185"/>
        <v>42738.842245370368</v>
      </c>
      <c r="U2352" s="20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7"/>
        <v>1</v>
      </c>
      <c r="P2353">
        <f t="shared" si="183"/>
        <v>15.43</v>
      </c>
      <c r="Q2353" s="12" t="s">
        <v>8317</v>
      </c>
      <c r="R2353" t="s">
        <v>8318</v>
      </c>
      <c r="S2353" s="16">
        <f t="shared" si="184"/>
        <v>42094.101145833338</v>
      </c>
      <c r="T2353" s="16">
        <f t="shared" si="185"/>
        <v>42124.101145833338</v>
      </c>
      <c r="U2353" s="20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7"/>
        <v>0</v>
      </c>
      <c r="P2354">
        <f t="shared" si="183"/>
        <v>0</v>
      </c>
      <c r="Q2354" s="12" t="s">
        <v>8317</v>
      </c>
      <c r="R2354" t="s">
        <v>8318</v>
      </c>
      <c r="S2354" s="16">
        <f t="shared" si="184"/>
        <v>42101.633703703701</v>
      </c>
      <c r="T2354" s="16">
        <f t="shared" si="185"/>
        <v>42161.633703703701</v>
      </c>
      <c r="U2354" s="20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7"/>
        <v>0</v>
      </c>
      <c r="P2355">
        <f t="shared" si="183"/>
        <v>0</v>
      </c>
      <c r="Q2355" s="12" t="s">
        <v>8317</v>
      </c>
      <c r="R2355" t="s">
        <v>8318</v>
      </c>
      <c r="S2355" s="16">
        <f t="shared" si="184"/>
        <v>42103.676180555558</v>
      </c>
      <c r="T2355" s="16">
        <f t="shared" si="185"/>
        <v>42115.676180555558</v>
      </c>
      <c r="U2355" s="20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7"/>
        <v>0</v>
      </c>
      <c r="P2356">
        <f t="shared" si="183"/>
        <v>25</v>
      </c>
      <c r="Q2356" s="12" t="s">
        <v>8317</v>
      </c>
      <c r="R2356" t="s">
        <v>8318</v>
      </c>
      <c r="S2356" s="16">
        <f t="shared" si="184"/>
        <v>41954.722916666666</v>
      </c>
      <c r="T2356" s="16">
        <f t="shared" si="185"/>
        <v>42014.722916666666</v>
      </c>
      <c r="U2356" s="20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7"/>
        <v>1</v>
      </c>
      <c r="P2357">
        <f t="shared" si="183"/>
        <v>27.5</v>
      </c>
      <c r="Q2357" s="12" t="s">
        <v>8317</v>
      </c>
      <c r="R2357" t="s">
        <v>8318</v>
      </c>
      <c r="S2357" s="16">
        <f t="shared" si="184"/>
        <v>42096.918240740735</v>
      </c>
      <c r="T2357" s="16">
        <f t="shared" si="185"/>
        <v>42126.918240740735</v>
      </c>
      <c r="U2357" s="20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7"/>
        <v>0</v>
      </c>
      <c r="P2358">
        <f t="shared" si="183"/>
        <v>0</v>
      </c>
      <c r="Q2358" s="12" t="s">
        <v>8317</v>
      </c>
      <c r="R2358" t="s">
        <v>8318</v>
      </c>
      <c r="S2358" s="16">
        <f t="shared" si="184"/>
        <v>42130.78361111111</v>
      </c>
      <c r="T2358" s="16">
        <f t="shared" si="185"/>
        <v>42160.78361111111</v>
      </c>
      <c r="U2358" s="20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7"/>
        <v>0</v>
      </c>
      <c r="P2359">
        <f t="shared" si="183"/>
        <v>0</v>
      </c>
      <c r="Q2359" s="12" t="s">
        <v>8317</v>
      </c>
      <c r="R2359" t="s">
        <v>8318</v>
      </c>
      <c r="S2359" s="16">
        <f t="shared" si="184"/>
        <v>42264.620115740734</v>
      </c>
      <c r="T2359" s="16">
        <f t="shared" si="185"/>
        <v>42294.620115740734</v>
      </c>
      <c r="U2359" s="20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7"/>
        <v>0</v>
      </c>
      <c r="P2360">
        <f t="shared" si="183"/>
        <v>0</v>
      </c>
      <c r="Q2360" s="12" t="s">
        <v>8317</v>
      </c>
      <c r="R2360" t="s">
        <v>8318</v>
      </c>
      <c r="S2360" s="16">
        <f t="shared" si="184"/>
        <v>41978.930972222224</v>
      </c>
      <c r="T2360" s="16">
        <f t="shared" si="185"/>
        <v>42035.027083333334</v>
      </c>
      <c r="U2360" s="2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7"/>
        <v>15</v>
      </c>
      <c r="P2361">
        <f t="shared" si="183"/>
        <v>367</v>
      </c>
      <c r="Q2361" s="12" t="s">
        <v>8317</v>
      </c>
      <c r="R2361" t="s">
        <v>8318</v>
      </c>
      <c r="S2361" s="16">
        <f t="shared" si="184"/>
        <v>42159.649583333332</v>
      </c>
      <c r="T2361" s="16">
        <f t="shared" si="185"/>
        <v>42219.649583333332</v>
      </c>
      <c r="U2361" s="20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7"/>
        <v>0</v>
      </c>
      <c r="P2362">
        <f t="shared" si="183"/>
        <v>2</v>
      </c>
      <c r="Q2362" s="12" t="s">
        <v>8317</v>
      </c>
      <c r="R2362" t="s">
        <v>8318</v>
      </c>
      <c r="S2362" s="16">
        <f t="shared" si="184"/>
        <v>42377.70694444445</v>
      </c>
      <c r="T2362" s="16">
        <f t="shared" si="185"/>
        <v>42407.70694444445</v>
      </c>
      <c r="U2362" s="20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7"/>
        <v>0</v>
      </c>
      <c r="P2363">
        <f t="shared" si="183"/>
        <v>0</v>
      </c>
      <c r="Q2363" s="12" t="s">
        <v>8317</v>
      </c>
      <c r="R2363" t="s">
        <v>8318</v>
      </c>
      <c r="S2363" s="16">
        <f t="shared" si="184"/>
        <v>42466.858888888892</v>
      </c>
      <c r="T2363" s="16">
        <f t="shared" si="185"/>
        <v>42490.916666666672</v>
      </c>
      <c r="U2363" s="20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7"/>
        <v>29</v>
      </c>
      <c r="P2364">
        <f t="shared" si="183"/>
        <v>60</v>
      </c>
      <c r="Q2364" s="12" t="s">
        <v>8317</v>
      </c>
      <c r="R2364" t="s">
        <v>8318</v>
      </c>
      <c r="S2364" s="16">
        <f t="shared" si="184"/>
        <v>41954.688310185185</v>
      </c>
      <c r="T2364" s="16">
        <f t="shared" si="185"/>
        <v>41984.688310185185</v>
      </c>
      <c r="U2364" s="20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7"/>
        <v>0</v>
      </c>
      <c r="P2365">
        <f t="shared" si="183"/>
        <v>0</v>
      </c>
      <c r="Q2365" s="12" t="s">
        <v>8317</v>
      </c>
      <c r="R2365" t="s">
        <v>8318</v>
      </c>
      <c r="S2365" s="16">
        <f t="shared" si="184"/>
        <v>42322.011574074073</v>
      </c>
      <c r="T2365" s="16">
        <f t="shared" si="185"/>
        <v>42367.011574074073</v>
      </c>
      <c r="U2365" s="20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7"/>
        <v>0</v>
      </c>
      <c r="P2366">
        <f t="shared" si="183"/>
        <v>0</v>
      </c>
      <c r="Q2366" s="12" t="s">
        <v>8317</v>
      </c>
      <c r="R2366" t="s">
        <v>8318</v>
      </c>
      <c r="S2366" s="16">
        <f t="shared" si="184"/>
        <v>42248.934675925921</v>
      </c>
      <c r="T2366" s="16">
        <f t="shared" si="185"/>
        <v>42303.934675925921</v>
      </c>
      <c r="U2366" s="20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7"/>
        <v>0</v>
      </c>
      <c r="P2367">
        <f t="shared" si="183"/>
        <v>0</v>
      </c>
      <c r="Q2367" s="12" t="s">
        <v>8317</v>
      </c>
      <c r="R2367" t="s">
        <v>8318</v>
      </c>
      <c r="S2367" s="16">
        <f t="shared" si="184"/>
        <v>42346.736400462964</v>
      </c>
      <c r="T2367" s="16">
        <f t="shared" si="185"/>
        <v>42386.958333333328</v>
      </c>
      <c r="U2367" s="20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7"/>
        <v>11</v>
      </c>
      <c r="P2368">
        <f t="shared" si="183"/>
        <v>97.41</v>
      </c>
      <c r="Q2368" s="12" t="s">
        <v>8317</v>
      </c>
      <c r="R2368" t="s">
        <v>8318</v>
      </c>
      <c r="S2368" s="16">
        <f t="shared" si="184"/>
        <v>42268.531631944439</v>
      </c>
      <c r="T2368" s="16">
        <f t="shared" si="185"/>
        <v>42298.531631944439</v>
      </c>
      <c r="U2368" s="20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7"/>
        <v>1</v>
      </c>
      <c r="P2369">
        <f t="shared" si="183"/>
        <v>47.86</v>
      </c>
      <c r="Q2369" s="12" t="s">
        <v>8317</v>
      </c>
      <c r="R2369" t="s">
        <v>8318</v>
      </c>
      <c r="S2369" s="16">
        <f t="shared" si="184"/>
        <v>42425.970092592594</v>
      </c>
      <c r="T2369" s="16">
        <f t="shared" si="185"/>
        <v>42485.928425925929</v>
      </c>
      <c r="U2369" s="20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7"/>
        <v>0</v>
      </c>
      <c r="P2370">
        <f t="shared" si="183"/>
        <v>50</v>
      </c>
      <c r="Q2370" s="12" t="s">
        <v>8317</v>
      </c>
      <c r="R2370" t="s">
        <v>8318</v>
      </c>
      <c r="S2370" s="16">
        <f t="shared" si="184"/>
        <v>42063.721817129626</v>
      </c>
      <c r="T2370" s="16">
        <f t="shared" si="185"/>
        <v>42108.680150462969</v>
      </c>
      <c r="U2370" s="2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7"/>
        <v>0</v>
      </c>
      <c r="P2371">
        <f t="shared" ref="P2371:P2434" si="188">IFERROR(ROUND(E2371/L2371, 2), 0)</f>
        <v>0</v>
      </c>
      <c r="Q2371" s="12" t="s">
        <v>8317</v>
      </c>
      <c r="R2371" t="s">
        <v>8318</v>
      </c>
      <c r="S2371" s="16">
        <f t="shared" ref="S2371:S2434" si="189">(((J2371/60)/60)/24)+DATE(1970,1,1)</f>
        <v>42380.812627314815</v>
      </c>
      <c r="T2371" s="16">
        <f t="shared" ref="T2371:T2434" si="190">(((I2371/60)/60)/24)+DATE(1970,1,1)</f>
        <v>42410.812627314815</v>
      </c>
      <c r="U2371" s="20">
        <f t="shared" ref="U2371:U2434" si="19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7"/>
        <v>0</v>
      </c>
      <c r="P2372">
        <f t="shared" si="188"/>
        <v>20.5</v>
      </c>
      <c r="Q2372" s="12" t="s">
        <v>8317</v>
      </c>
      <c r="R2372" t="s">
        <v>8318</v>
      </c>
      <c r="S2372" s="16">
        <f t="shared" si="189"/>
        <v>41961.18913194444</v>
      </c>
      <c r="T2372" s="16">
        <f t="shared" si="190"/>
        <v>41991.18913194444</v>
      </c>
      <c r="U2372" s="20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7"/>
        <v>0</v>
      </c>
      <c r="P2373">
        <f t="shared" si="188"/>
        <v>0</v>
      </c>
      <c r="Q2373" s="12" t="s">
        <v>8317</v>
      </c>
      <c r="R2373" t="s">
        <v>8318</v>
      </c>
      <c r="S2373" s="16">
        <f t="shared" si="189"/>
        <v>42150.777731481481</v>
      </c>
      <c r="T2373" s="16">
        <f t="shared" si="190"/>
        <v>42180.777731481481</v>
      </c>
      <c r="U2373" s="20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7"/>
        <v>3</v>
      </c>
      <c r="P2374">
        <f t="shared" si="188"/>
        <v>30</v>
      </c>
      <c r="Q2374" s="12" t="s">
        <v>8317</v>
      </c>
      <c r="R2374" t="s">
        <v>8318</v>
      </c>
      <c r="S2374" s="16">
        <f t="shared" si="189"/>
        <v>42088.069108796291</v>
      </c>
      <c r="T2374" s="16">
        <f t="shared" si="190"/>
        <v>42118.069108796291</v>
      </c>
      <c r="U2374" s="20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7"/>
        <v>0</v>
      </c>
      <c r="P2375">
        <f t="shared" si="188"/>
        <v>50</v>
      </c>
      <c r="Q2375" s="12" t="s">
        <v>8317</v>
      </c>
      <c r="R2375" t="s">
        <v>8318</v>
      </c>
      <c r="S2375" s="16">
        <f t="shared" si="189"/>
        <v>42215.662314814821</v>
      </c>
      <c r="T2375" s="16">
        <f t="shared" si="190"/>
        <v>42245.662314814821</v>
      </c>
      <c r="U2375" s="20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7"/>
        <v>0</v>
      </c>
      <c r="P2376">
        <f t="shared" si="188"/>
        <v>10</v>
      </c>
      <c r="Q2376" s="12" t="s">
        <v>8317</v>
      </c>
      <c r="R2376" t="s">
        <v>8318</v>
      </c>
      <c r="S2376" s="16">
        <f t="shared" si="189"/>
        <v>42017.843287037031</v>
      </c>
      <c r="T2376" s="16">
        <f t="shared" si="190"/>
        <v>42047.843287037031</v>
      </c>
      <c r="U2376" s="20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7"/>
        <v>0</v>
      </c>
      <c r="P2377">
        <f t="shared" si="188"/>
        <v>0</v>
      </c>
      <c r="Q2377" s="12" t="s">
        <v>8317</v>
      </c>
      <c r="R2377" t="s">
        <v>8318</v>
      </c>
      <c r="S2377" s="16">
        <f t="shared" si="189"/>
        <v>42592.836076388892</v>
      </c>
      <c r="T2377" s="16">
        <f t="shared" si="190"/>
        <v>42622.836076388892</v>
      </c>
      <c r="U2377" s="20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7"/>
        <v>11</v>
      </c>
      <c r="P2378">
        <f t="shared" si="188"/>
        <v>81.58</v>
      </c>
      <c r="Q2378" s="12" t="s">
        <v>8317</v>
      </c>
      <c r="R2378" t="s">
        <v>8318</v>
      </c>
      <c r="S2378" s="16">
        <f t="shared" si="189"/>
        <v>42318.925532407404</v>
      </c>
      <c r="T2378" s="16">
        <f t="shared" si="190"/>
        <v>42348.925532407404</v>
      </c>
      <c r="U2378" s="20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7"/>
        <v>0</v>
      </c>
      <c r="P2379">
        <f t="shared" si="188"/>
        <v>0</v>
      </c>
      <c r="Q2379" s="12" t="s">
        <v>8317</v>
      </c>
      <c r="R2379" t="s">
        <v>8318</v>
      </c>
      <c r="S2379" s="16">
        <f t="shared" si="189"/>
        <v>42669.870173611111</v>
      </c>
      <c r="T2379" s="16">
        <f t="shared" si="190"/>
        <v>42699.911840277782</v>
      </c>
      <c r="U2379" s="20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7"/>
        <v>0</v>
      </c>
      <c r="P2380">
        <f t="shared" si="188"/>
        <v>0</v>
      </c>
      <c r="Q2380" s="12" t="s">
        <v>8317</v>
      </c>
      <c r="R2380" t="s">
        <v>8318</v>
      </c>
      <c r="S2380" s="16">
        <f t="shared" si="189"/>
        <v>42213.013078703705</v>
      </c>
      <c r="T2380" s="16">
        <f t="shared" si="190"/>
        <v>42242.013078703705</v>
      </c>
      <c r="U2380" s="2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7"/>
        <v>0</v>
      </c>
      <c r="P2381">
        <f t="shared" si="188"/>
        <v>0</v>
      </c>
      <c r="Q2381" s="12" t="s">
        <v>8317</v>
      </c>
      <c r="R2381" t="s">
        <v>8318</v>
      </c>
      <c r="S2381" s="16">
        <f t="shared" si="189"/>
        <v>42237.016388888893</v>
      </c>
      <c r="T2381" s="16">
        <f t="shared" si="190"/>
        <v>42282.016388888893</v>
      </c>
      <c r="U2381" s="20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7"/>
        <v>0</v>
      </c>
      <c r="P2382">
        <f t="shared" si="188"/>
        <v>18.329999999999998</v>
      </c>
      <c r="Q2382" s="12" t="s">
        <v>8317</v>
      </c>
      <c r="R2382" t="s">
        <v>8318</v>
      </c>
      <c r="S2382" s="16">
        <f t="shared" si="189"/>
        <v>42248.793310185181</v>
      </c>
      <c r="T2382" s="16">
        <f t="shared" si="190"/>
        <v>42278.793310185181</v>
      </c>
      <c r="U2382" s="20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7"/>
        <v>2</v>
      </c>
      <c r="P2383">
        <f t="shared" si="188"/>
        <v>224.43</v>
      </c>
      <c r="Q2383" s="12" t="s">
        <v>8317</v>
      </c>
      <c r="R2383" t="s">
        <v>8318</v>
      </c>
      <c r="S2383" s="16">
        <f t="shared" si="189"/>
        <v>42074.935740740737</v>
      </c>
      <c r="T2383" s="16">
        <f t="shared" si="190"/>
        <v>42104.935740740737</v>
      </c>
      <c r="U2383" s="20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7"/>
        <v>3</v>
      </c>
      <c r="P2384">
        <f t="shared" si="188"/>
        <v>37.5</v>
      </c>
      <c r="Q2384" s="12" t="s">
        <v>8317</v>
      </c>
      <c r="R2384" t="s">
        <v>8318</v>
      </c>
      <c r="S2384" s="16">
        <f t="shared" si="189"/>
        <v>42195.187534722223</v>
      </c>
      <c r="T2384" s="16">
        <f t="shared" si="190"/>
        <v>42220.187534722223</v>
      </c>
      <c r="U2384" s="20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7"/>
        <v>4</v>
      </c>
      <c r="P2385">
        <f t="shared" si="188"/>
        <v>145</v>
      </c>
      <c r="Q2385" s="12" t="s">
        <v>8317</v>
      </c>
      <c r="R2385" t="s">
        <v>8318</v>
      </c>
      <c r="S2385" s="16">
        <f t="shared" si="189"/>
        <v>42027.056793981479</v>
      </c>
      <c r="T2385" s="16">
        <f t="shared" si="190"/>
        <v>42057.056793981479</v>
      </c>
      <c r="U2385" s="20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7"/>
        <v>1</v>
      </c>
      <c r="P2386">
        <f t="shared" si="188"/>
        <v>1</v>
      </c>
      <c r="Q2386" s="12" t="s">
        <v>8317</v>
      </c>
      <c r="R2386" t="s">
        <v>8318</v>
      </c>
      <c r="S2386" s="16">
        <f t="shared" si="189"/>
        <v>41927.067627314813</v>
      </c>
      <c r="T2386" s="16">
        <f t="shared" si="190"/>
        <v>41957.109293981484</v>
      </c>
      <c r="U2386" s="20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7"/>
        <v>1</v>
      </c>
      <c r="P2387">
        <f t="shared" si="188"/>
        <v>112.57</v>
      </c>
      <c r="Q2387" s="12" t="s">
        <v>8317</v>
      </c>
      <c r="R2387" t="s">
        <v>8318</v>
      </c>
      <c r="S2387" s="16">
        <f t="shared" si="189"/>
        <v>42191.70175925926</v>
      </c>
      <c r="T2387" s="16">
        <f t="shared" si="190"/>
        <v>42221.70175925926</v>
      </c>
      <c r="U2387" s="20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7"/>
        <v>0</v>
      </c>
      <c r="P2388">
        <f t="shared" si="188"/>
        <v>0</v>
      </c>
      <c r="Q2388" s="12" t="s">
        <v>8317</v>
      </c>
      <c r="R2388" t="s">
        <v>8318</v>
      </c>
      <c r="S2388" s="16">
        <f t="shared" si="189"/>
        <v>41954.838240740741</v>
      </c>
      <c r="T2388" s="16">
        <f t="shared" si="190"/>
        <v>42014.838240740741</v>
      </c>
      <c r="U2388" s="20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7"/>
        <v>1</v>
      </c>
      <c r="P2389">
        <f t="shared" si="188"/>
        <v>342</v>
      </c>
      <c r="Q2389" s="12" t="s">
        <v>8317</v>
      </c>
      <c r="R2389" t="s">
        <v>8318</v>
      </c>
      <c r="S2389" s="16">
        <f t="shared" si="189"/>
        <v>42528.626620370371</v>
      </c>
      <c r="T2389" s="16">
        <f t="shared" si="190"/>
        <v>42573.626620370371</v>
      </c>
      <c r="U2389" s="20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7"/>
        <v>1</v>
      </c>
      <c r="P2390">
        <f t="shared" si="188"/>
        <v>57.88</v>
      </c>
      <c r="Q2390" s="12" t="s">
        <v>8317</v>
      </c>
      <c r="R2390" t="s">
        <v>8318</v>
      </c>
      <c r="S2390" s="16">
        <f t="shared" si="189"/>
        <v>41989.853692129633</v>
      </c>
      <c r="T2390" s="16">
        <f t="shared" si="190"/>
        <v>42019.811805555553</v>
      </c>
      <c r="U2390" s="2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7"/>
        <v>0</v>
      </c>
      <c r="P2391">
        <f t="shared" si="188"/>
        <v>30</v>
      </c>
      <c r="Q2391" s="12" t="s">
        <v>8317</v>
      </c>
      <c r="R2391" t="s">
        <v>8318</v>
      </c>
      <c r="S2391" s="16">
        <f t="shared" si="189"/>
        <v>42179.653379629628</v>
      </c>
      <c r="T2391" s="16">
        <f t="shared" si="190"/>
        <v>42210.915972222225</v>
      </c>
      <c r="U2391" s="20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7"/>
        <v>0</v>
      </c>
      <c r="P2392">
        <f t="shared" si="188"/>
        <v>0</v>
      </c>
      <c r="Q2392" s="12" t="s">
        <v>8317</v>
      </c>
      <c r="R2392" t="s">
        <v>8318</v>
      </c>
      <c r="S2392" s="16">
        <f t="shared" si="189"/>
        <v>41968.262314814812</v>
      </c>
      <c r="T2392" s="16">
        <f t="shared" si="190"/>
        <v>42008.262314814812</v>
      </c>
      <c r="U2392" s="20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7"/>
        <v>0</v>
      </c>
      <c r="P2393">
        <f t="shared" si="188"/>
        <v>25</v>
      </c>
      <c r="Q2393" s="12" t="s">
        <v>8317</v>
      </c>
      <c r="R2393" t="s">
        <v>8318</v>
      </c>
      <c r="S2393" s="16">
        <f t="shared" si="189"/>
        <v>42064.794490740736</v>
      </c>
      <c r="T2393" s="16">
        <f t="shared" si="190"/>
        <v>42094.752824074079</v>
      </c>
      <c r="U2393" s="20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7"/>
        <v>0</v>
      </c>
      <c r="P2394">
        <f t="shared" si="188"/>
        <v>0</v>
      </c>
      <c r="Q2394" s="12" t="s">
        <v>8317</v>
      </c>
      <c r="R2394" t="s">
        <v>8318</v>
      </c>
      <c r="S2394" s="16">
        <f t="shared" si="189"/>
        <v>42276.120636574073</v>
      </c>
      <c r="T2394" s="16">
        <f t="shared" si="190"/>
        <v>42306.120636574073</v>
      </c>
      <c r="U2394" s="20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7"/>
        <v>0</v>
      </c>
      <c r="P2395">
        <f t="shared" si="188"/>
        <v>50</v>
      </c>
      <c r="Q2395" s="12" t="s">
        <v>8317</v>
      </c>
      <c r="R2395" t="s">
        <v>8318</v>
      </c>
      <c r="S2395" s="16">
        <f t="shared" si="189"/>
        <v>42194.648344907408</v>
      </c>
      <c r="T2395" s="16">
        <f t="shared" si="190"/>
        <v>42224.648344907408</v>
      </c>
      <c r="U2395" s="20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7"/>
        <v>0</v>
      </c>
      <c r="P2396">
        <f t="shared" si="188"/>
        <v>1.5</v>
      </c>
      <c r="Q2396" s="12" t="s">
        <v>8317</v>
      </c>
      <c r="R2396" t="s">
        <v>8318</v>
      </c>
      <c r="S2396" s="16">
        <f t="shared" si="189"/>
        <v>42031.362187499995</v>
      </c>
      <c r="T2396" s="16">
        <f t="shared" si="190"/>
        <v>42061.362187499995</v>
      </c>
      <c r="U2396" s="20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7"/>
        <v>0</v>
      </c>
      <c r="P2397">
        <f t="shared" si="188"/>
        <v>0</v>
      </c>
      <c r="Q2397" s="12" t="s">
        <v>8317</v>
      </c>
      <c r="R2397" t="s">
        <v>8318</v>
      </c>
      <c r="S2397" s="16">
        <f t="shared" si="189"/>
        <v>42717.121377314819</v>
      </c>
      <c r="T2397" s="16">
        <f t="shared" si="190"/>
        <v>42745.372916666667</v>
      </c>
      <c r="U2397" s="20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7"/>
        <v>0</v>
      </c>
      <c r="P2398">
        <f t="shared" si="188"/>
        <v>10</v>
      </c>
      <c r="Q2398" s="12" t="s">
        <v>8317</v>
      </c>
      <c r="R2398" t="s">
        <v>8318</v>
      </c>
      <c r="S2398" s="16">
        <f t="shared" si="189"/>
        <v>42262.849050925928</v>
      </c>
      <c r="T2398" s="16">
        <f t="shared" si="190"/>
        <v>42292.849050925928</v>
      </c>
      <c r="U2398" s="20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7"/>
        <v>0</v>
      </c>
      <c r="P2399">
        <f t="shared" si="188"/>
        <v>0</v>
      </c>
      <c r="Q2399" s="12" t="s">
        <v>8317</v>
      </c>
      <c r="R2399" t="s">
        <v>8318</v>
      </c>
      <c r="S2399" s="16">
        <f t="shared" si="189"/>
        <v>41976.88490740741</v>
      </c>
      <c r="T2399" s="16">
        <f t="shared" si="190"/>
        <v>42006.88490740741</v>
      </c>
      <c r="U2399" s="20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7"/>
        <v>0</v>
      </c>
      <c r="P2400">
        <f t="shared" si="188"/>
        <v>0</v>
      </c>
      <c r="Q2400" s="12" t="s">
        <v>8317</v>
      </c>
      <c r="R2400" t="s">
        <v>8318</v>
      </c>
      <c r="S2400" s="16">
        <f t="shared" si="189"/>
        <v>42157.916481481487</v>
      </c>
      <c r="T2400" s="16">
        <f t="shared" si="190"/>
        <v>42187.916481481487</v>
      </c>
      <c r="U2400" s="2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7"/>
        <v>0</v>
      </c>
      <c r="P2401">
        <f t="shared" si="188"/>
        <v>0</v>
      </c>
      <c r="Q2401" s="12" t="s">
        <v>8317</v>
      </c>
      <c r="R2401" t="s">
        <v>8318</v>
      </c>
      <c r="S2401" s="16">
        <f t="shared" si="189"/>
        <v>41956.853078703702</v>
      </c>
      <c r="T2401" s="16">
        <f t="shared" si="190"/>
        <v>41991.853078703702</v>
      </c>
      <c r="U2401" s="20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ref="O2402:O2465" si="192">ROUND(E2402/D2402 * 100,0)</f>
        <v>0</v>
      </c>
      <c r="P2402">
        <f t="shared" si="188"/>
        <v>0</v>
      </c>
      <c r="Q2402" s="12" t="s">
        <v>8317</v>
      </c>
      <c r="R2402" t="s">
        <v>8318</v>
      </c>
      <c r="S2402" s="16">
        <f t="shared" si="189"/>
        <v>42444.268101851849</v>
      </c>
      <c r="T2402" s="16">
        <f t="shared" si="190"/>
        <v>42474.268101851849</v>
      </c>
      <c r="U2402" s="20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2"/>
        <v>1</v>
      </c>
      <c r="P2403">
        <f t="shared" si="188"/>
        <v>22.33</v>
      </c>
      <c r="Q2403" s="12" t="s">
        <v>8334</v>
      </c>
      <c r="R2403" t="s">
        <v>8335</v>
      </c>
      <c r="S2403" s="16">
        <f t="shared" si="189"/>
        <v>42374.822870370372</v>
      </c>
      <c r="T2403" s="16">
        <f t="shared" si="190"/>
        <v>42434.822870370372</v>
      </c>
      <c r="U2403" s="20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2"/>
        <v>0</v>
      </c>
      <c r="P2404">
        <f t="shared" si="188"/>
        <v>52</v>
      </c>
      <c r="Q2404" s="12" t="s">
        <v>8334</v>
      </c>
      <c r="R2404" t="s">
        <v>8335</v>
      </c>
      <c r="S2404" s="16">
        <f t="shared" si="189"/>
        <v>42107.679756944446</v>
      </c>
      <c r="T2404" s="16">
        <f t="shared" si="190"/>
        <v>42137.679756944446</v>
      </c>
      <c r="U2404" s="20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2"/>
        <v>17</v>
      </c>
      <c r="P2405">
        <f t="shared" si="188"/>
        <v>16.829999999999998</v>
      </c>
      <c r="Q2405" s="12" t="s">
        <v>8334</v>
      </c>
      <c r="R2405" t="s">
        <v>8335</v>
      </c>
      <c r="S2405" s="16">
        <f t="shared" si="189"/>
        <v>42399.882615740738</v>
      </c>
      <c r="T2405" s="16">
        <f t="shared" si="190"/>
        <v>42459.840949074074</v>
      </c>
      <c r="U2405" s="20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2"/>
        <v>0</v>
      </c>
      <c r="P2406">
        <f t="shared" si="188"/>
        <v>0</v>
      </c>
      <c r="Q2406" s="12" t="s">
        <v>8334</v>
      </c>
      <c r="R2406" t="s">
        <v>8335</v>
      </c>
      <c r="S2406" s="16">
        <f t="shared" si="189"/>
        <v>42342.03943287037</v>
      </c>
      <c r="T2406" s="16">
        <f t="shared" si="190"/>
        <v>42372.03943287037</v>
      </c>
      <c r="U2406" s="20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2"/>
        <v>23</v>
      </c>
      <c r="P2407">
        <f t="shared" si="188"/>
        <v>56.3</v>
      </c>
      <c r="Q2407" s="12" t="s">
        <v>8334</v>
      </c>
      <c r="R2407" t="s">
        <v>8335</v>
      </c>
      <c r="S2407" s="16">
        <f t="shared" si="189"/>
        <v>42595.585358796292</v>
      </c>
      <c r="T2407" s="16">
        <f t="shared" si="190"/>
        <v>42616.585358796292</v>
      </c>
      <c r="U2407" s="20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2"/>
        <v>41</v>
      </c>
      <c r="P2408">
        <f t="shared" si="188"/>
        <v>84.06</v>
      </c>
      <c r="Q2408" s="12" t="s">
        <v>8334</v>
      </c>
      <c r="R2408" t="s">
        <v>8335</v>
      </c>
      <c r="S2408" s="16">
        <f t="shared" si="189"/>
        <v>41983.110995370371</v>
      </c>
      <c r="T2408" s="16">
        <f t="shared" si="190"/>
        <v>42023.110995370371</v>
      </c>
      <c r="U2408" s="20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2"/>
        <v>25</v>
      </c>
      <c r="P2409">
        <f t="shared" si="188"/>
        <v>168.39</v>
      </c>
      <c r="Q2409" s="12" t="s">
        <v>8334</v>
      </c>
      <c r="R2409" t="s">
        <v>8335</v>
      </c>
      <c r="S2409" s="16">
        <f t="shared" si="189"/>
        <v>42082.575555555552</v>
      </c>
      <c r="T2409" s="16">
        <f t="shared" si="190"/>
        <v>42105.25</v>
      </c>
      <c r="U2409" s="20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2"/>
        <v>0</v>
      </c>
      <c r="P2410">
        <f t="shared" si="188"/>
        <v>15</v>
      </c>
      <c r="Q2410" s="12" t="s">
        <v>8334</v>
      </c>
      <c r="R2410" t="s">
        <v>8335</v>
      </c>
      <c r="S2410" s="16">
        <f t="shared" si="189"/>
        <v>41919.140706018516</v>
      </c>
      <c r="T2410" s="16">
        <f t="shared" si="190"/>
        <v>41949.182372685187</v>
      </c>
      <c r="U2410" s="2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2"/>
        <v>2</v>
      </c>
      <c r="P2411">
        <f t="shared" si="188"/>
        <v>76.67</v>
      </c>
      <c r="Q2411" s="12" t="s">
        <v>8334</v>
      </c>
      <c r="R2411" t="s">
        <v>8335</v>
      </c>
      <c r="S2411" s="16">
        <f t="shared" si="189"/>
        <v>42204.875868055555</v>
      </c>
      <c r="T2411" s="16">
        <f t="shared" si="190"/>
        <v>42234.875868055555</v>
      </c>
      <c r="U2411" s="20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2"/>
        <v>0</v>
      </c>
      <c r="P2412">
        <f t="shared" si="188"/>
        <v>0</v>
      </c>
      <c r="Q2412" s="12" t="s">
        <v>8334</v>
      </c>
      <c r="R2412" t="s">
        <v>8335</v>
      </c>
      <c r="S2412" s="16">
        <f t="shared" si="189"/>
        <v>42224.408275462964</v>
      </c>
      <c r="T2412" s="16">
        <f t="shared" si="190"/>
        <v>42254.408275462964</v>
      </c>
      <c r="U2412" s="20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2"/>
        <v>1</v>
      </c>
      <c r="P2413">
        <f t="shared" si="188"/>
        <v>50.33</v>
      </c>
      <c r="Q2413" s="12" t="s">
        <v>8334</v>
      </c>
      <c r="R2413" t="s">
        <v>8335</v>
      </c>
      <c r="S2413" s="16">
        <f t="shared" si="189"/>
        <v>42211.732430555552</v>
      </c>
      <c r="T2413" s="16">
        <f t="shared" si="190"/>
        <v>42241.732430555552</v>
      </c>
      <c r="U2413" s="20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2"/>
        <v>0</v>
      </c>
      <c r="P2414">
        <f t="shared" si="188"/>
        <v>0</v>
      </c>
      <c r="Q2414" s="12" t="s">
        <v>8334</v>
      </c>
      <c r="R2414" t="s">
        <v>8335</v>
      </c>
      <c r="S2414" s="16">
        <f t="shared" si="189"/>
        <v>42655.736956018518</v>
      </c>
      <c r="T2414" s="16">
        <f t="shared" si="190"/>
        <v>42700.778622685189</v>
      </c>
      <c r="U2414" s="20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2"/>
        <v>1</v>
      </c>
      <c r="P2415">
        <f t="shared" si="188"/>
        <v>8.33</v>
      </c>
      <c r="Q2415" s="12" t="s">
        <v>8334</v>
      </c>
      <c r="R2415" t="s">
        <v>8335</v>
      </c>
      <c r="S2415" s="16">
        <f t="shared" si="189"/>
        <v>41760.10974537037</v>
      </c>
      <c r="T2415" s="16">
        <f t="shared" si="190"/>
        <v>41790.979166666664</v>
      </c>
      <c r="U2415" s="20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2"/>
        <v>3</v>
      </c>
      <c r="P2416">
        <f t="shared" si="188"/>
        <v>35.380000000000003</v>
      </c>
      <c r="Q2416" s="12" t="s">
        <v>8334</v>
      </c>
      <c r="R2416" t="s">
        <v>8335</v>
      </c>
      <c r="S2416" s="16">
        <f t="shared" si="189"/>
        <v>42198.695138888885</v>
      </c>
      <c r="T2416" s="16">
        <f t="shared" si="190"/>
        <v>42238.165972222225</v>
      </c>
      <c r="U2416" s="20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2"/>
        <v>1</v>
      </c>
      <c r="P2417">
        <f t="shared" si="188"/>
        <v>55.83</v>
      </c>
      <c r="Q2417" s="12" t="s">
        <v>8334</v>
      </c>
      <c r="R2417" t="s">
        <v>8335</v>
      </c>
      <c r="S2417" s="16">
        <f t="shared" si="189"/>
        <v>42536.862800925926</v>
      </c>
      <c r="T2417" s="16">
        <f t="shared" si="190"/>
        <v>42566.862800925926</v>
      </c>
      <c r="U2417" s="20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2"/>
        <v>0</v>
      </c>
      <c r="P2418">
        <f t="shared" si="188"/>
        <v>5</v>
      </c>
      <c r="Q2418" s="12" t="s">
        <v>8334</v>
      </c>
      <c r="R2418" t="s">
        <v>8335</v>
      </c>
      <c r="S2418" s="16">
        <f t="shared" si="189"/>
        <v>42019.737766203703</v>
      </c>
      <c r="T2418" s="16">
        <f t="shared" si="190"/>
        <v>42077.625</v>
      </c>
      <c r="U2418" s="20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2"/>
        <v>0</v>
      </c>
      <c r="P2419">
        <f t="shared" si="188"/>
        <v>0</v>
      </c>
      <c r="Q2419" s="12" t="s">
        <v>8334</v>
      </c>
      <c r="R2419" t="s">
        <v>8335</v>
      </c>
      <c r="S2419" s="16">
        <f t="shared" si="189"/>
        <v>41831.884108796294</v>
      </c>
      <c r="T2419" s="16">
        <f t="shared" si="190"/>
        <v>41861.884108796294</v>
      </c>
      <c r="U2419" s="20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2"/>
        <v>0</v>
      </c>
      <c r="P2420">
        <f t="shared" si="188"/>
        <v>1</v>
      </c>
      <c r="Q2420" s="12" t="s">
        <v>8334</v>
      </c>
      <c r="R2420" t="s">
        <v>8335</v>
      </c>
      <c r="S2420" s="16">
        <f t="shared" si="189"/>
        <v>42027.856990740736</v>
      </c>
      <c r="T2420" s="16">
        <f t="shared" si="190"/>
        <v>42087.815324074079</v>
      </c>
      <c r="U2420" s="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2"/>
        <v>0</v>
      </c>
      <c r="P2421">
        <f t="shared" si="188"/>
        <v>0</v>
      </c>
      <c r="Q2421" s="12" t="s">
        <v>8334</v>
      </c>
      <c r="R2421" t="s">
        <v>8335</v>
      </c>
      <c r="S2421" s="16">
        <f t="shared" si="189"/>
        <v>41993.738298611104</v>
      </c>
      <c r="T2421" s="16">
        <f t="shared" si="190"/>
        <v>42053.738298611104</v>
      </c>
      <c r="U2421" s="20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2"/>
        <v>15</v>
      </c>
      <c r="P2422">
        <f t="shared" si="188"/>
        <v>69.47</v>
      </c>
      <c r="Q2422" s="12" t="s">
        <v>8334</v>
      </c>
      <c r="R2422" t="s">
        <v>8335</v>
      </c>
      <c r="S2422" s="16">
        <f t="shared" si="189"/>
        <v>41893.028877314813</v>
      </c>
      <c r="T2422" s="16">
        <f t="shared" si="190"/>
        <v>41953.070543981477</v>
      </c>
      <c r="U2422" s="20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2"/>
        <v>0</v>
      </c>
      <c r="P2423">
        <f t="shared" si="188"/>
        <v>1</v>
      </c>
      <c r="Q2423" s="12" t="s">
        <v>8334</v>
      </c>
      <c r="R2423" t="s">
        <v>8335</v>
      </c>
      <c r="S2423" s="16">
        <f t="shared" si="189"/>
        <v>42026.687453703707</v>
      </c>
      <c r="T2423" s="16">
        <f t="shared" si="190"/>
        <v>42056.687453703707</v>
      </c>
      <c r="U2423" s="20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2"/>
        <v>0</v>
      </c>
      <c r="P2424">
        <f t="shared" si="188"/>
        <v>1</v>
      </c>
      <c r="Q2424" s="12" t="s">
        <v>8334</v>
      </c>
      <c r="R2424" t="s">
        <v>8335</v>
      </c>
      <c r="S2424" s="16">
        <f t="shared" si="189"/>
        <v>42044.724953703699</v>
      </c>
      <c r="T2424" s="16">
        <f t="shared" si="190"/>
        <v>42074.683287037042</v>
      </c>
      <c r="U2424" s="20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2"/>
        <v>0</v>
      </c>
      <c r="P2425">
        <f t="shared" si="188"/>
        <v>8</v>
      </c>
      <c r="Q2425" s="12" t="s">
        <v>8334</v>
      </c>
      <c r="R2425" t="s">
        <v>8335</v>
      </c>
      <c r="S2425" s="16">
        <f t="shared" si="189"/>
        <v>41974.704745370371</v>
      </c>
      <c r="T2425" s="16">
        <f t="shared" si="190"/>
        <v>42004.704745370371</v>
      </c>
      <c r="U2425" s="20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2"/>
        <v>1</v>
      </c>
      <c r="P2426">
        <f t="shared" si="188"/>
        <v>34.44</v>
      </c>
      <c r="Q2426" s="12" t="s">
        <v>8334</v>
      </c>
      <c r="R2426" t="s">
        <v>8335</v>
      </c>
      <c r="S2426" s="16">
        <f t="shared" si="189"/>
        <v>41909.892453703702</v>
      </c>
      <c r="T2426" s="16">
        <f t="shared" si="190"/>
        <v>41939.892453703702</v>
      </c>
      <c r="U2426" s="20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2"/>
        <v>0</v>
      </c>
      <c r="P2427">
        <f t="shared" si="188"/>
        <v>1</v>
      </c>
      <c r="Q2427" s="12" t="s">
        <v>8334</v>
      </c>
      <c r="R2427" t="s">
        <v>8335</v>
      </c>
      <c r="S2427" s="16">
        <f t="shared" si="189"/>
        <v>42502.913761574076</v>
      </c>
      <c r="T2427" s="16">
        <f t="shared" si="190"/>
        <v>42517.919444444444</v>
      </c>
      <c r="U2427" s="20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2"/>
        <v>0</v>
      </c>
      <c r="P2428">
        <f t="shared" si="188"/>
        <v>0</v>
      </c>
      <c r="Q2428" s="12" t="s">
        <v>8334</v>
      </c>
      <c r="R2428" t="s">
        <v>8335</v>
      </c>
      <c r="S2428" s="16">
        <f t="shared" si="189"/>
        <v>42164.170046296291</v>
      </c>
      <c r="T2428" s="16">
        <f t="shared" si="190"/>
        <v>42224.170046296291</v>
      </c>
      <c r="U2428" s="20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2"/>
        <v>0</v>
      </c>
      <c r="P2429">
        <f t="shared" si="188"/>
        <v>1</v>
      </c>
      <c r="Q2429" s="12" t="s">
        <v>8334</v>
      </c>
      <c r="R2429" t="s">
        <v>8335</v>
      </c>
      <c r="S2429" s="16">
        <f t="shared" si="189"/>
        <v>42412.318668981476</v>
      </c>
      <c r="T2429" s="16">
        <f t="shared" si="190"/>
        <v>42452.277002314819</v>
      </c>
      <c r="U2429" s="20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2"/>
        <v>0</v>
      </c>
      <c r="P2430">
        <f t="shared" si="188"/>
        <v>1</v>
      </c>
      <c r="Q2430" s="12" t="s">
        <v>8334</v>
      </c>
      <c r="R2430" t="s">
        <v>8335</v>
      </c>
      <c r="S2430" s="16">
        <f t="shared" si="189"/>
        <v>42045.784155092595</v>
      </c>
      <c r="T2430" s="16">
        <f t="shared" si="190"/>
        <v>42075.742488425924</v>
      </c>
      <c r="U2430" s="2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2"/>
        <v>1</v>
      </c>
      <c r="P2431">
        <f t="shared" si="188"/>
        <v>501.25</v>
      </c>
      <c r="Q2431" s="12" t="s">
        <v>8334</v>
      </c>
      <c r="R2431" t="s">
        <v>8335</v>
      </c>
      <c r="S2431" s="16">
        <f t="shared" si="189"/>
        <v>42734.879236111112</v>
      </c>
      <c r="T2431" s="16">
        <f t="shared" si="190"/>
        <v>42771.697222222225</v>
      </c>
      <c r="U2431" s="20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2"/>
        <v>1</v>
      </c>
      <c r="P2432">
        <f t="shared" si="188"/>
        <v>10.5</v>
      </c>
      <c r="Q2432" s="12" t="s">
        <v>8334</v>
      </c>
      <c r="R2432" t="s">
        <v>8335</v>
      </c>
      <c r="S2432" s="16">
        <f t="shared" si="189"/>
        <v>42382.130833333329</v>
      </c>
      <c r="T2432" s="16">
        <f t="shared" si="190"/>
        <v>42412.130833333329</v>
      </c>
      <c r="U2432" s="20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2"/>
        <v>0</v>
      </c>
      <c r="P2433">
        <f t="shared" si="188"/>
        <v>1</v>
      </c>
      <c r="Q2433" s="12" t="s">
        <v>8334</v>
      </c>
      <c r="R2433" t="s">
        <v>8335</v>
      </c>
      <c r="S2433" s="16">
        <f t="shared" si="189"/>
        <v>42489.099687499998</v>
      </c>
      <c r="T2433" s="16">
        <f t="shared" si="190"/>
        <v>42549.099687499998</v>
      </c>
      <c r="U2433" s="20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2"/>
        <v>0</v>
      </c>
      <c r="P2434">
        <f t="shared" si="188"/>
        <v>1</v>
      </c>
      <c r="Q2434" s="12" t="s">
        <v>8334</v>
      </c>
      <c r="R2434" t="s">
        <v>8335</v>
      </c>
      <c r="S2434" s="16">
        <f t="shared" si="189"/>
        <v>42041.218715277777</v>
      </c>
      <c r="T2434" s="16">
        <f t="shared" si="190"/>
        <v>42071.218715277777</v>
      </c>
      <c r="U2434" s="20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2"/>
        <v>0</v>
      </c>
      <c r="P2435">
        <f t="shared" ref="P2435:P2498" si="193">IFERROR(ROUND(E2435/L2435, 2), 0)</f>
        <v>0</v>
      </c>
      <c r="Q2435" s="12" t="s">
        <v>8334</v>
      </c>
      <c r="R2435" t="s">
        <v>8335</v>
      </c>
      <c r="S2435" s="16">
        <f t="shared" ref="S2435:S2498" si="194">(((J2435/60)/60)/24)+DATE(1970,1,1)</f>
        <v>42397.89980324074</v>
      </c>
      <c r="T2435" s="16">
        <f t="shared" ref="T2435:T2498" si="195">(((I2435/60)/60)/24)+DATE(1970,1,1)</f>
        <v>42427.89980324074</v>
      </c>
      <c r="U2435" s="20">
        <f t="shared" ref="U2435:U2498" si="19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2"/>
        <v>0</v>
      </c>
      <c r="P2436">
        <f t="shared" si="193"/>
        <v>13</v>
      </c>
      <c r="Q2436" s="12" t="s">
        <v>8334</v>
      </c>
      <c r="R2436" t="s">
        <v>8335</v>
      </c>
      <c r="S2436" s="16">
        <f t="shared" si="194"/>
        <v>42180.18604166666</v>
      </c>
      <c r="T2436" s="16">
        <f t="shared" si="195"/>
        <v>42220.18604166666</v>
      </c>
      <c r="U2436" s="20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2"/>
        <v>0</v>
      </c>
      <c r="P2437">
        <f t="shared" si="193"/>
        <v>306</v>
      </c>
      <c r="Q2437" s="12" t="s">
        <v>8334</v>
      </c>
      <c r="R2437" t="s">
        <v>8335</v>
      </c>
      <c r="S2437" s="16">
        <f t="shared" si="194"/>
        <v>42252.277615740735</v>
      </c>
      <c r="T2437" s="16">
        <f t="shared" si="195"/>
        <v>42282.277615740735</v>
      </c>
      <c r="U2437" s="20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2"/>
        <v>0</v>
      </c>
      <c r="P2438">
        <f t="shared" si="193"/>
        <v>22.5</v>
      </c>
      <c r="Q2438" s="12" t="s">
        <v>8334</v>
      </c>
      <c r="R2438" t="s">
        <v>8335</v>
      </c>
      <c r="S2438" s="16">
        <f t="shared" si="194"/>
        <v>42338.615393518514</v>
      </c>
      <c r="T2438" s="16">
        <f t="shared" si="195"/>
        <v>42398.615393518514</v>
      </c>
      <c r="U2438" s="20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2"/>
        <v>0</v>
      </c>
      <c r="P2439">
        <f t="shared" si="193"/>
        <v>0</v>
      </c>
      <c r="Q2439" s="12" t="s">
        <v>8334</v>
      </c>
      <c r="R2439" t="s">
        <v>8335</v>
      </c>
      <c r="S2439" s="16">
        <f t="shared" si="194"/>
        <v>42031.965138888889</v>
      </c>
      <c r="T2439" s="16">
        <f t="shared" si="195"/>
        <v>42080.75</v>
      </c>
      <c r="U2439" s="20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2"/>
        <v>0</v>
      </c>
      <c r="P2440">
        <f t="shared" si="193"/>
        <v>50</v>
      </c>
      <c r="Q2440" s="12" t="s">
        <v>8334</v>
      </c>
      <c r="R2440" t="s">
        <v>8335</v>
      </c>
      <c r="S2440" s="16">
        <f t="shared" si="194"/>
        <v>42285.91506944444</v>
      </c>
      <c r="T2440" s="16">
        <f t="shared" si="195"/>
        <v>42345.956736111111</v>
      </c>
      <c r="U2440" s="2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2"/>
        <v>0</v>
      </c>
      <c r="P2441">
        <f t="shared" si="193"/>
        <v>0</v>
      </c>
      <c r="Q2441" s="12" t="s">
        <v>8334</v>
      </c>
      <c r="R2441" t="s">
        <v>8335</v>
      </c>
      <c r="S2441" s="16">
        <f t="shared" si="194"/>
        <v>42265.818622685183</v>
      </c>
      <c r="T2441" s="16">
        <f t="shared" si="195"/>
        <v>42295.818622685183</v>
      </c>
      <c r="U2441" s="20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2"/>
        <v>0</v>
      </c>
      <c r="P2442">
        <f t="shared" si="193"/>
        <v>5</v>
      </c>
      <c r="Q2442" s="12" t="s">
        <v>8334</v>
      </c>
      <c r="R2442" t="s">
        <v>8335</v>
      </c>
      <c r="S2442" s="16">
        <f t="shared" si="194"/>
        <v>42383.899456018517</v>
      </c>
      <c r="T2442" s="16">
        <f t="shared" si="195"/>
        <v>42413.899456018517</v>
      </c>
      <c r="U2442" s="20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2"/>
        <v>108</v>
      </c>
      <c r="P2443">
        <f t="shared" si="193"/>
        <v>74.23</v>
      </c>
      <c r="Q2443" s="12" t="s">
        <v>8334</v>
      </c>
      <c r="R2443" t="s">
        <v>8350</v>
      </c>
      <c r="S2443" s="16">
        <f t="shared" si="194"/>
        <v>42187.125625000001</v>
      </c>
      <c r="T2443" s="16">
        <f t="shared" si="195"/>
        <v>42208.207638888889</v>
      </c>
      <c r="U2443" s="20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2"/>
        <v>126</v>
      </c>
      <c r="P2444">
        <f t="shared" si="193"/>
        <v>81.25</v>
      </c>
      <c r="Q2444" s="12" t="s">
        <v>8334</v>
      </c>
      <c r="R2444" t="s">
        <v>8350</v>
      </c>
      <c r="S2444" s="16">
        <f t="shared" si="194"/>
        <v>42052.666990740734</v>
      </c>
      <c r="T2444" s="16">
        <f t="shared" si="195"/>
        <v>42082.625324074077</v>
      </c>
      <c r="U2444" s="20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2"/>
        <v>203</v>
      </c>
      <c r="P2445">
        <f t="shared" si="193"/>
        <v>130.22999999999999</v>
      </c>
      <c r="Q2445" s="12" t="s">
        <v>8334</v>
      </c>
      <c r="R2445" t="s">
        <v>8350</v>
      </c>
      <c r="S2445" s="16">
        <f t="shared" si="194"/>
        <v>41836.625254629631</v>
      </c>
      <c r="T2445" s="16">
        <f t="shared" si="195"/>
        <v>41866.625254629631</v>
      </c>
      <c r="U2445" s="20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2"/>
        <v>109</v>
      </c>
      <c r="P2446">
        <f t="shared" si="193"/>
        <v>53.41</v>
      </c>
      <c r="Q2446" s="12" t="s">
        <v>8334</v>
      </c>
      <c r="R2446" t="s">
        <v>8350</v>
      </c>
      <c r="S2446" s="16">
        <f t="shared" si="194"/>
        <v>42485.754525462966</v>
      </c>
      <c r="T2446" s="16">
        <f t="shared" si="195"/>
        <v>42515.754525462966</v>
      </c>
      <c r="U2446" s="20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2"/>
        <v>173</v>
      </c>
      <c r="P2447">
        <f t="shared" si="193"/>
        <v>75.13</v>
      </c>
      <c r="Q2447" s="12" t="s">
        <v>8334</v>
      </c>
      <c r="R2447" t="s">
        <v>8350</v>
      </c>
      <c r="S2447" s="16">
        <f t="shared" si="194"/>
        <v>42243.190057870372</v>
      </c>
      <c r="T2447" s="16">
        <f t="shared" si="195"/>
        <v>42273.190057870372</v>
      </c>
      <c r="U2447" s="20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2"/>
        <v>168</v>
      </c>
      <c r="P2448">
        <f t="shared" si="193"/>
        <v>75.67</v>
      </c>
      <c r="Q2448" s="12" t="s">
        <v>8334</v>
      </c>
      <c r="R2448" t="s">
        <v>8350</v>
      </c>
      <c r="S2448" s="16">
        <f t="shared" si="194"/>
        <v>42670.602673611109</v>
      </c>
      <c r="T2448" s="16">
        <f t="shared" si="195"/>
        <v>42700.64434027778</v>
      </c>
      <c r="U2448" s="20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2"/>
        <v>427</v>
      </c>
      <c r="P2449">
        <f t="shared" si="193"/>
        <v>31.69</v>
      </c>
      <c r="Q2449" s="12" t="s">
        <v>8334</v>
      </c>
      <c r="R2449" t="s">
        <v>8350</v>
      </c>
      <c r="S2449" s="16">
        <f t="shared" si="194"/>
        <v>42654.469826388886</v>
      </c>
      <c r="T2449" s="16">
        <f t="shared" si="195"/>
        <v>42686.166666666672</v>
      </c>
      <c r="U2449" s="20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2"/>
        <v>108</v>
      </c>
      <c r="P2450">
        <f t="shared" si="193"/>
        <v>47.78</v>
      </c>
      <c r="Q2450" s="12" t="s">
        <v>8334</v>
      </c>
      <c r="R2450" t="s">
        <v>8350</v>
      </c>
      <c r="S2450" s="16">
        <f t="shared" si="194"/>
        <v>42607.316122685181</v>
      </c>
      <c r="T2450" s="16">
        <f t="shared" si="195"/>
        <v>42613.233333333337</v>
      </c>
      <c r="U2450" s="2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2"/>
        <v>108</v>
      </c>
      <c r="P2451">
        <f t="shared" si="193"/>
        <v>90</v>
      </c>
      <c r="Q2451" s="12" t="s">
        <v>8334</v>
      </c>
      <c r="R2451" t="s">
        <v>8350</v>
      </c>
      <c r="S2451" s="16">
        <f t="shared" si="194"/>
        <v>41943.142534722225</v>
      </c>
      <c r="T2451" s="16">
        <f t="shared" si="195"/>
        <v>41973.184201388889</v>
      </c>
      <c r="U2451" s="20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2"/>
        <v>102</v>
      </c>
      <c r="P2452">
        <f t="shared" si="193"/>
        <v>149.31</v>
      </c>
      <c r="Q2452" s="12" t="s">
        <v>8334</v>
      </c>
      <c r="R2452" t="s">
        <v>8350</v>
      </c>
      <c r="S2452" s="16">
        <f t="shared" si="194"/>
        <v>41902.07240740741</v>
      </c>
      <c r="T2452" s="16">
        <f t="shared" si="195"/>
        <v>41940.132638888892</v>
      </c>
      <c r="U2452" s="20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2"/>
        <v>115</v>
      </c>
      <c r="P2453">
        <f t="shared" si="193"/>
        <v>62.07</v>
      </c>
      <c r="Q2453" s="12" t="s">
        <v>8334</v>
      </c>
      <c r="R2453" t="s">
        <v>8350</v>
      </c>
      <c r="S2453" s="16">
        <f t="shared" si="194"/>
        <v>42779.908449074079</v>
      </c>
      <c r="T2453" s="16">
        <f t="shared" si="195"/>
        <v>42799.908449074079</v>
      </c>
      <c r="U2453" s="20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2"/>
        <v>134</v>
      </c>
      <c r="P2454">
        <f t="shared" si="193"/>
        <v>53.4</v>
      </c>
      <c r="Q2454" s="12" t="s">
        <v>8334</v>
      </c>
      <c r="R2454" t="s">
        <v>8350</v>
      </c>
      <c r="S2454" s="16">
        <f t="shared" si="194"/>
        <v>42338.84375</v>
      </c>
      <c r="T2454" s="16">
        <f t="shared" si="195"/>
        <v>42367.958333333328</v>
      </c>
      <c r="U2454" s="20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2"/>
        <v>155</v>
      </c>
      <c r="P2455">
        <f t="shared" si="193"/>
        <v>69.27</v>
      </c>
      <c r="Q2455" s="12" t="s">
        <v>8334</v>
      </c>
      <c r="R2455" t="s">
        <v>8350</v>
      </c>
      <c r="S2455" s="16">
        <f t="shared" si="194"/>
        <v>42738.692233796297</v>
      </c>
      <c r="T2455" s="16">
        <f t="shared" si="195"/>
        <v>42768.692233796297</v>
      </c>
      <c r="U2455" s="20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2"/>
        <v>101</v>
      </c>
      <c r="P2456">
        <f t="shared" si="193"/>
        <v>271.51</v>
      </c>
      <c r="Q2456" s="12" t="s">
        <v>8334</v>
      </c>
      <c r="R2456" t="s">
        <v>8350</v>
      </c>
      <c r="S2456" s="16">
        <f t="shared" si="194"/>
        <v>42770.201481481476</v>
      </c>
      <c r="T2456" s="16">
        <f t="shared" si="195"/>
        <v>42805.201481481476</v>
      </c>
      <c r="U2456" s="20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2"/>
        <v>182</v>
      </c>
      <c r="P2457">
        <f t="shared" si="193"/>
        <v>34.130000000000003</v>
      </c>
      <c r="Q2457" s="12" t="s">
        <v>8334</v>
      </c>
      <c r="R2457" t="s">
        <v>8350</v>
      </c>
      <c r="S2457" s="16">
        <f t="shared" si="194"/>
        <v>42452.781828703708</v>
      </c>
      <c r="T2457" s="16">
        <f t="shared" si="195"/>
        <v>42480.781828703708</v>
      </c>
      <c r="U2457" s="20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2"/>
        <v>181</v>
      </c>
      <c r="P2458">
        <f t="shared" si="193"/>
        <v>40.49</v>
      </c>
      <c r="Q2458" s="12" t="s">
        <v>8334</v>
      </c>
      <c r="R2458" t="s">
        <v>8350</v>
      </c>
      <c r="S2458" s="16">
        <f t="shared" si="194"/>
        <v>42761.961099537039</v>
      </c>
      <c r="T2458" s="16">
        <f t="shared" si="195"/>
        <v>42791.961099537039</v>
      </c>
      <c r="U2458" s="20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2"/>
        <v>102</v>
      </c>
      <c r="P2459">
        <f t="shared" si="193"/>
        <v>189.76</v>
      </c>
      <c r="Q2459" s="12" t="s">
        <v>8334</v>
      </c>
      <c r="R2459" t="s">
        <v>8350</v>
      </c>
      <c r="S2459" s="16">
        <f t="shared" si="194"/>
        <v>42423.602500000001</v>
      </c>
      <c r="T2459" s="16">
        <f t="shared" si="195"/>
        <v>42453.560833333337</v>
      </c>
      <c r="U2459" s="20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2"/>
        <v>110</v>
      </c>
      <c r="P2460">
        <f t="shared" si="193"/>
        <v>68.86</v>
      </c>
      <c r="Q2460" s="12" t="s">
        <v>8334</v>
      </c>
      <c r="R2460" t="s">
        <v>8350</v>
      </c>
      <c r="S2460" s="16">
        <f t="shared" si="194"/>
        <v>42495.871736111112</v>
      </c>
      <c r="T2460" s="16">
        <f t="shared" si="195"/>
        <v>42530.791666666672</v>
      </c>
      <c r="U2460" s="2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2"/>
        <v>102</v>
      </c>
      <c r="P2461">
        <f t="shared" si="193"/>
        <v>108.78</v>
      </c>
      <c r="Q2461" s="12" t="s">
        <v>8334</v>
      </c>
      <c r="R2461" t="s">
        <v>8350</v>
      </c>
      <c r="S2461" s="16">
        <f t="shared" si="194"/>
        <v>42407.637557870374</v>
      </c>
      <c r="T2461" s="16">
        <f t="shared" si="195"/>
        <v>42452.595891203702</v>
      </c>
      <c r="U2461" s="20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2"/>
        <v>101</v>
      </c>
      <c r="P2462">
        <f t="shared" si="193"/>
        <v>125.99</v>
      </c>
      <c r="Q2462" s="12" t="s">
        <v>8334</v>
      </c>
      <c r="R2462" t="s">
        <v>8350</v>
      </c>
      <c r="S2462" s="16">
        <f t="shared" si="194"/>
        <v>42704.187118055561</v>
      </c>
      <c r="T2462" s="16">
        <f t="shared" si="195"/>
        <v>42738.178472222222</v>
      </c>
      <c r="U2462" s="20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2"/>
        <v>104</v>
      </c>
      <c r="P2463">
        <f t="shared" si="193"/>
        <v>90.52</v>
      </c>
      <c r="Q2463" s="12" t="s">
        <v>8323</v>
      </c>
      <c r="R2463" t="s">
        <v>8327</v>
      </c>
      <c r="S2463" s="16">
        <f t="shared" si="194"/>
        <v>40784.012696759259</v>
      </c>
      <c r="T2463" s="16">
        <f t="shared" si="195"/>
        <v>40817.125</v>
      </c>
      <c r="U2463" s="20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2"/>
        <v>111</v>
      </c>
      <c r="P2464">
        <f t="shared" si="193"/>
        <v>28.88</v>
      </c>
      <c r="Q2464" s="12" t="s">
        <v>8323</v>
      </c>
      <c r="R2464" t="s">
        <v>8327</v>
      </c>
      <c r="S2464" s="16">
        <f t="shared" si="194"/>
        <v>41089.186296296299</v>
      </c>
      <c r="T2464" s="16">
        <f t="shared" si="195"/>
        <v>41109.186296296299</v>
      </c>
      <c r="U2464" s="20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2"/>
        <v>116</v>
      </c>
      <c r="P2465">
        <f t="shared" si="193"/>
        <v>31</v>
      </c>
      <c r="Q2465" s="12" t="s">
        <v>8323</v>
      </c>
      <c r="R2465" t="s">
        <v>8327</v>
      </c>
      <c r="S2465" s="16">
        <f t="shared" si="194"/>
        <v>41341.111400462964</v>
      </c>
      <c r="T2465" s="16">
        <f t="shared" si="195"/>
        <v>41380.791666666664</v>
      </c>
      <c r="U2465" s="20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ref="O2466:O2529" si="197">ROUND(E2466/D2466 * 100,0)</f>
        <v>111</v>
      </c>
      <c r="P2466">
        <f t="shared" si="193"/>
        <v>51.67</v>
      </c>
      <c r="Q2466" s="12" t="s">
        <v>8323</v>
      </c>
      <c r="R2466" t="s">
        <v>8327</v>
      </c>
      <c r="S2466" s="16">
        <f t="shared" si="194"/>
        <v>42248.90042824074</v>
      </c>
      <c r="T2466" s="16">
        <f t="shared" si="195"/>
        <v>42277.811805555553</v>
      </c>
      <c r="U2466" s="20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7"/>
        <v>180</v>
      </c>
      <c r="P2467">
        <f t="shared" si="193"/>
        <v>26.27</v>
      </c>
      <c r="Q2467" s="12" t="s">
        <v>8323</v>
      </c>
      <c r="R2467" t="s">
        <v>8327</v>
      </c>
      <c r="S2467" s="16">
        <f t="shared" si="194"/>
        <v>41145.719305555554</v>
      </c>
      <c r="T2467" s="16">
        <f t="shared" si="195"/>
        <v>41175.719305555554</v>
      </c>
      <c r="U2467" s="20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7"/>
        <v>100</v>
      </c>
      <c r="P2468">
        <f t="shared" si="193"/>
        <v>48.08</v>
      </c>
      <c r="Q2468" s="12" t="s">
        <v>8323</v>
      </c>
      <c r="R2468" t="s">
        <v>8327</v>
      </c>
      <c r="S2468" s="16">
        <f t="shared" si="194"/>
        <v>41373.102465277778</v>
      </c>
      <c r="T2468" s="16">
        <f t="shared" si="195"/>
        <v>41403.102465277778</v>
      </c>
      <c r="U2468" s="20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7"/>
        <v>119</v>
      </c>
      <c r="P2469">
        <f t="shared" si="193"/>
        <v>27.56</v>
      </c>
      <c r="Q2469" s="12" t="s">
        <v>8323</v>
      </c>
      <c r="R2469" t="s">
        <v>8327</v>
      </c>
      <c r="S2469" s="16">
        <f t="shared" si="194"/>
        <v>41025.874201388891</v>
      </c>
      <c r="T2469" s="16">
        <f t="shared" si="195"/>
        <v>41039.708333333336</v>
      </c>
      <c r="U2469" s="20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7"/>
        <v>107</v>
      </c>
      <c r="P2470">
        <f t="shared" si="193"/>
        <v>36.97</v>
      </c>
      <c r="Q2470" s="12" t="s">
        <v>8323</v>
      </c>
      <c r="R2470" t="s">
        <v>8327</v>
      </c>
      <c r="S2470" s="16">
        <f t="shared" si="194"/>
        <v>41174.154178240737</v>
      </c>
      <c r="T2470" s="16">
        <f t="shared" si="195"/>
        <v>41210.208333333336</v>
      </c>
      <c r="U2470" s="2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7"/>
        <v>114</v>
      </c>
      <c r="P2471">
        <f t="shared" si="193"/>
        <v>29.02</v>
      </c>
      <c r="Q2471" s="12" t="s">
        <v>8323</v>
      </c>
      <c r="R2471" t="s">
        <v>8327</v>
      </c>
      <c r="S2471" s="16">
        <f t="shared" si="194"/>
        <v>40557.429733796293</v>
      </c>
      <c r="T2471" s="16">
        <f t="shared" si="195"/>
        <v>40582.429733796293</v>
      </c>
      <c r="U2471" s="20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7"/>
        <v>103</v>
      </c>
      <c r="P2472">
        <f t="shared" si="193"/>
        <v>28.66</v>
      </c>
      <c r="Q2472" s="12" t="s">
        <v>8323</v>
      </c>
      <c r="R2472" t="s">
        <v>8327</v>
      </c>
      <c r="S2472" s="16">
        <f t="shared" si="194"/>
        <v>41023.07471064815</v>
      </c>
      <c r="T2472" s="16">
        <f t="shared" si="195"/>
        <v>41053.07471064815</v>
      </c>
      <c r="U2472" s="20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7"/>
        <v>128</v>
      </c>
      <c r="P2473">
        <f t="shared" si="193"/>
        <v>37.65</v>
      </c>
      <c r="Q2473" s="12" t="s">
        <v>8323</v>
      </c>
      <c r="R2473" t="s">
        <v>8327</v>
      </c>
      <c r="S2473" s="16">
        <f t="shared" si="194"/>
        <v>40893.992962962962</v>
      </c>
      <c r="T2473" s="16">
        <f t="shared" si="195"/>
        <v>40933.992962962962</v>
      </c>
      <c r="U2473" s="20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7"/>
        <v>136</v>
      </c>
      <c r="P2474">
        <f t="shared" si="193"/>
        <v>97.9</v>
      </c>
      <c r="Q2474" s="12" t="s">
        <v>8323</v>
      </c>
      <c r="R2474" t="s">
        <v>8327</v>
      </c>
      <c r="S2474" s="16">
        <f t="shared" si="194"/>
        <v>40354.11550925926</v>
      </c>
      <c r="T2474" s="16">
        <f t="shared" si="195"/>
        <v>40425.043749999997</v>
      </c>
      <c r="U2474" s="20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7"/>
        <v>100</v>
      </c>
      <c r="P2475">
        <f t="shared" si="193"/>
        <v>42.55</v>
      </c>
      <c r="Q2475" s="12" t="s">
        <v>8323</v>
      </c>
      <c r="R2475" t="s">
        <v>8327</v>
      </c>
      <c r="S2475" s="16">
        <f t="shared" si="194"/>
        <v>41193.748483796298</v>
      </c>
      <c r="T2475" s="16">
        <f t="shared" si="195"/>
        <v>41223.790150462963</v>
      </c>
      <c r="U2475" s="20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7"/>
        <v>100</v>
      </c>
      <c r="P2476">
        <f t="shared" si="193"/>
        <v>131.58000000000001</v>
      </c>
      <c r="Q2476" s="12" t="s">
        <v>8323</v>
      </c>
      <c r="R2476" t="s">
        <v>8327</v>
      </c>
      <c r="S2476" s="16">
        <f t="shared" si="194"/>
        <v>40417.011296296296</v>
      </c>
      <c r="T2476" s="16">
        <f t="shared" si="195"/>
        <v>40462.011296296296</v>
      </c>
      <c r="U2476" s="20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7"/>
        <v>105</v>
      </c>
      <c r="P2477">
        <f t="shared" si="193"/>
        <v>32.32</v>
      </c>
      <c r="Q2477" s="12" t="s">
        <v>8323</v>
      </c>
      <c r="R2477" t="s">
        <v>8327</v>
      </c>
      <c r="S2477" s="16">
        <f t="shared" si="194"/>
        <v>40310.287673611114</v>
      </c>
      <c r="T2477" s="16">
        <f t="shared" si="195"/>
        <v>40369.916666666664</v>
      </c>
      <c r="U2477" s="20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7"/>
        <v>105</v>
      </c>
      <c r="P2478">
        <f t="shared" si="193"/>
        <v>61.1</v>
      </c>
      <c r="Q2478" s="12" t="s">
        <v>8323</v>
      </c>
      <c r="R2478" t="s">
        <v>8327</v>
      </c>
      <c r="S2478" s="16">
        <f t="shared" si="194"/>
        <v>41913.328356481477</v>
      </c>
      <c r="T2478" s="16">
        <f t="shared" si="195"/>
        <v>41946.370023148149</v>
      </c>
      <c r="U2478" s="20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7"/>
        <v>171</v>
      </c>
      <c r="P2479">
        <f t="shared" si="193"/>
        <v>31.34</v>
      </c>
      <c r="Q2479" s="12" t="s">
        <v>8323</v>
      </c>
      <c r="R2479" t="s">
        <v>8327</v>
      </c>
      <c r="S2479" s="16">
        <f t="shared" si="194"/>
        <v>41088.691493055558</v>
      </c>
      <c r="T2479" s="16">
        <f t="shared" si="195"/>
        <v>41133.691493055558</v>
      </c>
      <c r="U2479" s="20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7"/>
        <v>128</v>
      </c>
      <c r="P2480">
        <f t="shared" si="193"/>
        <v>129.11000000000001</v>
      </c>
      <c r="Q2480" s="12" t="s">
        <v>8323</v>
      </c>
      <c r="R2480" t="s">
        <v>8327</v>
      </c>
      <c r="S2480" s="16">
        <f t="shared" si="194"/>
        <v>41257.950381944444</v>
      </c>
      <c r="T2480" s="16">
        <f t="shared" si="195"/>
        <v>41287.950381944444</v>
      </c>
      <c r="U2480" s="2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7"/>
        <v>133</v>
      </c>
      <c r="P2481">
        <f t="shared" si="193"/>
        <v>25.02</v>
      </c>
      <c r="Q2481" s="12" t="s">
        <v>8323</v>
      </c>
      <c r="R2481" t="s">
        <v>8327</v>
      </c>
      <c r="S2481" s="16">
        <f t="shared" si="194"/>
        <v>41107.726782407408</v>
      </c>
      <c r="T2481" s="16">
        <f t="shared" si="195"/>
        <v>41118.083333333336</v>
      </c>
      <c r="U2481" s="20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7"/>
        <v>100</v>
      </c>
      <c r="P2482">
        <f t="shared" si="193"/>
        <v>250</v>
      </c>
      <c r="Q2482" s="12" t="s">
        <v>8323</v>
      </c>
      <c r="R2482" t="s">
        <v>8327</v>
      </c>
      <c r="S2482" s="16">
        <f t="shared" si="194"/>
        <v>42227.936157407406</v>
      </c>
      <c r="T2482" s="16">
        <f t="shared" si="195"/>
        <v>42287.936157407406</v>
      </c>
      <c r="U2482" s="20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7"/>
        <v>113</v>
      </c>
      <c r="P2483">
        <f t="shared" si="193"/>
        <v>47.54</v>
      </c>
      <c r="Q2483" s="12" t="s">
        <v>8323</v>
      </c>
      <c r="R2483" t="s">
        <v>8327</v>
      </c>
      <c r="S2483" s="16">
        <f t="shared" si="194"/>
        <v>40999.645925925928</v>
      </c>
      <c r="T2483" s="16">
        <f t="shared" si="195"/>
        <v>41029.645925925928</v>
      </c>
      <c r="U2483" s="20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7"/>
        <v>100</v>
      </c>
      <c r="P2484">
        <f t="shared" si="193"/>
        <v>40.04</v>
      </c>
      <c r="Q2484" s="12" t="s">
        <v>8323</v>
      </c>
      <c r="R2484" t="s">
        <v>8327</v>
      </c>
      <c r="S2484" s="16">
        <f t="shared" si="194"/>
        <v>40711.782210648147</v>
      </c>
      <c r="T2484" s="16">
        <f t="shared" si="195"/>
        <v>40756.782210648147</v>
      </c>
      <c r="U2484" s="20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7"/>
        <v>114</v>
      </c>
      <c r="P2485">
        <f t="shared" si="193"/>
        <v>65.84</v>
      </c>
      <c r="Q2485" s="12" t="s">
        <v>8323</v>
      </c>
      <c r="R2485" t="s">
        <v>8327</v>
      </c>
      <c r="S2485" s="16">
        <f t="shared" si="194"/>
        <v>40970.750034722223</v>
      </c>
      <c r="T2485" s="16">
        <f t="shared" si="195"/>
        <v>41030.708368055559</v>
      </c>
      <c r="U2485" s="20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7"/>
        <v>119</v>
      </c>
      <c r="P2486">
        <f t="shared" si="193"/>
        <v>46.4</v>
      </c>
      <c r="Q2486" s="12" t="s">
        <v>8323</v>
      </c>
      <c r="R2486" t="s">
        <v>8327</v>
      </c>
      <c r="S2486" s="16">
        <f t="shared" si="194"/>
        <v>40771.916701388887</v>
      </c>
      <c r="T2486" s="16">
        <f t="shared" si="195"/>
        <v>40801.916701388887</v>
      </c>
      <c r="U2486" s="20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7"/>
        <v>103</v>
      </c>
      <c r="P2487">
        <f t="shared" si="193"/>
        <v>50.37</v>
      </c>
      <c r="Q2487" s="12" t="s">
        <v>8323</v>
      </c>
      <c r="R2487" t="s">
        <v>8327</v>
      </c>
      <c r="S2487" s="16">
        <f t="shared" si="194"/>
        <v>40793.998599537037</v>
      </c>
      <c r="T2487" s="16">
        <f t="shared" si="195"/>
        <v>40828.998599537037</v>
      </c>
      <c r="U2487" s="20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7"/>
        <v>266</v>
      </c>
      <c r="P2488">
        <f t="shared" si="193"/>
        <v>26.57</v>
      </c>
      <c r="Q2488" s="12" t="s">
        <v>8323</v>
      </c>
      <c r="R2488" t="s">
        <v>8327</v>
      </c>
      <c r="S2488" s="16">
        <f t="shared" si="194"/>
        <v>40991.708055555559</v>
      </c>
      <c r="T2488" s="16">
        <f t="shared" si="195"/>
        <v>41021.708055555559</v>
      </c>
      <c r="U2488" s="20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7"/>
        <v>100</v>
      </c>
      <c r="P2489">
        <f t="shared" si="193"/>
        <v>39.49</v>
      </c>
      <c r="Q2489" s="12" t="s">
        <v>8323</v>
      </c>
      <c r="R2489" t="s">
        <v>8327</v>
      </c>
      <c r="S2489" s="16">
        <f t="shared" si="194"/>
        <v>41026.083298611113</v>
      </c>
      <c r="T2489" s="16">
        <f t="shared" si="195"/>
        <v>41056.083298611113</v>
      </c>
      <c r="U2489" s="20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7"/>
        <v>107</v>
      </c>
      <c r="P2490">
        <f t="shared" si="193"/>
        <v>49.25</v>
      </c>
      <c r="Q2490" s="12" t="s">
        <v>8323</v>
      </c>
      <c r="R2490" t="s">
        <v>8327</v>
      </c>
      <c r="S2490" s="16">
        <f t="shared" si="194"/>
        <v>40833.633194444446</v>
      </c>
      <c r="T2490" s="16">
        <f t="shared" si="195"/>
        <v>40863.674861111111</v>
      </c>
      <c r="U2490" s="2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7"/>
        <v>134</v>
      </c>
      <c r="P2491">
        <f t="shared" si="193"/>
        <v>62.38</v>
      </c>
      <c r="Q2491" s="12" t="s">
        <v>8323</v>
      </c>
      <c r="R2491" t="s">
        <v>8327</v>
      </c>
      <c r="S2491" s="16">
        <f t="shared" si="194"/>
        <v>41373.690266203703</v>
      </c>
      <c r="T2491" s="16">
        <f t="shared" si="195"/>
        <v>41403.690266203703</v>
      </c>
      <c r="U2491" s="20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7"/>
        <v>121</v>
      </c>
      <c r="P2492">
        <f t="shared" si="193"/>
        <v>37.94</v>
      </c>
      <c r="Q2492" s="12" t="s">
        <v>8323</v>
      </c>
      <c r="R2492" t="s">
        <v>8327</v>
      </c>
      <c r="S2492" s="16">
        <f t="shared" si="194"/>
        <v>41023.227731481478</v>
      </c>
      <c r="T2492" s="16">
        <f t="shared" si="195"/>
        <v>41083.227731481478</v>
      </c>
      <c r="U2492" s="20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7"/>
        <v>103</v>
      </c>
      <c r="P2493">
        <f t="shared" si="193"/>
        <v>51.6</v>
      </c>
      <c r="Q2493" s="12" t="s">
        <v>8323</v>
      </c>
      <c r="R2493" t="s">
        <v>8327</v>
      </c>
      <c r="S2493" s="16">
        <f t="shared" si="194"/>
        <v>40542.839282407411</v>
      </c>
      <c r="T2493" s="16">
        <f t="shared" si="195"/>
        <v>40559.07708333333</v>
      </c>
      <c r="U2493" s="20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7"/>
        <v>125</v>
      </c>
      <c r="P2494">
        <f t="shared" si="193"/>
        <v>27.78</v>
      </c>
      <c r="Q2494" s="12" t="s">
        <v>8323</v>
      </c>
      <c r="R2494" t="s">
        <v>8327</v>
      </c>
      <c r="S2494" s="16">
        <f t="shared" si="194"/>
        <v>41024.985972222225</v>
      </c>
      <c r="T2494" s="16">
        <f t="shared" si="195"/>
        <v>41076.415972222225</v>
      </c>
      <c r="U2494" s="20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7"/>
        <v>129</v>
      </c>
      <c r="P2495">
        <f t="shared" si="193"/>
        <v>99.38</v>
      </c>
      <c r="Q2495" s="12" t="s">
        <v>8323</v>
      </c>
      <c r="R2495" t="s">
        <v>8327</v>
      </c>
      <c r="S2495" s="16">
        <f t="shared" si="194"/>
        <v>41348.168287037035</v>
      </c>
      <c r="T2495" s="16">
        <f t="shared" si="195"/>
        <v>41393.168287037035</v>
      </c>
      <c r="U2495" s="20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7"/>
        <v>101</v>
      </c>
      <c r="P2496">
        <f t="shared" si="193"/>
        <v>38.85</v>
      </c>
      <c r="Q2496" s="12" t="s">
        <v>8323</v>
      </c>
      <c r="R2496" t="s">
        <v>8327</v>
      </c>
      <c r="S2496" s="16">
        <f t="shared" si="194"/>
        <v>41022.645185185182</v>
      </c>
      <c r="T2496" s="16">
        <f t="shared" si="195"/>
        <v>41052.645185185182</v>
      </c>
      <c r="U2496" s="20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7"/>
        <v>128</v>
      </c>
      <c r="P2497">
        <f t="shared" si="193"/>
        <v>45.55</v>
      </c>
      <c r="Q2497" s="12" t="s">
        <v>8323</v>
      </c>
      <c r="R2497" t="s">
        <v>8327</v>
      </c>
      <c r="S2497" s="16">
        <f t="shared" si="194"/>
        <v>41036.946469907409</v>
      </c>
      <c r="T2497" s="16">
        <f t="shared" si="195"/>
        <v>41066.946469907409</v>
      </c>
      <c r="U2497" s="20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7"/>
        <v>100</v>
      </c>
      <c r="P2498">
        <f t="shared" si="193"/>
        <v>600</v>
      </c>
      <c r="Q2498" s="12" t="s">
        <v>8323</v>
      </c>
      <c r="R2498" t="s">
        <v>8327</v>
      </c>
      <c r="S2498" s="16">
        <f t="shared" si="194"/>
        <v>41327.996435185189</v>
      </c>
      <c r="T2498" s="16">
        <f t="shared" si="195"/>
        <v>41362.954768518517</v>
      </c>
      <c r="U2498" s="20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7"/>
        <v>113</v>
      </c>
      <c r="P2499">
        <f t="shared" ref="P2499:P2562" si="198">IFERROR(ROUND(E2499/L2499, 2), 0)</f>
        <v>80.55</v>
      </c>
      <c r="Q2499" s="12" t="s">
        <v>8323</v>
      </c>
      <c r="R2499" t="s">
        <v>8327</v>
      </c>
      <c r="S2499" s="16">
        <f t="shared" ref="S2499:S2562" si="199">(((J2499/60)/60)/24)+DATE(1970,1,1)</f>
        <v>40730.878912037035</v>
      </c>
      <c r="T2499" s="16">
        <f t="shared" ref="T2499:T2562" si="200">(((I2499/60)/60)/24)+DATE(1970,1,1)</f>
        <v>40760.878912037035</v>
      </c>
      <c r="U2499" s="20">
        <f t="shared" ref="U2499:U2562" si="20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7"/>
        <v>106</v>
      </c>
      <c r="P2500">
        <f t="shared" si="198"/>
        <v>52.8</v>
      </c>
      <c r="Q2500" s="12" t="s">
        <v>8323</v>
      </c>
      <c r="R2500" t="s">
        <v>8327</v>
      </c>
      <c r="S2500" s="16">
        <f t="shared" si="199"/>
        <v>42017.967442129629</v>
      </c>
      <c r="T2500" s="16">
        <f t="shared" si="200"/>
        <v>42031.967442129629</v>
      </c>
      <c r="U2500" s="2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7"/>
        <v>203</v>
      </c>
      <c r="P2501">
        <f t="shared" si="198"/>
        <v>47.68</v>
      </c>
      <c r="Q2501" s="12" t="s">
        <v>8323</v>
      </c>
      <c r="R2501" t="s">
        <v>8327</v>
      </c>
      <c r="S2501" s="16">
        <f t="shared" si="199"/>
        <v>41226.648576388885</v>
      </c>
      <c r="T2501" s="16">
        <f t="shared" si="200"/>
        <v>41274.75</v>
      </c>
      <c r="U2501" s="20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7"/>
        <v>113</v>
      </c>
      <c r="P2502">
        <f t="shared" si="198"/>
        <v>23.45</v>
      </c>
      <c r="Q2502" s="12" t="s">
        <v>8323</v>
      </c>
      <c r="R2502" t="s">
        <v>8327</v>
      </c>
      <c r="S2502" s="16">
        <f t="shared" si="199"/>
        <v>41053.772858796299</v>
      </c>
      <c r="T2502" s="16">
        <f t="shared" si="200"/>
        <v>41083.772858796299</v>
      </c>
      <c r="U2502" s="20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7"/>
        <v>3</v>
      </c>
      <c r="P2503">
        <f t="shared" si="198"/>
        <v>40.14</v>
      </c>
      <c r="Q2503" s="12" t="s">
        <v>8334</v>
      </c>
      <c r="R2503" t="s">
        <v>8351</v>
      </c>
      <c r="S2503" s="16">
        <f t="shared" si="199"/>
        <v>42244.776666666665</v>
      </c>
      <c r="T2503" s="16">
        <f t="shared" si="200"/>
        <v>42274.776666666665</v>
      </c>
      <c r="U2503" s="20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7"/>
        <v>0</v>
      </c>
      <c r="P2504">
        <f t="shared" si="198"/>
        <v>17.2</v>
      </c>
      <c r="Q2504" s="12" t="s">
        <v>8334</v>
      </c>
      <c r="R2504" t="s">
        <v>8351</v>
      </c>
      <c r="S2504" s="16">
        <f t="shared" si="199"/>
        <v>41858.825439814813</v>
      </c>
      <c r="T2504" s="16">
        <f t="shared" si="200"/>
        <v>41903.825439814813</v>
      </c>
      <c r="U2504" s="20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7"/>
        <v>0</v>
      </c>
      <c r="P2505">
        <f t="shared" si="198"/>
        <v>0</v>
      </c>
      <c r="Q2505" s="12" t="s">
        <v>8334</v>
      </c>
      <c r="R2505" t="s">
        <v>8351</v>
      </c>
      <c r="S2505" s="16">
        <f t="shared" si="199"/>
        <v>42498.899398148147</v>
      </c>
      <c r="T2505" s="16">
        <f t="shared" si="200"/>
        <v>42528.879166666666</v>
      </c>
      <c r="U2505" s="20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7"/>
        <v>0</v>
      </c>
      <c r="P2506">
        <f t="shared" si="198"/>
        <v>0</v>
      </c>
      <c r="Q2506" s="12" t="s">
        <v>8334</v>
      </c>
      <c r="R2506" t="s">
        <v>8351</v>
      </c>
      <c r="S2506" s="16">
        <f t="shared" si="199"/>
        <v>41928.015439814815</v>
      </c>
      <c r="T2506" s="16">
        <f t="shared" si="200"/>
        <v>41958.057106481487</v>
      </c>
      <c r="U2506" s="20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7"/>
        <v>0</v>
      </c>
      <c r="P2507">
        <f t="shared" si="198"/>
        <v>0</v>
      </c>
      <c r="Q2507" s="12" t="s">
        <v>8334</v>
      </c>
      <c r="R2507" t="s">
        <v>8351</v>
      </c>
      <c r="S2507" s="16">
        <f t="shared" si="199"/>
        <v>42047.05574074074</v>
      </c>
      <c r="T2507" s="16">
        <f t="shared" si="200"/>
        <v>42077.014074074075</v>
      </c>
      <c r="U2507" s="20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7"/>
        <v>1</v>
      </c>
      <c r="P2508">
        <f t="shared" si="198"/>
        <v>15</v>
      </c>
      <c r="Q2508" s="12" t="s">
        <v>8334</v>
      </c>
      <c r="R2508" t="s">
        <v>8351</v>
      </c>
      <c r="S2508" s="16">
        <f t="shared" si="199"/>
        <v>42258.297094907408</v>
      </c>
      <c r="T2508" s="16">
        <f t="shared" si="200"/>
        <v>42280.875</v>
      </c>
      <c r="U2508" s="20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7"/>
        <v>0</v>
      </c>
      <c r="P2509">
        <f t="shared" si="198"/>
        <v>0</v>
      </c>
      <c r="Q2509" s="12" t="s">
        <v>8334</v>
      </c>
      <c r="R2509" t="s">
        <v>8351</v>
      </c>
      <c r="S2509" s="16">
        <f t="shared" si="199"/>
        <v>42105.072962962964</v>
      </c>
      <c r="T2509" s="16">
        <f t="shared" si="200"/>
        <v>42135.072962962964</v>
      </c>
      <c r="U2509" s="20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7"/>
        <v>0</v>
      </c>
      <c r="P2510">
        <f t="shared" si="198"/>
        <v>0</v>
      </c>
      <c r="Q2510" s="12" t="s">
        <v>8334</v>
      </c>
      <c r="R2510" t="s">
        <v>8351</v>
      </c>
      <c r="S2510" s="16">
        <f t="shared" si="199"/>
        <v>41835.951782407406</v>
      </c>
      <c r="T2510" s="16">
        <f t="shared" si="200"/>
        <v>41865.951782407406</v>
      </c>
      <c r="U2510" s="2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7"/>
        <v>1</v>
      </c>
      <c r="P2511">
        <f t="shared" si="198"/>
        <v>35.71</v>
      </c>
      <c r="Q2511" s="12" t="s">
        <v>8334</v>
      </c>
      <c r="R2511" t="s">
        <v>8351</v>
      </c>
      <c r="S2511" s="16">
        <f t="shared" si="199"/>
        <v>42058.809594907405</v>
      </c>
      <c r="T2511" s="16">
        <f t="shared" si="200"/>
        <v>42114.767928240741</v>
      </c>
      <c r="U2511" s="20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7"/>
        <v>0</v>
      </c>
      <c r="P2512">
        <f t="shared" si="198"/>
        <v>37.5</v>
      </c>
      <c r="Q2512" s="12" t="s">
        <v>8334</v>
      </c>
      <c r="R2512" t="s">
        <v>8351</v>
      </c>
      <c r="S2512" s="16">
        <f t="shared" si="199"/>
        <v>42078.997361111105</v>
      </c>
      <c r="T2512" s="16">
        <f t="shared" si="200"/>
        <v>42138.997361111105</v>
      </c>
      <c r="U2512" s="20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7"/>
        <v>0</v>
      </c>
      <c r="P2513">
        <f t="shared" si="198"/>
        <v>0</v>
      </c>
      <c r="Q2513" s="12" t="s">
        <v>8334</v>
      </c>
      <c r="R2513" t="s">
        <v>8351</v>
      </c>
      <c r="S2513" s="16">
        <f t="shared" si="199"/>
        <v>42371.446909722217</v>
      </c>
      <c r="T2513" s="16">
        <f t="shared" si="200"/>
        <v>42401.446909722217</v>
      </c>
      <c r="U2513" s="20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7"/>
        <v>0</v>
      </c>
      <c r="P2514">
        <f t="shared" si="198"/>
        <v>0</v>
      </c>
      <c r="Q2514" s="12" t="s">
        <v>8334</v>
      </c>
      <c r="R2514" t="s">
        <v>8351</v>
      </c>
      <c r="S2514" s="16">
        <f t="shared" si="199"/>
        <v>41971.876863425925</v>
      </c>
      <c r="T2514" s="16">
        <f t="shared" si="200"/>
        <v>41986.876863425925</v>
      </c>
      <c r="U2514" s="20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7"/>
        <v>0</v>
      </c>
      <c r="P2515">
        <f t="shared" si="198"/>
        <v>0</v>
      </c>
      <c r="Q2515" s="12" t="s">
        <v>8334</v>
      </c>
      <c r="R2515" t="s">
        <v>8351</v>
      </c>
      <c r="S2515" s="16">
        <f t="shared" si="199"/>
        <v>42732.00681712963</v>
      </c>
      <c r="T2515" s="16">
        <f t="shared" si="200"/>
        <v>42792.00681712963</v>
      </c>
      <c r="U2515" s="20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7"/>
        <v>2</v>
      </c>
      <c r="P2516">
        <f t="shared" si="198"/>
        <v>52.5</v>
      </c>
      <c r="Q2516" s="12" t="s">
        <v>8334</v>
      </c>
      <c r="R2516" t="s">
        <v>8351</v>
      </c>
      <c r="S2516" s="16">
        <f t="shared" si="199"/>
        <v>41854.389780092592</v>
      </c>
      <c r="T2516" s="16">
        <f t="shared" si="200"/>
        <v>41871.389780092592</v>
      </c>
      <c r="U2516" s="20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7"/>
        <v>19</v>
      </c>
      <c r="P2517">
        <f t="shared" si="198"/>
        <v>77.5</v>
      </c>
      <c r="Q2517" s="12" t="s">
        <v>8334</v>
      </c>
      <c r="R2517" t="s">
        <v>8351</v>
      </c>
      <c r="S2517" s="16">
        <f t="shared" si="199"/>
        <v>42027.839733796296</v>
      </c>
      <c r="T2517" s="16">
        <f t="shared" si="200"/>
        <v>42057.839733796296</v>
      </c>
      <c r="U2517" s="20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7"/>
        <v>0</v>
      </c>
      <c r="P2518">
        <f t="shared" si="198"/>
        <v>0</v>
      </c>
      <c r="Q2518" s="12" t="s">
        <v>8334</v>
      </c>
      <c r="R2518" t="s">
        <v>8351</v>
      </c>
      <c r="S2518" s="16">
        <f t="shared" si="199"/>
        <v>41942.653379629628</v>
      </c>
      <c r="T2518" s="16">
        <f t="shared" si="200"/>
        <v>41972.6950462963</v>
      </c>
      <c r="U2518" s="20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7"/>
        <v>10</v>
      </c>
      <c r="P2519">
        <f t="shared" si="198"/>
        <v>53.55</v>
      </c>
      <c r="Q2519" s="12" t="s">
        <v>8334</v>
      </c>
      <c r="R2519" t="s">
        <v>8351</v>
      </c>
      <c r="S2519" s="16">
        <f t="shared" si="199"/>
        <v>42052.802430555559</v>
      </c>
      <c r="T2519" s="16">
        <f t="shared" si="200"/>
        <v>42082.760763888888</v>
      </c>
      <c r="U2519" s="20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7"/>
        <v>0</v>
      </c>
      <c r="P2520">
        <f t="shared" si="198"/>
        <v>0</v>
      </c>
      <c r="Q2520" s="12" t="s">
        <v>8334</v>
      </c>
      <c r="R2520" t="s">
        <v>8351</v>
      </c>
      <c r="S2520" s="16">
        <f t="shared" si="199"/>
        <v>41926.680879629632</v>
      </c>
      <c r="T2520" s="16">
        <f t="shared" si="200"/>
        <v>41956.722546296296</v>
      </c>
      <c r="U2520" s="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7"/>
        <v>0</v>
      </c>
      <c r="P2521">
        <f t="shared" si="198"/>
        <v>16.25</v>
      </c>
      <c r="Q2521" s="12" t="s">
        <v>8334</v>
      </c>
      <c r="R2521" t="s">
        <v>8351</v>
      </c>
      <c r="S2521" s="16">
        <f t="shared" si="199"/>
        <v>41809.155138888891</v>
      </c>
      <c r="T2521" s="16">
        <f t="shared" si="200"/>
        <v>41839.155138888891</v>
      </c>
      <c r="U2521" s="20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7"/>
        <v>0</v>
      </c>
      <c r="P2522">
        <f t="shared" si="198"/>
        <v>0</v>
      </c>
      <c r="Q2522" s="12" t="s">
        <v>8334</v>
      </c>
      <c r="R2522" t="s">
        <v>8351</v>
      </c>
      <c r="S2522" s="16">
        <f t="shared" si="199"/>
        <v>42612.600520833337</v>
      </c>
      <c r="T2522" s="16">
        <f t="shared" si="200"/>
        <v>42658.806249999994</v>
      </c>
      <c r="U2522" s="20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7"/>
        <v>109</v>
      </c>
      <c r="P2523">
        <f t="shared" si="198"/>
        <v>103.68</v>
      </c>
      <c r="Q2523" s="12" t="s">
        <v>8323</v>
      </c>
      <c r="R2523" t="s">
        <v>8352</v>
      </c>
      <c r="S2523" s="16">
        <f t="shared" si="199"/>
        <v>42269.967835648145</v>
      </c>
      <c r="T2523" s="16">
        <f t="shared" si="200"/>
        <v>42290.967835648145</v>
      </c>
      <c r="U2523" s="20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7"/>
        <v>100</v>
      </c>
      <c r="P2524">
        <f t="shared" si="198"/>
        <v>185.19</v>
      </c>
      <c r="Q2524" s="12" t="s">
        <v>8323</v>
      </c>
      <c r="R2524" t="s">
        <v>8352</v>
      </c>
      <c r="S2524" s="16">
        <f t="shared" si="199"/>
        <v>42460.573611111111</v>
      </c>
      <c r="T2524" s="16">
        <f t="shared" si="200"/>
        <v>42482.619444444441</v>
      </c>
      <c r="U2524" s="20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7"/>
        <v>156</v>
      </c>
      <c r="P2525">
        <f t="shared" si="198"/>
        <v>54.15</v>
      </c>
      <c r="Q2525" s="12" t="s">
        <v>8323</v>
      </c>
      <c r="R2525" t="s">
        <v>8352</v>
      </c>
      <c r="S2525" s="16">
        <f t="shared" si="199"/>
        <v>41930.975601851853</v>
      </c>
      <c r="T2525" s="16">
        <f t="shared" si="200"/>
        <v>41961.017268518524</v>
      </c>
      <c r="U2525" s="20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7"/>
        <v>102</v>
      </c>
      <c r="P2526">
        <f t="shared" si="198"/>
        <v>177.21</v>
      </c>
      <c r="Q2526" s="12" t="s">
        <v>8323</v>
      </c>
      <c r="R2526" t="s">
        <v>8352</v>
      </c>
      <c r="S2526" s="16">
        <f t="shared" si="199"/>
        <v>41961.807372685187</v>
      </c>
      <c r="T2526" s="16">
        <f t="shared" si="200"/>
        <v>41994.1875</v>
      </c>
      <c r="U2526" s="20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7"/>
        <v>100</v>
      </c>
      <c r="P2527">
        <f t="shared" si="198"/>
        <v>100.33</v>
      </c>
      <c r="Q2527" s="12" t="s">
        <v>8323</v>
      </c>
      <c r="R2527" t="s">
        <v>8352</v>
      </c>
      <c r="S2527" s="16">
        <f t="shared" si="199"/>
        <v>41058.844571759262</v>
      </c>
      <c r="T2527" s="16">
        <f t="shared" si="200"/>
        <v>41088.844571759262</v>
      </c>
      <c r="U2527" s="20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7"/>
        <v>113</v>
      </c>
      <c r="P2528">
        <f t="shared" si="198"/>
        <v>136.91</v>
      </c>
      <c r="Q2528" s="12" t="s">
        <v>8323</v>
      </c>
      <c r="R2528" t="s">
        <v>8352</v>
      </c>
      <c r="S2528" s="16">
        <f t="shared" si="199"/>
        <v>41953.091134259259</v>
      </c>
      <c r="T2528" s="16">
        <f t="shared" si="200"/>
        <v>41981.207638888889</v>
      </c>
      <c r="U2528" s="20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7"/>
        <v>102</v>
      </c>
      <c r="P2529">
        <f t="shared" si="198"/>
        <v>57.54</v>
      </c>
      <c r="Q2529" s="12" t="s">
        <v>8323</v>
      </c>
      <c r="R2529" t="s">
        <v>8352</v>
      </c>
      <c r="S2529" s="16">
        <f t="shared" si="199"/>
        <v>41546.75105324074</v>
      </c>
      <c r="T2529" s="16">
        <f t="shared" si="200"/>
        <v>41565.165972222225</v>
      </c>
      <c r="U2529" s="20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ref="O2530:O2593" si="202">ROUND(E2530/D2530 * 100,0)</f>
        <v>107</v>
      </c>
      <c r="P2530">
        <f t="shared" si="198"/>
        <v>52.96</v>
      </c>
      <c r="Q2530" s="12" t="s">
        <v>8323</v>
      </c>
      <c r="R2530" t="s">
        <v>8352</v>
      </c>
      <c r="S2530" s="16">
        <f t="shared" si="199"/>
        <v>42217.834525462968</v>
      </c>
      <c r="T2530" s="16">
        <f t="shared" si="200"/>
        <v>42236.458333333328</v>
      </c>
      <c r="U2530" s="2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2"/>
        <v>104</v>
      </c>
      <c r="P2531">
        <f t="shared" si="198"/>
        <v>82.33</v>
      </c>
      <c r="Q2531" s="12" t="s">
        <v>8323</v>
      </c>
      <c r="R2531" t="s">
        <v>8352</v>
      </c>
      <c r="S2531" s="16">
        <f t="shared" si="199"/>
        <v>40948.080729166664</v>
      </c>
      <c r="T2531" s="16">
        <f t="shared" si="200"/>
        <v>40993.0390625</v>
      </c>
      <c r="U2531" s="20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2"/>
        <v>100</v>
      </c>
      <c r="P2532">
        <f t="shared" si="198"/>
        <v>135.41999999999999</v>
      </c>
      <c r="Q2532" s="12" t="s">
        <v>8323</v>
      </c>
      <c r="R2532" t="s">
        <v>8352</v>
      </c>
      <c r="S2532" s="16">
        <f t="shared" si="199"/>
        <v>42081.864641203705</v>
      </c>
      <c r="T2532" s="16">
        <f t="shared" si="200"/>
        <v>42114.201388888891</v>
      </c>
      <c r="U2532" s="20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2"/>
        <v>100</v>
      </c>
      <c r="P2533">
        <f t="shared" si="198"/>
        <v>74.069999999999993</v>
      </c>
      <c r="Q2533" s="12" t="s">
        <v>8323</v>
      </c>
      <c r="R2533" t="s">
        <v>8352</v>
      </c>
      <c r="S2533" s="16">
        <f t="shared" si="199"/>
        <v>42208.680023148147</v>
      </c>
      <c r="T2533" s="16">
        <f t="shared" si="200"/>
        <v>42231.165972222225</v>
      </c>
      <c r="U2533" s="20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2"/>
        <v>126</v>
      </c>
      <c r="P2534">
        <f t="shared" si="198"/>
        <v>84.08</v>
      </c>
      <c r="Q2534" s="12" t="s">
        <v>8323</v>
      </c>
      <c r="R2534" t="s">
        <v>8352</v>
      </c>
      <c r="S2534" s="16">
        <f t="shared" si="199"/>
        <v>41107.849143518521</v>
      </c>
      <c r="T2534" s="16">
        <f t="shared" si="200"/>
        <v>41137.849143518521</v>
      </c>
      <c r="U2534" s="20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2"/>
        <v>111</v>
      </c>
      <c r="P2535">
        <f t="shared" si="198"/>
        <v>61.03</v>
      </c>
      <c r="Q2535" s="12" t="s">
        <v>8323</v>
      </c>
      <c r="R2535" t="s">
        <v>8352</v>
      </c>
      <c r="S2535" s="16">
        <f t="shared" si="199"/>
        <v>41304.751284722224</v>
      </c>
      <c r="T2535" s="16">
        <f t="shared" si="200"/>
        <v>41334.750787037039</v>
      </c>
      <c r="U2535" s="20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2"/>
        <v>105</v>
      </c>
      <c r="P2536">
        <f t="shared" si="198"/>
        <v>150</v>
      </c>
      <c r="Q2536" s="12" t="s">
        <v>8323</v>
      </c>
      <c r="R2536" t="s">
        <v>8352</v>
      </c>
      <c r="S2536" s="16">
        <f t="shared" si="199"/>
        <v>40127.700370370374</v>
      </c>
      <c r="T2536" s="16">
        <f t="shared" si="200"/>
        <v>40179.25</v>
      </c>
      <c r="U2536" s="20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2"/>
        <v>104</v>
      </c>
      <c r="P2537">
        <f t="shared" si="198"/>
        <v>266.08999999999997</v>
      </c>
      <c r="Q2537" s="12" t="s">
        <v>8323</v>
      </c>
      <c r="R2537" t="s">
        <v>8352</v>
      </c>
      <c r="S2537" s="16">
        <f t="shared" si="199"/>
        <v>41943.791030092594</v>
      </c>
      <c r="T2537" s="16">
        <f t="shared" si="200"/>
        <v>41974.832696759258</v>
      </c>
      <c r="U2537" s="20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2"/>
        <v>116</v>
      </c>
      <c r="P2538">
        <f t="shared" si="198"/>
        <v>7.25</v>
      </c>
      <c r="Q2538" s="12" t="s">
        <v>8323</v>
      </c>
      <c r="R2538" t="s">
        <v>8352</v>
      </c>
      <c r="S2538" s="16">
        <f t="shared" si="199"/>
        <v>41464.106087962966</v>
      </c>
      <c r="T2538" s="16">
        <f t="shared" si="200"/>
        <v>41485.106087962966</v>
      </c>
      <c r="U2538" s="20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2"/>
        <v>110</v>
      </c>
      <c r="P2539">
        <f t="shared" si="198"/>
        <v>100</v>
      </c>
      <c r="Q2539" s="12" t="s">
        <v>8323</v>
      </c>
      <c r="R2539" t="s">
        <v>8352</v>
      </c>
      <c r="S2539" s="16">
        <f t="shared" si="199"/>
        <v>40696.648784722223</v>
      </c>
      <c r="T2539" s="16">
        <f t="shared" si="200"/>
        <v>40756.648784722223</v>
      </c>
      <c r="U2539" s="20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2"/>
        <v>113</v>
      </c>
      <c r="P2540">
        <f t="shared" si="198"/>
        <v>109.96</v>
      </c>
      <c r="Q2540" s="12" t="s">
        <v>8323</v>
      </c>
      <c r="R2540" t="s">
        <v>8352</v>
      </c>
      <c r="S2540" s="16">
        <f t="shared" si="199"/>
        <v>41298.509965277779</v>
      </c>
      <c r="T2540" s="16">
        <f t="shared" si="200"/>
        <v>41329.207638888889</v>
      </c>
      <c r="U2540" s="2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2"/>
        <v>100</v>
      </c>
      <c r="P2541">
        <f t="shared" si="198"/>
        <v>169.92</v>
      </c>
      <c r="Q2541" s="12" t="s">
        <v>8323</v>
      </c>
      <c r="R2541" t="s">
        <v>8352</v>
      </c>
      <c r="S2541" s="16">
        <f t="shared" si="199"/>
        <v>41977.902222222227</v>
      </c>
      <c r="T2541" s="16">
        <f t="shared" si="200"/>
        <v>42037.902222222227</v>
      </c>
      <c r="U2541" s="20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2"/>
        <v>103</v>
      </c>
      <c r="P2542">
        <f t="shared" si="198"/>
        <v>95.74</v>
      </c>
      <c r="Q2542" s="12" t="s">
        <v>8323</v>
      </c>
      <c r="R2542" t="s">
        <v>8352</v>
      </c>
      <c r="S2542" s="16">
        <f t="shared" si="199"/>
        <v>40785.675011574072</v>
      </c>
      <c r="T2542" s="16">
        <f t="shared" si="200"/>
        <v>40845.675011574072</v>
      </c>
      <c r="U2542" s="20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2"/>
        <v>107</v>
      </c>
      <c r="P2543">
        <f t="shared" si="198"/>
        <v>59.46</v>
      </c>
      <c r="Q2543" s="12" t="s">
        <v>8323</v>
      </c>
      <c r="R2543" t="s">
        <v>8352</v>
      </c>
      <c r="S2543" s="16">
        <f t="shared" si="199"/>
        <v>41483.449282407404</v>
      </c>
      <c r="T2543" s="16">
        <f t="shared" si="200"/>
        <v>41543.449282407404</v>
      </c>
      <c r="U2543" s="20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2"/>
        <v>104</v>
      </c>
      <c r="P2544">
        <f t="shared" si="198"/>
        <v>55.77</v>
      </c>
      <c r="Q2544" s="12" t="s">
        <v>8323</v>
      </c>
      <c r="R2544" t="s">
        <v>8352</v>
      </c>
      <c r="S2544" s="16">
        <f t="shared" si="199"/>
        <v>41509.426585648151</v>
      </c>
      <c r="T2544" s="16">
        <f t="shared" si="200"/>
        <v>41548.165972222225</v>
      </c>
      <c r="U2544" s="20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2"/>
        <v>156</v>
      </c>
      <c r="P2545">
        <f t="shared" si="198"/>
        <v>30.08</v>
      </c>
      <c r="Q2545" s="12" t="s">
        <v>8323</v>
      </c>
      <c r="R2545" t="s">
        <v>8352</v>
      </c>
      <c r="S2545" s="16">
        <f t="shared" si="199"/>
        <v>40514.107615740737</v>
      </c>
      <c r="T2545" s="16">
        <f t="shared" si="200"/>
        <v>40545.125</v>
      </c>
      <c r="U2545" s="20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2"/>
        <v>101</v>
      </c>
      <c r="P2546">
        <f t="shared" si="198"/>
        <v>88.44</v>
      </c>
      <c r="Q2546" s="12" t="s">
        <v>8323</v>
      </c>
      <c r="R2546" t="s">
        <v>8352</v>
      </c>
      <c r="S2546" s="16">
        <f t="shared" si="199"/>
        <v>41068.520474537036</v>
      </c>
      <c r="T2546" s="16">
        <f t="shared" si="200"/>
        <v>41098.520474537036</v>
      </c>
      <c r="U2546" s="20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2"/>
        <v>195</v>
      </c>
      <c r="P2547">
        <f t="shared" si="198"/>
        <v>64.03</v>
      </c>
      <c r="Q2547" s="12" t="s">
        <v>8323</v>
      </c>
      <c r="R2547" t="s">
        <v>8352</v>
      </c>
      <c r="S2547" s="16">
        <f t="shared" si="199"/>
        <v>42027.13817129629</v>
      </c>
      <c r="T2547" s="16">
        <f t="shared" si="200"/>
        <v>42062.020833333328</v>
      </c>
      <c r="U2547" s="20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2"/>
        <v>112</v>
      </c>
      <c r="P2548">
        <f t="shared" si="198"/>
        <v>60.15</v>
      </c>
      <c r="Q2548" s="12" t="s">
        <v>8323</v>
      </c>
      <c r="R2548" t="s">
        <v>8352</v>
      </c>
      <c r="S2548" s="16">
        <f t="shared" si="199"/>
        <v>41524.858553240738</v>
      </c>
      <c r="T2548" s="16">
        <f t="shared" si="200"/>
        <v>41552.208333333336</v>
      </c>
      <c r="U2548" s="20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2"/>
        <v>120</v>
      </c>
      <c r="P2549">
        <f t="shared" si="198"/>
        <v>49.19</v>
      </c>
      <c r="Q2549" s="12" t="s">
        <v>8323</v>
      </c>
      <c r="R2549" t="s">
        <v>8352</v>
      </c>
      <c r="S2549" s="16">
        <f t="shared" si="199"/>
        <v>40973.773182870369</v>
      </c>
      <c r="T2549" s="16">
        <f t="shared" si="200"/>
        <v>41003.731516203705</v>
      </c>
      <c r="U2549" s="20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2"/>
        <v>102</v>
      </c>
      <c r="P2550">
        <f t="shared" si="198"/>
        <v>165.16</v>
      </c>
      <c r="Q2550" s="12" t="s">
        <v>8323</v>
      </c>
      <c r="R2550" t="s">
        <v>8352</v>
      </c>
      <c r="S2550" s="16">
        <f t="shared" si="199"/>
        <v>42618.625428240746</v>
      </c>
      <c r="T2550" s="16">
        <f t="shared" si="200"/>
        <v>42643.185416666667</v>
      </c>
      <c r="U2550" s="2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2"/>
        <v>103</v>
      </c>
      <c r="P2551">
        <f t="shared" si="198"/>
        <v>43.62</v>
      </c>
      <c r="Q2551" s="12" t="s">
        <v>8323</v>
      </c>
      <c r="R2551" t="s">
        <v>8352</v>
      </c>
      <c r="S2551" s="16">
        <f t="shared" si="199"/>
        <v>41390.757754629631</v>
      </c>
      <c r="T2551" s="16">
        <f t="shared" si="200"/>
        <v>41425.708333333336</v>
      </c>
      <c r="U2551" s="20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2"/>
        <v>101</v>
      </c>
      <c r="P2552">
        <f t="shared" si="198"/>
        <v>43.7</v>
      </c>
      <c r="Q2552" s="12" t="s">
        <v>8323</v>
      </c>
      <c r="R2552" t="s">
        <v>8352</v>
      </c>
      <c r="S2552" s="16">
        <f t="shared" si="199"/>
        <v>42228.634328703702</v>
      </c>
      <c r="T2552" s="16">
        <f t="shared" si="200"/>
        <v>42285.165972222225</v>
      </c>
      <c r="U2552" s="20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2"/>
        <v>103</v>
      </c>
      <c r="P2553">
        <f t="shared" si="198"/>
        <v>67.42</v>
      </c>
      <c r="Q2553" s="12" t="s">
        <v>8323</v>
      </c>
      <c r="R2553" t="s">
        <v>8352</v>
      </c>
      <c r="S2553" s="16">
        <f t="shared" si="199"/>
        <v>40961.252141203702</v>
      </c>
      <c r="T2553" s="16">
        <f t="shared" si="200"/>
        <v>40989.866666666669</v>
      </c>
      <c r="U2553" s="20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2"/>
        <v>107</v>
      </c>
      <c r="P2554">
        <f t="shared" si="198"/>
        <v>177.5</v>
      </c>
      <c r="Q2554" s="12" t="s">
        <v>8323</v>
      </c>
      <c r="R2554" t="s">
        <v>8352</v>
      </c>
      <c r="S2554" s="16">
        <f t="shared" si="199"/>
        <v>42769.809965277775</v>
      </c>
      <c r="T2554" s="16">
        <f t="shared" si="200"/>
        <v>42799.809965277775</v>
      </c>
      <c r="U2554" s="20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2"/>
        <v>156</v>
      </c>
      <c r="P2555">
        <f t="shared" si="198"/>
        <v>38.880000000000003</v>
      </c>
      <c r="Q2555" s="12" t="s">
        <v>8323</v>
      </c>
      <c r="R2555" t="s">
        <v>8352</v>
      </c>
      <c r="S2555" s="16">
        <f t="shared" si="199"/>
        <v>41113.199155092596</v>
      </c>
      <c r="T2555" s="16">
        <f t="shared" si="200"/>
        <v>41173.199155092596</v>
      </c>
      <c r="U2555" s="20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2"/>
        <v>123</v>
      </c>
      <c r="P2556">
        <f t="shared" si="198"/>
        <v>54.99</v>
      </c>
      <c r="Q2556" s="12" t="s">
        <v>8323</v>
      </c>
      <c r="R2556" t="s">
        <v>8352</v>
      </c>
      <c r="S2556" s="16">
        <f t="shared" si="199"/>
        <v>42125.078275462962</v>
      </c>
      <c r="T2556" s="16">
        <f t="shared" si="200"/>
        <v>42156.165972222225</v>
      </c>
      <c r="U2556" s="20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2"/>
        <v>107</v>
      </c>
      <c r="P2557">
        <f t="shared" si="198"/>
        <v>61.34</v>
      </c>
      <c r="Q2557" s="12" t="s">
        <v>8323</v>
      </c>
      <c r="R2557" t="s">
        <v>8352</v>
      </c>
      <c r="S2557" s="16">
        <f t="shared" si="199"/>
        <v>41026.655011574076</v>
      </c>
      <c r="T2557" s="16">
        <f t="shared" si="200"/>
        <v>41057.655011574076</v>
      </c>
      <c r="U2557" s="20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2"/>
        <v>106</v>
      </c>
      <c r="P2558">
        <f t="shared" si="198"/>
        <v>23.12</v>
      </c>
      <c r="Q2558" s="12" t="s">
        <v>8323</v>
      </c>
      <c r="R2558" t="s">
        <v>8352</v>
      </c>
      <c r="S2558" s="16">
        <f t="shared" si="199"/>
        <v>41222.991400462961</v>
      </c>
      <c r="T2558" s="16">
        <f t="shared" si="200"/>
        <v>41267.991400462961</v>
      </c>
      <c r="U2558" s="20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2"/>
        <v>118</v>
      </c>
      <c r="P2559">
        <f t="shared" si="198"/>
        <v>29.61</v>
      </c>
      <c r="Q2559" s="12" t="s">
        <v>8323</v>
      </c>
      <c r="R2559" t="s">
        <v>8352</v>
      </c>
      <c r="S2559" s="16">
        <f t="shared" si="199"/>
        <v>41744.745208333334</v>
      </c>
      <c r="T2559" s="16">
        <f t="shared" si="200"/>
        <v>41774.745208333334</v>
      </c>
      <c r="U2559" s="20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2"/>
        <v>109</v>
      </c>
      <c r="P2560">
        <f t="shared" si="198"/>
        <v>75.61</v>
      </c>
      <c r="Q2560" s="12" t="s">
        <v>8323</v>
      </c>
      <c r="R2560" t="s">
        <v>8352</v>
      </c>
      <c r="S2560" s="16">
        <f t="shared" si="199"/>
        <v>42093.860023148154</v>
      </c>
      <c r="T2560" s="16">
        <f t="shared" si="200"/>
        <v>42125.582638888889</v>
      </c>
      <c r="U2560" s="2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2"/>
        <v>111</v>
      </c>
      <c r="P2561">
        <f t="shared" si="198"/>
        <v>35.6</v>
      </c>
      <c r="Q2561" s="12" t="s">
        <v>8323</v>
      </c>
      <c r="R2561" t="s">
        <v>8352</v>
      </c>
      <c r="S2561" s="16">
        <f t="shared" si="199"/>
        <v>40829.873657407406</v>
      </c>
      <c r="T2561" s="16">
        <f t="shared" si="200"/>
        <v>40862.817361111112</v>
      </c>
      <c r="U2561" s="20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2"/>
        <v>100</v>
      </c>
      <c r="P2562">
        <f t="shared" si="198"/>
        <v>143</v>
      </c>
      <c r="Q2562" s="12" t="s">
        <v>8323</v>
      </c>
      <c r="R2562" t="s">
        <v>8352</v>
      </c>
      <c r="S2562" s="16">
        <f t="shared" si="199"/>
        <v>42039.951087962967</v>
      </c>
      <c r="T2562" s="16">
        <f t="shared" si="200"/>
        <v>42069.951087962967</v>
      </c>
      <c r="U2562" s="20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2"/>
        <v>0</v>
      </c>
      <c r="P2563">
        <f t="shared" ref="P2563:P2626" si="203">IFERROR(ROUND(E2563/L2563, 2), 0)</f>
        <v>0</v>
      </c>
      <c r="Q2563" s="12" t="s">
        <v>8334</v>
      </c>
      <c r="R2563" t="s">
        <v>8335</v>
      </c>
      <c r="S2563" s="16">
        <f t="shared" ref="S2563:S2626" si="204">(((J2563/60)/60)/24)+DATE(1970,1,1)</f>
        <v>42260.528807870374</v>
      </c>
      <c r="T2563" s="16">
        <f t="shared" ref="T2563:T2626" si="205">(((I2563/60)/60)/24)+DATE(1970,1,1)</f>
        <v>42290.528807870374</v>
      </c>
      <c r="U2563" s="20">
        <f t="shared" ref="U2563:U2626" si="20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2"/>
        <v>1</v>
      </c>
      <c r="P2564">
        <f t="shared" si="203"/>
        <v>25</v>
      </c>
      <c r="Q2564" s="12" t="s">
        <v>8334</v>
      </c>
      <c r="R2564" t="s">
        <v>8335</v>
      </c>
      <c r="S2564" s="16">
        <f t="shared" si="204"/>
        <v>42594.524756944447</v>
      </c>
      <c r="T2564" s="16">
        <f t="shared" si="205"/>
        <v>42654.524756944447</v>
      </c>
      <c r="U2564" s="20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2"/>
        <v>0</v>
      </c>
      <c r="P2565">
        <f t="shared" si="203"/>
        <v>0</v>
      </c>
      <c r="Q2565" s="12" t="s">
        <v>8334</v>
      </c>
      <c r="R2565" t="s">
        <v>8335</v>
      </c>
      <c r="S2565" s="16">
        <f t="shared" si="204"/>
        <v>42155.139479166668</v>
      </c>
      <c r="T2565" s="16">
        <f t="shared" si="205"/>
        <v>42215.139479166668</v>
      </c>
      <c r="U2565" s="20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2"/>
        <v>0</v>
      </c>
      <c r="P2566">
        <f t="shared" si="203"/>
        <v>0</v>
      </c>
      <c r="Q2566" s="12" t="s">
        <v>8334</v>
      </c>
      <c r="R2566" t="s">
        <v>8335</v>
      </c>
      <c r="S2566" s="16">
        <f t="shared" si="204"/>
        <v>41822.040497685186</v>
      </c>
      <c r="T2566" s="16">
        <f t="shared" si="205"/>
        <v>41852.040497685186</v>
      </c>
      <c r="U2566" s="20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2"/>
        <v>1</v>
      </c>
      <c r="P2567">
        <f t="shared" si="203"/>
        <v>100</v>
      </c>
      <c r="Q2567" s="12" t="s">
        <v>8334</v>
      </c>
      <c r="R2567" t="s">
        <v>8335</v>
      </c>
      <c r="S2567" s="16">
        <f t="shared" si="204"/>
        <v>42440.650335648148</v>
      </c>
      <c r="T2567" s="16">
        <f t="shared" si="205"/>
        <v>42499.868055555555</v>
      </c>
      <c r="U2567" s="20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2"/>
        <v>0</v>
      </c>
      <c r="P2568">
        <f t="shared" si="203"/>
        <v>0</v>
      </c>
      <c r="Q2568" s="12" t="s">
        <v>8334</v>
      </c>
      <c r="R2568" t="s">
        <v>8335</v>
      </c>
      <c r="S2568" s="16">
        <f t="shared" si="204"/>
        <v>41842.980879629627</v>
      </c>
      <c r="T2568" s="16">
        <f t="shared" si="205"/>
        <v>41872.980879629627</v>
      </c>
      <c r="U2568" s="20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2"/>
        <v>0</v>
      </c>
      <c r="P2569">
        <f t="shared" si="203"/>
        <v>60</v>
      </c>
      <c r="Q2569" s="12" t="s">
        <v>8334</v>
      </c>
      <c r="R2569" t="s">
        <v>8335</v>
      </c>
      <c r="S2569" s="16">
        <f t="shared" si="204"/>
        <v>42087.878912037035</v>
      </c>
      <c r="T2569" s="16">
        <f t="shared" si="205"/>
        <v>42117.878912037035</v>
      </c>
      <c r="U2569" s="20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2"/>
        <v>1</v>
      </c>
      <c r="P2570">
        <f t="shared" si="203"/>
        <v>50</v>
      </c>
      <c r="Q2570" s="12" t="s">
        <v>8334</v>
      </c>
      <c r="R2570" t="s">
        <v>8335</v>
      </c>
      <c r="S2570" s="16">
        <f t="shared" si="204"/>
        <v>42584.666597222225</v>
      </c>
      <c r="T2570" s="16">
        <f t="shared" si="205"/>
        <v>42614.666597222225</v>
      </c>
      <c r="U2570" s="2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2"/>
        <v>2</v>
      </c>
      <c r="P2571">
        <f t="shared" si="203"/>
        <v>72.5</v>
      </c>
      <c r="Q2571" s="12" t="s">
        <v>8334</v>
      </c>
      <c r="R2571" t="s">
        <v>8335</v>
      </c>
      <c r="S2571" s="16">
        <f t="shared" si="204"/>
        <v>42234.105462962965</v>
      </c>
      <c r="T2571" s="16">
        <f t="shared" si="205"/>
        <v>42264.105462962965</v>
      </c>
      <c r="U2571" s="20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2"/>
        <v>1</v>
      </c>
      <c r="P2572">
        <f t="shared" si="203"/>
        <v>29.5</v>
      </c>
      <c r="Q2572" s="12" t="s">
        <v>8334</v>
      </c>
      <c r="R2572" t="s">
        <v>8335</v>
      </c>
      <c r="S2572" s="16">
        <f t="shared" si="204"/>
        <v>42744.903182870374</v>
      </c>
      <c r="T2572" s="16">
        <f t="shared" si="205"/>
        <v>42774.903182870374</v>
      </c>
      <c r="U2572" s="20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2"/>
        <v>0</v>
      </c>
      <c r="P2573">
        <f t="shared" si="203"/>
        <v>62.5</v>
      </c>
      <c r="Q2573" s="12" t="s">
        <v>8334</v>
      </c>
      <c r="R2573" t="s">
        <v>8335</v>
      </c>
      <c r="S2573" s="16">
        <f t="shared" si="204"/>
        <v>42449.341678240744</v>
      </c>
      <c r="T2573" s="16">
        <f t="shared" si="205"/>
        <v>42509.341678240744</v>
      </c>
      <c r="U2573" s="20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2"/>
        <v>0</v>
      </c>
      <c r="P2574">
        <f t="shared" si="203"/>
        <v>0</v>
      </c>
      <c r="Q2574" s="12" t="s">
        <v>8334</v>
      </c>
      <c r="R2574" t="s">
        <v>8335</v>
      </c>
      <c r="S2574" s="16">
        <f t="shared" si="204"/>
        <v>42077.119409722218</v>
      </c>
      <c r="T2574" s="16">
        <f t="shared" si="205"/>
        <v>42107.119409722218</v>
      </c>
      <c r="U2574" s="20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2"/>
        <v>0</v>
      </c>
      <c r="P2575">
        <f t="shared" si="203"/>
        <v>0</v>
      </c>
      <c r="Q2575" s="12" t="s">
        <v>8334</v>
      </c>
      <c r="R2575" t="s">
        <v>8335</v>
      </c>
      <c r="S2575" s="16">
        <f t="shared" si="204"/>
        <v>41829.592002314814</v>
      </c>
      <c r="T2575" s="16">
        <f t="shared" si="205"/>
        <v>41874.592002314814</v>
      </c>
      <c r="U2575" s="20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2"/>
        <v>0</v>
      </c>
      <c r="P2576">
        <f t="shared" si="203"/>
        <v>0</v>
      </c>
      <c r="Q2576" s="12" t="s">
        <v>8334</v>
      </c>
      <c r="R2576" t="s">
        <v>8335</v>
      </c>
      <c r="S2576" s="16">
        <f t="shared" si="204"/>
        <v>42487.825752314813</v>
      </c>
      <c r="T2576" s="16">
        <f t="shared" si="205"/>
        <v>42508.825752314813</v>
      </c>
      <c r="U2576" s="20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2"/>
        <v>0</v>
      </c>
      <c r="P2577">
        <f t="shared" si="203"/>
        <v>0</v>
      </c>
      <c r="Q2577" s="12" t="s">
        <v>8334</v>
      </c>
      <c r="R2577" t="s">
        <v>8335</v>
      </c>
      <c r="S2577" s="16">
        <f t="shared" si="204"/>
        <v>41986.108726851846</v>
      </c>
      <c r="T2577" s="16">
        <f t="shared" si="205"/>
        <v>42016.108726851846</v>
      </c>
      <c r="U2577" s="20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2"/>
        <v>0</v>
      </c>
      <c r="P2578">
        <f t="shared" si="203"/>
        <v>0</v>
      </c>
      <c r="Q2578" s="12" t="s">
        <v>8334</v>
      </c>
      <c r="R2578" t="s">
        <v>8335</v>
      </c>
      <c r="S2578" s="16">
        <f t="shared" si="204"/>
        <v>42060.00980324074</v>
      </c>
      <c r="T2578" s="16">
        <f t="shared" si="205"/>
        <v>42104.968136574069</v>
      </c>
      <c r="U2578" s="20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2"/>
        <v>0</v>
      </c>
      <c r="P2579">
        <f t="shared" si="203"/>
        <v>0</v>
      </c>
      <c r="Q2579" s="12" t="s">
        <v>8334</v>
      </c>
      <c r="R2579" t="s">
        <v>8335</v>
      </c>
      <c r="S2579" s="16">
        <f t="shared" si="204"/>
        <v>41830.820567129631</v>
      </c>
      <c r="T2579" s="16">
        <f t="shared" si="205"/>
        <v>41855.820567129631</v>
      </c>
      <c r="U2579" s="20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2"/>
        <v>0</v>
      </c>
      <c r="P2580">
        <f t="shared" si="203"/>
        <v>0</v>
      </c>
      <c r="Q2580" s="12" t="s">
        <v>8334</v>
      </c>
      <c r="R2580" t="s">
        <v>8335</v>
      </c>
      <c r="S2580" s="16">
        <f t="shared" si="204"/>
        <v>42238.022905092599</v>
      </c>
      <c r="T2580" s="16">
        <f t="shared" si="205"/>
        <v>42286.708333333328</v>
      </c>
      <c r="U2580" s="2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2"/>
        <v>0</v>
      </c>
      <c r="P2581">
        <f t="shared" si="203"/>
        <v>23.08</v>
      </c>
      <c r="Q2581" s="12" t="s">
        <v>8334</v>
      </c>
      <c r="R2581" t="s">
        <v>8335</v>
      </c>
      <c r="S2581" s="16">
        <f t="shared" si="204"/>
        <v>41837.829895833333</v>
      </c>
      <c r="T2581" s="16">
        <f t="shared" si="205"/>
        <v>41897.829895833333</v>
      </c>
      <c r="U2581" s="20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2"/>
        <v>1</v>
      </c>
      <c r="P2582">
        <f t="shared" si="203"/>
        <v>25.5</v>
      </c>
      <c r="Q2582" s="12" t="s">
        <v>8334</v>
      </c>
      <c r="R2582" t="s">
        <v>8335</v>
      </c>
      <c r="S2582" s="16">
        <f t="shared" si="204"/>
        <v>42110.326423611114</v>
      </c>
      <c r="T2582" s="16">
        <f t="shared" si="205"/>
        <v>42140.125</v>
      </c>
      <c r="U2582" s="20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2"/>
        <v>11</v>
      </c>
      <c r="P2583">
        <f t="shared" si="203"/>
        <v>48.18</v>
      </c>
      <c r="Q2583" s="12" t="s">
        <v>8334</v>
      </c>
      <c r="R2583" t="s">
        <v>8335</v>
      </c>
      <c r="S2583" s="16">
        <f t="shared" si="204"/>
        <v>42294.628449074073</v>
      </c>
      <c r="T2583" s="16">
        <f t="shared" si="205"/>
        <v>42324.670115740737</v>
      </c>
      <c r="U2583" s="20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2"/>
        <v>0</v>
      </c>
      <c r="P2584">
        <f t="shared" si="203"/>
        <v>1</v>
      </c>
      <c r="Q2584" s="12" t="s">
        <v>8334</v>
      </c>
      <c r="R2584" t="s">
        <v>8335</v>
      </c>
      <c r="S2584" s="16">
        <f t="shared" si="204"/>
        <v>42642.988819444443</v>
      </c>
      <c r="T2584" s="16">
        <f t="shared" si="205"/>
        <v>42672.988819444443</v>
      </c>
      <c r="U2584" s="20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2"/>
        <v>1</v>
      </c>
      <c r="P2585">
        <f t="shared" si="203"/>
        <v>1</v>
      </c>
      <c r="Q2585" s="12" t="s">
        <v>8334</v>
      </c>
      <c r="R2585" t="s">
        <v>8335</v>
      </c>
      <c r="S2585" s="16">
        <f t="shared" si="204"/>
        <v>42019.76944444445</v>
      </c>
      <c r="T2585" s="16">
        <f t="shared" si="205"/>
        <v>42079.727777777778</v>
      </c>
      <c r="U2585" s="20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2"/>
        <v>0</v>
      </c>
      <c r="P2586">
        <f t="shared" si="203"/>
        <v>0</v>
      </c>
      <c r="Q2586" s="12" t="s">
        <v>8334</v>
      </c>
      <c r="R2586" t="s">
        <v>8335</v>
      </c>
      <c r="S2586" s="16">
        <f t="shared" si="204"/>
        <v>42140.173252314817</v>
      </c>
      <c r="T2586" s="16">
        <f t="shared" si="205"/>
        <v>42170.173252314817</v>
      </c>
      <c r="U2586" s="20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2"/>
        <v>0</v>
      </c>
      <c r="P2587">
        <f t="shared" si="203"/>
        <v>50</v>
      </c>
      <c r="Q2587" s="12" t="s">
        <v>8334</v>
      </c>
      <c r="R2587" t="s">
        <v>8335</v>
      </c>
      <c r="S2587" s="16">
        <f t="shared" si="204"/>
        <v>41795.963333333333</v>
      </c>
      <c r="T2587" s="16">
        <f t="shared" si="205"/>
        <v>41825.963333333333</v>
      </c>
      <c r="U2587" s="20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2"/>
        <v>0</v>
      </c>
      <c r="P2588">
        <f t="shared" si="203"/>
        <v>5</v>
      </c>
      <c r="Q2588" s="12" t="s">
        <v>8334</v>
      </c>
      <c r="R2588" t="s">
        <v>8335</v>
      </c>
      <c r="S2588" s="16">
        <f t="shared" si="204"/>
        <v>42333.330277777779</v>
      </c>
      <c r="T2588" s="16">
        <f t="shared" si="205"/>
        <v>42363.330277777779</v>
      </c>
      <c r="U2588" s="20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2"/>
        <v>2</v>
      </c>
      <c r="P2589">
        <f t="shared" si="203"/>
        <v>202.83</v>
      </c>
      <c r="Q2589" s="12" t="s">
        <v>8334</v>
      </c>
      <c r="R2589" t="s">
        <v>8335</v>
      </c>
      <c r="S2589" s="16">
        <f t="shared" si="204"/>
        <v>42338.675381944442</v>
      </c>
      <c r="T2589" s="16">
        <f t="shared" si="205"/>
        <v>42368.675381944442</v>
      </c>
      <c r="U2589" s="20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2"/>
        <v>4</v>
      </c>
      <c r="P2590">
        <f t="shared" si="203"/>
        <v>29.13</v>
      </c>
      <c r="Q2590" s="12" t="s">
        <v>8334</v>
      </c>
      <c r="R2590" t="s">
        <v>8335</v>
      </c>
      <c r="S2590" s="16">
        <f t="shared" si="204"/>
        <v>42042.676226851851</v>
      </c>
      <c r="T2590" s="16">
        <f t="shared" si="205"/>
        <v>42094.551388888889</v>
      </c>
      <c r="U2590" s="2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2"/>
        <v>0</v>
      </c>
      <c r="P2591">
        <f t="shared" si="203"/>
        <v>5</v>
      </c>
      <c r="Q2591" s="12" t="s">
        <v>8334</v>
      </c>
      <c r="R2591" t="s">
        <v>8335</v>
      </c>
      <c r="S2591" s="16">
        <f t="shared" si="204"/>
        <v>42422.536192129628</v>
      </c>
      <c r="T2591" s="16">
        <f t="shared" si="205"/>
        <v>42452.494525462964</v>
      </c>
      <c r="U2591" s="20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2"/>
        <v>0</v>
      </c>
      <c r="P2592">
        <f t="shared" si="203"/>
        <v>0</v>
      </c>
      <c r="Q2592" s="12" t="s">
        <v>8334</v>
      </c>
      <c r="R2592" t="s">
        <v>8335</v>
      </c>
      <c r="S2592" s="16">
        <f t="shared" si="204"/>
        <v>42388.589085648149</v>
      </c>
      <c r="T2592" s="16">
        <f t="shared" si="205"/>
        <v>42395.589085648149</v>
      </c>
      <c r="U2592" s="20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2"/>
        <v>2</v>
      </c>
      <c r="P2593">
        <f t="shared" si="203"/>
        <v>13</v>
      </c>
      <c r="Q2593" s="12" t="s">
        <v>8334</v>
      </c>
      <c r="R2593" t="s">
        <v>8335</v>
      </c>
      <c r="S2593" s="16">
        <f t="shared" si="204"/>
        <v>42382.906527777777</v>
      </c>
      <c r="T2593" s="16">
        <f t="shared" si="205"/>
        <v>42442.864861111113</v>
      </c>
      <c r="U2593" s="20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ref="O2594:O2657" si="207">ROUND(E2594/D2594 * 100,0)</f>
        <v>0</v>
      </c>
      <c r="P2594">
        <f t="shared" si="203"/>
        <v>50</v>
      </c>
      <c r="Q2594" s="12" t="s">
        <v>8334</v>
      </c>
      <c r="R2594" t="s">
        <v>8335</v>
      </c>
      <c r="S2594" s="16">
        <f t="shared" si="204"/>
        <v>41887.801168981481</v>
      </c>
      <c r="T2594" s="16">
        <f t="shared" si="205"/>
        <v>41917.801168981481</v>
      </c>
      <c r="U2594" s="20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7"/>
        <v>0</v>
      </c>
      <c r="P2595">
        <f t="shared" si="203"/>
        <v>0</v>
      </c>
      <c r="Q2595" s="12" t="s">
        <v>8334</v>
      </c>
      <c r="R2595" t="s">
        <v>8335</v>
      </c>
      <c r="S2595" s="16">
        <f t="shared" si="204"/>
        <v>42089.84520833334</v>
      </c>
      <c r="T2595" s="16">
        <f t="shared" si="205"/>
        <v>42119.84520833334</v>
      </c>
      <c r="U2595" s="20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7"/>
        <v>0</v>
      </c>
      <c r="P2596">
        <f t="shared" si="203"/>
        <v>1</v>
      </c>
      <c r="Q2596" s="12" t="s">
        <v>8334</v>
      </c>
      <c r="R2596" t="s">
        <v>8335</v>
      </c>
      <c r="S2596" s="16">
        <f t="shared" si="204"/>
        <v>41828.967916666668</v>
      </c>
      <c r="T2596" s="16">
        <f t="shared" si="205"/>
        <v>41858.967916666668</v>
      </c>
      <c r="U2596" s="20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7"/>
        <v>12</v>
      </c>
      <c r="P2597">
        <f t="shared" si="203"/>
        <v>96.05</v>
      </c>
      <c r="Q2597" s="12" t="s">
        <v>8334</v>
      </c>
      <c r="R2597" t="s">
        <v>8335</v>
      </c>
      <c r="S2597" s="16">
        <f t="shared" si="204"/>
        <v>42760.244212962964</v>
      </c>
      <c r="T2597" s="16">
        <f t="shared" si="205"/>
        <v>42790.244212962964</v>
      </c>
      <c r="U2597" s="20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7"/>
        <v>24</v>
      </c>
      <c r="P2598">
        <f t="shared" si="203"/>
        <v>305.77999999999997</v>
      </c>
      <c r="Q2598" s="12" t="s">
        <v>8334</v>
      </c>
      <c r="R2598" t="s">
        <v>8335</v>
      </c>
      <c r="S2598" s="16">
        <f t="shared" si="204"/>
        <v>41828.664456018516</v>
      </c>
      <c r="T2598" s="16">
        <f t="shared" si="205"/>
        <v>41858.664456018516</v>
      </c>
      <c r="U2598" s="20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7"/>
        <v>6</v>
      </c>
      <c r="P2599">
        <f t="shared" si="203"/>
        <v>12.14</v>
      </c>
      <c r="Q2599" s="12" t="s">
        <v>8334</v>
      </c>
      <c r="R2599" t="s">
        <v>8335</v>
      </c>
      <c r="S2599" s="16">
        <f t="shared" si="204"/>
        <v>42510.341631944444</v>
      </c>
      <c r="T2599" s="16">
        <f t="shared" si="205"/>
        <v>42540.341631944444</v>
      </c>
      <c r="U2599" s="20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7"/>
        <v>39</v>
      </c>
      <c r="P2600">
        <f t="shared" si="203"/>
        <v>83.57</v>
      </c>
      <c r="Q2600" s="12" t="s">
        <v>8334</v>
      </c>
      <c r="R2600" t="s">
        <v>8335</v>
      </c>
      <c r="S2600" s="16">
        <f t="shared" si="204"/>
        <v>42240.840289351851</v>
      </c>
      <c r="T2600" s="16">
        <f t="shared" si="205"/>
        <v>42270.840289351851</v>
      </c>
      <c r="U2600" s="2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7"/>
        <v>1</v>
      </c>
      <c r="P2601">
        <f t="shared" si="203"/>
        <v>18</v>
      </c>
      <c r="Q2601" s="12" t="s">
        <v>8334</v>
      </c>
      <c r="R2601" t="s">
        <v>8335</v>
      </c>
      <c r="S2601" s="16">
        <f t="shared" si="204"/>
        <v>41809.754016203704</v>
      </c>
      <c r="T2601" s="16">
        <f t="shared" si="205"/>
        <v>41854.754016203704</v>
      </c>
      <c r="U2601" s="20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7"/>
        <v>7</v>
      </c>
      <c r="P2602">
        <f t="shared" si="203"/>
        <v>115.53</v>
      </c>
      <c r="Q2602" s="12" t="s">
        <v>8334</v>
      </c>
      <c r="R2602" t="s">
        <v>8335</v>
      </c>
      <c r="S2602" s="16">
        <f t="shared" si="204"/>
        <v>42394.900462962964</v>
      </c>
      <c r="T2602" s="16">
        <f t="shared" si="205"/>
        <v>42454.858796296292</v>
      </c>
      <c r="U2602" s="20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7"/>
        <v>661</v>
      </c>
      <c r="P2603">
        <f t="shared" si="203"/>
        <v>21.9</v>
      </c>
      <c r="Q2603" s="12" t="s">
        <v>8317</v>
      </c>
      <c r="R2603" t="s">
        <v>8353</v>
      </c>
      <c r="S2603" s="16">
        <f t="shared" si="204"/>
        <v>41150.902187499996</v>
      </c>
      <c r="T2603" s="16">
        <f t="shared" si="205"/>
        <v>41165.165972222225</v>
      </c>
      <c r="U2603" s="20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7"/>
        <v>326</v>
      </c>
      <c r="P2604">
        <f t="shared" si="203"/>
        <v>80.02</v>
      </c>
      <c r="Q2604" s="12" t="s">
        <v>8317</v>
      </c>
      <c r="R2604" t="s">
        <v>8353</v>
      </c>
      <c r="S2604" s="16">
        <f t="shared" si="204"/>
        <v>41915.747314814813</v>
      </c>
      <c r="T2604" s="16">
        <f t="shared" si="205"/>
        <v>41955.888888888891</v>
      </c>
      <c r="U2604" s="20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7"/>
        <v>101</v>
      </c>
      <c r="P2605">
        <f t="shared" si="203"/>
        <v>35.520000000000003</v>
      </c>
      <c r="Q2605" s="12" t="s">
        <v>8317</v>
      </c>
      <c r="R2605" t="s">
        <v>8353</v>
      </c>
      <c r="S2605" s="16">
        <f t="shared" si="204"/>
        <v>41617.912662037037</v>
      </c>
      <c r="T2605" s="16">
        <f t="shared" si="205"/>
        <v>41631.912662037037</v>
      </c>
      <c r="U2605" s="20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7"/>
        <v>104</v>
      </c>
      <c r="P2606">
        <f t="shared" si="203"/>
        <v>64.930000000000007</v>
      </c>
      <c r="Q2606" s="12" t="s">
        <v>8317</v>
      </c>
      <c r="R2606" t="s">
        <v>8353</v>
      </c>
      <c r="S2606" s="16">
        <f t="shared" si="204"/>
        <v>40998.051192129627</v>
      </c>
      <c r="T2606" s="16">
        <f t="shared" si="205"/>
        <v>41028.051192129627</v>
      </c>
      <c r="U2606" s="20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7"/>
        <v>107</v>
      </c>
      <c r="P2607">
        <f t="shared" si="203"/>
        <v>60.97</v>
      </c>
      <c r="Q2607" s="12" t="s">
        <v>8317</v>
      </c>
      <c r="R2607" t="s">
        <v>8353</v>
      </c>
      <c r="S2607" s="16">
        <f t="shared" si="204"/>
        <v>42508.541550925926</v>
      </c>
      <c r="T2607" s="16">
        <f t="shared" si="205"/>
        <v>42538.541550925926</v>
      </c>
      <c r="U2607" s="20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7"/>
        <v>110</v>
      </c>
      <c r="P2608">
        <f t="shared" si="203"/>
        <v>31.44</v>
      </c>
      <c r="Q2608" s="12" t="s">
        <v>8317</v>
      </c>
      <c r="R2608" t="s">
        <v>8353</v>
      </c>
      <c r="S2608" s="16">
        <f t="shared" si="204"/>
        <v>41726.712754629632</v>
      </c>
      <c r="T2608" s="16">
        <f t="shared" si="205"/>
        <v>41758.712754629632</v>
      </c>
      <c r="U2608" s="20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7"/>
        <v>408</v>
      </c>
      <c r="P2609">
        <f t="shared" si="203"/>
        <v>81.95</v>
      </c>
      <c r="Q2609" s="12" t="s">
        <v>8317</v>
      </c>
      <c r="R2609" t="s">
        <v>8353</v>
      </c>
      <c r="S2609" s="16">
        <f t="shared" si="204"/>
        <v>42184.874675925923</v>
      </c>
      <c r="T2609" s="16">
        <f t="shared" si="205"/>
        <v>42228.083333333328</v>
      </c>
      <c r="U2609" s="20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7"/>
        <v>224</v>
      </c>
      <c r="P2610">
        <f t="shared" si="203"/>
        <v>58.93</v>
      </c>
      <c r="Q2610" s="12" t="s">
        <v>8317</v>
      </c>
      <c r="R2610" t="s">
        <v>8353</v>
      </c>
      <c r="S2610" s="16">
        <f t="shared" si="204"/>
        <v>42767.801712962959</v>
      </c>
      <c r="T2610" s="16">
        <f t="shared" si="205"/>
        <v>42809</v>
      </c>
      <c r="U2610" s="2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7"/>
        <v>304</v>
      </c>
      <c r="P2611">
        <f t="shared" si="203"/>
        <v>157.29</v>
      </c>
      <c r="Q2611" s="12" t="s">
        <v>8317</v>
      </c>
      <c r="R2611" t="s">
        <v>8353</v>
      </c>
      <c r="S2611" s="16">
        <f t="shared" si="204"/>
        <v>41075.237858796296</v>
      </c>
      <c r="T2611" s="16">
        <f t="shared" si="205"/>
        <v>41105.237858796296</v>
      </c>
      <c r="U2611" s="20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7"/>
        <v>141</v>
      </c>
      <c r="P2612">
        <f t="shared" si="203"/>
        <v>55.76</v>
      </c>
      <c r="Q2612" s="12" t="s">
        <v>8317</v>
      </c>
      <c r="R2612" t="s">
        <v>8353</v>
      </c>
      <c r="S2612" s="16">
        <f t="shared" si="204"/>
        <v>42564.881076388891</v>
      </c>
      <c r="T2612" s="16">
        <f t="shared" si="205"/>
        <v>42604.290972222225</v>
      </c>
      <c r="U2612" s="20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7"/>
        <v>2791</v>
      </c>
      <c r="P2613">
        <f t="shared" si="203"/>
        <v>83.8</v>
      </c>
      <c r="Q2613" s="12" t="s">
        <v>8317</v>
      </c>
      <c r="R2613" t="s">
        <v>8353</v>
      </c>
      <c r="S2613" s="16">
        <f t="shared" si="204"/>
        <v>42704.335810185185</v>
      </c>
      <c r="T2613" s="16">
        <f t="shared" si="205"/>
        <v>42737.957638888889</v>
      </c>
      <c r="U2613" s="20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7"/>
        <v>172</v>
      </c>
      <c r="P2614">
        <f t="shared" si="203"/>
        <v>58.42</v>
      </c>
      <c r="Q2614" s="12" t="s">
        <v>8317</v>
      </c>
      <c r="R2614" t="s">
        <v>8353</v>
      </c>
      <c r="S2614" s="16">
        <f t="shared" si="204"/>
        <v>41982.143171296295</v>
      </c>
      <c r="T2614" s="16">
        <f t="shared" si="205"/>
        <v>42013.143171296295</v>
      </c>
      <c r="U2614" s="20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7"/>
        <v>101</v>
      </c>
      <c r="P2615">
        <f t="shared" si="203"/>
        <v>270.57</v>
      </c>
      <c r="Q2615" s="12" t="s">
        <v>8317</v>
      </c>
      <c r="R2615" t="s">
        <v>8353</v>
      </c>
      <c r="S2615" s="16">
        <f t="shared" si="204"/>
        <v>41143.81821759259</v>
      </c>
      <c r="T2615" s="16">
        <f t="shared" si="205"/>
        <v>41173.81821759259</v>
      </c>
      <c r="U2615" s="20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7"/>
        <v>102</v>
      </c>
      <c r="P2616">
        <f t="shared" si="203"/>
        <v>107.1</v>
      </c>
      <c r="Q2616" s="12" t="s">
        <v>8317</v>
      </c>
      <c r="R2616" t="s">
        <v>8353</v>
      </c>
      <c r="S2616" s="16">
        <f t="shared" si="204"/>
        <v>41730.708472222221</v>
      </c>
      <c r="T2616" s="16">
        <f t="shared" si="205"/>
        <v>41759.208333333336</v>
      </c>
      <c r="U2616" s="20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7"/>
        <v>170</v>
      </c>
      <c r="P2617">
        <f t="shared" si="203"/>
        <v>47.18</v>
      </c>
      <c r="Q2617" s="12" t="s">
        <v>8317</v>
      </c>
      <c r="R2617" t="s">
        <v>8353</v>
      </c>
      <c r="S2617" s="16">
        <f t="shared" si="204"/>
        <v>42453.49726851852</v>
      </c>
      <c r="T2617" s="16">
        <f t="shared" si="205"/>
        <v>42490.5</v>
      </c>
      <c r="U2617" s="20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7"/>
        <v>115</v>
      </c>
      <c r="P2618">
        <f t="shared" si="203"/>
        <v>120.31</v>
      </c>
      <c r="Q2618" s="12" t="s">
        <v>8317</v>
      </c>
      <c r="R2618" t="s">
        <v>8353</v>
      </c>
      <c r="S2618" s="16">
        <f t="shared" si="204"/>
        <v>42211.99454861111</v>
      </c>
      <c r="T2618" s="16">
        <f t="shared" si="205"/>
        <v>42241.99454861111</v>
      </c>
      <c r="U2618" s="20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7"/>
        <v>878</v>
      </c>
      <c r="P2619">
        <f t="shared" si="203"/>
        <v>27.6</v>
      </c>
      <c r="Q2619" s="12" t="s">
        <v>8317</v>
      </c>
      <c r="R2619" t="s">
        <v>8353</v>
      </c>
      <c r="S2619" s="16">
        <f t="shared" si="204"/>
        <v>41902.874432870369</v>
      </c>
      <c r="T2619" s="16">
        <f t="shared" si="205"/>
        <v>41932.874432870369</v>
      </c>
      <c r="U2619" s="20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7"/>
        <v>105</v>
      </c>
      <c r="P2620">
        <f t="shared" si="203"/>
        <v>205.3</v>
      </c>
      <c r="Q2620" s="12" t="s">
        <v>8317</v>
      </c>
      <c r="R2620" t="s">
        <v>8353</v>
      </c>
      <c r="S2620" s="16">
        <f t="shared" si="204"/>
        <v>42279.792372685188</v>
      </c>
      <c r="T2620" s="16">
        <f t="shared" si="205"/>
        <v>42339.834039351852</v>
      </c>
      <c r="U2620" s="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7"/>
        <v>188</v>
      </c>
      <c r="P2621">
        <f t="shared" si="203"/>
        <v>35.549999999999997</v>
      </c>
      <c r="Q2621" s="12" t="s">
        <v>8317</v>
      </c>
      <c r="R2621" t="s">
        <v>8353</v>
      </c>
      <c r="S2621" s="16">
        <f t="shared" si="204"/>
        <v>42273.884305555555</v>
      </c>
      <c r="T2621" s="16">
        <f t="shared" si="205"/>
        <v>42300.458333333328</v>
      </c>
      <c r="U2621" s="20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7"/>
        <v>144</v>
      </c>
      <c r="P2622">
        <f t="shared" si="203"/>
        <v>74.64</v>
      </c>
      <c r="Q2622" s="12" t="s">
        <v>8317</v>
      </c>
      <c r="R2622" t="s">
        <v>8353</v>
      </c>
      <c r="S2622" s="16">
        <f t="shared" si="204"/>
        <v>42251.16715277778</v>
      </c>
      <c r="T2622" s="16">
        <f t="shared" si="205"/>
        <v>42288.041666666672</v>
      </c>
      <c r="U2622" s="20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7"/>
        <v>146</v>
      </c>
      <c r="P2623">
        <f t="shared" si="203"/>
        <v>47.06</v>
      </c>
      <c r="Q2623" s="12" t="s">
        <v>8317</v>
      </c>
      <c r="R2623" t="s">
        <v>8353</v>
      </c>
      <c r="S2623" s="16">
        <f t="shared" si="204"/>
        <v>42115.74754629629</v>
      </c>
      <c r="T2623" s="16">
        <f t="shared" si="205"/>
        <v>42145.74754629629</v>
      </c>
      <c r="U2623" s="20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7"/>
        <v>131</v>
      </c>
      <c r="P2624">
        <f t="shared" si="203"/>
        <v>26.59</v>
      </c>
      <c r="Q2624" s="12" t="s">
        <v>8317</v>
      </c>
      <c r="R2624" t="s">
        <v>8353</v>
      </c>
      <c r="S2624" s="16">
        <f t="shared" si="204"/>
        <v>42689.74324074074</v>
      </c>
      <c r="T2624" s="16">
        <f t="shared" si="205"/>
        <v>42734.74324074074</v>
      </c>
      <c r="U2624" s="20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7"/>
        <v>114</v>
      </c>
      <c r="P2625">
        <f t="shared" si="203"/>
        <v>36.770000000000003</v>
      </c>
      <c r="Q2625" s="12" t="s">
        <v>8317</v>
      </c>
      <c r="R2625" t="s">
        <v>8353</v>
      </c>
      <c r="S2625" s="16">
        <f t="shared" si="204"/>
        <v>42692.256550925929</v>
      </c>
      <c r="T2625" s="16">
        <f t="shared" si="205"/>
        <v>42706.256550925929</v>
      </c>
      <c r="U2625" s="20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7"/>
        <v>1379</v>
      </c>
      <c r="P2626">
        <f t="shared" si="203"/>
        <v>31.82</v>
      </c>
      <c r="Q2626" s="12" t="s">
        <v>8317</v>
      </c>
      <c r="R2626" t="s">
        <v>8353</v>
      </c>
      <c r="S2626" s="16">
        <f t="shared" si="204"/>
        <v>41144.42155092593</v>
      </c>
      <c r="T2626" s="16">
        <f t="shared" si="205"/>
        <v>41165.42155092593</v>
      </c>
      <c r="U2626" s="20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7"/>
        <v>956</v>
      </c>
      <c r="P2627">
        <f t="shared" ref="P2627:P2690" si="208">IFERROR(ROUND(E2627/L2627, 2), 0)</f>
        <v>27.58</v>
      </c>
      <c r="Q2627" s="12" t="s">
        <v>8317</v>
      </c>
      <c r="R2627" t="s">
        <v>8353</v>
      </c>
      <c r="S2627" s="16">
        <f t="shared" ref="S2627:S2690" si="209">(((J2627/60)/60)/24)+DATE(1970,1,1)</f>
        <v>42658.810277777782</v>
      </c>
      <c r="T2627" s="16">
        <f t="shared" ref="T2627:T2690" si="210">(((I2627/60)/60)/24)+DATE(1970,1,1)</f>
        <v>42683.851944444439</v>
      </c>
      <c r="U2627" s="20">
        <f t="shared" ref="U2627:U2690" si="211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7"/>
        <v>112</v>
      </c>
      <c r="P2628">
        <f t="shared" si="208"/>
        <v>56</v>
      </c>
      <c r="Q2628" s="12" t="s">
        <v>8317</v>
      </c>
      <c r="R2628" t="s">
        <v>8353</v>
      </c>
      <c r="S2628" s="16">
        <f t="shared" si="209"/>
        <v>42128.628113425926</v>
      </c>
      <c r="T2628" s="16">
        <f t="shared" si="210"/>
        <v>42158.628113425926</v>
      </c>
      <c r="U2628" s="20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7"/>
        <v>647</v>
      </c>
      <c r="P2629">
        <f t="shared" si="208"/>
        <v>21.56</v>
      </c>
      <c r="Q2629" s="12" t="s">
        <v>8317</v>
      </c>
      <c r="R2629" t="s">
        <v>8353</v>
      </c>
      <c r="S2629" s="16">
        <f t="shared" si="209"/>
        <v>42304.829409722224</v>
      </c>
      <c r="T2629" s="16">
        <f t="shared" si="210"/>
        <v>42334.871076388896</v>
      </c>
      <c r="U2629" s="20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7"/>
        <v>110</v>
      </c>
      <c r="P2630">
        <f t="shared" si="208"/>
        <v>44.1</v>
      </c>
      <c r="Q2630" s="12" t="s">
        <v>8317</v>
      </c>
      <c r="R2630" t="s">
        <v>8353</v>
      </c>
      <c r="S2630" s="16">
        <f t="shared" si="209"/>
        <v>41953.966053240743</v>
      </c>
      <c r="T2630" s="16">
        <f t="shared" si="210"/>
        <v>41973.966053240743</v>
      </c>
      <c r="U2630" s="2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7"/>
        <v>128</v>
      </c>
      <c r="P2631">
        <f t="shared" si="208"/>
        <v>63.87</v>
      </c>
      <c r="Q2631" s="12" t="s">
        <v>8317</v>
      </c>
      <c r="R2631" t="s">
        <v>8353</v>
      </c>
      <c r="S2631" s="16">
        <f t="shared" si="209"/>
        <v>42108.538449074069</v>
      </c>
      <c r="T2631" s="16">
        <f t="shared" si="210"/>
        <v>42138.538449074069</v>
      </c>
      <c r="U2631" s="20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7"/>
        <v>158</v>
      </c>
      <c r="P2632">
        <f t="shared" si="208"/>
        <v>38.99</v>
      </c>
      <c r="Q2632" s="12" t="s">
        <v>8317</v>
      </c>
      <c r="R2632" t="s">
        <v>8353</v>
      </c>
      <c r="S2632" s="16">
        <f t="shared" si="209"/>
        <v>42524.105462962965</v>
      </c>
      <c r="T2632" s="16">
        <f t="shared" si="210"/>
        <v>42551.416666666672</v>
      </c>
      <c r="U2632" s="20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7"/>
        <v>115</v>
      </c>
      <c r="P2633">
        <f t="shared" si="208"/>
        <v>80.19</v>
      </c>
      <c r="Q2633" s="12" t="s">
        <v>8317</v>
      </c>
      <c r="R2633" t="s">
        <v>8353</v>
      </c>
      <c r="S2633" s="16">
        <f t="shared" si="209"/>
        <v>42218.169293981482</v>
      </c>
      <c r="T2633" s="16">
        <f t="shared" si="210"/>
        <v>42246.169293981482</v>
      </c>
      <c r="U2633" s="20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7"/>
        <v>137</v>
      </c>
      <c r="P2634">
        <f t="shared" si="208"/>
        <v>34.9</v>
      </c>
      <c r="Q2634" s="12" t="s">
        <v>8317</v>
      </c>
      <c r="R2634" t="s">
        <v>8353</v>
      </c>
      <c r="S2634" s="16">
        <f t="shared" si="209"/>
        <v>42494.061793981484</v>
      </c>
      <c r="T2634" s="16">
        <f t="shared" si="210"/>
        <v>42519.061793981484</v>
      </c>
      <c r="U2634" s="20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7"/>
        <v>355</v>
      </c>
      <c r="P2635">
        <f t="shared" si="208"/>
        <v>89.1</v>
      </c>
      <c r="Q2635" s="12" t="s">
        <v>8317</v>
      </c>
      <c r="R2635" t="s">
        <v>8353</v>
      </c>
      <c r="S2635" s="16">
        <f t="shared" si="209"/>
        <v>41667.823287037041</v>
      </c>
      <c r="T2635" s="16">
        <f t="shared" si="210"/>
        <v>41697.958333333336</v>
      </c>
      <c r="U2635" s="20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7"/>
        <v>106</v>
      </c>
      <c r="P2636">
        <f t="shared" si="208"/>
        <v>39.44</v>
      </c>
      <c r="Q2636" s="12" t="s">
        <v>8317</v>
      </c>
      <c r="R2636" t="s">
        <v>8353</v>
      </c>
      <c r="S2636" s="16">
        <f t="shared" si="209"/>
        <v>42612.656493055561</v>
      </c>
      <c r="T2636" s="16">
        <f t="shared" si="210"/>
        <v>42642.656493055561</v>
      </c>
      <c r="U2636" s="20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7"/>
        <v>100</v>
      </c>
      <c r="P2637">
        <f t="shared" si="208"/>
        <v>136.9</v>
      </c>
      <c r="Q2637" s="12" t="s">
        <v>8317</v>
      </c>
      <c r="R2637" t="s">
        <v>8353</v>
      </c>
      <c r="S2637" s="16">
        <f t="shared" si="209"/>
        <v>42037.950937500005</v>
      </c>
      <c r="T2637" s="16">
        <f t="shared" si="210"/>
        <v>42072.909270833334</v>
      </c>
      <c r="U2637" s="20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7"/>
        <v>187</v>
      </c>
      <c r="P2638">
        <f t="shared" si="208"/>
        <v>37.46</v>
      </c>
      <c r="Q2638" s="12" t="s">
        <v>8317</v>
      </c>
      <c r="R2638" t="s">
        <v>8353</v>
      </c>
      <c r="S2638" s="16">
        <f t="shared" si="209"/>
        <v>42636.614745370374</v>
      </c>
      <c r="T2638" s="16">
        <f t="shared" si="210"/>
        <v>42659.041666666672</v>
      </c>
      <c r="U2638" s="20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7"/>
        <v>166</v>
      </c>
      <c r="P2639">
        <f t="shared" si="208"/>
        <v>31.96</v>
      </c>
      <c r="Q2639" s="12" t="s">
        <v>8317</v>
      </c>
      <c r="R2639" t="s">
        <v>8353</v>
      </c>
      <c r="S2639" s="16">
        <f t="shared" si="209"/>
        <v>42639.549479166672</v>
      </c>
      <c r="T2639" s="16">
        <f t="shared" si="210"/>
        <v>42655.549479166672</v>
      </c>
      <c r="U2639" s="20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7"/>
        <v>102</v>
      </c>
      <c r="P2640">
        <f t="shared" si="208"/>
        <v>25.21</v>
      </c>
      <c r="Q2640" s="12" t="s">
        <v>8317</v>
      </c>
      <c r="R2640" t="s">
        <v>8353</v>
      </c>
      <c r="S2640" s="16">
        <f t="shared" si="209"/>
        <v>41989.913136574076</v>
      </c>
      <c r="T2640" s="16">
        <f t="shared" si="210"/>
        <v>42019.913136574076</v>
      </c>
      <c r="U2640" s="2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7"/>
        <v>164</v>
      </c>
      <c r="P2641">
        <f t="shared" si="208"/>
        <v>10.039999999999999</v>
      </c>
      <c r="Q2641" s="12" t="s">
        <v>8317</v>
      </c>
      <c r="R2641" t="s">
        <v>8353</v>
      </c>
      <c r="S2641" s="16">
        <f t="shared" si="209"/>
        <v>42024.86513888889</v>
      </c>
      <c r="T2641" s="16">
        <f t="shared" si="210"/>
        <v>42054.86513888889</v>
      </c>
      <c r="U2641" s="20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7"/>
        <v>106</v>
      </c>
      <c r="P2642">
        <f t="shared" si="208"/>
        <v>45.94</v>
      </c>
      <c r="Q2642" s="12" t="s">
        <v>8317</v>
      </c>
      <c r="R2642" t="s">
        <v>8353</v>
      </c>
      <c r="S2642" s="16">
        <f t="shared" si="209"/>
        <v>42103.160578703704</v>
      </c>
      <c r="T2642" s="16">
        <f t="shared" si="210"/>
        <v>42163.160578703704</v>
      </c>
      <c r="U2642" s="20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7"/>
        <v>1</v>
      </c>
      <c r="P2643">
        <f t="shared" si="208"/>
        <v>15</v>
      </c>
      <c r="Q2643" s="12" t="s">
        <v>8317</v>
      </c>
      <c r="R2643" t="s">
        <v>8353</v>
      </c>
      <c r="S2643" s="16">
        <f t="shared" si="209"/>
        <v>41880.827118055553</v>
      </c>
      <c r="T2643" s="16">
        <f t="shared" si="210"/>
        <v>41897.839583333334</v>
      </c>
      <c r="U2643" s="20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7"/>
        <v>0</v>
      </c>
      <c r="P2644">
        <f t="shared" si="208"/>
        <v>0</v>
      </c>
      <c r="Q2644" s="12" t="s">
        <v>8317</v>
      </c>
      <c r="R2644" t="s">
        <v>8353</v>
      </c>
      <c r="S2644" s="16">
        <f t="shared" si="209"/>
        <v>42536.246620370366</v>
      </c>
      <c r="T2644" s="16">
        <f t="shared" si="210"/>
        <v>42566.289583333331</v>
      </c>
      <c r="U2644" s="20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7"/>
        <v>34</v>
      </c>
      <c r="P2645">
        <f t="shared" si="208"/>
        <v>223.58</v>
      </c>
      <c r="Q2645" s="12" t="s">
        <v>8317</v>
      </c>
      <c r="R2645" t="s">
        <v>8353</v>
      </c>
      <c r="S2645" s="16">
        <f t="shared" si="209"/>
        <v>42689.582349537035</v>
      </c>
      <c r="T2645" s="16">
        <f t="shared" si="210"/>
        <v>42725.332638888889</v>
      </c>
      <c r="U2645" s="20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7"/>
        <v>2</v>
      </c>
      <c r="P2646">
        <f t="shared" si="208"/>
        <v>39.479999999999997</v>
      </c>
      <c r="Q2646" s="12" t="s">
        <v>8317</v>
      </c>
      <c r="R2646" t="s">
        <v>8353</v>
      </c>
      <c r="S2646" s="16">
        <f t="shared" si="209"/>
        <v>42774.792071759264</v>
      </c>
      <c r="T2646" s="16">
        <f t="shared" si="210"/>
        <v>42804.792071759264</v>
      </c>
      <c r="U2646" s="20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7"/>
        <v>11</v>
      </c>
      <c r="P2647">
        <f t="shared" si="208"/>
        <v>91.3</v>
      </c>
      <c r="Q2647" s="12" t="s">
        <v>8317</v>
      </c>
      <c r="R2647" t="s">
        <v>8353</v>
      </c>
      <c r="S2647" s="16">
        <f t="shared" si="209"/>
        <v>41921.842627314814</v>
      </c>
      <c r="T2647" s="16">
        <f t="shared" si="210"/>
        <v>41951.884293981479</v>
      </c>
      <c r="U2647" s="20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7"/>
        <v>8</v>
      </c>
      <c r="P2648">
        <f t="shared" si="208"/>
        <v>78.67</v>
      </c>
      <c r="Q2648" s="12" t="s">
        <v>8317</v>
      </c>
      <c r="R2648" t="s">
        <v>8353</v>
      </c>
      <c r="S2648" s="16">
        <f t="shared" si="209"/>
        <v>42226.313298611116</v>
      </c>
      <c r="T2648" s="16">
        <f t="shared" si="210"/>
        <v>42256.313298611116</v>
      </c>
      <c r="U2648" s="20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7"/>
        <v>1</v>
      </c>
      <c r="P2649">
        <f t="shared" si="208"/>
        <v>12</v>
      </c>
      <c r="Q2649" s="12" t="s">
        <v>8317</v>
      </c>
      <c r="R2649" t="s">
        <v>8353</v>
      </c>
      <c r="S2649" s="16">
        <f t="shared" si="209"/>
        <v>42200.261793981481</v>
      </c>
      <c r="T2649" s="16">
        <f t="shared" si="210"/>
        <v>42230.261793981481</v>
      </c>
      <c r="U2649" s="20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7"/>
        <v>1</v>
      </c>
      <c r="P2650">
        <f t="shared" si="208"/>
        <v>17.670000000000002</v>
      </c>
      <c r="Q2650" s="12" t="s">
        <v>8317</v>
      </c>
      <c r="R2650" t="s">
        <v>8353</v>
      </c>
      <c r="S2650" s="16">
        <f t="shared" si="209"/>
        <v>42408.714814814812</v>
      </c>
      <c r="T2650" s="16">
        <f t="shared" si="210"/>
        <v>42438.714814814812</v>
      </c>
      <c r="U2650" s="2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7"/>
        <v>0</v>
      </c>
      <c r="P2651">
        <f t="shared" si="208"/>
        <v>41.33</v>
      </c>
      <c r="Q2651" s="12" t="s">
        <v>8317</v>
      </c>
      <c r="R2651" t="s">
        <v>8353</v>
      </c>
      <c r="S2651" s="16">
        <f t="shared" si="209"/>
        <v>42341.99700231482</v>
      </c>
      <c r="T2651" s="16">
        <f t="shared" si="210"/>
        <v>42401.99700231482</v>
      </c>
      <c r="U2651" s="20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7"/>
        <v>1</v>
      </c>
      <c r="P2652">
        <f t="shared" si="208"/>
        <v>71.599999999999994</v>
      </c>
      <c r="Q2652" s="12" t="s">
        <v>8317</v>
      </c>
      <c r="R2652" t="s">
        <v>8353</v>
      </c>
      <c r="S2652" s="16">
        <f t="shared" si="209"/>
        <v>42695.624340277776</v>
      </c>
      <c r="T2652" s="16">
        <f t="shared" si="210"/>
        <v>42725.624340277776</v>
      </c>
      <c r="U2652" s="20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7"/>
        <v>2</v>
      </c>
      <c r="P2653">
        <f t="shared" si="208"/>
        <v>307.82</v>
      </c>
      <c r="Q2653" s="12" t="s">
        <v>8317</v>
      </c>
      <c r="R2653" t="s">
        <v>8353</v>
      </c>
      <c r="S2653" s="16">
        <f t="shared" si="209"/>
        <v>42327.805659722217</v>
      </c>
      <c r="T2653" s="16">
        <f t="shared" si="210"/>
        <v>42355.805659722217</v>
      </c>
      <c r="U2653" s="20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7"/>
        <v>1</v>
      </c>
      <c r="P2654">
        <f t="shared" si="208"/>
        <v>80.45</v>
      </c>
      <c r="Q2654" s="12" t="s">
        <v>8317</v>
      </c>
      <c r="R2654" t="s">
        <v>8353</v>
      </c>
      <c r="S2654" s="16">
        <f t="shared" si="209"/>
        <v>41953.158854166672</v>
      </c>
      <c r="T2654" s="16">
        <f t="shared" si="210"/>
        <v>41983.158854166672</v>
      </c>
      <c r="U2654" s="20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7"/>
        <v>12</v>
      </c>
      <c r="P2655">
        <f t="shared" si="208"/>
        <v>83.94</v>
      </c>
      <c r="Q2655" s="12" t="s">
        <v>8317</v>
      </c>
      <c r="R2655" t="s">
        <v>8353</v>
      </c>
      <c r="S2655" s="16">
        <f t="shared" si="209"/>
        <v>41771.651932870373</v>
      </c>
      <c r="T2655" s="16">
        <f t="shared" si="210"/>
        <v>41803.166666666664</v>
      </c>
      <c r="U2655" s="20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7"/>
        <v>0</v>
      </c>
      <c r="P2656">
        <f t="shared" si="208"/>
        <v>8.5</v>
      </c>
      <c r="Q2656" s="12" t="s">
        <v>8317</v>
      </c>
      <c r="R2656" t="s">
        <v>8353</v>
      </c>
      <c r="S2656" s="16">
        <f t="shared" si="209"/>
        <v>42055.600995370376</v>
      </c>
      <c r="T2656" s="16">
        <f t="shared" si="210"/>
        <v>42115.559328703705</v>
      </c>
      <c r="U2656" s="20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7"/>
        <v>21</v>
      </c>
      <c r="P2657">
        <f t="shared" si="208"/>
        <v>73.37</v>
      </c>
      <c r="Q2657" s="12" t="s">
        <v>8317</v>
      </c>
      <c r="R2657" t="s">
        <v>8353</v>
      </c>
      <c r="S2657" s="16">
        <f t="shared" si="209"/>
        <v>42381.866284722222</v>
      </c>
      <c r="T2657" s="16">
        <f t="shared" si="210"/>
        <v>42409.833333333328</v>
      </c>
      <c r="U2657" s="20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ref="O2658:O2721" si="212">ROUND(E2658/D2658 * 100,0)</f>
        <v>11</v>
      </c>
      <c r="P2658">
        <f t="shared" si="208"/>
        <v>112.86</v>
      </c>
      <c r="Q2658" s="12" t="s">
        <v>8317</v>
      </c>
      <c r="R2658" t="s">
        <v>8353</v>
      </c>
      <c r="S2658" s="16">
        <f t="shared" si="209"/>
        <v>42767.688518518517</v>
      </c>
      <c r="T2658" s="16">
        <f t="shared" si="210"/>
        <v>42806.791666666672</v>
      </c>
      <c r="U2658" s="20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2"/>
        <v>19</v>
      </c>
      <c r="P2659">
        <f t="shared" si="208"/>
        <v>95.28</v>
      </c>
      <c r="Q2659" s="12" t="s">
        <v>8317</v>
      </c>
      <c r="R2659" t="s">
        <v>8353</v>
      </c>
      <c r="S2659" s="16">
        <f t="shared" si="209"/>
        <v>42551.928854166668</v>
      </c>
      <c r="T2659" s="16">
        <f t="shared" si="210"/>
        <v>42585.0625</v>
      </c>
      <c r="U2659" s="20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2"/>
        <v>0</v>
      </c>
      <c r="P2660">
        <f t="shared" si="208"/>
        <v>22.75</v>
      </c>
      <c r="Q2660" s="12" t="s">
        <v>8317</v>
      </c>
      <c r="R2660" t="s">
        <v>8353</v>
      </c>
      <c r="S2660" s="16">
        <f t="shared" si="209"/>
        <v>42551.884189814817</v>
      </c>
      <c r="T2660" s="16">
        <f t="shared" si="210"/>
        <v>42581.884189814817</v>
      </c>
      <c r="U2660" s="2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2"/>
        <v>3</v>
      </c>
      <c r="P2661">
        <f t="shared" si="208"/>
        <v>133.30000000000001</v>
      </c>
      <c r="Q2661" s="12" t="s">
        <v>8317</v>
      </c>
      <c r="R2661" t="s">
        <v>8353</v>
      </c>
      <c r="S2661" s="16">
        <f t="shared" si="209"/>
        <v>42082.069560185191</v>
      </c>
      <c r="T2661" s="16">
        <f t="shared" si="210"/>
        <v>42112.069560185191</v>
      </c>
      <c r="U2661" s="20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2"/>
        <v>0</v>
      </c>
      <c r="P2662">
        <f t="shared" si="208"/>
        <v>3.8</v>
      </c>
      <c r="Q2662" s="12" t="s">
        <v>8317</v>
      </c>
      <c r="R2662" t="s">
        <v>8353</v>
      </c>
      <c r="S2662" s="16">
        <f t="shared" si="209"/>
        <v>42272.713171296295</v>
      </c>
      <c r="T2662" s="16">
        <f t="shared" si="210"/>
        <v>42332.754837962959</v>
      </c>
      <c r="U2662" s="20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2"/>
        <v>103</v>
      </c>
      <c r="P2663">
        <f t="shared" si="208"/>
        <v>85.75</v>
      </c>
      <c r="Q2663" s="12" t="s">
        <v>8317</v>
      </c>
      <c r="R2663" t="s">
        <v>8354</v>
      </c>
      <c r="S2663" s="16">
        <f t="shared" si="209"/>
        <v>41542.958449074074</v>
      </c>
      <c r="T2663" s="16">
        <f t="shared" si="210"/>
        <v>41572.958449074074</v>
      </c>
      <c r="U2663" s="20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2"/>
        <v>107</v>
      </c>
      <c r="P2664">
        <f t="shared" si="208"/>
        <v>267</v>
      </c>
      <c r="Q2664" s="12" t="s">
        <v>8317</v>
      </c>
      <c r="R2664" t="s">
        <v>8354</v>
      </c>
      <c r="S2664" s="16">
        <f t="shared" si="209"/>
        <v>42207.746678240743</v>
      </c>
      <c r="T2664" s="16">
        <f t="shared" si="210"/>
        <v>42237.746678240743</v>
      </c>
      <c r="U2664" s="20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2"/>
        <v>105</v>
      </c>
      <c r="P2665">
        <f t="shared" si="208"/>
        <v>373.56</v>
      </c>
      <c r="Q2665" s="12" t="s">
        <v>8317</v>
      </c>
      <c r="R2665" t="s">
        <v>8354</v>
      </c>
      <c r="S2665" s="16">
        <f t="shared" si="209"/>
        <v>42222.622766203705</v>
      </c>
      <c r="T2665" s="16">
        <f t="shared" si="210"/>
        <v>42251.625</v>
      </c>
      <c r="U2665" s="20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2"/>
        <v>103</v>
      </c>
      <c r="P2666">
        <f t="shared" si="208"/>
        <v>174.04</v>
      </c>
      <c r="Q2666" s="12" t="s">
        <v>8317</v>
      </c>
      <c r="R2666" t="s">
        <v>8354</v>
      </c>
      <c r="S2666" s="16">
        <f t="shared" si="209"/>
        <v>42313.02542824074</v>
      </c>
      <c r="T2666" s="16">
        <f t="shared" si="210"/>
        <v>42347.290972222225</v>
      </c>
      <c r="U2666" s="20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2"/>
        <v>123</v>
      </c>
      <c r="P2667">
        <f t="shared" si="208"/>
        <v>93.7</v>
      </c>
      <c r="Q2667" s="12" t="s">
        <v>8317</v>
      </c>
      <c r="R2667" t="s">
        <v>8354</v>
      </c>
      <c r="S2667" s="16">
        <f t="shared" si="209"/>
        <v>42083.895532407405</v>
      </c>
      <c r="T2667" s="16">
        <f t="shared" si="210"/>
        <v>42128.895532407405</v>
      </c>
      <c r="U2667" s="20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2"/>
        <v>159</v>
      </c>
      <c r="P2668">
        <f t="shared" si="208"/>
        <v>77.33</v>
      </c>
      <c r="Q2668" s="12" t="s">
        <v>8317</v>
      </c>
      <c r="R2668" t="s">
        <v>8354</v>
      </c>
      <c r="S2668" s="16">
        <f t="shared" si="209"/>
        <v>42235.764340277776</v>
      </c>
      <c r="T2668" s="16">
        <f t="shared" si="210"/>
        <v>42272.875</v>
      </c>
      <c r="U2668" s="20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2"/>
        <v>111</v>
      </c>
      <c r="P2669">
        <f t="shared" si="208"/>
        <v>92.22</v>
      </c>
      <c r="Q2669" s="12" t="s">
        <v>8317</v>
      </c>
      <c r="R2669" t="s">
        <v>8354</v>
      </c>
      <c r="S2669" s="16">
        <f t="shared" si="209"/>
        <v>42380.926111111112</v>
      </c>
      <c r="T2669" s="16">
        <f t="shared" si="210"/>
        <v>42410.926111111112</v>
      </c>
      <c r="U2669" s="20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2"/>
        <v>171</v>
      </c>
      <c r="P2670">
        <f t="shared" si="208"/>
        <v>60.96</v>
      </c>
      <c r="Q2670" s="12" t="s">
        <v>8317</v>
      </c>
      <c r="R2670" t="s">
        <v>8354</v>
      </c>
      <c r="S2670" s="16">
        <f t="shared" si="209"/>
        <v>42275.588715277772</v>
      </c>
      <c r="T2670" s="16">
        <f t="shared" si="210"/>
        <v>42317.60555555555</v>
      </c>
      <c r="U2670" s="2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2"/>
        <v>125</v>
      </c>
      <c r="P2671">
        <f t="shared" si="208"/>
        <v>91</v>
      </c>
      <c r="Q2671" s="12" t="s">
        <v>8317</v>
      </c>
      <c r="R2671" t="s">
        <v>8354</v>
      </c>
      <c r="S2671" s="16">
        <f t="shared" si="209"/>
        <v>42319.035833333335</v>
      </c>
      <c r="T2671" s="16">
        <f t="shared" si="210"/>
        <v>42379.035833333335</v>
      </c>
      <c r="U2671" s="20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2"/>
        <v>6</v>
      </c>
      <c r="P2672">
        <f t="shared" si="208"/>
        <v>41.58</v>
      </c>
      <c r="Q2672" s="12" t="s">
        <v>8317</v>
      </c>
      <c r="R2672" t="s">
        <v>8354</v>
      </c>
      <c r="S2672" s="16">
        <f t="shared" si="209"/>
        <v>41821.020601851851</v>
      </c>
      <c r="T2672" s="16">
        <f t="shared" si="210"/>
        <v>41849.020601851851</v>
      </c>
      <c r="U2672" s="20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2"/>
        <v>11</v>
      </c>
      <c r="P2673">
        <f t="shared" si="208"/>
        <v>33.76</v>
      </c>
      <c r="Q2673" s="12" t="s">
        <v>8317</v>
      </c>
      <c r="R2673" t="s">
        <v>8354</v>
      </c>
      <c r="S2673" s="16">
        <f t="shared" si="209"/>
        <v>41962.749027777783</v>
      </c>
      <c r="T2673" s="16">
        <f t="shared" si="210"/>
        <v>41992.818055555559</v>
      </c>
      <c r="U2673" s="20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2"/>
        <v>33</v>
      </c>
      <c r="P2674">
        <f t="shared" si="208"/>
        <v>70.62</v>
      </c>
      <c r="Q2674" s="12" t="s">
        <v>8317</v>
      </c>
      <c r="R2674" t="s">
        <v>8354</v>
      </c>
      <c r="S2674" s="16">
        <f t="shared" si="209"/>
        <v>42344.884143518517</v>
      </c>
      <c r="T2674" s="16">
        <f t="shared" si="210"/>
        <v>42366.25</v>
      </c>
      <c r="U2674" s="20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2"/>
        <v>28</v>
      </c>
      <c r="P2675">
        <f t="shared" si="208"/>
        <v>167.15</v>
      </c>
      <c r="Q2675" s="12" t="s">
        <v>8317</v>
      </c>
      <c r="R2675" t="s">
        <v>8354</v>
      </c>
      <c r="S2675" s="16">
        <f t="shared" si="209"/>
        <v>41912.541655092595</v>
      </c>
      <c r="T2675" s="16">
        <f t="shared" si="210"/>
        <v>41941.947916666664</v>
      </c>
      <c r="U2675" s="20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2"/>
        <v>63</v>
      </c>
      <c r="P2676">
        <f t="shared" si="208"/>
        <v>128.62</v>
      </c>
      <c r="Q2676" s="12" t="s">
        <v>8317</v>
      </c>
      <c r="R2676" t="s">
        <v>8354</v>
      </c>
      <c r="S2676" s="16">
        <f t="shared" si="209"/>
        <v>42529.632754629631</v>
      </c>
      <c r="T2676" s="16">
        <f t="shared" si="210"/>
        <v>42556.207638888889</v>
      </c>
      <c r="U2676" s="20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2"/>
        <v>8</v>
      </c>
      <c r="P2677">
        <f t="shared" si="208"/>
        <v>65.41</v>
      </c>
      <c r="Q2677" s="12" t="s">
        <v>8317</v>
      </c>
      <c r="R2677" t="s">
        <v>8354</v>
      </c>
      <c r="S2677" s="16">
        <f t="shared" si="209"/>
        <v>41923.857511574075</v>
      </c>
      <c r="T2677" s="16">
        <f t="shared" si="210"/>
        <v>41953.899178240739</v>
      </c>
      <c r="U2677" s="20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2"/>
        <v>50</v>
      </c>
      <c r="P2678">
        <f t="shared" si="208"/>
        <v>117.56</v>
      </c>
      <c r="Q2678" s="12" t="s">
        <v>8317</v>
      </c>
      <c r="R2678" t="s">
        <v>8354</v>
      </c>
      <c r="S2678" s="16">
        <f t="shared" si="209"/>
        <v>42482.624699074076</v>
      </c>
      <c r="T2678" s="16">
        <f t="shared" si="210"/>
        <v>42512.624699074076</v>
      </c>
      <c r="U2678" s="20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2"/>
        <v>18</v>
      </c>
      <c r="P2679">
        <f t="shared" si="208"/>
        <v>126.48</v>
      </c>
      <c r="Q2679" s="12" t="s">
        <v>8317</v>
      </c>
      <c r="R2679" t="s">
        <v>8354</v>
      </c>
      <c r="S2679" s="16">
        <f t="shared" si="209"/>
        <v>41793.029432870368</v>
      </c>
      <c r="T2679" s="16">
        <f t="shared" si="210"/>
        <v>41823.029432870368</v>
      </c>
      <c r="U2679" s="20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2"/>
        <v>0</v>
      </c>
      <c r="P2680">
        <f t="shared" si="208"/>
        <v>550</v>
      </c>
      <c r="Q2680" s="12" t="s">
        <v>8317</v>
      </c>
      <c r="R2680" t="s">
        <v>8354</v>
      </c>
      <c r="S2680" s="16">
        <f t="shared" si="209"/>
        <v>42241.798206018517</v>
      </c>
      <c r="T2680" s="16">
        <f t="shared" si="210"/>
        <v>42271.798206018517</v>
      </c>
      <c r="U2680" s="2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2"/>
        <v>0</v>
      </c>
      <c r="P2681">
        <f t="shared" si="208"/>
        <v>44</v>
      </c>
      <c r="Q2681" s="12" t="s">
        <v>8317</v>
      </c>
      <c r="R2681" t="s">
        <v>8354</v>
      </c>
      <c r="S2681" s="16">
        <f t="shared" si="209"/>
        <v>42033.001087962963</v>
      </c>
      <c r="T2681" s="16">
        <f t="shared" si="210"/>
        <v>42063.001087962963</v>
      </c>
      <c r="U2681" s="20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2"/>
        <v>1</v>
      </c>
      <c r="P2682">
        <f t="shared" si="208"/>
        <v>69</v>
      </c>
      <c r="Q2682" s="12" t="s">
        <v>8317</v>
      </c>
      <c r="R2682" t="s">
        <v>8354</v>
      </c>
      <c r="S2682" s="16">
        <f t="shared" si="209"/>
        <v>42436.211701388893</v>
      </c>
      <c r="T2682" s="16">
        <f t="shared" si="210"/>
        <v>42466.170034722221</v>
      </c>
      <c r="U2682" s="20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2"/>
        <v>1</v>
      </c>
      <c r="P2683">
        <f t="shared" si="208"/>
        <v>27.5</v>
      </c>
      <c r="Q2683" s="12" t="s">
        <v>8334</v>
      </c>
      <c r="R2683" t="s">
        <v>8335</v>
      </c>
      <c r="S2683" s="16">
        <f t="shared" si="209"/>
        <v>41805.895254629628</v>
      </c>
      <c r="T2683" s="16">
        <f t="shared" si="210"/>
        <v>41830.895254629628</v>
      </c>
      <c r="U2683" s="20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2"/>
        <v>28</v>
      </c>
      <c r="P2684">
        <f t="shared" si="208"/>
        <v>84.9</v>
      </c>
      <c r="Q2684" s="12" t="s">
        <v>8334</v>
      </c>
      <c r="R2684" t="s">
        <v>8335</v>
      </c>
      <c r="S2684" s="16">
        <f t="shared" si="209"/>
        <v>41932.871990740743</v>
      </c>
      <c r="T2684" s="16">
        <f t="shared" si="210"/>
        <v>41965.249305555553</v>
      </c>
      <c r="U2684" s="20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2"/>
        <v>0</v>
      </c>
      <c r="P2685">
        <f t="shared" si="208"/>
        <v>12</v>
      </c>
      <c r="Q2685" s="12" t="s">
        <v>8334</v>
      </c>
      <c r="R2685" t="s">
        <v>8335</v>
      </c>
      <c r="S2685" s="16">
        <f t="shared" si="209"/>
        <v>42034.75509259259</v>
      </c>
      <c r="T2685" s="16">
        <f t="shared" si="210"/>
        <v>42064.75509259259</v>
      </c>
      <c r="U2685" s="20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2"/>
        <v>1</v>
      </c>
      <c r="P2686">
        <f t="shared" si="208"/>
        <v>200</v>
      </c>
      <c r="Q2686" s="12" t="s">
        <v>8334</v>
      </c>
      <c r="R2686" t="s">
        <v>8335</v>
      </c>
      <c r="S2686" s="16">
        <f t="shared" si="209"/>
        <v>41820.914641203701</v>
      </c>
      <c r="T2686" s="16">
        <f t="shared" si="210"/>
        <v>41860.914641203701</v>
      </c>
      <c r="U2686" s="20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2"/>
        <v>0</v>
      </c>
      <c r="P2687">
        <f t="shared" si="208"/>
        <v>10</v>
      </c>
      <c r="Q2687" s="12" t="s">
        <v>8334</v>
      </c>
      <c r="R2687" t="s">
        <v>8335</v>
      </c>
      <c r="S2687" s="16">
        <f t="shared" si="209"/>
        <v>42061.69594907407</v>
      </c>
      <c r="T2687" s="16">
        <f t="shared" si="210"/>
        <v>42121.654282407413</v>
      </c>
      <c r="U2687" s="20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2"/>
        <v>0</v>
      </c>
      <c r="P2688">
        <f t="shared" si="208"/>
        <v>0</v>
      </c>
      <c r="Q2688" s="12" t="s">
        <v>8334</v>
      </c>
      <c r="R2688" t="s">
        <v>8335</v>
      </c>
      <c r="S2688" s="16">
        <f t="shared" si="209"/>
        <v>41892.974803240737</v>
      </c>
      <c r="T2688" s="16">
        <f t="shared" si="210"/>
        <v>41912.974803240737</v>
      </c>
      <c r="U2688" s="20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2"/>
        <v>0</v>
      </c>
      <c r="P2689">
        <f t="shared" si="208"/>
        <v>0</v>
      </c>
      <c r="Q2689" s="12" t="s">
        <v>8334</v>
      </c>
      <c r="R2689" t="s">
        <v>8335</v>
      </c>
      <c r="S2689" s="16">
        <f t="shared" si="209"/>
        <v>42154.64025462963</v>
      </c>
      <c r="T2689" s="16">
        <f t="shared" si="210"/>
        <v>42184.64025462963</v>
      </c>
      <c r="U2689" s="20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2"/>
        <v>0</v>
      </c>
      <c r="P2690">
        <f t="shared" si="208"/>
        <v>5.29</v>
      </c>
      <c r="Q2690" s="12" t="s">
        <v>8334</v>
      </c>
      <c r="R2690" t="s">
        <v>8335</v>
      </c>
      <c r="S2690" s="16">
        <f t="shared" si="209"/>
        <v>42028.118865740747</v>
      </c>
      <c r="T2690" s="16">
        <f t="shared" si="210"/>
        <v>42059.125</v>
      </c>
      <c r="U2690" s="2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2"/>
        <v>0</v>
      </c>
      <c r="P2691">
        <f t="shared" ref="P2691:P2754" si="213">IFERROR(ROUND(E2691/L2691, 2), 0)</f>
        <v>1</v>
      </c>
      <c r="Q2691" s="12" t="s">
        <v>8334</v>
      </c>
      <c r="R2691" t="s">
        <v>8335</v>
      </c>
      <c r="S2691" s="16">
        <f t="shared" ref="S2691:S2754" si="214">(((J2691/60)/60)/24)+DATE(1970,1,1)</f>
        <v>42551.961689814809</v>
      </c>
      <c r="T2691" s="16">
        <f t="shared" ref="T2691:T2754" si="215">(((I2691/60)/60)/24)+DATE(1970,1,1)</f>
        <v>42581.961689814809</v>
      </c>
      <c r="U2691" s="20">
        <f t="shared" ref="U2691:U2754" si="21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2"/>
        <v>11</v>
      </c>
      <c r="P2692">
        <f t="shared" si="213"/>
        <v>72.760000000000005</v>
      </c>
      <c r="Q2692" s="12" t="s">
        <v>8334</v>
      </c>
      <c r="R2692" t="s">
        <v>8335</v>
      </c>
      <c r="S2692" s="16">
        <f t="shared" si="214"/>
        <v>42113.105046296296</v>
      </c>
      <c r="T2692" s="16">
        <f t="shared" si="215"/>
        <v>42158.105046296296</v>
      </c>
      <c r="U2692" s="20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2"/>
        <v>0</v>
      </c>
      <c r="P2693">
        <f t="shared" si="213"/>
        <v>17.5</v>
      </c>
      <c r="Q2693" s="12" t="s">
        <v>8334</v>
      </c>
      <c r="R2693" t="s">
        <v>8335</v>
      </c>
      <c r="S2693" s="16">
        <f t="shared" si="214"/>
        <v>42089.724039351851</v>
      </c>
      <c r="T2693" s="16">
        <f t="shared" si="215"/>
        <v>42134.724039351851</v>
      </c>
      <c r="U2693" s="20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2"/>
        <v>1</v>
      </c>
      <c r="P2694">
        <f t="shared" si="213"/>
        <v>25</v>
      </c>
      <c r="Q2694" s="12" t="s">
        <v>8334</v>
      </c>
      <c r="R2694" t="s">
        <v>8335</v>
      </c>
      <c r="S2694" s="16">
        <f t="shared" si="214"/>
        <v>42058.334027777775</v>
      </c>
      <c r="T2694" s="16">
        <f t="shared" si="215"/>
        <v>42088.292361111111</v>
      </c>
      <c r="U2694" s="20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2"/>
        <v>1</v>
      </c>
      <c r="P2695">
        <f t="shared" si="213"/>
        <v>13.33</v>
      </c>
      <c r="Q2695" s="12" t="s">
        <v>8334</v>
      </c>
      <c r="R2695" t="s">
        <v>8335</v>
      </c>
      <c r="S2695" s="16">
        <f t="shared" si="214"/>
        <v>41834.138495370367</v>
      </c>
      <c r="T2695" s="16">
        <f t="shared" si="215"/>
        <v>41864.138495370367</v>
      </c>
      <c r="U2695" s="20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2"/>
        <v>0</v>
      </c>
      <c r="P2696">
        <f t="shared" si="213"/>
        <v>1</v>
      </c>
      <c r="Q2696" s="12" t="s">
        <v>8334</v>
      </c>
      <c r="R2696" t="s">
        <v>8335</v>
      </c>
      <c r="S2696" s="16">
        <f t="shared" si="214"/>
        <v>41878.140497685185</v>
      </c>
      <c r="T2696" s="16">
        <f t="shared" si="215"/>
        <v>41908.140497685185</v>
      </c>
      <c r="U2696" s="20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2"/>
        <v>0</v>
      </c>
      <c r="P2697">
        <f t="shared" si="213"/>
        <v>23.67</v>
      </c>
      <c r="Q2697" s="12" t="s">
        <v>8334</v>
      </c>
      <c r="R2697" t="s">
        <v>8335</v>
      </c>
      <c r="S2697" s="16">
        <f t="shared" si="214"/>
        <v>42048.181921296295</v>
      </c>
      <c r="T2697" s="16">
        <f t="shared" si="215"/>
        <v>42108.14025462963</v>
      </c>
      <c r="U2697" s="20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2"/>
        <v>6</v>
      </c>
      <c r="P2698">
        <f t="shared" si="213"/>
        <v>89.21</v>
      </c>
      <c r="Q2698" s="12" t="s">
        <v>8334</v>
      </c>
      <c r="R2698" t="s">
        <v>8335</v>
      </c>
      <c r="S2698" s="16">
        <f t="shared" si="214"/>
        <v>41964.844444444447</v>
      </c>
      <c r="T2698" s="16">
        <f t="shared" si="215"/>
        <v>41998.844444444447</v>
      </c>
      <c r="U2698" s="20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2"/>
        <v>26</v>
      </c>
      <c r="P2699">
        <f t="shared" si="213"/>
        <v>116.56</v>
      </c>
      <c r="Q2699" s="12" t="s">
        <v>8334</v>
      </c>
      <c r="R2699" t="s">
        <v>8335</v>
      </c>
      <c r="S2699" s="16">
        <f t="shared" si="214"/>
        <v>42187.940081018518</v>
      </c>
      <c r="T2699" s="16">
        <f t="shared" si="215"/>
        <v>42218.916666666672</v>
      </c>
      <c r="U2699" s="20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2"/>
        <v>0</v>
      </c>
      <c r="P2700">
        <f t="shared" si="213"/>
        <v>13.01</v>
      </c>
      <c r="Q2700" s="12" t="s">
        <v>8334</v>
      </c>
      <c r="R2700" t="s">
        <v>8335</v>
      </c>
      <c r="S2700" s="16">
        <f t="shared" si="214"/>
        <v>41787.898240740738</v>
      </c>
      <c r="T2700" s="16">
        <f t="shared" si="215"/>
        <v>41817.898240740738</v>
      </c>
      <c r="U2700" s="2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2"/>
        <v>0</v>
      </c>
      <c r="P2701">
        <f t="shared" si="213"/>
        <v>0</v>
      </c>
      <c r="Q2701" s="12" t="s">
        <v>8334</v>
      </c>
      <c r="R2701" t="s">
        <v>8335</v>
      </c>
      <c r="S2701" s="16">
        <f t="shared" si="214"/>
        <v>41829.896562499998</v>
      </c>
      <c r="T2701" s="16">
        <f t="shared" si="215"/>
        <v>41859.896562499998</v>
      </c>
      <c r="U2701" s="20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2"/>
        <v>1</v>
      </c>
      <c r="P2702">
        <f t="shared" si="213"/>
        <v>17.5</v>
      </c>
      <c r="Q2702" s="12" t="s">
        <v>8334</v>
      </c>
      <c r="R2702" t="s">
        <v>8335</v>
      </c>
      <c r="S2702" s="16">
        <f t="shared" si="214"/>
        <v>41870.87467592593</v>
      </c>
      <c r="T2702" s="16">
        <f t="shared" si="215"/>
        <v>41900.87467592593</v>
      </c>
      <c r="U2702" s="20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2"/>
        <v>46</v>
      </c>
      <c r="P2703">
        <f t="shared" si="213"/>
        <v>34.130000000000003</v>
      </c>
      <c r="Q2703" s="12" t="s">
        <v>8315</v>
      </c>
      <c r="R2703" t="s">
        <v>8355</v>
      </c>
      <c r="S2703" s="16">
        <f t="shared" si="214"/>
        <v>42801.774699074071</v>
      </c>
      <c r="T2703" s="16">
        <f t="shared" si="215"/>
        <v>42832.733032407406</v>
      </c>
      <c r="U2703" s="20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2"/>
        <v>34</v>
      </c>
      <c r="P2704">
        <f t="shared" si="213"/>
        <v>132.35</v>
      </c>
      <c r="Q2704" s="12" t="s">
        <v>8315</v>
      </c>
      <c r="R2704" t="s">
        <v>8355</v>
      </c>
      <c r="S2704" s="16">
        <f t="shared" si="214"/>
        <v>42800.801817129628</v>
      </c>
      <c r="T2704" s="16">
        <f t="shared" si="215"/>
        <v>42830.760150462964</v>
      </c>
      <c r="U2704" s="20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2"/>
        <v>104</v>
      </c>
      <c r="P2705">
        <f t="shared" si="213"/>
        <v>922.22</v>
      </c>
      <c r="Q2705" s="12" t="s">
        <v>8315</v>
      </c>
      <c r="R2705" t="s">
        <v>8355</v>
      </c>
      <c r="S2705" s="16">
        <f t="shared" si="214"/>
        <v>42756.690162037034</v>
      </c>
      <c r="T2705" s="16">
        <f t="shared" si="215"/>
        <v>42816.648495370369</v>
      </c>
      <c r="U2705" s="20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2"/>
        <v>6</v>
      </c>
      <c r="P2706">
        <f t="shared" si="213"/>
        <v>163.57</v>
      </c>
      <c r="Q2706" s="12" t="s">
        <v>8315</v>
      </c>
      <c r="R2706" t="s">
        <v>8355</v>
      </c>
      <c r="S2706" s="16">
        <f t="shared" si="214"/>
        <v>42787.862430555557</v>
      </c>
      <c r="T2706" s="16">
        <f t="shared" si="215"/>
        <v>42830.820763888885</v>
      </c>
      <c r="U2706" s="20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2"/>
        <v>11</v>
      </c>
      <c r="P2707">
        <f t="shared" si="213"/>
        <v>217.38</v>
      </c>
      <c r="Q2707" s="12" t="s">
        <v>8315</v>
      </c>
      <c r="R2707" t="s">
        <v>8355</v>
      </c>
      <c r="S2707" s="16">
        <f t="shared" si="214"/>
        <v>42773.916180555556</v>
      </c>
      <c r="T2707" s="16">
        <f t="shared" si="215"/>
        <v>42818.874513888892</v>
      </c>
      <c r="U2707" s="20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2"/>
        <v>112</v>
      </c>
      <c r="P2708">
        <f t="shared" si="213"/>
        <v>149.44</v>
      </c>
      <c r="Q2708" s="12" t="s">
        <v>8315</v>
      </c>
      <c r="R2708" t="s">
        <v>8355</v>
      </c>
      <c r="S2708" s="16">
        <f t="shared" si="214"/>
        <v>41899.294942129629</v>
      </c>
      <c r="T2708" s="16">
        <f t="shared" si="215"/>
        <v>41928.290972222225</v>
      </c>
      <c r="U2708" s="20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2"/>
        <v>351</v>
      </c>
      <c r="P2709">
        <f t="shared" si="213"/>
        <v>71.239999999999995</v>
      </c>
      <c r="Q2709" s="12" t="s">
        <v>8315</v>
      </c>
      <c r="R2709" t="s">
        <v>8355</v>
      </c>
      <c r="S2709" s="16">
        <f t="shared" si="214"/>
        <v>41391.782905092594</v>
      </c>
      <c r="T2709" s="16">
        <f t="shared" si="215"/>
        <v>41421.290972222225</v>
      </c>
      <c r="U2709" s="20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2"/>
        <v>233</v>
      </c>
      <c r="P2710">
        <f t="shared" si="213"/>
        <v>44.46</v>
      </c>
      <c r="Q2710" s="12" t="s">
        <v>8315</v>
      </c>
      <c r="R2710" t="s">
        <v>8355</v>
      </c>
      <c r="S2710" s="16">
        <f t="shared" si="214"/>
        <v>42512.698217592595</v>
      </c>
      <c r="T2710" s="16">
        <f t="shared" si="215"/>
        <v>42572.698217592595</v>
      </c>
      <c r="U2710" s="2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2"/>
        <v>102</v>
      </c>
      <c r="P2711">
        <f t="shared" si="213"/>
        <v>164.94</v>
      </c>
      <c r="Q2711" s="12" t="s">
        <v>8315</v>
      </c>
      <c r="R2711" t="s">
        <v>8355</v>
      </c>
      <c r="S2711" s="16">
        <f t="shared" si="214"/>
        <v>42612.149780092594</v>
      </c>
      <c r="T2711" s="16">
        <f t="shared" si="215"/>
        <v>42647.165972222225</v>
      </c>
      <c r="U2711" s="20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2"/>
        <v>154</v>
      </c>
      <c r="P2712">
        <f t="shared" si="213"/>
        <v>84.87</v>
      </c>
      <c r="Q2712" s="12" t="s">
        <v>8315</v>
      </c>
      <c r="R2712" t="s">
        <v>8355</v>
      </c>
      <c r="S2712" s="16">
        <f t="shared" si="214"/>
        <v>41828.229490740741</v>
      </c>
      <c r="T2712" s="16">
        <f t="shared" si="215"/>
        <v>41860.083333333336</v>
      </c>
      <c r="U2712" s="20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2"/>
        <v>101</v>
      </c>
      <c r="P2713">
        <f t="shared" si="213"/>
        <v>53.95</v>
      </c>
      <c r="Q2713" s="12" t="s">
        <v>8315</v>
      </c>
      <c r="R2713" t="s">
        <v>8355</v>
      </c>
      <c r="S2713" s="16">
        <f t="shared" si="214"/>
        <v>41780.745254629634</v>
      </c>
      <c r="T2713" s="16">
        <f t="shared" si="215"/>
        <v>41810.917361111111</v>
      </c>
      <c r="U2713" s="20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2"/>
        <v>131</v>
      </c>
      <c r="P2714">
        <f t="shared" si="213"/>
        <v>50.53</v>
      </c>
      <c r="Q2714" s="12" t="s">
        <v>8315</v>
      </c>
      <c r="R2714" t="s">
        <v>8355</v>
      </c>
      <c r="S2714" s="16">
        <f t="shared" si="214"/>
        <v>41432.062037037038</v>
      </c>
      <c r="T2714" s="16">
        <f t="shared" si="215"/>
        <v>41468.75</v>
      </c>
      <c r="U2714" s="20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2"/>
        <v>102</v>
      </c>
      <c r="P2715">
        <f t="shared" si="213"/>
        <v>108</v>
      </c>
      <c r="Q2715" s="12" t="s">
        <v>8315</v>
      </c>
      <c r="R2715" t="s">
        <v>8355</v>
      </c>
      <c r="S2715" s="16">
        <f t="shared" si="214"/>
        <v>42322.653749999998</v>
      </c>
      <c r="T2715" s="16">
        <f t="shared" si="215"/>
        <v>42362.653749999998</v>
      </c>
      <c r="U2715" s="20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2"/>
        <v>116</v>
      </c>
      <c r="P2716">
        <f t="shared" si="213"/>
        <v>95.37</v>
      </c>
      <c r="Q2716" s="12" t="s">
        <v>8315</v>
      </c>
      <c r="R2716" t="s">
        <v>8355</v>
      </c>
      <c r="S2716" s="16">
        <f t="shared" si="214"/>
        <v>42629.655046296291</v>
      </c>
      <c r="T2716" s="16">
        <f t="shared" si="215"/>
        <v>42657.958333333328</v>
      </c>
      <c r="U2716" s="20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2"/>
        <v>265</v>
      </c>
      <c r="P2717">
        <f t="shared" si="213"/>
        <v>57.63</v>
      </c>
      <c r="Q2717" s="12" t="s">
        <v>8315</v>
      </c>
      <c r="R2717" t="s">
        <v>8355</v>
      </c>
      <c r="S2717" s="16">
        <f t="shared" si="214"/>
        <v>42387.398472222223</v>
      </c>
      <c r="T2717" s="16">
        <f t="shared" si="215"/>
        <v>42421.398472222223</v>
      </c>
      <c r="U2717" s="20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2"/>
        <v>120</v>
      </c>
      <c r="P2718">
        <f t="shared" si="213"/>
        <v>64.16</v>
      </c>
      <c r="Q2718" s="12" t="s">
        <v>8315</v>
      </c>
      <c r="R2718" t="s">
        <v>8355</v>
      </c>
      <c r="S2718" s="16">
        <f t="shared" si="214"/>
        <v>42255.333252314813</v>
      </c>
      <c r="T2718" s="16">
        <f t="shared" si="215"/>
        <v>42285.333252314813</v>
      </c>
      <c r="U2718" s="20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2"/>
        <v>120</v>
      </c>
      <c r="P2719">
        <f t="shared" si="213"/>
        <v>92.39</v>
      </c>
      <c r="Q2719" s="12" t="s">
        <v>8315</v>
      </c>
      <c r="R2719" t="s">
        <v>8355</v>
      </c>
      <c r="S2719" s="16">
        <f t="shared" si="214"/>
        <v>41934.914918981485</v>
      </c>
      <c r="T2719" s="16">
        <f t="shared" si="215"/>
        <v>41979.956585648149</v>
      </c>
      <c r="U2719" s="20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2"/>
        <v>104</v>
      </c>
      <c r="P2720">
        <f t="shared" si="213"/>
        <v>125.98</v>
      </c>
      <c r="Q2720" s="12" t="s">
        <v>8315</v>
      </c>
      <c r="R2720" t="s">
        <v>8355</v>
      </c>
      <c r="S2720" s="16">
        <f t="shared" si="214"/>
        <v>42465.596585648149</v>
      </c>
      <c r="T2720" s="16">
        <f t="shared" si="215"/>
        <v>42493.958333333328</v>
      </c>
      <c r="U2720" s="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2"/>
        <v>109</v>
      </c>
      <c r="P2721">
        <f t="shared" si="213"/>
        <v>94.64</v>
      </c>
      <c r="Q2721" s="12" t="s">
        <v>8315</v>
      </c>
      <c r="R2721" t="s">
        <v>8355</v>
      </c>
      <c r="S2721" s="16">
        <f t="shared" si="214"/>
        <v>42418.031180555554</v>
      </c>
      <c r="T2721" s="16">
        <f t="shared" si="215"/>
        <v>42477.989513888882</v>
      </c>
      <c r="U2721" s="20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ref="O2722:O2785" si="217">ROUND(E2722/D2722 * 100,0)</f>
        <v>118</v>
      </c>
      <c r="P2722">
        <f t="shared" si="213"/>
        <v>170.7</v>
      </c>
      <c r="Q2722" s="12" t="s">
        <v>8315</v>
      </c>
      <c r="R2722" t="s">
        <v>8355</v>
      </c>
      <c r="S2722" s="16">
        <f t="shared" si="214"/>
        <v>42655.465891203698</v>
      </c>
      <c r="T2722" s="16">
        <f t="shared" si="215"/>
        <v>42685.507557870369</v>
      </c>
      <c r="U2722" s="20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7"/>
        <v>1462</v>
      </c>
      <c r="P2723">
        <f t="shared" si="213"/>
        <v>40.76</v>
      </c>
      <c r="Q2723" s="12" t="s">
        <v>8317</v>
      </c>
      <c r="R2723" t="s">
        <v>8347</v>
      </c>
      <c r="S2723" s="16">
        <f t="shared" si="214"/>
        <v>41493.543958333335</v>
      </c>
      <c r="T2723" s="16">
        <f t="shared" si="215"/>
        <v>41523.791666666664</v>
      </c>
      <c r="U2723" s="20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7"/>
        <v>253</v>
      </c>
      <c r="P2724">
        <f t="shared" si="213"/>
        <v>68.25</v>
      </c>
      <c r="Q2724" s="12" t="s">
        <v>8317</v>
      </c>
      <c r="R2724" t="s">
        <v>8347</v>
      </c>
      <c r="S2724" s="16">
        <f t="shared" si="214"/>
        <v>42704.857094907406</v>
      </c>
      <c r="T2724" s="16">
        <f t="shared" si="215"/>
        <v>42764.857094907406</v>
      </c>
      <c r="U2724" s="20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7"/>
        <v>140</v>
      </c>
      <c r="P2725">
        <f t="shared" si="213"/>
        <v>95.49</v>
      </c>
      <c r="Q2725" s="12" t="s">
        <v>8317</v>
      </c>
      <c r="R2725" t="s">
        <v>8347</v>
      </c>
      <c r="S2725" s="16">
        <f t="shared" si="214"/>
        <v>41944.83898148148</v>
      </c>
      <c r="T2725" s="16">
        <f t="shared" si="215"/>
        <v>42004.880648148144</v>
      </c>
      <c r="U2725" s="20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7"/>
        <v>297</v>
      </c>
      <c r="P2726">
        <f t="shared" si="213"/>
        <v>7.19</v>
      </c>
      <c r="Q2726" s="12" t="s">
        <v>8317</v>
      </c>
      <c r="R2726" t="s">
        <v>8347</v>
      </c>
      <c r="S2726" s="16">
        <f t="shared" si="214"/>
        <v>42199.32707175926</v>
      </c>
      <c r="T2726" s="16">
        <f t="shared" si="215"/>
        <v>42231.32707175926</v>
      </c>
      <c r="U2726" s="20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7"/>
        <v>145</v>
      </c>
      <c r="P2727">
        <f t="shared" si="213"/>
        <v>511.65</v>
      </c>
      <c r="Q2727" s="12" t="s">
        <v>8317</v>
      </c>
      <c r="R2727" t="s">
        <v>8347</v>
      </c>
      <c r="S2727" s="16">
        <f t="shared" si="214"/>
        <v>42745.744618055556</v>
      </c>
      <c r="T2727" s="16">
        <f t="shared" si="215"/>
        <v>42795.744618055556</v>
      </c>
      <c r="U2727" s="20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7"/>
        <v>106</v>
      </c>
      <c r="P2728">
        <f t="shared" si="213"/>
        <v>261.75</v>
      </c>
      <c r="Q2728" s="12" t="s">
        <v>8317</v>
      </c>
      <c r="R2728" t="s">
        <v>8347</v>
      </c>
      <c r="S2728" s="16">
        <f t="shared" si="214"/>
        <v>42452.579988425925</v>
      </c>
      <c r="T2728" s="16">
        <f t="shared" si="215"/>
        <v>42482.579988425925</v>
      </c>
      <c r="U2728" s="20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7"/>
        <v>493</v>
      </c>
      <c r="P2729">
        <f t="shared" si="213"/>
        <v>69.760000000000005</v>
      </c>
      <c r="Q2729" s="12" t="s">
        <v>8317</v>
      </c>
      <c r="R2729" t="s">
        <v>8347</v>
      </c>
      <c r="S2729" s="16">
        <f t="shared" si="214"/>
        <v>42198.676655092597</v>
      </c>
      <c r="T2729" s="16">
        <f t="shared" si="215"/>
        <v>42223.676655092597</v>
      </c>
      <c r="U2729" s="20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7"/>
        <v>202</v>
      </c>
      <c r="P2730">
        <f t="shared" si="213"/>
        <v>77.23</v>
      </c>
      <c r="Q2730" s="12" t="s">
        <v>8317</v>
      </c>
      <c r="R2730" t="s">
        <v>8347</v>
      </c>
      <c r="S2730" s="16">
        <f t="shared" si="214"/>
        <v>42333.59993055556</v>
      </c>
      <c r="T2730" s="16">
        <f t="shared" si="215"/>
        <v>42368.59993055556</v>
      </c>
      <c r="U2730" s="2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7"/>
        <v>104</v>
      </c>
      <c r="P2731">
        <f t="shared" si="213"/>
        <v>340.57</v>
      </c>
      <c r="Q2731" s="12" t="s">
        <v>8317</v>
      </c>
      <c r="R2731" t="s">
        <v>8347</v>
      </c>
      <c r="S2731" s="16">
        <f t="shared" si="214"/>
        <v>42095.240706018521</v>
      </c>
      <c r="T2731" s="16">
        <f t="shared" si="215"/>
        <v>42125.240706018521</v>
      </c>
      <c r="U2731" s="20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7"/>
        <v>170</v>
      </c>
      <c r="P2732">
        <f t="shared" si="213"/>
        <v>67.42</v>
      </c>
      <c r="Q2732" s="12" t="s">
        <v>8317</v>
      </c>
      <c r="R2732" t="s">
        <v>8347</v>
      </c>
      <c r="S2732" s="16">
        <f t="shared" si="214"/>
        <v>41351.541377314818</v>
      </c>
      <c r="T2732" s="16">
        <f t="shared" si="215"/>
        <v>41386.541377314818</v>
      </c>
      <c r="U2732" s="20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7"/>
        <v>104</v>
      </c>
      <c r="P2733">
        <f t="shared" si="213"/>
        <v>845.7</v>
      </c>
      <c r="Q2733" s="12" t="s">
        <v>8317</v>
      </c>
      <c r="R2733" t="s">
        <v>8347</v>
      </c>
      <c r="S2733" s="16">
        <f t="shared" si="214"/>
        <v>41872.525717592594</v>
      </c>
      <c r="T2733" s="16">
        <f t="shared" si="215"/>
        <v>41930.166666666664</v>
      </c>
      <c r="U2733" s="20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7"/>
        <v>118</v>
      </c>
      <c r="P2734">
        <f t="shared" si="213"/>
        <v>97.19</v>
      </c>
      <c r="Q2734" s="12" t="s">
        <v>8317</v>
      </c>
      <c r="R2734" t="s">
        <v>8347</v>
      </c>
      <c r="S2734" s="16">
        <f t="shared" si="214"/>
        <v>41389.808194444442</v>
      </c>
      <c r="T2734" s="16">
        <f t="shared" si="215"/>
        <v>41422</v>
      </c>
      <c r="U2734" s="20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7"/>
        <v>108</v>
      </c>
      <c r="P2735">
        <f t="shared" si="213"/>
        <v>451.84</v>
      </c>
      <c r="Q2735" s="12" t="s">
        <v>8317</v>
      </c>
      <c r="R2735" t="s">
        <v>8347</v>
      </c>
      <c r="S2735" s="16">
        <f t="shared" si="214"/>
        <v>42044.272847222222</v>
      </c>
      <c r="T2735" s="16">
        <f t="shared" si="215"/>
        <v>42104.231180555551</v>
      </c>
      <c r="U2735" s="20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7"/>
        <v>2260300</v>
      </c>
      <c r="P2736">
        <f t="shared" si="213"/>
        <v>138.66999999999999</v>
      </c>
      <c r="Q2736" s="12" t="s">
        <v>8317</v>
      </c>
      <c r="R2736" t="s">
        <v>8347</v>
      </c>
      <c r="S2736" s="16">
        <f t="shared" si="214"/>
        <v>42626.668888888889</v>
      </c>
      <c r="T2736" s="16">
        <f t="shared" si="215"/>
        <v>42656.915972222225</v>
      </c>
      <c r="U2736" s="20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7"/>
        <v>978</v>
      </c>
      <c r="P2737">
        <f t="shared" si="213"/>
        <v>21.64</v>
      </c>
      <c r="Q2737" s="12" t="s">
        <v>8317</v>
      </c>
      <c r="R2737" t="s">
        <v>8347</v>
      </c>
      <c r="S2737" s="16">
        <f t="shared" si="214"/>
        <v>41316.120949074073</v>
      </c>
      <c r="T2737" s="16">
        <f t="shared" si="215"/>
        <v>41346.833333333336</v>
      </c>
      <c r="U2737" s="20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7"/>
        <v>123</v>
      </c>
      <c r="P2738">
        <f t="shared" si="213"/>
        <v>169.52</v>
      </c>
      <c r="Q2738" s="12" t="s">
        <v>8317</v>
      </c>
      <c r="R2738" t="s">
        <v>8347</v>
      </c>
      <c r="S2738" s="16">
        <f t="shared" si="214"/>
        <v>41722.666354166664</v>
      </c>
      <c r="T2738" s="16">
        <f t="shared" si="215"/>
        <v>41752.666354166664</v>
      </c>
      <c r="U2738" s="20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7"/>
        <v>246</v>
      </c>
      <c r="P2739">
        <f t="shared" si="213"/>
        <v>161.88</v>
      </c>
      <c r="Q2739" s="12" t="s">
        <v>8317</v>
      </c>
      <c r="R2739" t="s">
        <v>8347</v>
      </c>
      <c r="S2739" s="16">
        <f t="shared" si="214"/>
        <v>41611.917673611111</v>
      </c>
      <c r="T2739" s="16">
        <f t="shared" si="215"/>
        <v>41654.791666666664</v>
      </c>
      <c r="U2739" s="20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7"/>
        <v>148</v>
      </c>
      <c r="P2740">
        <f t="shared" si="213"/>
        <v>493.13</v>
      </c>
      <c r="Q2740" s="12" t="s">
        <v>8317</v>
      </c>
      <c r="R2740" t="s">
        <v>8347</v>
      </c>
      <c r="S2740" s="16">
        <f t="shared" si="214"/>
        <v>42620.143564814818</v>
      </c>
      <c r="T2740" s="16">
        <f t="shared" si="215"/>
        <v>42680.143564814818</v>
      </c>
      <c r="U2740" s="2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7"/>
        <v>384</v>
      </c>
      <c r="P2741">
        <f t="shared" si="213"/>
        <v>22.12</v>
      </c>
      <c r="Q2741" s="12" t="s">
        <v>8317</v>
      </c>
      <c r="R2741" t="s">
        <v>8347</v>
      </c>
      <c r="S2741" s="16">
        <f t="shared" si="214"/>
        <v>41719.887928240743</v>
      </c>
      <c r="T2741" s="16">
        <f t="shared" si="215"/>
        <v>41764.887928240743</v>
      </c>
      <c r="U2741" s="20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7"/>
        <v>103</v>
      </c>
      <c r="P2742">
        <f t="shared" si="213"/>
        <v>18.239999999999998</v>
      </c>
      <c r="Q2742" s="12" t="s">
        <v>8317</v>
      </c>
      <c r="R2742" t="s">
        <v>8347</v>
      </c>
      <c r="S2742" s="16">
        <f t="shared" si="214"/>
        <v>42045.031851851847</v>
      </c>
      <c r="T2742" s="16">
        <f t="shared" si="215"/>
        <v>42074.99018518519</v>
      </c>
      <c r="U2742" s="20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7"/>
        <v>0</v>
      </c>
      <c r="P2743">
        <f t="shared" si="213"/>
        <v>8.75</v>
      </c>
      <c r="Q2743" s="12" t="s">
        <v>8320</v>
      </c>
      <c r="R2743" t="s">
        <v>8356</v>
      </c>
      <c r="S2743" s="16">
        <f t="shared" si="214"/>
        <v>41911.657430555555</v>
      </c>
      <c r="T2743" s="16">
        <f t="shared" si="215"/>
        <v>41932.088194444441</v>
      </c>
      <c r="U2743" s="20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7"/>
        <v>29</v>
      </c>
      <c r="P2744">
        <f t="shared" si="213"/>
        <v>40.61</v>
      </c>
      <c r="Q2744" s="12" t="s">
        <v>8320</v>
      </c>
      <c r="R2744" t="s">
        <v>8356</v>
      </c>
      <c r="S2744" s="16">
        <f t="shared" si="214"/>
        <v>41030.719756944447</v>
      </c>
      <c r="T2744" s="16">
        <f t="shared" si="215"/>
        <v>41044.719756944447</v>
      </c>
      <c r="U2744" s="20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7"/>
        <v>0</v>
      </c>
      <c r="P2745">
        <f t="shared" si="213"/>
        <v>0</v>
      </c>
      <c r="Q2745" s="12" t="s">
        <v>8320</v>
      </c>
      <c r="R2745" t="s">
        <v>8356</v>
      </c>
      <c r="S2745" s="16">
        <f t="shared" si="214"/>
        <v>42632.328784722224</v>
      </c>
      <c r="T2745" s="16">
        <f t="shared" si="215"/>
        <v>42662.328784722224</v>
      </c>
      <c r="U2745" s="20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7"/>
        <v>5</v>
      </c>
      <c r="P2746">
        <f t="shared" si="213"/>
        <v>37.950000000000003</v>
      </c>
      <c r="Q2746" s="12" t="s">
        <v>8320</v>
      </c>
      <c r="R2746" t="s">
        <v>8356</v>
      </c>
      <c r="S2746" s="16">
        <f t="shared" si="214"/>
        <v>40938.062476851854</v>
      </c>
      <c r="T2746" s="16">
        <f t="shared" si="215"/>
        <v>40968.062476851854</v>
      </c>
      <c r="U2746" s="20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7"/>
        <v>22</v>
      </c>
      <c r="P2747">
        <f t="shared" si="213"/>
        <v>35.729999999999997</v>
      </c>
      <c r="Q2747" s="12" t="s">
        <v>8320</v>
      </c>
      <c r="R2747" t="s">
        <v>8356</v>
      </c>
      <c r="S2747" s="16">
        <f t="shared" si="214"/>
        <v>41044.988055555557</v>
      </c>
      <c r="T2747" s="16">
        <f t="shared" si="215"/>
        <v>41104.988055555557</v>
      </c>
      <c r="U2747" s="20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7"/>
        <v>27</v>
      </c>
      <c r="P2748">
        <f t="shared" si="213"/>
        <v>42.16</v>
      </c>
      <c r="Q2748" s="12" t="s">
        <v>8320</v>
      </c>
      <c r="R2748" t="s">
        <v>8356</v>
      </c>
      <c r="S2748" s="16">
        <f t="shared" si="214"/>
        <v>41850.781377314815</v>
      </c>
      <c r="T2748" s="16">
        <f t="shared" si="215"/>
        <v>41880.781377314815</v>
      </c>
      <c r="U2748" s="20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7"/>
        <v>28</v>
      </c>
      <c r="P2749">
        <f t="shared" si="213"/>
        <v>35</v>
      </c>
      <c r="Q2749" s="12" t="s">
        <v>8320</v>
      </c>
      <c r="R2749" t="s">
        <v>8356</v>
      </c>
      <c r="S2749" s="16">
        <f t="shared" si="214"/>
        <v>41044.64811342593</v>
      </c>
      <c r="T2749" s="16">
        <f t="shared" si="215"/>
        <v>41076.131944444445</v>
      </c>
      <c r="U2749" s="20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7"/>
        <v>1</v>
      </c>
      <c r="P2750">
        <f t="shared" si="213"/>
        <v>13.25</v>
      </c>
      <c r="Q2750" s="12" t="s">
        <v>8320</v>
      </c>
      <c r="R2750" t="s">
        <v>8356</v>
      </c>
      <c r="S2750" s="16">
        <f t="shared" si="214"/>
        <v>42585.7106712963</v>
      </c>
      <c r="T2750" s="16">
        <f t="shared" si="215"/>
        <v>42615.7106712963</v>
      </c>
      <c r="U2750" s="2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7"/>
        <v>1</v>
      </c>
      <c r="P2751">
        <f t="shared" si="213"/>
        <v>55</v>
      </c>
      <c r="Q2751" s="12" t="s">
        <v>8320</v>
      </c>
      <c r="R2751" t="s">
        <v>8356</v>
      </c>
      <c r="S2751" s="16">
        <f t="shared" si="214"/>
        <v>42068.799039351856</v>
      </c>
      <c r="T2751" s="16">
        <f t="shared" si="215"/>
        <v>42098.757372685184</v>
      </c>
      <c r="U2751" s="20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7"/>
        <v>0</v>
      </c>
      <c r="P2752">
        <f t="shared" si="213"/>
        <v>0</v>
      </c>
      <c r="Q2752" s="12" t="s">
        <v>8320</v>
      </c>
      <c r="R2752" t="s">
        <v>8356</v>
      </c>
      <c r="S2752" s="16">
        <f t="shared" si="214"/>
        <v>41078.899826388886</v>
      </c>
      <c r="T2752" s="16">
        <f t="shared" si="215"/>
        <v>41090.833333333336</v>
      </c>
      <c r="U2752" s="20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7"/>
        <v>0</v>
      </c>
      <c r="P2753">
        <f t="shared" si="213"/>
        <v>0</v>
      </c>
      <c r="Q2753" s="12" t="s">
        <v>8320</v>
      </c>
      <c r="R2753" t="s">
        <v>8356</v>
      </c>
      <c r="S2753" s="16">
        <f t="shared" si="214"/>
        <v>41747.887060185189</v>
      </c>
      <c r="T2753" s="16">
        <f t="shared" si="215"/>
        <v>41807.887060185189</v>
      </c>
      <c r="U2753" s="20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7"/>
        <v>11</v>
      </c>
      <c r="P2754">
        <f t="shared" si="213"/>
        <v>39.29</v>
      </c>
      <c r="Q2754" s="12" t="s">
        <v>8320</v>
      </c>
      <c r="R2754" t="s">
        <v>8356</v>
      </c>
      <c r="S2754" s="16">
        <f t="shared" si="214"/>
        <v>40855.765092592592</v>
      </c>
      <c r="T2754" s="16">
        <f t="shared" si="215"/>
        <v>40895.765092592592</v>
      </c>
      <c r="U2754" s="20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7"/>
        <v>19</v>
      </c>
      <c r="P2755">
        <f t="shared" ref="P2755:P2818" si="218">IFERROR(ROUND(E2755/L2755, 2), 0)</f>
        <v>47.5</v>
      </c>
      <c r="Q2755" s="12" t="s">
        <v>8320</v>
      </c>
      <c r="R2755" t="s">
        <v>8356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  <c r="U2755" s="20">
        <f t="shared" ref="U2755:U2818" si="221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7"/>
        <v>0</v>
      </c>
      <c r="P2756">
        <f t="shared" si="218"/>
        <v>0</v>
      </c>
      <c r="Q2756" s="12" t="s">
        <v>8320</v>
      </c>
      <c r="R2756" t="s">
        <v>8356</v>
      </c>
      <c r="S2756" s="16">
        <f t="shared" si="219"/>
        <v>41863.636006944449</v>
      </c>
      <c r="T2756" s="16">
        <f t="shared" si="220"/>
        <v>41893.636006944449</v>
      </c>
      <c r="U2756" s="20">
        <f t="shared" si="221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7"/>
        <v>52</v>
      </c>
      <c r="P2757">
        <f t="shared" si="218"/>
        <v>17.329999999999998</v>
      </c>
      <c r="Q2757" s="12" t="s">
        <v>8320</v>
      </c>
      <c r="R2757" t="s">
        <v>8356</v>
      </c>
      <c r="S2757" s="16">
        <f t="shared" si="219"/>
        <v>42072.790821759263</v>
      </c>
      <c r="T2757" s="16">
        <f t="shared" si="220"/>
        <v>42102.790821759263</v>
      </c>
      <c r="U2757" s="20">
        <f t="shared" si="221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7"/>
        <v>10</v>
      </c>
      <c r="P2758">
        <f t="shared" si="218"/>
        <v>31.76</v>
      </c>
      <c r="Q2758" s="12" t="s">
        <v>8320</v>
      </c>
      <c r="R2758" t="s">
        <v>8356</v>
      </c>
      <c r="S2758" s="16">
        <f t="shared" si="219"/>
        <v>41620.90047453704</v>
      </c>
      <c r="T2758" s="16">
        <f t="shared" si="220"/>
        <v>41650.90047453704</v>
      </c>
      <c r="U2758" s="20">
        <f t="shared" si="221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7"/>
        <v>1</v>
      </c>
      <c r="P2759">
        <f t="shared" si="218"/>
        <v>5</v>
      </c>
      <c r="Q2759" s="12" t="s">
        <v>8320</v>
      </c>
      <c r="R2759" t="s">
        <v>8356</v>
      </c>
      <c r="S2759" s="16">
        <f t="shared" si="219"/>
        <v>42573.65662037037</v>
      </c>
      <c r="T2759" s="16">
        <f t="shared" si="220"/>
        <v>42588.65662037037</v>
      </c>
      <c r="U2759" s="20">
        <f t="shared" si="221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7"/>
        <v>12</v>
      </c>
      <c r="P2760">
        <f t="shared" si="218"/>
        <v>39</v>
      </c>
      <c r="Q2760" s="12" t="s">
        <v>8320</v>
      </c>
      <c r="R2760" t="s">
        <v>8356</v>
      </c>
      <c r="S2760" s="16">
        <f t="shared" si="219"/>
        <v>42639.441932870366</v>
      </c>
      <c r="T2760" s="16">
        <f t="shared" si="220"/>
        <v>42653.441932870366</v>
      </c>
      <c r="U2760" s="20">
        <f t="shared" si="221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7"/>
        <v>11</v>
      </c>
      <c r="P2761">
        <f t="shared" si="218"/>
        <v>52.5</v>
      </c>
      <c r="Q2761" s="12" t="s">
        <v>8320</v>
      </c>
      <c r="R2761" t="s">
        <v>8356</v>
      </c>
      <c r="S2761" s="16">
        <f t="shared" si="219"/>
        <v>42524.36650462963</v>
      </c>
      <c r="T2761" s="16">
        <f t="shared" si="220"/>
        <v>42567.36650462963</v>
      </c>
      <c r="U2761" s="20">
        <f t="shared" si="221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7"/>
        <v>0</v>
      </c>
      <c r="P2762">
        <f t="shared" si="218"/>
        <v>0</v>
      </c>
      <c r="Q2762" s="12" t="s">
        <v>8320</v>
      </c>
      <c r="R2762" t="s">
        <v>8356</v>
      </c>
      <c r="S2762" s="16">
        <f t="shared" si="219"/>
        <v>41415.461319444446</v>
      </c>
      <c r="T2762" s="16">
        <f t="shared" si="220"/>
        <v>41445.461319444446</v>
      </c>
      <c r="U2762" s="20">
        <f t="shared" si="221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7"/>
        <v>1</v>
      </c>
      <c r="P2763">
        <f t="shared" si="218"/>
        <v>9</v>
      </c>
      <c r="Q2763" s="12" t="s">
        <v>8320</v>
      </c>
      <c r="R2763" t="s">
        <v>8356</v>
      </c>
      <c r="S2763" s="16">
        <f t="shared" si="219"/>
        <v>41247.063576388886</v>
      </c>
      <c r="T2763" s="16">
        <f t="shared" si="220"/>
        <v>41277.063576388886</v>
      </c>
      <c r="U2763" s="20">
        <f t="shared" si="221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7"/>
        <v>1</v>
      </c>
      <c r="P2764">
        <f t="shared" si="218"/>
        <v>25</v>
      </c>
      <c r="Q2764" s="12" t="s">
        <v>8320</v>
      </c>
      <c r="R2764" t="s">
        <v>8356</v>
      </c>
      <c r="S2764" s="16">
        <f t="shared" si="219"/>
        <v>40927.036979166667</v>
      </c>
      <c r="T2764" s="16">
        <f t="shared" si="220"/>
        <v>40986.995312500003</v>
      </c>
      <c r="U2764" s="20">
        <f t="shared" si="221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7"/>
        <v>0</v>
      </c>
      <c r="P2765">
        <f t="shared" si="218"/>
        <v>30</v>
      </c>
      <c r="Q2765" s="12" t="s">
        <v>8320</v>
      </c>
      <c r="R2765" t="s">
        <v>8356</v>
      </c>
      <c r="S2765" s="16">
        <f t="shared" si="219"/>
        <v>41373.579675925925</v>
      </c>
      <c r="T2765" s="16">
        <f t="shared" si="220"/>
        <v>41418.579675925925</v>
      </c>
      <c r="U2765" s="20">
        <f t="shared" si="221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7"/>
        <v>1</v>
      </c>
      <c r="P2766">
        <f t="shared" si="218"/>
        <v>11.25</v>
      </c>
      <c r="Q2766" s="12" t="s">
        <v>8320</v>
      </c>
      <c r="R2766" t="s">
        <v>8356</v>
      </c>
      <c r="S2766" s="16">
        <f t="shared" si="219"/>
        <v>41030.292025462964</v>
      </c>
      <c r="T2766" s="16">
        <f t="shared" si="220"/>
        <v>41059.791666666664</v>
      </c>
      <c r="U2766" s="20">
        <f t="shared" si="221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7"/>
        <v>0</v>
      </c>
      <c r="P2767">
        <f t="shared" si="218"/>
        <v>0</v>
      </c>
      <c r="Q2767" s="12" t="s">
        <v>8320</v>
      </c>
      <c r="R2767" t="s">
        <v>8356</v>
      </c>
      <c r="S2767" s="16">
        <f t="shared" si="219"/>
        <v>41194.579027777778</v>
      </c>
      <c r="T2767" s="16">
        <f t="shared" si="220"/>
        <v>41210.579027777778</v>
      </c>
      <c r="U2767" s="20">
        <f t="shared" si="221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7"/>
        <v>2</v>
      </c>
      <c r="P2768">
        <f t="shared" si="218"/>
        <v>25</v>
      </c>
      <c r="Q2768" s="12" t="s">
        <v>8320</v>
      </c>
      <c r="R2768" t="s">
        <v>8356</v>
      </c>
      <c r="S2768" s="16">
        <f t="shared" si="219"/>
        <v>40736.668032407404</v>
      </c>
      <c r="T2768" s="16">
        <f t="shared" si="220"/>
        <v>40766.668032407404</v>
      </c>
      <c r="U2768" s="20">
        <f t="shared" si="221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7"/>
        <v>1</v>
      </c>
      <c r="P2769">
        <f t="shared" si="218"/>
        <v>11.33</v>
      </c>
      <c r="Q2769" s="12" t="s">
        <v>8320</v>
      </c>
      <c r="R2769" t="s">
        <v>8356</v>
      </c>
      <c r="S2769" s="16">
        <f t="shared" si="219"/>
        <v>42172.958912037036</v>
      </c>
      <c r="T2769" s="16">
        <f t="shared" si="220"/>
        <v>42232.958912037036</v>
      </c>
      <c r="U2769" s="20">
        <f t="shared" si="221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7"/>
        <v>14</v>
      </c>
      <c r="P2770">
        <f t="shared" si="218"/>
        <v>29.47</v>
      </c>
      <c r="Q2770" s="12" t="s">
        <v>8320</v>
      </c>
      <c r="R2770" t="s">
        <v>8356</v>
      </c>
      <c r="S2770" s="16">
        <f t="shared" si="219"/>
        <v>40967.614849537036</v>
      </c>
      <c r="T2770" s="16">
        <f t="shared" si="220"/>
        <v>40997.573182870372</v>
      </c>
      <c r="U2770" s="20">
        <f t="shared" si="221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7"/>
        <v>0</v>
      </c>
      <c r="P2771">
        <f t="shared" si="218"/>
        <v>1</v>
      </c>
      <c r="Q2771" s="12" t="s">
        <v>8320</v>
      </c>
      <c r="R2771" t="s">
        <v>8356</v>
      </c>
      <c r="S2771" s="16">
        <f t="shared" si="219"/>
        <v>41745.826273148145</v>
      </c>
      <c r="T2771" s="16">
        <f t="shared" si="220"/>
        <v>41795.826273148145</v>
      </c>
      <c r="U2771" s="20">
        <f t="shared" si="221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7"/>
        <v>10</v>
      </c>
      <c r="P2772">
        <f t="shared" si="218"/>
        <v>63.1</v>
      </c>
      <c r="Q2772" s="12" t="s">
        <v>8320</v>
      </c>
      <c r="R2772" t="s">
        <v>8356</v>
      </c>
      <c r="S2772" s="16">
        <f t="shared" si="219"/>
        <v>41686.705208333333</v>
      </c>
      <c r="T2772" s="16">
        <f t="shared" si="220"/>
        <v>41716.663541666669</v>
      </c>
      <c r="U2772" s="20">
        <f t="shared" si="221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7"/>
        <v>0</v>
      </c>
      <c r="P2773">
        <f t="shared" si="218"/>
        <v>0</v>
      </c>
      <c r="Q2773" s="12" t="s">
        <v>8320</v>
      </c>
      <c r="R2773" t="s">
        <v>8356</v>
      </c>
      <c r="S2773" s="16">
        <f t="shared" si="219"/>
        <v>41257.531712962962</v>
      </c>
      <c r="T2773" s="16">
        <f t="shared" si="220"/>
        <v>41306.708333333336</v>
      </c>
      <c r="U2773" s="20">
        <f t="shared" si="22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7"/>
        <v>0</v>
      </c>
      <c r="P2774">
        <f t="shared" si="218"/>
        <v>0</v>
      </c>
      <c r="Q2774" s="12" t="s">
        <v>8320</v>
      </c>
      <c r="R2774" t="s">
        <v>8356</v>
      </c>
      <c r="S2774" s="16">
        <f t="shared" si="219"/>
        <v>41537.869143518517</v>
      </c>
      <c r="T2774" s="16">
        <f t="shared" si="220"/>
        <v>41552.869143518517</v>
      </c>
      <c r="U2774" s="20">
        <f t="shared" si="22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7"/>
        <v>0</v>
      </c>
      <c r="P2775">
        <f t="shared" si="218"/>
        <v>1</v>
      </c>
      <c r="Q2775" s="12" t="s">
        <v>8320</v>
      </c>
      <c r="R2775" t="s">
        <v>8356</v>
      </c>
      <c r="S2775" s="16">
        <f t="shared" si="219"/>
        <v>42474.86482638889</v>
      </c>
      <c r="T2775" s="16">
        <f t="shared" si="220"/>
        <v>42484.86482638889</v>
      </c>
      <c r="U2775" s="20">
        <f t="shared" si="22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7"/>
        <v>14</v>
      </c>
      <c r="P2776">
        <f t="shared" si="218"/>
        <v>43.85</v>
      </c>
      <c r="Q2776" s="12" t="s">
        <v>8320</v>
      </c>
      <c r="R2776" t="s">
        <v>8356</v>
      </c>
      <c r="S2776" s="16">
        <f t="shared" si="219"/>
        <v>41311.126481481479</v>
      </c>
      <c r="T2776" s="16">
        <f t="shared" si="220"/>
        <v>41341.126481481479</v>
      </c>
      <c r="U2776" s="20">
        <f t="shared" si="22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7"/>
        <v>3</v>
      </c>
      <c r="P2777">
        <f t="shared" si="218"/>
        <v>75</v>
      </c>
      <c r="Q2777" s="12" t="s">
        <v>8320</v>
      </c>
      <c r="R2777" t="s">
        <v>8356</v>
      </c>
      <c r="S2777" s="16">
        <f t="shared" si="219"/>
        <v>40863.013356481482</v>
      </c>
      <c r="T2777" s="16">
        <f t="shared" si="220"/>
        <v>40893.013356481482</v>
      </c>
      <c r="U2777" s="20">
        <f t="shared" si="22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7"/>
        <v>8</v>
      </c>
      <c r="P2778">
        <f t="shared" si="218"/>
        <v>45.97</v>
      </c>
      <c r="Q2778" s="12" t="s">
        <v>8320</v>
      </c>
      <c r="R2778" t="s">
        <v>8356</v>
      </c>
      <c r="S2778" s="16">
        <f t="shared" si="219"/>
        <v>42136.297175925924</v>
      </c>
      <c r="T2778" s="16">
        <f t="shared" si="220"/>
        <v>42167.297175925924</v>
      </c>
      <c r="U2778" s="20">
        <f t="shared" si="22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7"/>
        <v>0</v>
      </c>
      <c r="P2779">
        <f t="shared" si="218"/>
        <v>10</v>
      </c>
      <c r="Q2779" s="12" t="s">
        <v>8320</v>
      </c>
      <c r="R2779" t="s">
        <v>8356</v>
      </c>
      <c r="S2779" s="16">
        <f t="shared" si="219"/>
        <v>42172.669027777782</v>
      </c>
      <c r="T2779" s="16">
        <f t="shared" si="220"/>
        <v>42202.669027777782</v>
      </c>
      <c r="U2779" s="20">
        <f t="shared" si="22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7"/>
        <v>26</v>
      </c>
      <c r="P2780">
        <f t="shared" si="218"/>
        <v>93.67</v>
      </c>
      <c r="Q2780" s="12" t="s">
        <v>8320</v>
      </c>
      <c r="R2780" t="s">
        <v>8356</v>
      </c>
      <c r="S2780" s="16">
        <f t="shared" si="219"/>
        <v>41846.978078703702</v>
      </c>
      <c r="T2780" s="16">
        <f t="shared" si="220"/>
        <v>41876.978078703702</v>
      </c>
      <c r="U2780" s="20">
        <f t="shared" si="22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7"/>
        <v>2</v>
      </c>
      <c r="P2781">
        <f t="shared" si="218"/>
        <v>53</v>
      </c>
      <c r="Q2781" s="12" t="s">
        <v>8320</v>
      </c>
      <c r="R2781" t="s">
        <v>8356</v>
      </c>
      <c r="S2781" s="16">
        <f t="shared" si="219"/>
        <v>42300.585891203707</v>
      </c>
      <c r="T2781" s="16">
        <f t="shared" si="220"/>
        <v>42330.627557870372</v>
      </c>
      <c r="U2781" s="20">
        <f t="shared" si="22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7"/>
        <v>0</v>
      </c>
      <c r="P2782">
        <f t="shared" si="218"/>
        <v>0</v>
      </c>
      <c r="Q2782" s="12" t="s">
        <v>8320</v>
      </c>
      <c r="R2782" t="s">
        <v>8356</v>
      </c>
      <c r="S2782" s="16">
        <f t="shared" si="219"/>
        <v>42774.447777777779</v>
      </c>
      <c r="T2782" s="16">
        <f t="shared" si="220"/>
        <v>42804.447777777779</v>
      </c>
      <c r="U2782" s="20">
        <f t="shared" si="22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7"/>
        <v>105</v>
      </c>
      <c r="P2783">
        <f t="shared" si="218"/>
        <v>47</v>
      </c>
      <c r="Q2783" s="12" t="s">
        <v>8315</v>
      </c>
      <c r="R2783" t="s">
        <v>8316</v>
      </c>
      <c r="S2783" s="16">
        <f t="shared" si="219"/>
        <v>42018.94159722222</v>
      </c>
      <c r="T2783" s="16">
        <f t="shared" si="220"/>
        <v>42047.291666666672</v>
      </c>
      <c r="U2783" s="20">
        <f t="shared" si="22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7"/>
        <v>120</v>
      </c>
      <c r="P2784">
        <f t="shared" si="218"/>
        <v>66.67</v>
      </c>
      <c r="Q2784" s="12" t="s">
        <v>8315</v>
      </c>
      <c r="R2784" t="s">
        <v>8316</v>
      </c>
      <c r="S2784" s="16">
        <f t="shared" si="219"/>
        <v>42026.924976851849</v>
      </c>
      <c r="T2784" s="16">
        <f t="shared" si="220"/>
        <v>42052.207638888889</v>
      </c>
      <c r="U2784" s="20">
        <f t="shared" si="22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7"/>
        <v>115</v>
      </c>
      <c r="P2785">
        <f t="shared" si="218"/>
        <v>18.77</v>
      </c>
      <c r="Q2785" s="12" t="s">
        <v>8315</v>
      </c>
      <c r="R2785" t="s">
        <v>8316</v>
      </c>
      <c r="S2785" s="16">
        <f t="shared" si="219"/>
        <v>42103.535254629634</v>
      </c>
      <c r="T2785" s="16">
        <f t="shared" si="220"/>
        <v>42117.535254629634</v>
      </c>
      <c r="U2785" s="20">
        <f t="shared" si="22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ref="O2786:O2849" si="222">ROUND(E2786/D2786 * 100,0)</f>
        <v>119</v>
      </c>
      <c r="P2786">
        <f t="shared" si="218"/>
        <v>66.11</v>
      </c>
      <c r="Q2786" s="12" t="s">
        <v>8315</v>
      </c>
      <c r="R2786" t="s">
        <v>8316</v>
      </c>
      <c r="S2786" s="16">
        <f t="shared" si="219"/>
        <v>41920.787534722222</v>
      </c>
      <c r="T2786" s="16">
        <f t="shared" si="220"/>
        <v>41941.787534722222</v>
      </c>
      <c r="U2786" s="20">
        <f t="shared" si="22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2"/>
        <v>105</v>
      </c>
      <c r="P2787">
        <f t="shared" si="218"/>
        <v>36.86</v>
      </c>
      <c r="Q2787" s="12" t="s">
        <v>8315</v>
      </c>
      <c r="R2787" t="s">
        <v>8316</v>
      </c>
      <c r="S2787" s="16">
        <f t="shared" si="219"/>
        <v>42558.189432870371</v>
      </c>
      <c r="T2787" s="16">
        <f t="shared" si="220"/>
        <v>42587.875</v>
      </c>
      <c r="U2787" s="20">
        <f t="shared" si="22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2"/>
        <v>118</v>
      </c>
      <c r="P2788">
        <f t="shared" si="218"/>
        <v>39.81</v>
      </c>
      <c r="Q2788" s="12" t="s">
        <v>8315</v>
      </c>
      <c r="R2788" t="s">
        <v>8316</v>
      </c>
      <c r="S2788" s="16">
        <f t="shared" si="219"/>
        <v>41815.569212962961</v>
      </c>
      <c r="T2788" s="16">
        <f t="shared" si="220"/>
        <v>41829.569212962961</v>
      </c>
      <c r="U2788" s="20">
        <f t="shared" si="22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2"/>
        <v>120</v>
      </c>
      <c r="P2789">
        <f t="shared" si="218"/>
        <v>31.5</v>
      </c>
      <c r="Q2789" s="12" t="s">
        <v>8315</v>
      </c>
      <c r="R2789" t="s">
        <v>8316</v>
      </c>
      <c r="S2789" s="16">
        <f t="shared" si="219"/>
        <v>41808.198518518519</v>
      </c>
      <c r="T2789" s="16">
        <f t="shared" si="220"/>
        <v>41838.198518518519</v>
      </c>
      <c r="U2789" s="20">
        <f t="shared" si="22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2"/>
        <v>103</v>
      </c>
      <c r="P2790">
        <f t="shared" si="218"/>
        <v>102.5</v>
      </c>
      <c r="Q2790" s="12" t="s">
        <v>8315</v>
      </c>
      <c r="R2790" t="s">
        <v>8316</v>
      </c>
      <c r="S2790" s="16">
        <f t="shared" si="219"/>
        <v>42550.701886574068</v>
      </c>
      <c r="T2790" s="16">
        <f t="shared" si="220"/>
        <v>42580.701886574068</v>
      </c>
      <c r="U2790" s="20">
        <f t="shared" si="22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2"/>
        <v>101</v>
      </c>
      <c r="P2791">
        <f t="shared" si="218"/>
        <v>126.46</v>
      </c>
      <c r="Q2791" s="12" t="s">
        <v>8315</v>
      </c>
      <c r="R2791" t="s">
        <v>8316</v>
      </c>
      <c r="S2791" s="16">
        <f t="shared" si="219"/>
        <v>42056.013124999998</v>
      </c>
      <c r="T2791" s="16">
        <f t="shared" si="220"/>
        <v>42075.166666666672</v>
      </c>
      <c r="U2791" s="20">
        <f t="shared" si="22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2"/>
        <v>105</v>
      </c>
      <c r="P2792">
        <f t="shared" si="218"/>
        <v>47.88</v>
      </c>
      <c r="Q2792" s="12" t="s">
        <v>8315</v>
      </c>
      <c r="R2792" t="s">
        <v>8316</v>
      </c>
      <c r="S2792" s="16">
        <f t="shared" si="219"/>
        <v>42016.938692129625</v>
      </c>
      <c r="T2792" s="16">
        <f t="shared" si="220"/>
        <v>42046.938692129625</v>
      </c>
      <c r="U2792" s="20">
        <f t="shared" si="22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2"/>
        <v>103</v>
      </c>
      <c r="P2793">
        <f t="shared" si="218"/>
        <v>73.209999999999994</v>
      </c>
      <c r="Q2793" s="12" t="s">
        <v>8315</v>
      </c>
      <c r="R2793" t="s">
        <v>8316</v>
      </c>
      <c r="S2793" s="16">
        <f t="shared" si="219"/>
        <v>42591.899988425925</v>
      </c>
      <c r="T2793" s="16">
        <f t="shared" si="220"/>
        <v>42622.166666666672</v>
      </c>
      <c r="U2793" s="20">
        <f t="shared" si="22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2"/>
        <v>108</v>
      </c>
      <c r="P2794">
        <f t="shared" si="218"/>
        <v>89.67</v>
      </c>
      <c r="Q2794" s="12" t="s">
        <v>8315</v>
      </c>
      <c r="R2794" t="s">
        <v>8316</v>
      </c>
      <c r="S2794" s="16">
        <f t="shared" si="219"/>
        <v>42183.231006944443</v>
      </c>
      <c r="T2794" s="16">
        <f t="shared" si="220"/>
        <v>42228.231006944443</v>
      </c>
      <c r="U2794" s="20">
        <f t="shared" si="22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2"/>
        <v>111</v>
      </c>
      <c r="P2795">
        <f t="shared" si="218"/>
        <v>151.46</v>
      </c>
      <c r="Q2795" s="12" t="s">
        <v>8315</v>
      </c>
      <c r="R2795" t="s">
        <v>8316</v>
      </c>
      <c r="S2795" s="16">
        <f t="shared" si="219"/>
        <v>42176.419039351851</v>
      </c>
      <c r="T2795" s="16">
        <f t="shared" si="220"/>
        <v>42206.419039351851</v>
      </c>
      <c r="U2795" s="20">
        <f t="shared" si="22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2"/>
        <v>150</v>
      </c>
      <c r="P2796">
        <f t="shared" si="218"/>
        <v>25</v>
      </c>
      <c r="Q2796" s="12" t="s">
        <v>8315</v>
      </c>
      <c r="R2796" t="s">
        <v>8316</v>
      </c>
      <c r="S2796" s="16">
        <f t="shared" si="219"/>
        <v>42416.691655092596</v>
      </c>
      <c r="T2796" s="16">
        <f t="shared" si="220"/>
        <v>42432.791666666672</v>
      </c>
      <c r="U2796" s="20">
        <f t="shared" si="22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2"/>
        <v>104</v>
      </c>
      <c r="P2797">
        <f t="shared" si="218"/>
        <v>36.5</v>
      </c>
      <c r="Q2797" s="12" t="s">
        <v>8315</v>
      </c>
      <c r="R2797" t="s">
        <v>8316</v>
      </c>
      <c r="S2797" s="16">
        <f t="shared" si="219"/>
        <v>41780.525937500002</v>
      </c>
      <c r="T2797" s="16">
        <f t="shared" si="220"/>
        <v>41796.958333333336</v>
      </c>
      <c r="U2797" s="20">
        <f t="shared" si="22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2"/>
        <v>116</v>
      </c>
      <c r="P2798">
        <f t="shared" si="218"/>
        <v>44</v>
      </c>
      <c r="Q2798" s="12" t="s">
        <v>8315</v>
      </c>
      <c r="R2798" t="s">
        <v>8316</v>
      </c>
      <c r="S2798" s="16">
        <f t="shared" si="219"/>
        <v>41795.528101851851</v>
      </c>
      <c r="T2798" s="16">
        <f t="shared" si="220"/>
        <v>41825.528101851851</v>
      </c>
      <c r="U2798" s="20">
        <f t="shared" si="22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2"/>
        <v>103</v>
      </c>
      <c r="P2799">
        <f t="shared" si="218"/>
        <v>87.36</v>
      </c>
      <c r="Q2799" s="12" t="s">
        <v>8315</v>
      </c>
      <c r="R2799" t="s">
        <v>8316</v>
      </c>
      <c r="S2799" s="16">
        <f t="shared" si="219"/>
        <v>41798.94027777778</v>
      </c>
      <c r="T2799" s="16">
        <f t="shared" si="220"/>
        <v>41828.94027777778</v>
      </c>
      <c r="U2799" s="20">
        <f t="shared" si="22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2"/>
        <v>101</v>
      </c>
      <c r="P2800">
        <f t="shared" si="218"/>
        <v>36.47</v>
      </c>
      <c r="Q2800" s="12" t="s">
        <v>8315</v>
      </c>
      <c r="R2800" t="s">
        <v>8316</v>
      </c>
      <c r="S2800" s="16">
        <f t="shared" si="219"/>
        <v>42201.675011574072</v>
      </c>
      <c r="T2800" s="16">
        <f t="shared" si="220"/>
        <v>42216.666666666672</v>
      </c>
      <c r="U2800" s="20">
        <f t="shared" si="22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2"/>
        <v>117</v>
      </c>
      <c r="P2801">
        <f t="shared" si="218"/>
        <v>44.86</v>
      </c>
      <c r="Q2801" s="12" t="s">
        <v>8315</v>
      </c>
      <c r="R2801" t="s">
        <v>8316</v>
      </c>
      <c r="S2801" s="16">
        <f t="shared" si="219"/>
        <v>42507.264699074076</v>
      </c>
      <c r="T2801" s="16">
        <f t="shared" si="220"/>
        <v>42538.666666666672</v>
      </c>
      <c r="U2801" s="20">
        <f t="shared" si="22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2"/>
        <v>133</v>
      </c>
      <c r="P2802">
        <f t="shared" si="218"/>
        <v>42.9</v>
      </c>
      <c r="Q2802" s="12" t="s">
        <v>8315</v>
      </c>
      <c r="R2802" t="s">
        <v>8316</v>
      </c>
      <c r="S2802" s="16">
        <f t="shared" si="219"/>
        <v>41948.552847222221</v>
      </c>
      <c r="T2802" s="16">
        <f t="shared" si="220"/>
        <v>42008.552847222221</v>
      </c>
      <c r="U2802" s="20">
        <f t="shared" si="22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2"/>
        <v>133</v>
      </c>
      <c r="P2803">
        <f t="shared" si="218"/>
        <v>51.23</v>
      </c>
      <c r="Q2803" s="12" t="s">
        <v>8315</v>
      </c>
      <c r="R2803" t="s">
        <v>8316</v>
      </c>
      <c r="S2803" s="16">
        <f t="shared" si="219"/>
        <v>41900.243159722224</v>
      </c>
      <c r="T2803" s="16">
        <f t="shared" si="220"/>
        <v>41922.458333333336</v>
      </c>
      <c r="U2803" s="20">
        <f t="shared" si="22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2"/>
        <v>102</v>
      </c>
      <c r="P2804">
        <f t="shared" si="218"/>
        <v>33.94</v>
      </c>
      <c r="Q2804" s="12" t="s">
        <v>8315</v>
      </c>
      <c r="R2804" t="s">
        <v>8316</v>
      </c>
      <c r="S2804" s="16">
        <f t="shared" si="219"/>
        <v>42192.64707175926</v>
      </c>
      <c r="T2804" s="16">
        <f t="shared" si="220"/>
        <v>42222.64707175926</v>
      </c>
      <c r="U2804" s="20">
        <f t="shared" si="22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2"/>
        <v>128</v>
      </c>
      <c r="P2805">
        <f t="shared" si="218"/>
        <v>90.74</v>
      </c>
      <c r="Q2805" s="12" t="s">
        <v>8315</v>
      </c>
      <c r="R2805" t="s">
        <v>8316</v>
      </c>
      <c r="S2805" s="16">
        <f t="shared" si="219"/>
        <v>42158.065694444449</v>
      </c>
      <c r="T2805" s="16">
        <f t="shared" si="220"/>
        <v>42201</v>
      </c>
      <c r="U2805" s="20">
        <f t="shared" si="22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2"/>
        <v>115</v>
      </c>
      <c r="P2806">
        <f t="shared" si="218"/>
        <v>50</v>
      </c>
      <c r="Q2806" s="12" t="s">
        <v>8315</v>
      </c>
      <c r="R2806" t="s">
        <v>8316</v>
      </c>
      <c r="S2806" s="16">
        <f t="shared" si="219"/>
        <v>41881.453587962962</v>
      </c>
      <c r="T2806" s="16">
        <f t="shared" si="220"/>
        <v>41911.453587962962</v>
      </c>
      <c r="U2806" s="20">
        <f t="shared" si="22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2"/>
        <v>110</v>
      </c>
      <c r="P2807">
        <f t="shared" si="218"/>
        <v>24.44</v>
      </c>
      <c r="Q2807" s="12" t="s">
        <v>8315</v>
      </c>
      <c r="R2807" t="s">
        <v>8316</v>
      </c>
      <c r="S2807" s="16">
        <f t="shared" si="219"/>
        <v>42213.505474537036</v>
      </c>
      <c r="T2807" s="16">
        <f t="shared" si="220"/>
        <v>42238.505474537036</v>
      </c>
      <c r="U2807" s="20">
        <f t="shared" si="22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2"/>
        <v>112</v>
      </c>
      <c r="P2808">
        <f t="shared" si="218"/>
        <v>44.25</v>
      </c>
      <c r="Q2808" s="12" t="s">
        <v>8315</v>
      </c>
      <c r="R2808" t="s">
        <v>8316</v>
      </c>
      <c r="S2808" s="16">
        <f t="shared" si="219"/>
        <v>42185.267245370371</v>
      </c>
      <c r="T2808" s="16">
        <f t="shared" si="220"/>
        <v>42221.458333333328</v>
      </c>
      <c r="U2808" s="20">
        <f t="shared" si="22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2"/>
        <v>126</v>
      </c>
      <c r="P2809">
        <f t="shared" si="218"/>
        <v>67.739999999999995</v>
      </c>
      <c r="Q2809" s="12" t="s">
        <v>8315</v>
      </c>
      <c r="R2809" t="s">
        <v>8316</v>
      </c>
      <c r="S2809" s="16">
        <f t="shared" si="219"/>
        <v>42154.873124999998</v>
      </c>
      <c r="T2809" s="16">
        <f t="shared" si="220"/>
        <v>42184.873124999998</v>
      </c>
      <c r="U2809" s="20">
        <f t="shared" si="22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2"/>
        <v>100</v>
      </c>
      <c r="P2810">
        <f t="shared" si="218"/>
        <v>65.38</v>
      </c>
      <c r="Q2810" s="12" t="s">
        <v>8315</v>
      </c>
      <c r="R2810" t="s">
        <v>8316</v>
      </c>
      <c r="S2810" s="16">
        <f t="shared" si="219"/>
        <v>42208.84646990741</v>
      </c>
      <c r="T2810" s="16">
        <f t="shared" si="220"/>
        <v>42238.84646990741</v>
      </c>
      <c r="U2810" s="20">
        <f t="shared" si="22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2"/>
        <v>102</v>
      </c>
      <c r="P2811">
        <f t="shared" si="218"/>
        <v>121.9</v>
      </c>
      <c r="Q2811" s="12" t="s">
        <v>8315</v>
      </c>
      <c r="R2811" t="s">
        <v>8316</v>
      </c>
      <c r="S2811" s="16">
        <f t="shared" si="219"/>
        <v>42451.496817129635</v>
      </c>
      <c r="T2811" s="16">
        <f t="shared" si="220"/>
        <v>42459.610416666663</v>
      </c>
      <c r="U2811" s="20">
        <f t="shared" si="22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2"/>
        <v>108</v>
      </c>
      <c r="P2812">
        <f t="shared" si="218"/>
        <v>47.46</v>
      </c>
      <c r="Q2812" s="12" t="s">
        <v>8315</v>
      </c>
      <c r="R2812" t="s">
        <v>8316</v>
      </c>
      <c r="S2812" s="16">
        <f t="shared" si="219"/>
        <v>41759.13962962963</v>
      </c>
      <c r="T2812" s="16">
        <f t="shared" si="220"/>
        <v>41791.165972222225</v>
      </c>
      <c r="U2812" s="20">
        <f t="shared" si="22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2"/>
        <v>100</v>
      </c>
      <c r="P2813">
        <f t="shared" si="218"/>
        <v>92.84</v>
      </c>
      <c r="Q2813" s="12" t="s">
        <v>8315</v>
      </c>
      <c r="R2813" t="s">
        <v>8316</v>
      </c>
      <c r="S2813" s="16">
        <f t="shared" si="219"/>
        <v>42028.496562500004</v>
      </c>
      <c r="T2813" s="16">
        <f t="shared" si="220"/>
        <v>42058.496562500004</v>
      </c>
      <c r="U2813" s="20">
        <f t="shared" si="22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2"/>
        <v>113</v>
      </c>
      <c r="P2814">
        <f t="shared" si="218"/>
        <v>68.25</v>
      </c>
      <c r="Q2814" s="12" t="s">
        <v>8315</v>
      </c>
      <c r="R2814" t="s">
        <v>8316</v>
      </c>
      <c r="S2814" s="16">
        <f t="shared" si="219"/>
        <v>42054.74418981481</v>
      </c>
      <c r="T2814" s="16">
        <f t="shared" si="220"/>
        <v>42100.166666666672</v>
      </c>
      <c r="U2814" s="20">
        <f t="shared" si="22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2"/>
        <v>128</v>
      </c>
      <c r="P2815">
        <f t="shared" si="218"/>
        <v>37.21</v>
      </c>
      <c r="Q2815" s="12" t="s">
        <v>8315</v>
      </c>
      <c r="R2815" t="s">
        <v>8316</v>
      </c>
      <c r="S2815" s="16">
        <f t="shared" si="219"/>
        <v>42693.742604166662</v>
      </c>
      <c r="T2815" s="16">
        <f t="shared" si="220"/>
        <v>42718.742604166662</v>
      </c>
      <c r="U2815" s="20">
        <f t="shared" si="22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2"/>
        <v>108</v>
      </c>
      <c r="P2816">
        <f t="shared" si="218"/>
        <v>25.25</v>
      </c>
      <c r="Q2816" s="12" t="s">
        <v>8315</v>
      </c>
      <c r="R2816" t="s">
        <v>8316</v>
      </c>
      <c r="S2816" s="16">
        <f t="shared" si="219"/>
        <v>42103.399479166663</v>
      </c>
      <c r="T2816" s="16">
        <f t="shared" si="220"/>
        <v>42133.399479166663</v>
      </c>
      <c r="U2816" s="20">
        <f t="shared" si="22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2"/>
        <v>242</v>
      </c>
      <c r="P2817">
        <f t="shared" si="218"/>
        <v>43.21</v>
      </c>
      <c r="Q2817" s="12" t="s">
        <v>8315</v>
      </c>
      <c r="R2817" t="s">
        <v>8316</v>
      </c>
      <c r="S2817" s="16">
        <f t="shared" si="219"/>
        <v>42559.776724537034</v>
      </c>
      <c r="T2817" s="16">
        <f t="shared" si="220"/>
        <v>42589.776724537034</v>
      </c>
      <c r="U2817" s="20">
        <f t="shared" si="22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22"/>
        <v>142</v>
      </c>
      <c r="P2818">
        <f t="shared" si="218"/>
        <v>25.13</v>
      </c>
      <c r="Q2818" s="12" t="s">
        <v>8315</v>
      </c>
      <c r="R2818" t="s">
        <v>8316</v>
      </c>
      <c r="S2818" s="16">
        <f t="shared" si="219"/>
        <v>42188.467499999999</v>
      </c>
      <c r="T2818" s="16">
        <f t="shared" si="220"/>
        <v>42218.666666666672</v>
      </c>
      <c r="U2818" s="20">
        <f t="shared" si="221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2"/>
        <v>130</v>
      </c>
      <c r="P2819">
        <f t="shared" ref="P2819:P2882" si="223">IFERROR(ROUND(E2819/L2819, 2), 0)</f>
        <v>23.64</v>
      </c>
      <c r="Q2819" s="12" t="s">
        <v>8315</v>
      </c>
      <c r="R2819" t="s">
        <v>8316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  <c r="U2819" s="20">
        <f t="shared" ref="U2819:U2882" si="226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2"/>
        <v>106</v>
      </c>
      <c r="P2820">
        <f t="shared" si="223"/>
        <v>103.95</v>
      </c>
      <c r="Q2820" s="12" t="s">
        <v>8315</v>
      </c>
      <c r="R2820" t="s">
        <v>8316</v>
      </c>
      <c r="S2820" s="16">
        <f t="shared" si="224"/>
        <v>42250.598217592589</v>
      </c>
      <c r="T2820" s="16">
        <f t="shared" si="225"/>
        <v>42270.598217592589</v>
      </c>
      <c r="U2820" s="20">
        <f t="shared" si="226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2"/>
        <v>105</v>
      </c>
      <c r="P2821">
        <f t="shared" si="223"/>
        <v>50.38</v>
      </c>
      <c r="Q2821" s="12" t="s">
        <v>8315</v>
      </c>
      <c r="R2821" t="s">
        <v>8316</v>
      </c>
      <c r="S2821" s="16">
        <f t="shared" si="224"/>
        <v>42139.525567129633</v>
      </c>
      <c r="T2821" s="16">
        <f t="shared" si="225"/>
        <v>42169.525567129633</v>
      </c>
      <c r="U2821" s="20">
        <f t="shared" si="226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2"/>
        <v>136</v>
      </c>
      <c r="P2822">
        <f t="shared" si="223"/>
        <v>13.6</v>
      </c>
      <c r="Q2822" s="12" t="s">
        <v>8315</v>
      </c>
      <c r="R2822" t="s">
        <v>8316</v>
      </c>
      <c r="S2822" s="16">
        <f t="shared" si="224"/>
        <v>42401.610983796301</v>
      </c>
      <c r="T2822" s="16">
        <f t="shared" si="225"/>
        <v>42426</v>
      </c>
      <c r="U2822" s="20">
        <f t="shared" si="226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2"/>
        <v>100</v>
      </c>
      <c r="P2823">
        <f t="shared" si="223"/>
        <v>28.57</v>
      </c>
      <c r="Q2823" s="12" t="s">
        <v>8315</v>
      </c>
      <c r="R2823" t="s">
        <v>8316</v>
      </c>
      <c r="S2823" s="16">
        <f t="shared" si="224"/>
        <v>41875.922858796301</v>
      </c>
      <c r="T2823" s="16">
        <f t="shared" si="225"/>
        <v>41905.922858796301</v>
      </c>
      <c r="U2823" s="20">
        <f t="shared" si="226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2"/>
        <v>100</v>
      </c>
      <c r="P2824">
        <f t="shared" si="223"/>
        <v>63.83</v>
      </c>
      <c r="Q2824" s="12" t="s">
        <v>8315</v>
      </c>
      <c r="R2824" t="s">
        <v>8316</v>
      </c>
      <c r="S2824" s="16">
        <f t="shared" si="224"/>
        <v>42060.683935185181</v>
      </c>
      <c r="T2824" s="16">
        <f t="shared" si="225"/>
        <v>42090.642268518524</v>
      </c>
      <c r="U2824" s="20">
        <f t="shared" si="226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2"/>
        <v>124</v>
      </c>
      <c r="P2825">
        <f t="shared" si="223"/>
        <v>8.86</v>
      </c>
      <c r="Q2825" s="12" t="s">
        <v>8315</v>
      </c>
      <c r="R2825" t="s">
        <v>8316</v>
      </c>
      <c r="S2825" s="16">
        <f t="shared" si="224"/>
        <v>42067.011643518519</v>
      </c>
      <c r="T2825" s="16">
        <f t="shared" si="225"/>
        <v>42094.957638888889</v>
      </c>
      <c r="U2825" s="20">
        <f t="shared" si="226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2"/>
        <v>117</v>
      </c>
      <c r="P2826">
        <f t="shared" si="223"/>
        <v>50.67</v>
      </c>
      <c r="Q2826" s="12" t="s">
        <v>8315</v>
      </c>
      <c r="R2826" t="s">
        <v>8316</v>
      </c>
      <c r="S2826" s="16">
        <f t="shared" si="224"/>
        <v>42136.270787037036</v>
      </c>
      <c r="T2826" s="16">
        <f t="shared" si="225"/>
        <v>42168.071527777778</v>
      </c>
      <c r="U2826" s="20">
        <f t="shared" si="226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2"/>
        <v>103</v>
      </c>
      <c r="P2827">
        <f t="shared" si="223"/>
        <v>60.78</v>
      </c>
      <c r="Q2827" s="12" t="s">
        <v>8315</v>
      </c>
      <c r="R2827" t="s">
        <v>8316</v>
      </c>
      <c r="S2827" s="16">
        <f t="shared" si="224"/>
        <v>42312.792662037042</v>
      </c>
      <c r="T2827" s="16">
        <f t="shared" si="225"/>
        <v>42342.792662037042</v>
      </c>
      <c r="U2827" s="20">
        <f t="shared" si="226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2"/>
        <v>108</v>
      </c>
      <c r="P2828">
        <f t="shared" si="223"/>
        <v>113.42</v>
      </c>
      <c r="Q2828" s="12" t="s">
        <v>8315</v>
      </c>
      <c r="R2828" t="s">
        <v>8316</v>
      </c>
      <c r="S2828" s="16">
        <f t="shared" si="224"/>
        <v>42171.034861111111</v>
      </c>
      <c r="T2828" s="16">
        <f t="shared" si="225"/>
        <v>42195.291666666672</v>
      </c>
      <c r="U2828" s="20">
        <f t="shared" si="226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2"/>
        <v>120</v>
      </c>
      <c r="P2829">
        <f t="shared" si="223"/>
        <v>104.57</v>
      </c>
      <c r="Q2829" s="12" t="s">
        <v>8315</v>
      </c>
      <c r="R2829" t="s">
        <v>8316</v>
      </c>
      <c r="S2829" s="16">
        <f t="shared" si="224"/>
        <v>42494.683634259258</v>
      </c>
      <c r="T2829" s="16">
        <f t="shared" si="225"/>
        <v>42524.6875</v>
      </c>
      <c r="U2829" s="20">
        <f t="shared" si="226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2"/>
        <v>100</v>
      </c>
      <c r="P2830">
        <f t="shared" si="223"/>
        <v>98.31</v>
      </c>
      <c r="Q2830" s="12" t="s">
        <v>8315</v>
      </c>
      <c r="R2830" t="s">
        <v>8316</v>
      </c>
      <c r="S2830" s="16">
        <f t="shared" si="224"/>
        <v>42254.264687499999</v>
      </c>
      <c r="T2830" s="16">
        <f t="shared" si="225"/>
        <v>42279.958333333328</v>
      </c>
      <c r="U2830" s="20">
        <f t="shared" si="226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2"/>
        <v>107</v>
      </c>
      <c r="P2831">
        <f t="shared" si="223"/>
        <v>35.04</v>
      </c>
      <c r="Q2831" s="12" t="s">
        <v>8315</v>
      </c>
      <c r="R2831" t="s">
        <v>8316</v>
      </c>
      <c r="S2831" s="16">
        <f t="shared" si="224"/>
        <v>42495.434236111112</v>
      </c>
      <c r="T2831" s="16">
        <f t="shared" si="225"/>
        <v>42523.434236111112</v>
      </c>
      <c r="U2831" s="20">
        <f t="shared" si="226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2"/>
        <v>100</v>
      </c>
      <c r="P2832">
        <f t="shared" si="223"/>
        <v>272.73</v>
      </c>
      <c r="Q2832" s="12" t="s">
        <v>8315</v>
      </c>
      <c r="R2832" t="s">
        <v>8316</v>
      </c>
      <c r="S2832" s="16">
        <f t="shared" si="224"/>
        <v>41758.839675925927</v>
      </c>
      <c r="T2832" s="16">
        <f t="shared" si="225"/>
        <v>41771.165972222225</v>
      </c>
      <c r="U2832" s="20">
        <f t="shared" si="226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2"/>
        <v>111</v>
      </c>
      <c r="P2833">
        <f t="shared" si="223"/>
        <v>63.85</v>
      </c>
      <c r="Q2833" s="12" t="s">
        <v>8315</v>
      </c>
      <c r="R2833" t="s">
        <v>8316</v>
      </c>
      <c r="S2833" s="16">
        <f t="shared" si="224"/>
        <v>42171.824884259258</v>
      </c>
      <c r="T2833" s="16">
        <f t="shared" si="225"/>
        <v>42201.824884259258</v>
      </c>
      <c r="U2833" s="20">
        <f t="shared" si="226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2"/>
        <v>115</v>
      </c>
      <c r="P2834">
        <f t="shared" si="223"/>
        <v>30.19</v>
      </c>
      <c r="Q2834" s="12" t="s">
        <v>8315</v>
      </c>
      <c r="R2834" t="s">
        <v>8316</v>
      </c>
      <c r="S2834" s="16">
        <f t="shared" si="224"/>
        <v>41938.709421296298</v>
      </c>
      <c r="T2834" s="16">
        <f t="shared" si="225"/>
        <v>41966.916666666672</v>
      </c>
      <c r="U2834" s="20">
        <f t="shared" si="226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2"/>
        <v>108</v>
      </c>
      <c r="P2835">
        <f t="shared" si="223"/>
        <v>83.51</v>
      </c>
      <c r="Q2835" s="12" t="s">
        <v>8315</v>
      </c>
      <c r="R2835" t="s">
        <v>8316</v>
      </c>
      <c r="S2835" s="16">
        <f t="shared" si="224"/>
        <v>42268.127696759257</v>
      </c>
      <c r="T2835" s="16">
        <f t="shared" si="225"/>
        <v>42288.083333333328</v>
      </c>
      <c r="U2835" s="20">
        <f t="shared" si="226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2"/>
        <v>170</v>
      </c>
      <c r="P2836">
        <f t="shared" si="223"/>
        <v>64.760000000000005</v>
      </c>
      <c r="Q2836" s="12" t="s">
        <v>8315</v>
      </c>
      <c r="R2836" t="s">
        <v>8316</v>
      </c>
      <c r="S2836" s="16">
        <f t="shared" si="224"/>
        <v>42019.959837962961</v>
      </c>
      <c r="T2836" s="16">
        <f t="shared" si="225"/>
        <v>42034.959837962961</v>
      </c>
      <c r="U2836" s="20">
        <f t="shared" si="226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2"/>
        <v>187</v>
      </c>
      <c r="P2837">
        <f t="shared" si="223"/>
        <v>20.12</v>
      </c>
      <c r="Q2837" s="12" t="s">
        <v>8315</v>
      </c>
      <c r="R2837" t="s">
        <v>8316</v>
      </c>
      <c r="S2837" s="16">
        <f t="shared" si="224"/>
        <v>42313.703900462962</v>
      </c>
      <c r="T2837" s="16">
        <f t="shared" si="225"/>
        <v>42343</v>
      </c>
      <c r="U2837" s="20">
        <f t="shared" si="226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2"/>
        <v>108</v>
      </c>
      <c r="P2838">
        <f t="shared" si="223"/>
        <v>44.09</v>
      </c>
      <c r="Q2838" s="12" t="s">
        <v>8315</v>
      </c>
      <c r="R2838" t="s">
        <v>8316</v>
      </c>
      <c r="S2838" s="16">
        <f t="shared" si="224"/>
        <v>42746.261782407411</v>
      </c>
      <c r="T2838" s="16">
        <f t="shared" si="225"/>
        <v>42784.207638888889</v>
      </c>
      <c r="U2838" s="20">
        <f t="shared" si="226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2"/>
        <v>100</v>
      </c>
      <c r="P2839">
        <f t="shared" si="223"/>
        <v>40.479999999999997</v>
      </c>
      <c r="Q2839" s="12" t="s">
        <v>8315</v>
      </c>
      <c r="R2839" t="s">
        <v>8316</v>
      </c>
      <c r="S2839" s="16">
        <f t="shared" si="224"/>
        <v>42307.908379629633</v>
      </c>
      <c r="T2839" s="16">
        <f t="shared" si="225"/>
        <v>42347.950046296297</v>
      </c>
      <c r="U2839" s="20">
        <f t="shared" si="226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2"/>
        <v>120</v>
      </c>
      <c r="P2840">
        <f t="shared" si="223"/>
        <v>44.54</v>
      </c>
      <c r="Q2840" s="12" t="s">
        <v>8315</v>
      </c>
      <c r="R2840" t="s">
        <v>8316</v>
      </c>
      <c r="S2840" s="16">
        <f t="shared" si="224"/>
        <v>41842.607592592591</v>
      </c>
      <c r="T2840" s="16">
        <f t="shared" si="225"/>
        <v>41864.916666666664</v>
      </c>
      <c r="U2840" s="20">
        <f t="shared" si="226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2"/>
        <v>111</v>
      </c>
      <c r="P2841">
        <f t="shared" si="223"/>
        <v>125.81</v>
      </c>
      <c r="Q2841" s="12" t="s">
        <v>8315</v>
      </c>
      <c r="R2841" t="s">
        <v>8316</v>
      </c>
      <c r="S2841" s="16">
        <f t="shared" si="224"/>
        <v>41853.240208333329</v>
      </c>
      <c r="T2841" s="16">
        <f t="shared" si="225"/>
        <v>41876.207638888889</v>
      </c>
      <c r="U2841" s="20">
        <f t="shared" si="226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2"/>
        <v>104</v>
      </c>
      <c r="P2842">
        <f t="shared" si="223"/>
        <v>19.7</v>
      </c>
      <c r="Q2842" s="12" t="s">
        <v>8315</v>
      </c>
      <c r="R2842" t="s">
        <v>8316</v>
      </c>
      <c r="S2842" s="16">
        <f t="shared" si="224"/>
        <v>42060.035636574074</v>
      </c>
      <c r="T2842" s="16">
        <f t="shared" si="225"/>
        <v>42081.708333333328</v>
      </c>
      <c r="U2842" s="20">
        <f t="shared" si="226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2"/>
        <v>1</v>
      </c>
      <c r="P2843">
        <f t="shared" si="223"/>
        <v>10</v>
      </c>
      <c r="Q2843" s="12" t="s">
        <v>8315</v>
      </c>
      <c r="R2843" t="s">
        <v>8316</v>
      </c>
      <c r="S2843" s="16">
        <f t="shared" si="224"/>
        <v>42291.739548611105</v>
      </c>
      <c r="T2843" s="16">
        <f t="shared" si="225"/>
        <v>42351.781215277777</v>
      </c>
      <c r="U2843" s="20">
        <f t="shared" si="226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IFERROR(ROUND(E2844/D2844 * 100,0), 0)</f>
        <v>0</v>
      </c>
      <c r="P2844">
        <f t="shared" si="223"/>
        <v>0</v>
      </c>
      <c r="Q2844" s="12" t="s">
        <v>8315</v>
      </c>
      <c r="R2844" t="s">
        <v>8316</v>
      </c>
      <c r="S2844" s="16">
        <f t="shared" si="224"/>
        <v>41784.952488425923</v>
      </c>
      <c r="T2844" s="16">
        <f t="shared" si="225"/>
        <v>41811.458333333336</v>
      </c>
      <c r="U2844" s="20">
        <f t="shared" si="226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IFERROR(ROUND(E2845/D2845 * 100,0), 0)</f>
        <v>0</v>
      </c>
      <c r="P2845">
        <f t="shared" si="223"/>
        <v>0</v>
      </c>
      <c r="Q2845" s="12" t="s">
        <v>8315</v>
      </c>
      <c r="R2845" t="s">
        <v>8316</v>
      </c>
      <c r="S2845" s="16">
        <f t="shared" si="224"/>
        <v>42492.737847222219</v>
      </c>
      <c r="T2845" s="16">
        <f t="shared" si="225"/>
        <v>42534.166666666672</v>
      </c>
      <c r="U2845" s="20">
        <f t="shared" si="226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2"/>
        <v>5</v>
      </c>
      <c r="P2846">
        <f t="shared" si="223"/>
        <v>30</v>
      </c>
      <c r="Q2846" s="12" t="s">
        <v>8315</v>
      </c>
      <c r="R2846" t="s">
        <v>8316</v>
      </c>
      <c r="S2846" s="16">
        <f t="shared" si="224"/>
        <v>42709.546064814815</v>
      </c>
      <c r="T2846" s="16">
        <f t="shared" si="225"/>
        <v>42739.546064814815</v>
      </c>
      <c r="U2846" s="20">
        <f t="shared" si="226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2"/>
        <v>32</v>
      </c>
      <c r="P2847">
        <f t="shared" si="223"/>
        <v>60.67</v>
      </c>
      <c r="Q2847" s="12" t="s">
        <v>8315</v>
      </c>
      <c r="R2847" t="s">
        <v>8316</v>
      </c>
      <c r="S2847" s="16">
        <f t="shared" si="224"/>
        <v>42103.016585648147</v>
      </c>
      <c r="T2847" s="16">
        <f t="shared" si="225"/>
        <v>42163.016585648147</v>
      </c>
      <c r="U2847" s="20">
        <f t="shared" si="226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2"/>
        <v>0</v>
      </c>
      <c r="P2848">
        <f t="shared" si="223"/>
        <v>0</v>
      </c>
      <c r="Q2848" s="12" t="s">
        <v>8315</v>
      </c>
      <c r="R2848" t="s">
        <v>8316</v>
      </c>
      <c r="S2848" s="16">
        <f t="shared" si="224"/>
        <v>42108.692060185189</v>
      </c>
      <c r="T2848" s="16">
        <f t="shared" si="225"/>
        <v>42153.692060185189</v>
      </c>
      <c r="U2848" s="20">
        <f t="shared" si="226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2"/>
        <v>0</v>
      </c>
      <c r="P2849">
        <f t="shared" si="223"/>
        <v>0</v>
      </c>
      <c r="Q2849" s="12" t="s">
        <v>8315</v>
      </c>
      <c r="R2849" t="s">
        <v>8316</v>
      </c>
      <c r="S2849" s="16">
        <f t="shared" si="224"/>
        <v>42453.806307870371</v>
      </c>
      <c r="T2849" s="16">
        <f t="shared" si="225"/>
        <v>42513.806307870371</v>
      </c>
      <c r="U2849" s="20">
        <f t="shared" si="226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ref="O2850:O2913" si="227">ROUND(E2850/D2850 * 100,0)</f>
        <v>0</v>
      </c>
      <c r="P2850">
        <f t="shared" si="223"/>
        <v>23.33</v>
      </c>
      <c r="Q2850" s="12" t="s">
        <v>8315</v>
      </c>
      <c r="R2850" t="s">
        <v>8316</v>
      </c>
      <c r="S2850" s="16">
        <f t="shared" si="224"/>
        <v>42123.648831018523</v>
      </c>
      <c r="T2850" s="16">
        <f t="shared" si="225"/>
        <v>42153.648831018523</v>
      </c>
      <c r="U2850" s="20">
        <f t="shared" si="226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7"/>
        <v>1</v>
      </c>
      <c r="P2851">
        <f t="shared" si="223"/>
        <v>5</v>
      </c>
      <c r="Q2851" s="12" t="s">
        <v>8315</v>
      </c>
      <c r="R2851" t="s">
        <v>8316</v>
      </c>
      <c r="S2851" s="16">
        <f t="shared" si="224"/>
        <v>42453.428240740745</v>
      </c>
      <c r="T2851" s="16">
        <f t="shared" si="225"/>
        <v>42483.428240740745</v>
      </c>
      <c r="U2851" s="20">
        <f t="shared" si="226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7"/>
        <v>4</v>
      </c>
      <c r="P2852">
        <f t="shared" si="223"/>
        <v>23.92</v>
      </c>
      <c r="Q2852" s="12" t="s">
        <v>8315</v>
      </c>
      <c r="R2852" t="s">
        <v>8316</v>
      </c>
      <c r="S2852" s="16">
        <f t="shared" si="224"/>
        <v>41858.007071759261</v>
      </c>
      <c r="T2852" s="16">
        <f t="shared" si="225"/>
        <v>41888.007071759261</v>
      </c>
      <c r="U2852" s="20">
        <f t="shared" si="226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7"/>
        <v>0</v>
      </c>
      <c r="P2853">
        <f t="shared" si="223"/>
        <v>0</v>
      </c>
      <c r="Q2853" s="12" t="s">
        <v>8315</v>
      </c>
      <c r="R2853" t="s">
        <v>8316</v>
      </c>
      <c r="S2853" s="16">
        <f t="shared" si="224"/>
        <v>42390.002650462964</v>
      </c>
      <c r="T2853" s="16">
        <f t="shared" si="225"/>
        <v>42398.970138888893</v>
      </c>
      <c r="U2853" s="20">
        <f t="shared" si="226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7"/>
        <v>2</v>
      </c>
      <c r="P2854">
        <f t="shared" si="223"/>
        <v>15.83</v>
      </c>
      <c r="Q2854" s="12" t="s">
        <v>8315</v>
      </c>
      <c r="R2854" t="s">
        <v>8316</v>
      </c>
      <c r="S2854" s="16">
        <f t="shared" si="224"/>
        <v>41781.045173611114</v>
      </c>
      <c r="T2854" s="16">
        <f t="shared" si="225"/>
        <v>41811.045173611114</v>
      </c>
      <c r="U2854" s="20">
        <f t="shared" si="226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7"/>
        <v>0</v>
      </c>
      <c r="P2855">
        <f t="shared" si="223"/>
        <v>0</v>
      </c>
      <c r="Q2855" s="12" t="s">
        <v>8315</v>
      </c>
      <c r="R2855" t="s">
        <v>8316</v>
      </c>
      <c r="S2855" s="16">
        <f t="shared" si="224"/>
        <v>41836.190937499996</v>
      </c>
      <c r="T2855" s="16">
        <f t="shared" si="225"/>
        <v>41896.190937499996</v>
      </c>
      <c r="U2855" s="20">
        <f t="shared" si="226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7"/>
        <v>42</v>
      </c>
      <c r="P2856">
        <f t="shared" si="223"/>
        <v>29.79</v>
      </c>
      <c r="Q2856" s="12" t="s">
        <v>8315</v>
      </c>
      <c r="R2856" t="s">
        <v>8316</v>
      </c>
      <c r="S2856" s="16">
        <f t="shared" si="224"/>
        <v>42111.71665509259</v>
      </c>
      <c r="T2856" s="16">
        <f t="shared" si="225"/>
        <v>42131.71665509259</v>
      </c>
      <c r="U2856" s="20">
        <f t="shared" si="226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7"/>
        <v>50</v>
      </c>
      <c r="P2857">
        <f t="shared" si="223"/>
        <v>60</v>
      </c>
      <c r="Q2857" s="12" t="s">
        <v>8315</v>
      </c>
      <c r="R2857" t="s">
        <v>8316</v>
      </c>
      <c r="S2857" s="16">
        <f t="shared" si="224"/>
        <v>42370.007766203707</v>
      </c>
      <c r="T2857" s="16">
        <f t="shared" si="225"/>
        <v>42398.981944444444</v>
      </c>
      <c r="U2857" s="20">
        <f t="shared" si="226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7"/>
        <v>5</v>
      </c>
      <c r="P2858">
        <f t="shared" si="223"/>
        <v>24.33</v>
      </c>
      <c r="Q2858" s="12" t="s">
        <v>8315</v>
      </c>
      <c r="R2858" t="s">
        <v>8316</v>
      </c>
      <c r="S2858" s="16">
        <f t="shared" si="224"/>
        <v>42165.037581018521</v>
      </c>
      <c r="T2858" s="16">
        <f t="shared" si="225"/>
        <v>42224.898611111115</v>
      </c>
      <c r="U2858" s="20">
        <f t="shared" si="226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7"/>
        <v>20</v>
      </c>
      <c r="P2859">
        <f t="shared" si="223"/>
        <v>500</v>
      </c>
      <c r="Q2859" s="12" t="s">
        <v>8315</v>
      </c>
      <c r="R2859" t="s">
        <v>8316</v>
      </c>
      <c r="S2859" s="16">
        <f t="shared" si="224"/>
        <v>42726.920081018514</v>
      </c>
      <c r="T2859" s="16">
        <f t="shared" si="225"/>
        <v>42786.75</v>
      </c>
      <c r="U2859" s="20">
        <f t="shared" si="226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7"/>
        <v>0</v>
      </c>
      <c r="P2860">
        <f t="shared" si="223"/>
        <v>0</v>
      </c>
      <c r="Q2860" s="12" t="s">
        <v>8315</v>
      </c>
      <c r="R2860" t="s">
        <v>8316</v>
      </c>
      <c r="S2860" s="16">
        <f t="shared" si="224"/>
        <v>41954.545081018514</v>
      </c>
      <c r="T2860" s="16">
        <f t="shared" si="225"/>
        <v>41978.477777777778</v>
      </c>
      <c r="U2860" s="20">
        <f t="shared" si="226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7"/>
        <v>2</v>
      </c>
      <c r="P2861">
        <f t="shared" si="223"/>
        <v>35</v>
      </c>
      <c r="Q2861" s="12" t="s">
        <v>8315</v>
      </c>
      <c r="R2861" t="s">
        <v>8316</v>
      </c>
      <c r="S2861" s="16">
        <f t="shared" si="224"/>
        <v>42233.362314814818</v>
      </c>
      <c r="T2861" s="16">
        <f t="shared" si="225"/>
        <v>42293.362314814818</v>
      </c>
      <c r="U2861" s="20">
        <f t="shared" si="226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7"/>
        <v>7</v>
      </c>
      <c r="P2862">
        <f t="shared" si="223"/>
        <v>29.56</v>
      </c>
      <c r="Q2862" s="12" t="s">
        <v>8315</v>
      </c>
      <c r="R2862" t="s">
        <v>8316</v>
      </c>
      <c r="S2862" s="16">
        <f t="shared" si="224"/>
        <v>42480.800648148142</v>
      </c>
      <c r="T2862" s="16">
        <f t="shared" si="225"/>
        <v>42540.800648148142</v>
      </c>
      <c r="U2862" s="20">
        <f t="shared" si="226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7"/>
        <v>32</v>
      </c>
      <c r="P2863">
        <f t="shared" si="223"/>
        <v>26.67</v>
      </c>
      <c r="Q2863" s="12" t="s">
        <v>8315</v>
      </c>
      <c r="R2863" t="s">
        <v>8316</v>
      </c>
      <c r="S2863" s="16">
        <f t="shared" si="224"/>
        <v>42257.590833333335</v>
      </c>
      <c r="T2863" s="16">
        <f t="shared" si="225"/>
        <v>42271.590833333335</v>
      </c>
      <c r="U2863" s="20">
        <f t="shared" si="226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7"/>
        <v>0</v>
      </c>
      <c r="P2864">
        <f t="shared" si="223"/>
        <v>18.329999999999998</v>
      </c>
      <c r="Q2864" s="12" t="s">
        <v>8315</v>
      </c>
      <c r="R2864" t="s">
        <v>8316</v>
      </c>
      <c r="S2864" s="16">
        <f t="shared" si="224"/>
        <v>41784.789687500001</v>
      </c>
      <c r="T2864" s="16">
        <f t="shared" si="225"/>
        <v>41814.789687500001</v>
      </c>
      <c r="U2864" s="20">
        <f t="shared" si="226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7"/>
        <v>0</v>
      </c>
      <c r="P2865">
        <f t="shared" si="223"/>
        <v>20</v>
      </c>
      <c r="Q2865" s="12" t="s">
        <v>8315</v>
      </c>
      <c r="R2865" t="s">
        <v>8316</v>
      </c>
      <c r="S2865" s="16">
        <f t="shared" si="224"/>
        <v>41831.675034722226</v>
      </c>
      <c r="T2865" s="16">
        <f t="shared" si="225"/>
        <v>41891.675034722226</v>
      </c>
      <c r="U2865" s="20">
        <f t="shared" si="226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7"/>
        <v>2</v>
      </c>
      <c r="P2866">
        <f t="shared" si="223"/>
        <v>13.33</v>
      </c>
      <c r="Q2866" s="12" t="s">
        <v>8315</v>
      </c>
      <c r="R2866" t="s">
        <v>8316</v>
      </c>
      <c r="S2866" s="16">
        <f t="shared" si="224"/>
        <v>42172.613506944443</v>
      </c>
      <c r="T2866" s="16">
        <f t="shared" si="225"/>
        <v>42202.554166666669</v>
      </c>
      <c r="U2866" s="20">
        <f t="shared" si="226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7"/>
        <v>0</v>
      </c>
      <c r="P2867">
        <f t="shared" si="223"/>
        <v>0</v>
      </c>
      <c r="Q2867" s="12" t="s">
        <v>8315</v>
      </c>
      <c r="R2867" t="s">
        <v>8316</v>
      </c>
      <c r="S2867" s="16">
        <f t="shared" si="224"/>
        <v>41950.114108796297</v>
      </c>
      <c r="T2867" s="16">
        <f t="shared" si="225"/>
        <v>42010.114108796297</v>
      </c>
      <c r="U2867" s="20">
        <f t="shared" si="226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7"/>
        <v>1</v>
      </c>
      <c r="P2868">
        <f t="shared" si="223"/>
        <v>22.5</v>
      </c>
      <c r="Q2868" s="12" t="s">
        <v>8315</v>
      </c>
      <c r="R2868" t="s">
        <v>8316</v>
      </c>
      <c r="S2868" s="16">
        <f t="shared" si="224"/>
        <v>42627.955104166671</v>
      </c>
      <c r="T2868" s="16">
        <f t="shared" si="225"/>
        <v>42657.916666666672</v>
      </c>
      <c r="U2868" s="20">
        <f t="shared" si="226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7"/>
        <v>20</v>
      </c>
      <c r="P2869">
        <f t="shared" si="223"/>
        <v>50.4</v>
      </c>
      <c r="Q2869" s="12" t="s">
        <v>8315</v>
      </c>
      <c r="R2869" t="s">
        <v>8316</v>
      </c>
      <c r="S2869" s="16">
        <f t="shared" si="224"/>
        <v>42531.195277777777</v>
      </c>
      <c r="T2869" s="16">
        <f t="shared" si="225"/>
        <v>42555.166666666672</v>
      </c>
      <c r="U2869" s="20">
        <f t="shared" si="226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7"/>
        <v>42</v>
      </c>
      <c r="P2870">
        <f t="shared" si="223"/>
        <v>105.03</v>
      </c>
      <c r="Q2870" s="12" t="s">
        <v>8315</v>
      </c>
      <c r="R2870" t="s">
        <v>8316</v>
      </c>
      <c r="S2870" s="16">
        <f t="shared" si="224"/>
        <v>42618.827013888891</v>
      </c>
      <c r="T2870" s="16">
        <f t="shared" si="225"/>
        <v>42648.827013888891</v>
      </c>
      <c r="U2870" s="20">
        <f t="shared" si="226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7"/>
        <v>1</v>
      </c>
      <c r="P2871">
        <f t="shared" si="223"/>
        <v>35.4</v>
      </c>
      <c r="Q2871" s="12" t="s">
        <v>8315</v>
      </c>
      <c r="R2871" t="s">
        <v>8316</v>
      </c>
      <c r="S2871" s="16">
        <f t="shared" si="224"/>
        <v>42540.593530092592</v>
      </c>
      <c r="T2871" s="16">
        <f t="shared" si="225"/>
        <v>42570.593530092592</v>
      </c>
      <c r="U2871" s="20">
        <f t="shared" si="226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7"/>
        <v>15</v>
      </c>
      <c r="P2872">
        <f t="shared" si="223"/>
        <v>83.33</v>
      </c>
      <c r="Q2872" s="12" t="s">
        <v>8315</v>
      </c>
      <c r="R2872" t="s">
        <v>8316</v>
      </c>
      <c r="S2872" s="16">
        <f t="shared" si="224"/>
        <v>41746.189409722225</v>
      </c>
      <c r="T2872" s="16">
        <f t="shared" si="225"/>
        <v>41776.189409722225</v>
      </c>
      <c r="U2872" s="20">
        <f t="shared" si="226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7"/>
        <v>5</v>
      </c>
      <c r="P2873">
        <f t="shared" si="223"/>
        <v>35.92</v>
      </c>
      <c r="Q2873" s="12" t="s">
        <v>8315</v>
      </c>
      <c r="R2873" t="s">
        <v>8316</v>
      </c>
      <c r="S2873" s="16">
        <f t="shared" si="224"/>
        <v>41974.738576388889</v>
      </c>
      <c r="T2873" s="16">
        <f t="shared" si="225"/>
        <v>41994.738576388889</v>
      </c>
      <c r="U2873" s="20">
        <f t="shared" si="226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7"/>
        <v>0</v>
      </c>
      <c r="P2874">
        <f t="shared" si="223"/>
        <v>0</v>
      </c>
      <c r="Q2874" s="12" t="s">
        <v>8315</v>
      </c>
      <c r="R2874" t="s">
        <v>8316</v>
      </c>
      <c r="S2874" s="16">
        <f t="shared" si="224"/>
        <v>42115.11618055556</v>
      </c>
      <c r="T2874" s="16">
        <f t="shared" si="225"/>
        <v>42175.11618055556</v>
      </c>
      <c r="U2874" s="20">
        <f t="shared" si="226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7"/>
        <v>38</v>
      </c>
      <c r="P2875">
        <f t="shared" si="223"/>
        <v>119.13</v>
      </c>
      <c r="Q2875" s="12" t="s">
        <v>8315</v>
      </c>
      <c r="R2875" t="s">
        <v>8316</v>
      </c>
      <c r="S2875" s="16">
        <f t="shared" si="224"/>
        <v>42002.817488425921</v>
      </c>
      <c r="T2875" s="16">
        <f t="shared" si="225"/>
        <v>42032.817488425921</v>
      </c>
      <c r="U2875" s="20">
        <f t="shared" si="226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7"/>
        <v>5</v>
      </c>
      <c r="P2876">
        <f t="shared" si="223"/>
        <v>90.33</v>
      </c>
      <c r="Q2876" s="12" t="s">
        <v>8315</v>
      </c>
      <c r="R2876" t="s">
        <v>8316</v>
      </c>
      <c r="S2876" s="16">
        <f t="shared" si="224"/>
        <v>42722.84474537037</v>
      </c>
      <c r="T2876" s="16">
        <f t="shared" si="225"/>
        <v>42752.84474537037</v>
      </c>
      <c r="U2876" s="20">
        <f t="shared" si="226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7"/>
        <v>0</v>
      </c>
      <c r="P2877">
        <f t="shared" si="223"/>
        <v>2.33</v>
      </c>
      <c r="Q2877" s="12" t="s">
        <v>8315</v>
      </c>
      <c r="R2877" t="s">
        <v>8316</v>
      </c>
      <c r="S2877" s="16">
        <f t="shared" si="224"/>
        <v>42465.128391203703</v>
      </c>
      <c r="T2877" s="16">
        <f t="shared" si="225"/>
        <v>42495.128391203703</v>
      </c>
      <c r="U2877" s="20">
        <f t="shared" si="226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7"/>
        <v>0</v>
      </c>
      <c r="P2878">
        <f t="shared" si="223"/>
        <v>0</v>
      </c>
      <c r="Q2878" s="12" t="s">
        <v>8315</v>
      </c>
      <c r="R2878" t="s">
        <v>8316</v>
      </c>
      <c r="S2878" s="16">
        <f t="shared" si="224"/>
        <v>42171.743969907402</v>
      </c>
      <c r="T2878" s="16">
        <f t="shared" si="225"/>
        <v>42201.743969907402</v>
      </c>
      <c r="U2878" s="20">
        <f t="shared" si="226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7"/>
        <v>11</v>
      </c>
      <c r="P2879">
        <f t="shared" si="223"/>
        <v>108.33</v>
      </c>
      <c r="Q2879" s="12" t="s">
        <v>8315</v>
      </c>
      <c r="R2879" t="s">
        <v>8316</v>
      </c>
      <c r="S2879" s="16">
        <f t="shared" si="224"/>
        <v>42672.955138888887</v>
      </c>
      <c r="T2879" s="16">
        <f t="shared" si="225"/>
        <v>42704.708333333328</v>
      </c>
      <c r="U2879" s="20">
        <f t="shared" si="226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7"/>
        <v>2</v>
      </c>
      <c r="P2880">
        <f t="shared" si="223"/>
        <v>15.75</v>
      </c>
      <c r="Q2880" s="12" t="s">
        <v>8315</v>
      </c>
      <c r="R2880" t="s">
        <v>8316</v>
      </c>
      <c r="S2880" s="16">
        <f t="shared" si="224"/>
        <v>42128.615682870368</v>
      </c>
      <c r="T2880" s="16">
        <f t="shared" si="225"/>
        <v>42188.615682870368</v>
      </c>
      <c r="U2880" s="20">
        <f t="shared" si="226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7"/>
        <v>0</v>
      </c>
      <c r="P2881">
        <f t="shared" si="223"/>
        <v>29</v>
      </c>
      <c r="Q2881" s="12" t="s">
        <v>8315</v>
      </c>
      <c r="R2881" t="s">
        <v>8316</v>
      </c>
      <c r="S2881" s="16">
        <f t="shared" si="224"/>
        <v>42359.725243055553</v>
      </c>
      <c r="T2881" s="16">
        <f t="shared" si="225"/>
        <v>42389.725243055553</v>
      </c>
      <c r="U2881" s="20">
        <f t="shared" si="226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7"/>
        <v>23</v>
      </c>
      <c r="P2882">
        <f t="shared" si="223"/>
        <v>96.55</v>
      </c>
      <c r="Q2882" s="12" t="s">
        <v>8315</v>
      </c>
      <c r="R2882" t="s">
        <v>8316</v>
      </c>
      <c r="S2882" s="16">
        <f t="shared" si="224"/>
        <v>42192.905694444446</v>
      </c>
      <c r="T2882" s="16">
        <f t="shared" si="225"/>
        <v>42236.711805555555</v>
      </c>
      <c r="U2882" s="20">
        <f t="shared" si="226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7"/>
        <v>0</v>
      </c>
      <c r="P2883">
        <f t="shared" ref="P2883:P2946" si="228">IFERROR(ROUND(E2883/L2883, 2), 0)</f>
        <v>0</v>
      </c>
      <c r="Q2883" s="12" t="s">
        <v>8315</v>
      </c>
      <c r="R2883" t="s">
        <v>8316</v>
      </c>
      <c r="S2883" s="16">
        <f t="shared" ref="S2883:S2946" si="229">(((J2883/60)/60)/24)+DATE(1970,1,1)</f>
        <v>41916.597638888888</v>
      </c>
      <c r="T2883" s="16">
        <f t="shared" ref="T2883:T2946" si="230">(((I2883/60)/60)/24)+DATE(1970,1,1)</f>
        <v>41976.639305555553</v>
      </c>
      <c r="U2883" s="20">
        <f t="shared" ref="U2883:U2946" si="23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7"/>
        <v>34</v>
      </c>
      <c r="P2884">
        <f t="shared" si="228"/>
        <v>63</v>
      </c>
      <c r="Q2884" s="12" t="s">
        <v>8315</v>
      </c>
      <c r="R2884" t="s">
        <v>8316</v>
      </c>
      <c r="S2884" s="16">
        <f t="shared" si="229"/>
        <v>42461.596273148149</v>
      </c>
      <c r="T2884" s="16">
        <f t="shared" si="230"/>
        <v>42491.596273148149</v>
      </c>
      <c r="U2884" s="20">
        <f t="shared" si="23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7"/>
        <v>19</v>
      </c>
      <c r="P2885">
        <f t="shared" si="228"/>
        <v>381.6</v>
      </c>
      <c r="Q2885" s="12" t="s">
        <v>8315</v>
      </c>
      <c r="R2885" t="s">
        <v>8316</v>
      </c>
      <c r="S2885" s="16">
        <f t="shared" si="229"/>
        <v>42370.90320601852</v>
      </c>
      <c r="T2885" s="16">
        <f t="shared" si="230"/>
        <v>42406.207638888889</v>
      </c>
      <c r="U2885" s="20">
        <f t="shared" si="23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7"/>
        <v>0</v>
      </c>
      <c r="P2886">
        <f t="shared" si="228"/>
        <v>46.25</v>
      </c>
      <c r="Q2886" s="12" t="s">
        <v>8315</v>
      </c>
      <c r="R2886" t="s">
        <v>8316</v>
      </c>
      <c r="S2886" s="16">
        <f t="shared" si="229"/>
        <v>41948.727256944447</v>
      </c>
      <c r="T2886" s="16">
        <f t="shared" si="230"/>
        <v>41978.727256944447</v>
      </c>
      <c r="U2886" s="20">
        <f t="shared" si="23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7"/>
        <v>33</v>
      </c>
      <c r="P2887">
        <f t="shared" si="228"/>
        <v>26</v>
      </c>
      <c r="Q2887" s="12" t="s">
        <v>8315</v>
      </c>
      <c r="R2887" t="s">
        <v>8316</v>
      </c>
      <c r="S2887" s="16">
        <f t="shared" si="229"/>
        <v>42047.07640046296</v>
      </c>
      <c r="T2887" s="16">
        <f t="shared" si="230"/>
        <v>42077.034733796296</v>
      </c>
      <c r="U2887" s="20">
        <f t="shared" si="23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7"/>
        <v>5</v>
      </c>
      <c r="P2888">
        <f t="shared" si="228"/>
        <v>10</v>
      </c>
      <c r="Q2888" s="12" t="s">
        <v>8315</v>
      </c>
      <c r="R2888" t="s">
        <v>8316</v>
      </c>
      <c r="S2888" s="16">
        <f t="shared" si="229"/>
        <v>42261.632916666669</v>
      </c>
      <c r="T2888" s="16">
        <f t="shared" si="230"/>
        <v>42266.165972222225</v>
      </c>
      <c r="U2888" s="20">
        <f t="shared" si="23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7"/>
        <v>0</v>
      </c>
      <c r="P2889">
        <f t="shared" si="228"/>
        <v>5</v>
      </c>
      <c r="Q2889" s="12" t="s">
        <v>8315</v>
      </c>
      <c r="R2889" t="s">
        <v>8316</v>
      </c>
      <c r="S2889" s="16">
        <f t="shared" si="229"/>
        <v>41985.427361111113</v>
      </c>
      <c r="T2889" s="16">
        <f t="shared" si="230"/>
        <v>42015.427361111113</v>
      </c>
      <c r="U2889" s="20">
        <f t="shared" si="23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7"/>
        <v>0</v>
      </c>
      <c r="P2890">
        <f t="shared" si="228"/>
        <v>0</v>
      </c>
      <c r="Q2890" s="12" t="s">
        <v>8315</v>
      </c>
      <c r="R2890" t="s">
        <v>8316</v>
      </c>
      <c r="S2890" s="16">
        <f t="shared" si="229"/>
        <v>41922.535185185188</v>
      </c>
      <c r="T2890" s="16">
        <f t="shared" si="230"/>
        <v>41930.207638888889</v>
      </c>
      <c r="U2890" s="20">
        <f t="shared" si="23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7"/>
        <v>38</v>
      </c>
      <c r="P2891">
        <f t="shared" si="228"/>
        <v>81.569999999999993</v>
      </c>
      <c r="Q2891" s="12" t="s">
        <v>8315</v>
      </c>
      <c r="R2891" t="s">
        <v>8316</v>
      </c>
      <c r="S2891" s="16">
        <f t="shared" si="229"/>
        <v>41850.863252314812</v>
      </c>
      <c r="T2891" s="16">
        <f t="shared" si="230"/>
        <v>41880.863252314812</v>
      </c>
      <c r="U2891" s="20">
        <f t="shared" si="23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7"/>
        <v>1</v>
      </c>
      <c r="P2892">
        <f t="shared" si="228"/>
        <v>7</v>
      </c>
      <c r="Q2892" s="12" t="s">
        <v>8315</v>
      </c>
      <c r="R2892" t="s">
        <v>8316</v>
      </c>
      <c r="S2892" s="16">
        <f t="shared" si="229"/>
        <v>41831.742962962962</v>
      </c>
      <c r="T2892" s="16">
        <f t="shared" si="230"/>
        <v>41860.125</v>
      </c>
      <c r="U2892" s="20">
        <f t="shared" si="23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7"/>
        <v>3</v>
      </c>
      <c r="P2893">
        <f t="shared" si="228"/>
        <v>27.3</v>
      </c>
      <c r="Q2893" s="12" t="s">
        <v>8315</v>
      </c>
      <c r="R2893" t="s">
        <v>8316</v>
      </c>
      <c r="S2893" s="16">
        <f t="shared" si="229"/>
        <v>42415.883425925931</v>
      </c>
      <c r="T2893" s="16">
        <f t="shared" si="230"/>
        <v>42475.84175925926</v>
      </c>
      <c r="U2893" s="20">
        <f t="shared" si="23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7"/>
        <v>9</v>
      </c>
      <c r="P2894">
        <f t="shared" si="228"/>
        <v>29.41</v>
      </c>
      <c r="Q2894" s="12" t="s">
        <v>8315</v>
      </c>
      <c r="R2894" t="s">
        <v>8316</v>
      </c>
      <c r="S2894" s="16">
        <f t="shared" si="229"/>
        <v>41869.714166666665</v>
      </c>
      <c r="T2894" s="16">
        <f t="shared" si="230"/>
        <v>41876.875</v>
      </c>
      <c r="U2894" s="20">
        <f t="shared" si="23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7"/>
        <v>1</v>
      </c>
      <c r="P2895">
        <f t="shared" si="228"/>
        <v>12.5</v>
      </c>
      <c r="Q2895" s="12" t="s">
        <v>8315</v>
      </c>
      <c r="R2895" t="s">
        <v>8316</v>
      </c>
      <c r="S2895" s="16">
        <f t="shared" si="229"/>
        <v>41953.773090277777</v>
      </c>
      <c r="T2895" s="16">
        <f t="shared" si="230"/>
        <v>42013.083333333328</v>
      </c>
      <c r="U2895" s="20">
        <f t="shared" si="23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7"/>
        <v>0</v>
      </c>
      <c r="P2896">
        <f t="shared" si="228"/>
        <v>0</v>
      </c>
      <c r="Q2896" s="12" t="s">
        <v>8315</v>
      </c>
      <c r="R2896" t="s">
        <v>8316</v>
      </c>
      <c r="S2896" s="16">
        <f t="shared" si="229"/>
        <v>42037.986284722225</v>
      </c>
      <c r="T2896" s="16">
        <f t="shared" si="230"/>
        <v>42097.944618055553</v>
      </c>
      <c r="U2896" s="20">
        <f t="shared" si="23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7"/>
        <v>5</v>
      </c>
      <c r="P2897">
        <f t="shared" si="228"/>
        <v>5.75</v>
      </c>
      <c r="Q2897" s="12" t="s">
        <v>8315</v>
      </c>
      <c r="R2897" t="s">
        <v>8316</v>
      </c>
      <c r="S2897" s="16">
        <f t="shared" si="229"/>
        <v>41811.555462962962</v>
      </c>
      <c r="T2897" s="16">
        <f t="shared" si="230"/>
        <v>41812.875</v>
      </c>
      <c r="U2897" s="20">
        <f t="shared" si="23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7"/>
        <v>21</v>
      </c>
      <c r="P2898">
        <f t="shared" si="228"/>
        <v>52.08</v>
      </c>
      <c r="Q2898" s="12" t="s">
        <v>8315</v>
      </c>
      <c r="R2898" t="s">
        <v>8316</v>
      </c>
      <c r="S2898" s="16">
        <f t="shared" si="229"/>
        <v>42701.908807870372</v>
      </c>
      <c r="T2898" s="16">
        <f t="shared" si="230"/>
        <v>42716.25</v>
      </c>
      <c r="U2898" s="20">
        <f t="shared" si="23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7"/>
        <v>5</v>
      </c>
      <c r="P2899">
        <f t="shared" si="228"/>
        <v>183.33</v>
      </c>
      <c r="Q2899" s="12" t="s">
        <v>8315</v>
      </c>
      <c r="R2899" t="s">
        <v>8316</v>
      </c>
      <c r="S2899" s="16">
        <f t="shared" si="229"/>
        <v>42258.646504629629</v>
      </c>
      <c r="T2899" s="16">
        <f t="shared" si="230"/>
        <v>42288.645196759258</v>
      </c>
      <c r="U2899" s="20">
        <f t="shared" si="23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7"/>
        <v>4</v>
      </c>
      <c r="P2900">
        <f t="shared" si="228"/>
        <v>26.33</v>
      </c>
      <c r="Q2900" s="12" t="s">
        <v>8315</v>
      </c>
      <c r="R2900" t="s">
        <v>8316</v>
      </c>
      <c r="S2900" s="16">
        <f t="shared" si="229"/>
        <v>42278.664965277778</v>
      </c>
      <c r="T2900" s="16">
        <f t="shared" si="230"/>
        <v>42308.664965277778</v>
      </c>
      <c r="U2900" s="20">
        <f t="shared" si="23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7"/>
        <v>0</v>
      </c>
      <c r="P2901">
        <f t="shared" si="228"/>
        <v>0</v>
      </c>
      <c r="Q2901" s="12" t="s">
        <v>8315</v>
      </c>
      <c r="R2901" t="s">
        <v>8316</v>
      </c>
      <c r="S2901" s="16">
        <f t="shared" si="229"/>
        <v>42515.078217592592</v>
      </c>
      <c r="T2901" s="16">
        <f t="shared" si="230"/>
        <v>42575.078217592592</v>
      </c>
      <c r="U2901" s="20">
        <f t="shared" si="23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7"/>
        <v>62</v>
      </c>
      <c r="P2902">
        <f t="shared" si="228"/>
        <v>486.43</v>
      </c>
      <c r="Q2902" s="12" t="s">
        <v>8315</v>
      </c>
      <c r="R2902" t="s">
        <v>8316</v>
      </c>
      <c r="S2902" s="16">
        <f t="shared" si="229"/>
        <v>41830.234166666669</v>
      </c>
      <c r="T2902" s="16">
        <f t="shared" si="230"/>
        <v>41860.234166666669</v>
      </c>
      <c r="U2902" s="20">
        <f t="shared" si="23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7"/>
        <v>1</v>
      </c>
      <c r="P2903">
        <f t="shared" si="228"/>
        <v>3</v>
      </c>
      <c r="Q2903" s="12" t="s">
        <v>8315</v>
      </c>
      <c r="R2903" t="s">
        <v>8316</v>
      </c>
      <c r="S2903" s="16">
        <f t="shared" si="229"/>
        <v>41982.904386574075</v>
      </c>
      <c r="T2903" s="16">
        <f t="shared" si="230"/>
        <v>42042.904386574075</v>
      </c>
      <c r="U2903" s="20">
        <f t="shared" si="23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7"/>
        <v>0</v>
      </c>
      <c r="P2904">
        <f t="shared" si="228"/>
        <v>25</v>
      </c>
      <c r="Q2904" s="12" t="s">
        <v>8315</v>
      </c>
      <c r="R2904" t="s">
        <v>8316</v>
      </c>
      <c r="S2904" s="16">
        <f t="shared" si="229"/>
        <v>42210.439768518518</v>
      </c>
      <c r="T2904" s="16">
        <f t="shared" si="230"/>
        <v>42240.439768518518</v>
      </c>
      <c r="U2904" s="20">
        <f t="shared" si="23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7"/>
        <v>1</v>
      </c>
      <c r="P2905">
        <f t="shared" si="228"/>
        <v>9.75</v>
      </c>
      <c r="Q2905" s="12" t="s">
        <v>8315</v>
      </c>
      <c r="R2905" t="s">
        <v>8316</v>
      </c>
      <c r="S2905" s="16">
        <f t="shared" si="229"/>
        <v>42196.166874999995</v>
      </c>
      <c r="T2905" s="16">
        <f t="shared" si="230"/>
        <v>42256.166874999995</v>
      </c>
      <c r="U2905" s="20">
        <f t="shared" si="23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7"/>
        <v>5</v>
      </c>
      <c r="P2906">
        <f t="shared" si="228"/>
        <v>18.75</v>
      </c>
      <c r="Q2906" s="12" t="s">
        <v>8315</v>
      </c>
      <c r="R2906" t="s">
        <v>8316</v>
      </c>
      <c r="S2906" s="16">
        <f t="shared" si="229"/>
        <v>41940.967951388891</v>
      </c>
      <c r="T2906" s="16">
        <f t="shared" si="230"/>
        <v>41952.5</v>
      </c>
      <c r="U2906" s="20">
        <f t="shared" si="23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7"/>
        <v>18</v>
      </c>
      <c r="P2907">
        <f t="shared" si="228"/>
        <v>36.590000000000003</v>
      </c>
      <c r="Q2907" s="12" t="s">
        <v>8315</v>
      </c>
      <c r="R2907" t="s">
        <v>8316</v>
      </c>
      <c r="S2907" s="16">
        <f t="shared" si="229"/>
        <v>42606.056863425925</v>
      </c>
      <c r="T2907" s="16">
        <f t="shared" si="230"/>
        <v>42620.056863425925</v>
      </c>
      <c r="U2907" s="20">
        <f t="shared" si="23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7"/>
        <v>9</v>
      </c>
      <c r="P2908">
        <f t="shared" si="228"/>
        <v>80.709999999999994</v>
      </c>
      <c r="Q2908" s="12" t="s">
        <v>8315</v>
      </c>
      <c r="R2908" t="s">
        <v>8316</v>
      </c>
      <c r="S2908" s="16">
        <f t="shared" si="229"/>
        <v>42199.648912037039</v>
      </c>
      <c r="T2908" s="16">
        <f t="shared" si="230"/>
        <v>42217.041666666672</v>
      </c>
      <c r="U2908" s="20">
        <f t="shared" si="23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7"/>
        <v>0</v>
      </c>
      <c r="P2909">
        <f t="shared" si="228"/>
        <v>1</v>
      </c>
      <c r="Q2909" s="12" t="s">
        <v>8315</v>
      </c>
      <c r="R2909" t="s">
        <v>8316</v>
      </c>
      <c r="S2909" s="16">
        <f t="shared" si="229"/>
        <v>42444.877743055549</v>
      </c>
      <c r="T2909" s="16">
        <f t="shared" si="230"/>
        <v>42504.877743055549</v>
      </c>
      <c r="U2909" s="20">
        <f t="shared" si="23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7"/>
        <v>3</v>
      </c>
      <c r="P2910">
        <f t="shared" si="228"/>
        <v>52.8</v>
      </c>
      <c r="Q2910" s="12" t="s">
        <v>8315</v>
      </c>
      <c r="R2910" t="s">
        <v>8316</v>
      </c>
      <c r="S2910" s="16">
        <f t="shared" si="229"/>
        <v>42499.731701388882</v>
      </c>
      <c r="T2910" s="16">
        <f t="shared" si="230"/>
        <v>42529.731701388882</v>
      </c>
      <c r="U2910" s="20">
        <f t="shared" si="23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7"/>
        <v>0</v>
      </c>
      <c r="P2911">
        <f t="shared" si="228"/>
        <v>20</v>
      </c>
      <c r="Q2911" s="12" t="s">
        <v>8315</v>
      </c>
      <c r="R2911" t="s">
        <v>8316</v>
      </c>
      <c r="S2911" s="16">
        <f t="shared" si="229"/>
        <v>41929.266215277778</v>
      </c>
      <c r="T2911" s="16">
        <f t="shared" si="230"/>
        <v>41968.823611111111</v>
      </c>
      <c r="U2911" s="20">
        <f t="shared" si="23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7"/>
        <v>0</v>
      </c>
      <c r="P2912">
        <f t="shared" si="228"/>
        <v>1</v>
      </c>
      <c r="Q2912" s="12" t="s">
        <v>8315</v>
      </c>
      <c r="R2912" t="s">
        <v>8316</v>
      </c>
      <c r="S2912" s="16">
        <f t="shared" si="229"/>
        <v>42107.841284722221</v>
      </c>
      <c r="T2912" s="16">
        <f t="shared" si="230"/>
        <v>42167.841284722221</v>
      </c>
      <c r="U2912" s="20">
        <f t="shared" si="23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7"/>
        <v>37</v>
      </c>
      <c r="P2913">
        <f t="shared" si="228"/>
        <v>46.93</v>
      </c>
      <c r="Q2913" s="12" t="s">
        <v>8315</v>
      </c>
      <c r="R2913" t="s">
        <v>8316</v>
      </c>
      <c r="S2913" s="16">
        <f t="shared" si="229"/>
        <v>42142.768819444449</v>
      </c>
      <c r="T2913" s="16">
        <f t="shared" si="230"/>
        <v>42182.768819444449</v>
      </c>
      <c r="U2913" s="20">
        <f t="shared" si="23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ref="O2914:O2977" si="232">ROUND(E2914/D2914 * 100,0)</f>
        <v>14</v>
      </c>
      <c r="P2914">
        <f t="shared" si="228"/>
        <v>78.08</v>
      </c>
      <c r="Q2914" s="12" t="s">
        <v>8315</v>
      </c>
      <c r="R2914" t="s">
        <v>8316</v>
      </c>
      <c r="S2914" s="16">
        <f t="shared" si="229"/>
        <v>42354.131643518514</v>
      </c>
      <c r="T2914" s="16">
        <f t="shared" si="230"/>
        <v>42384.131643518514</v>
      </c>
      <c r="U2914" s="20">
        <f t="shared" si="23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2"/>
        <v>0</v>
      </c>
      <c r="P2915">
        <f t="shared" si="228"/>
        <v>1</v>
      </c>
      <c r="Q2915" s="12" t="s">
        <v>8315</v>
      </c>
      <c r="R2915" t="s">
        <v>8316</v>
      </c>
      <c r="S2915" s="16">
        <f t="shared" si="229"/>
        <v>41828.922905092593</v>
      </c>
      <c r="T2915" s="16">
        <f t="shared" si="230"/>
        <v>41888.922905092593</v>
      </c>
      <c r="U2915" s="20">
        <f t="shared" si="23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2"/>
        <v>0</v>
      </c>
      <c r="P2916">
        <f t="shared" si="228"/>
        <v>1</v>
      </c>
      <c r="Q2916" s="12" t="s">
        <v>8315</v>
      </c>
      <c r="R2916" t="s">
        <v>8316</v>
      </c>
      <c r="S2916" s="16">
        <f t="shared" si="229"/>
        <v>42017.907337962963</v>
      </c>
      <c r="T2916" s="16">
        <f t="shared" si="230"/>
        <v>42077.865671296298</v>
      </c>
      <c r="U2916" s="20">
        <f t="shared" si="23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2"/>
        <v>61</v>
      </c>
      <c r="P2917">
        <f t="shared" si="228"/>
        <v>203.67</v>
      </c>
      <c r="Q2917" s="12" t="s">
        <v>8315</v>
      </c>
      <c r="R2917" t="s">
        <v>8316</v>
      </c>
      <c r="S2917" s="16">
        <f t="shared" si="229"/>
        <v>42415.398032407407</v>
      </c>
      <c r="T2917" s="16">
        <f t="shared" si="230"/>
        <v>42445.356365740736</v>
      </c>
      <c r="U2917" s="20">
        <f t="shared" si="23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2"/>
        <v>8</v>
      </c>
      <c r="P2918">
        <f t="shared" si="228"/>
        <v>20.71</v>
      </c>
      <c r="Q2918" s="12" t="s">
        <v>8315</v>
      </c>
      <c r="R2918" t="s">
        <v>8316</v>
      </c>
      <c r="S2918" s="16">
        <f t="shared" si="229"/>
        <v>41755.476724537039</v>
      </c>
      <c r="T2918" s="16">
        <f t="shared" si="230"/>
        <v>41778.476724537039</v>
      </c>
      <c r="U2918" s="20">
        <f t="shared" si="23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2"/>
        <v>22</v>
      </c>
      <c r="P2919">
        <f t="shared" si="228"/>
        <v>48.56</v>
      </c>
      <c r="Q2919" s="12" t="s">
        <v>8315</v>
      </c>
      <c r="R2919" t="s">
        <v>8316</v>
      </c>
      <c r="S2919" s="16">
        <f t="shared" si="229"/>
        <v>42245.234340277777</v>
      </c>
      <c r="T2919" s="16">
        <f t="shared" si="230"/>
        <v>42263.234340277777</v>
      </c>
      <c r="U2919" s="20">
        <f t="shared" si="23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2"/>
        <v>27</v>
      </c>
      <c r="P2920">
        <f t="shared" si="228"/>
        <v>68.099999999999994</v>
      </c>
      <c r="Q2920" s="12" t="s">
        <v>8315</v>
      </c>
      <c r="R2920" t="s">
        <v>8316</v>
      </c>
      <c r="S2920" s="16">
        <f t="shared" si="229"/>
        <v>42278.629710648151</v>
      </c>
      <c r="T2920" s="16">
        <f t="shared" si="230"/>
        <v>42306.629710648151</v>
      </c>
      <c r="U2920" s="20">
        <f t="shared" si="23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2"/>
        <v>9</v>
      </c>
      <c r="P2921">
        <f t="shared" si="228"/>
        <v>8.5</v>
      </c>
      <c r="Q2921" s="12" t="s">
        <v>8315</v>
      </c>
      <c r="R2921" t="s">
        <v>8316</v>
      </c>
      <c r="S2921" s="16">
        <f t="shared" si="229"/>
        <v>41826.61954861111</v>
      </c>
      <c r="T2921" s="16">
        <f t="shared" si="230"/>
        <v>41856.61954861111</v>
      </c>
      <c r="U2921" s="20">
        <f t="shared" si="23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2"/>
        <v>27</v>
      </c>
      <c r="P2922">
        <f t="shared" si="228"/>
        <v>51.62</v>
      </c>
      <c r="Q2922" s="12" t="s">
        <v>8315</v>
      </c>
      <c r="R2922" t="s">
        <v>8316</v>
      </c>
      <c r="S2922" s="16">
        <f t="shared" si="229"/>
        <v>42058.792476851857</v>
      </c>
      <c r="T2922" s="16">
        <f t="shared" si="230"/>
        <v>42088.750810185185</v>
      </c>
      <c r="U2922" s="20">
        <f t="shared" si="23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2"/>
        <v>129</v>
      </c>
      <c r="P2923">
        <f t="shared" si="228"/>
        <v>43</v>
      </c>
      <c r="Q2923" s="12" t="s">
        <v>8315</v>
      </c>
      <c r="R2923" t="s">
        <v>8357</v>
      </c>
      <c r="S2923" s="16">
        <f t="shared" si="229"/>
        <v>41877.886620370373</v>
      </c>
      <c r="T2923" s="16">
        <f t="shared" si="230"/>
        <v>41907.886620370373</v>
      </c>
      <c r="U2923" s="20">
        <f t="shared" si="23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2"/>
        <v>100</v>
      </c>
      <c r="P2924">
        <f t="shared" si="228"/>
        <v>83.33</v>
      </c>
      <c r="Q2924" s="12" t="s">
        <v>8315</v>
      </c>
      <c r="R2924" t="s">
        <v>8357</v>
      </c>
      <c r="S2924" s="16">
        <f t="shared" si="229"/>
        <v>42097.874155092592</v>
      </c>
      <c r="T2924" s="16">
        <f t="shared" si="230"/>
        <v>42142.874155092592</v>
      </c>
      <c r="U2924" s="20">
        <f t="shared" si="23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2"/>
        <v>100</v>
      </c>
      <c r="P2925">
        <f t="shared" si="228"/>
        <v>30</v>
      </c>
      <c r="Q2925" s="12" t="s">
        <v>8315</v>
      </c>
      <c r="R2925" t="s">
        <v>8357</v>
      </c>
      <c r="S2925" s="16">
        <f t="shared" si="229"/>
        <v>42013.15253472222</v>
      </c>
      <c r="T2925" s="16">
        <f t="shared" si="230"/>
        <v>42028.125</v>
      </c>
      <c r="U2925" s="20">
        <f t="shared" si="23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2"/>
        <v>103</v>
      </c>
      <c r="P2926">
        <f t="shared" si="228"/>
        <v>175.51</v>
      </c>
      <c r="Q2926" s="12" t="s">
        <v>8315</v>
      </c>
      <c r="R2926" t="s">
        <v>8357</v>
      </c>
      <c r="S2926" s="16">
        <f t="shared" si="229"/>
        <v>42103.556828703702</v>
      </c>
      <c r="T2926" s="16">
        <f t="shared" si="230"/>
        <v>42133.165972222225</v>
      </c>
      <c r="U2926" s="20">
        <f t="shared" si="23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2"/>
        <v>102</v>
      </c>
      <c r="P2927">
        <f t="shared" si="228"/>
        <v>231.66</v>
      </c>
      <c r="Q2927" s="12" t="s">
        <v>8315</v>
      </c>
      <c r="R2927" t="s">
        <v>8357</v>
      </c>
      <c r="S2927" s="16">
        <f t="shared" si="229"/>
        <v>41863.584120370368</v>
      </c>
      <c r="T2927" s="16">
        <f t="shared" si="230"/>
        <v>41893.584120370368</v>
      </c>
      <c r="U2927" s="20">
        <f t="shared" si="23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2"/>
        <v>125</v>
      </c>
      <c r="P2928">
        <f t="shared" si="228"/>
        <v>75</v>
      </c>
      <c r="Q2928" s="12" t="s">
        <v>8315</v>
      </c>
      <c r="R2928" t="s">
        <v>8357</v>
      </c>
      <c r="S2928" s="16">
        <f t="shared" si="229"/>
        <v>42044.765960648147</v>
      </c>
      <c r="T2928" s="16">
        <f t="shared" si="230"/>
        <v>42058.765960648147</v>
      </c>
      <c r="U2928" s="20">
        <f t="shared" si="23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2"/>
        <v>131</v>
      </c>
      <c r="P2929">
        <f t="shared" si="228"/>
        <v>112.14</v>
      </c>
      <c r="Q2929" s="12" t="s">
        <v>8315</v>
      </c>
      <c r="R2929" t="s">
        <v>8357</v>
      </c>
      <c r="S2929" s="16">
        <f t="shared" si="229"/>
        <v>41806.669317129628</v>
      </c>
      <c r="T2929" s="16">
        <f t="shared" si="230"/>
        <v>41835.208333333336</v>
      </c>
      <c r="U2929" s="20">
        <f t="shared" si="23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2"/>
        <v>100</v>
      </c>
      <c r="P2930">
        <f t="shared" si="228"/>
        <v>41.67</v>
      </c>
      <c r="Q2930" s="12" t="s">
        <v>8315</v>
      </c>
      <c r="R2930" t="s">
        <v>8357</v>
      </c>
      <c r="S2930" s="16">
        <f t="shared" si="229"/>
        <v>42403.998217592598</v>
      </c>
      <c r="T2930" s="16">
        <f t="shared" si="230"/>
        <v>42433.998217592598</v>
      </c>
      <c r="U2930" s="20">
        <f t="shared" si="23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2"/>
        <v>102</v>
      </c>
      <c r="P2931">
        <f t="shared" si="228"/>
        <v>255.17</v>
      </c>
      <c r="Q2931" s="12" t="s">
        <v>8315</v>
      </c>
      <c r="R2931" t="s">
        <v>8357</v>
      </c>
      <c r="S2931" s="16">
        <f t="shared" si="229"/>
        <v>41754.564328703702</v>
      </c>
      <c r="T2931" s="16">
        <f t="shared" si="230"/>
        <v>41784.564328703702</v>
      </c>
      <c r="U2931" s="20">
        <f t="shared" si="23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2"/>
        <v>101</v>
      </c>
      <c r="P2932">
        <f t="shared" si="228"/>
        <v>162.77000000000001</v>
      </c>
      <c r="Q2932" s="12" t="s">
        <v>8315</v>
      </c>
      <c r="R2932" t="s">
        <v>8357</v>
      </c>
      <c r="S2932" s="16">
        <f t="shared" si="229"/>
        <v>42101.584074074075</v>
      </c>
      <c r="T2932" s="16">
        <f t="shared" si="230"/>
        <v>42131.584074074075</v>
      </c>
      <c r="U2932" s="20">
        <f t="shared" si="23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2"/>
        <v>106</v>
      </c>
      <c r="P2933">
        <f t="shared" si="228"/>
        <v>88.33</v>
      </c>
      <c r="Q2933" s="12" t="s">
        <v>8315</v>
      </c>
      <c r="R2933" t="s">
        <v>8357</v>
      </c>
      <c r="S2933" s="16">
        <f t="shared" si="229"/>
        <v>41872.291238425925</v>
      </c>
      <c r="T2933" s="16">
        <f t="shared" si="230"/>
        <v>41897.255555555559</v>
      </c>
      <c r="U2933" s="20">
        <f t="shared" si="23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2"/>
        <v>105</v>
      </c>
      <c r="P2934">
        <f t="shared" si="228"/>
        <v>85.74</v>
      </c>
      <c r="Q2934" s="12" t="s">
        <v>8315</v>
      </c>
      <c r="R2934" t="s">
        <v>8357</v>
      </c>
      <c r="S2934" s="16">
        <f t="shared" si="229"/>
        <v>42025.164780092593</v>
      </c>
      <c r="T2934" s="16">
        <f t="shared" si="230"/>
        <v>42056.458333333328</v>
      </c>
      <c r="U2934" s="20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2"/>
        <v>103</v>
      </c>
      <c r="P2935">
        <f t="shared" si="228"/>
        <v>47.57</v>
      </c>
      <c r="Q2935" s="12" t="s">
        <v>8315</v>
      </c>
      <c r="R2935" t="s">
        <v>8357</v>
      </c>
      <c r="S2935" s="16">
        <f t="shared" si="229"/>
        <v>42495.956631944442</v>
      </c>
      <c r="T2935" s="16">
        <f t="shared" si="230"/>
        <v>42525.956631944442</v>
      </c>
      <c r="U2935" s="20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2"/>
        <v>108</v>
      </c>
      <c r="P2936">
        <f t="shared" si="228"/>
        <v>72.97</v>
      </c>
      <c r="Q2936" s="12" t="s">
        <v>8315</v>
      </c>
      <c r="R2936" t="s">
        <v>8357</v>
      </c>
      <c r="S2936" s="16">
        <f t="shared" si="229"/>
        <v>41775.636157407411</v>
      </c>
      <c r="T2936" s="16">
        <f t="shared" si="230"/>
        <v>41805.636157407411</v>
      </c>
      <c r="U2936" s="20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2"/>
        <v>101</v>
      </c>
      <c r="P2937">
        <f t="shared" si="228"/>
        <v>90.54</v>
      </c>
      <c r="Q2937" s="12" t="s">
        <v>8315</v>
      </c>
      <c r="R2937" t="s">
        <v>8357</v>
      </c>
      <c r="S2937" s="16">
        <f t="shared" si="229"/>
        <v>42553.583425925928</v>
      </c>
      <c r="T2937" s="16">
        <f t="shared" si="230"/>
        <v>42611.708333333328</v>
      </c>
      <c r="U2937" s="20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2"/>
        <v>128</v>
      </c>
      <c r="P2938">
        <f t="shared" si="228"/>
        <v>37.65</v>
      </c>
      <c r="Q2938" s="12" t="s">
        <v>8315</v>
      </c>
      <c r="R2938" t="s">
        <v>8357</v>
      </c>
      <c r="S2938" s="16">
        <f t="shared" si="229"/>
        <v>41912.650729166664</v>
      </c>
      <c r="T2938" s="16">
        <f t="shared" si="230"/>
        <v>41925.207638888889</v>
      </c>
      <c r="U2938" s="20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2"/>
        <v>133</v>
      </c>
      <c r="P2939">
        <f t="shared" si="228"/>
        <v>36.36</v>
      </c>
      <c r="Q2939" s="12" t="s">
        <v>8315</v>
      </c>
      <c r="R2939" t="s">
        <v>8357</v>
      </c>
      <c r="S2939" s="16">
        <f t="shared" si="229"/>
        <v>41803.457326388889</v>
      </c>
      <c r="T2939" s="16">
        <f t="shared" si="230"/>
        <v>41833.457326388889</v>
      </c>
      <c r="U2939" s="20">
        <f t="shared" si="23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2"/>
        <v>101</v>
      </c>
      <c r="P2940">
        <f t="shared" si="228"/>
        <v>126.72</v>
      </c>
      <c r="Q2940" s="12" t="s">
        <v>8315</v>
      </c>
      <c r="R2940" t="s">
        <v>8357</v>
      </c>
      <c r="S2940" s="16">
        <f t="shared" si="229"/>
        <v>42004.703865740739</v>
      </c>
      <c r="T2940" s="16">
        <f t="shared" si="230"/>
        <v>42034.703865740739</v>
      </c>
      <c r="U2940" s="20">
        <f t="shared" si="23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2"/>
        <v>103</v>
      </c>
      <c r="P2941">
        <f t="shared" si="228"/>
        <v>329.2</v>
      </c>
      <c r="Q2941" s="12" t="s">
        <v>8315</v>
      </c>
      <c r="R2941" t="s">
        <v>8357</v>
      </c>
      <c r="S2941" s="16">
        <f t="shared" si="229"/>
        <v>41845.809166666666</v>
      </c>
      <c r="T2941" s="16">
        <f t="shared" si="230"/>
        <v>41879.041666666664</v>
      </c>
      <c r="U2941" s="20">
        <f t="shared" si="23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2"/>
        <v>107</v>
      </c>
      <c r="P2942">
        <f t="shared" si="228"/>
        <v>81.239999999999995</v>
      </c>
      <c r="Q2942" s="12" t="s">
        <v>8315</v>
      </c>
      <c r="R2942" t="s">
        <v>8357</v>
      </c>
      <c r="S2942" s="16">
        <f t="shared" si="229"/>
        <v>41982.773356481484</v>
      </c>
      <c r="T2942" s="16">
        <f t="shared" si="230"/>
        <v>42022.773356481484</v>
      </c>
      <c r="U2942" s="20">
        <f t="shared" si="23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2"/>
        <v>0</v>
      </c>
      <c r="P2943">
        <f t="shared" si="228"/>
        <v>1</v>
      </c>
      <c r="Q2943" s="12" t="s">
        <v>8315</v>
      </c>
      <c r="R2943" t="s">
        <v>8355</v>
      </c>
      <c r="S2943" s="16">
        <f t="shared" si="229"/>
        <v>42034.960127314815</v>
      </c>
      <c r="T2943" s="16">
        <f t="shared" si="230"/>
        <v>42064.960127314815</v>
      </c>
      <c r="U2943" s="20">
        <f t="shared" si="23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2"/>
        <v>20</v>
      </c>
      <c r="P2944">
        <f t="shared" si="228"/>
        <v>202.23</v>
      </c>
      <c r="Q2944" s="12" t="s">
        <v>8315</v>
      </c>
      <c r="R2944" t="s">
        <v>8355</v>
      </c>
      <c r="S2944" s="16">
        <f t="shared" si="229"/>
        <v>42334.803923611107</v>
      </c>
      <c r="T2944" s="16">
        <f t="shared" si="230"/>
        <v>42354.845833333333</v>
      </c>
      <c r="U2944" s="20">
        <f t="shared" si="23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2"/>
        <v>0</v>
      </c>
      <c r="P2945">
        <f t="shared" si="228"/>
        <v>0</v>
      </c>
      <c r="Q2945" s="12" t="s">
        <v>8315</v>
      </c>
      <c r="R2945" t="s">
        <v>8355</v>
      </c>
      <c r="S2945" s="16">
        <f t="shared" si="229"/>
        <v>42077.129398148143</v>
      </c>
      <c r="T2945" s="16">
        <f t="shared" si="230"/>
        <v>42107.129398148143</v>
      </c>
      <c r="U2945" s="20">
        <f t="shared" si="23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2"/>
        <v>1</v>
      </c>
      <c r="P2946">
        <f t="shared" si="228"/>
        <v>100</v>
      </c>
      <c r="Q2946" s="12" t="s">
        <v>8315</v>
      </c>
      <c r="R2946" t="s">
        <v>8355</v>
      </c>
      <c r="S2946" s="16">
        <f t="shared" si="229"/>
        <v>42132.9143287037</v>
      </c>
      <c r="T2946" s="16">
        <f t="shared" si="230"/>
        <v>42162.9143287037</v>
      </c>
      <c r="U2946" s="20">
        <f t="shared" si="23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2"/>
        <v>0</v>
      </c>
      <c r="P2947">
        <f t="shared" ref="P2947:P3010" si="233">IFERROR(ROUND(E2947/L2947, 2), 0)</f>
        <v>0</v>
      </c>
      <c r="Q2947" s="12" t="s">
        <v>8315</v>
      </c>
      <c r="R2947" t="s">
        <v>8355</v>
      </c>
      <c r="S2947" s="16">
        <f t="shared" ref="S2947:S3010" si="234">(((J2947/60)/60)/24)+DATE(1970,1,1)</f>
        <v>42118.139583333337</v>
      </c>
      <c r="T2947" s="16">
        <f t="shared" ref="T2947:T3010" si="235">(((I2947/60)/60)/24)+DATE(1970,1,1)</f>
        <v>42148.139583333337</v>
      </c>
      <c r="U2947" s="20">
        <f t="shared" ref="U2947:U3010" si="236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2"/>
        <v>0</v>
      </c>
      <c r="P2948">
        <f t="shared" si="233"/>
        <v>1</v>
      </c>
      <c r="Q2948" s="12" t="s">
        <v>8315</v>
      </c>
      <c r="R2948" t="s">
        <v>8355</v>
      </c>
      <c r="S2948" s="16">
        <f t="shared" si="234"/>
        <v>42567.531157407408</v>
      </c>
      <c r="T2948" s="16">
        <f t="shared" si="235"/>
        <v>42597.531157407408</v>
      </c>
      <c r="U2948" s="20">
        <f t="shared" si="236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2"/>
        <v>4</v>
      </c>
      <c r="P2949">
        <f t="shared" si="233"/>
        <v>82.46</v>
      </c>
      <c r="Q2949" s="12" t="s">
        <v>8315</v>
      </c>
      <c r="R2949" t="s">
        <v>8355</v>
      </c>
      <c r="S2949" s="16">
        <f t="shared" si="234"/>
        <v>42649.562118055561</v>
      </c>
      <c r="T2949" s="16">
        <f t="shared" si="235"/>
        <v>42698.715972222228</v>
      </c>
      <c r="U2949" s="20">
        <f t="shared" si="236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2"/>
        <v>0</v>
      </c>
      <c r="P2950">
        <f t="shared" si="233"/>
        <v>2.67</v>
      </c>
      <c r="Q2950" s="12" t="s">
        <v>8315</v>
      </c>
      <c r="R2950" t="s">
        <v>8355</v>
      </c>
      <c r="S2950" s="16">
        <f t="shared" si="234"/>
        <v>42097.649224537032</v>
      </c>
      <c r="T2950" s="16">
        <f t="shared" si="235"/>
        <v>42157.649224537032</v>
      </c>
      <c r="U2950" s="20">
        <f t="shared" si="236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2"/>
        <v>3</v>
      </c>
      <c r="P2951">
        <f t="shared" si="233"/>
        <v>12.5</v>
      </c>
      <c r="Q2951" s="12" t="s">
        <v>8315</v>
      </c>
      <c r="R2951" t="s">
        <v>8355</v>
      </c>
      <c r="S2951" s="16">
        <f t="shared" si="234"/>
        <v>42297.823113425926</v>
      </c>
      <c r="T2951" s="16">
        <f t="shared" si="235"/>
        <v>42327.864780092597</v>
      </c>
      <c r="U2951" s="20">
        <f t="shared" si="236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2"/>
        <v>0</v>
      </c>
      <c r="P2952">
        <f t="shared" si="233"/>
        <v>0</v>
      </c>
      <c r="Q2952" s="12" t="s">
        <v>8315</v>
      </c>
      <c r="R2952" t="s">
        <v>8355</v>
      </c>
      <c r="S2952" s="16">
        <f t="shared" si="234"/>
        <v>42362.36518518519</v>
      </c>
      <c r="T2952" s="16">
        <f t="shared" si="235"/>
        <v>42392.36518518519</v>
      </c>
      <c r="U2952" s="20">
        <f t="shared" si="236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2"/>
        <v>2</v>
      </c>
      <c r="P2953">
        <f t="shared" si="233"/>
        <v>18.899999999999999</v>
      </c>
      <c r="Q2953" s="12" t="s">
        <v>8315</v>
      </c>
      <c r="R2953" t="s">
        <v>8355</v>
      </c>
      <c r="S2953" s="16">
        <f t="shared" si="234"/>
        <v>41872.802928240737</v>
      </c>
      <c r="T2953" s="16">
        <f t="shared" si="235"/>
        <v>41917.802928240737</v>
      </c>
      <c r="U2953" s="20">
        <f t="shared" si="236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2"/>
        <v>8</v>
      </c>
      <c r="P2954">
        <f t="shared" si="233"/>
        <v>200.63</v>
      </c>
      <c r="Q2954" s="12" t="s">
        <v>8315</v>
      </c>
      <c r="R2954" t="s">
        <v>8355</v>
      </c>
      <c r="S2954" s="16">
        <f t="shared" si="234"/>
        <v>42628.690266203703</v>
      </c>
      <c r="T2954" s="16">
        <f t="shared" si="235"/>
        <v>42660.166666666672</v>
      </c>
      <c r="U2954" s="20">
        <f t="shared" si="236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2"/>
        <v>0</v>
      </c>
      <c r="P2955">
        <f t="shared" si="233"/>
        <v>201.67</v>
      </c>
      <c r="Q2955" s="12" t="s">
        <v>8315</v>
      </c>
      <c r="R2955" t="s">
        <v>8355</v>
      </c>
      <c r="S2955" s="16">
        <f t="shared" si="234"/>
        <v>42255.791909722218</v>
      </c>
      <c r="T2955" s="16">
        <f t="shared" si="235"/>
        <v>42285.791909722218</v>
      </c>
      <c r="U2955" s="20">
        <f t="shared" si="236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2"/>
        <v>0</v>
      </c>
      <c r="P2956">
        <f t="shared" si="233"/>
        <v>0</v>
      </c>
      <c r="Q2956" s="12" t="s">
        <v>8315</v>
      </c>
      <c r="R2956" t="s">
        <v>8355</v>
      </c>
      <c r="S2956" s="16">
        <f t="shared" si="234"/>
        <v>42790.583368055552</v>
      </c>
      <c r="T2956" s="16">
        <f t="shared" si="235"/>
        <v>42810.541701388895</v>
      </c>
      <c r="U2956" s="20">
        <f t="shared" si="236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2"/>
        <v>60</v>
      </c>
      <c r="P2957">
        <f t="shared" si="233"/>
        <v>65</v>
      </c>
      <c r="Q2957" s="12" t="s">
        <v>8315</v>
      </c>
      <c r="R2957" t="s">
        <v>8355</v>
      </c>
      <c r="S2957" s="16">
        <f t="shared" si="234"/>
        <v>42141.741307870368</v>
      </c>
      <c r="T2957" s="16">
        <f t="shared" si="235"/>
        <v>42171.741307870368</v>
      </c>
      <c r="U2957" s="20">
        <f t="shared" si="236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2"/>
        <v>17</v>
      </c>
      <c r="P2958">
        <f t="shared" si="233"/>
        <v>66.099999999999994</v>
      </c>
      <c r="Q2958" s="12" t="s">
        <v>8315</v>
      </c>
      <c r="R2958" t="s">
        <v>8355</v>
      </c>
      <c r="S2958" s="16">
        <f t="shared" si="234"/>
        <v>42464.958912037036</v>
      </c>
      <c r="T2958" s="16">
        <f t="shared" si="235"/>
        <v>42494.958912037036</v>
      </c>
      <c r="U2958" s="20">
        <f t="shared" si="236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2"/>
        <v>2</v>
      </c>
      <c r="P2959">
        <f t="shared" si="233"/>
        <v>93.33</v>
      </c>
      <c r="Q2959" s="12" t="s">
        <v>8315</v>
      </c>
      <c r="R2959" t="s">
        <v>8355</v>
      </c>
      <c r="S2959" s="16">
        <f t="shared" si="234"/>
        <v>42031.011249999996</v>
      </c>
      <c r="T2959" s="16">
        <f t="shared" si="235"/>
        <v>42090.969583333332</v>
      </c>
      <c r="U2959" s="20">
        <f t="shared" si="236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2"/>
        <v>0</v>
      </c>
      <c r="P2960">
        <f t="shared" si="233"/>
        <v>0</v>
      </c>
      <c r="Q2960" s="12" t="s">
        <v>8315</v>
      </c>
      <c r="R2960" t="s">
        <v>8355</v>
      </c>
      <c r="S2960" s="16">
        <f t="shared" si="234"/>
        <v>42438.779131944444</v>
      </c>
      <c r="T2960" s="16">
        <f t="shared" si="235"/>
        <v>42498.73746527778</v>
      </c>
      <c r="U2960" s="20">
        <f t="shared" si="236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2"/>
        <v>0</v>
      </c>
      <c r="P2961">
        <f t="shared" si="233"/>
        <v>0</v>
      </c>
      <c r="Q2961" s="12" t="s">
        <v>8315</v>
      </c>
      <c r="R2961" t="s">
        <v>8355</v>
      </c>
      <c r="S2961" s="16">
        <f t="shared" si="234"/>
        <v>42498.008391203708</v>
      </c>
      <c r="T2961" s="16">
        <f t="shared" si="235"/>
        <v>42528.008391203708</v>
      </c>
      <c r="U2961" s="20">
        <f t="shared" si="236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2"/>
        <v>0</v>
      </c>
      <c r="P2962">
        <f t="shared" si="233"/>
        <v>0</v>
      </c>
      <c r="Q2962" s="12" t="s">
        <v>8315</v>
      </c>
      <c r="R2962" t="s">
        <v>8355</v>
      </c>
      <c r="S2962" s="16">
        <f t="shared" si="234"/>
        <v>41863.757210648146</v>
      </c>
      <c r="T2962" s="16">
        <f t="shared" si="235"/>
        <v>41893.757210648146</v>
      </c>
      <c r="U2962" s="20">
        <f t="shared" si="236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2"/>
        <v>110</v>
      </c>
      <c r="P2963">
        <f t="shared" si="233"/>
        <v>50.75</v>
      </c>
      <c r="Q2963" s="12" t="s">
        <v>8315</v>
      </c>
      <c r="R2963" t="s">
        <v>8316</v>
      </c>
      <c r="S2963" s="16">
        <f t="shared" si="234"/>
        <v>42061.212488425925</v>
      </c>
      <c r="T2963" s="16">
        <f t="shared" si="235"/>
        <v>42089.166666666672</v>
      </c>
      <c r="U2963" s="20">
        <f t="shared" si="236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2"/>
        <v>122</v>
      </c>
      <c r="P2964">
        <f t="shared" si="233"/>
        <v>60.9</v>
      </c>
      <c r="Q2964" s="12" t="s">
        <v>8315</v>
      </c>
      <c r="R2964" t="s">
        <v>8316</v>
      </c>
      <c r="S2964" s="16">
        <f t="shared" si="234"/>
        <v>42036.24428240741</v>
      </c>
      <c r="T2964" s="16">
        <f t="shared" si="235"/>
        <v>42064.290972222225</v>
      </c>
      <c r="U2964" s="20">
        <f t="shared" si="236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2"/>
        <v>107</v>
      </c>
      <c r="P2965">
        <f t="shared" si="233"/>
        <v>109.03</v>
      </c>
      <c r="Q2965" s="12" t="s">
        <v>8315</v>
      </c>
      <c r="R2965" t="s">
        <v>8316</v>
      </c>
      <c r="S2965" s="16">
        <f t="shared" si="234"/>
        <v>42157.470185185186</v>
      </c>
      <c r="T2965" s="16">
        <f t="shared" si="235"/>
        <v>42187.470185185186</v>
      </c>
      <c r="U2965" s="20">
        <f t="shared" si="236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2"/>
        <v>101</v>
      </c>
      <c r="P2966">
        <f t="shared" si="233"/>
        <v>25.69</v>
      </c>
      <c r="Q2966" s="12" t="s">
        <v>8315</v>
      </c>
      <c r="R2966" t="s">
        <v>8316</v>
      </c>
      <c r="S2966" s="16">
        <f t="shared" si="234"/>
        <v>41827.909942129627</v>
      </c>
      <c r="T2966" s="16">
        <f t="shared" si="235"/>
        <v>41857.897222222222</v>
      </c>
      <c r="U2966" s="20">
        <f t="shared" si="236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2"/>
        <v>109</v>
      </c>
      <c r="P2967">
        <f t="shared" si="233"/>
        <v>41.92</v>
      </c>
      <c r="Q2967" s="12" t="s">
        <v>8315</v>
      </c>
      <c r="R2967" t="s">
        <v>8316</v>
      </c>
      <c r="S2967" s="16">
        <f t="shared" si="234"/>
        <v>42162.729548611111</v>
      </c>
      <c r="T2967" s="16">
        <f t="shared" si="235"/>
        <v>42192.729548611111</v>
      </c>
      <c r="U2967" s="20">
        <f t="shared" si="236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2"/>
        <v>114</v>
      </c>
      <c r="P2968">
        <f t="shared" si="233"/>
        <v>88.77</v>
      </c>
      <c r="Q2968" s="12" t="s">
        <v>8315</v>
      </c>
      <c r="R2968" t="s">
        <v>8316</v>
      </c>
      <c r="S2968" s="16">
        <f t="shared" si="234"/>
        <v>42233.738564814819</v>
      </c>
      <c r="T2968" s="16">
        <f t="shared" si="235"/>
        <v>42263.738564814819</v>
      </c>
      <c r="U2968" s="20">
        <f t="shared" si="236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2"/>
        <v>114</v>
      </c>
      <c r="P2969">
        <f t="shared" si="233"/>
        <v>80.23</v>
      </c>
      <c r="Q2969" s="12" t="s">
        <v>8315</v>
      </c>
      <c r="R2969" t="s">
        <v>8316</v>
      </c>
      <c r="S2969" s="16">
        <f t="shared" si="234"/>
        <v>42042.197824074072</v>
      </c>
      <c r="T2969" s="16">
        <f t="shared" si="235"/>
        <v>42072.156157407408</v>
      </c>
      <c r="U2969" s="20">
        <f t="shared" si="236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2"/>
        <v>106</v>
      </c>
      <c r="P2970">
        <f t="shared" si="233"/>
        <v>78.94</v>
      </c>
      <c r="Q2970" s="12" t="s">
        <v>8315</v>
      </c>
      <c r="R2970" t="s">
        <v>8316</v>
      </c>
      <c r="S2970" s="16">
        <f t="shared" si="234"/>
        <v>42585.523842592593</v>
      </c>
      <c r="T2970" s="16">
        <f t="shared" si="235"/>
        <v>42599.165972222225</v>
      </c>
      <c r="U2970" s="20">
        <f t="shared" si="236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2"/>
        <v>163</v>
      </c>
      <c r="P2971">
        <f t="shared" si="233"/>
        <v>95.59</v>
      </c>
      <c r="Q2971" s="12" t="s">
        <v>8315</v>
      </c>
      <c r="R2971" t="s">
        <v>8316</v>
      </c>
      <c r="S2971" s="16">
        <f t="shared" si="234"/>
        <v>42097.786493055552</v>
      </c>
      <c r="T2971" s="16">
        <f t="shared" si="235"/>
        <v>42127.952083333337</v>
      </c>
      <c r="U2971" s="20">
        <f t="shared" si="236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2"/>
        <v>106</v>
      </c>
      <c r="P2972">
        <f t="shared" si="233"/>
        <v>69.89</v>
      </c>
      <c r="Q2972" s="12" t="s">
        <v>8315</v>
      </c>
      <c r="R2972" t="s">
        <v>8316</v>
      </c>
      <c r="S2972" s="16">
        <f t="shared" si="234"/>
        <v>41808.669571759259</v>
      </c>
      <c r="T2972" s="16">
        <f t="shared" si="235"/>
        <v>41838.669571759259</v>
      </c>
      <c r="U2972" s="20">
        <f t="shared" si="236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2"/>
        <v>100</v>
      </c>
      <c r="P2973">
        <f t="shared" si="233"/>
        <v>74.53</v>
      </c>
      <c r="Q2973" s="12" t="s">
        <v>8315</v>
      </c>
      <c r="R2973" t="s">
        <v>8316</v>
      </c>
      <c r="S2973" s="16">
        <f t="shared" si="234"/>
        <v>41852.658310185187</v>
      </c>
      <c r="T2973" s="16">
        <f t="shared" si="235"/>
        <v>41882.658310185187</v>
      </c>
      <c r="U2973" s="20">
        <f t="shared" si="236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2"/>
        <v>105</v>
      </c>
      <c r="P2974">
        <f t="shared" si="233"/>
        <v>123.94</v>
      </c>
      <c r="Q2974" s="12" t="s">
        <v>8315</v>
      </c>
      <c r="R2974" t="s">
        <v>8316</v>
      </c>
      <c r="S2974" s="16">
        <f t="shared" si="234"/>
        <v>42694.110185185185</v>
      </c>
      <c r="T2974" s="16">
        <f t="shared" si="235"/>
        <v>42709.041666666672</v>
      </c>
      <c r="U2974" s="20">
        <f t="shared" si="236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2"/>
        <v>175</v>
      </c>
      <c r="P2975">
        <f t="shared" si="233"/>
        <v>264.85000000000002</v>
      </c>
      <c r="Q2975" s="12" t="s">
        <v>8315</v>
      </c>
      <c r="R2975" t="s">
        <v>8316</v>
      </c>
      <c r="S2975" s="16">
        <f t="shared" si="234"/>
        <v>42341.818379629629</v>
      </c>
      <c r="T2975" s="16">
        <f t="shared" si="235"/>
        <v>42370.166666666672</v>
      </c>
      <c r="U2975" s="20">
        <f t="shared" si="236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2"/>
        <v>102</v>
      </c>
      <c r="P2976">
        <f t="shared" si="233"/>
        <v>58.62</v>
      </c>
      <c r="Q2976" s="12" t="s">
        <v>8315</v>
      </c>
      <c r="R2976" t="s">
        <v>8316</v>
      </c>
      <c r="S2976" s="16">
        <f t="shared" si="234"/>
        <v>41880.061006944445</v>
      </c>
      <c r="T2976" s="16">
        <f t="shared" si="235"/>
        <v>41908.065972222219</v>
      </c>
      <c r="U2976" s="20">
        <f t="shared" si="236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2"/>
        <v>100</v>
      </c>
      <c r="P2977">
        <f t="shared" si="233"/>
        <v>70.88</v>
      </c>
      <c r="Q2977" s="12" t="s">
        <v>8315</v>
      </c>
      <c r="R2977" t="s">
        <v>8316</v>
      </c>
      <c r="S2977" s="16">
        <f t="shared" si="234"/>
        <v>41941.683865740742</v>
      </c>
      <c r="T2977" s="16">
        <f t="shared" si="235"/>
        <v>41970.125</v>
      </c>
      <c r="U2977" s="20">
        <f t="shared" si="236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ref="O2978:O3041" si="237">ROUND(E2978/D2978 * 100,0)</f>
        <v>171</v>
      </c>
      <c r="P2978">
        <f t="shared" si="233"/>
        <v>8.57</v>
      </c>
      <c r="Q2978" s="12" t="s">
        <v>8315</v>
      </c>
      <c r="R2978" t="s">
        <v>8316</v>
      </c>
      <c r="S2978" s="16">
        <f t="shared" si="234"/>
        <v>42425.730671296296</v>
      </c>
      <c r="T2978" s="16">
        <f t="shared" si="235"/>
        <v>42442.5</v>
      </c>
      <c r="U2978" s="20">
        <f t="shared" si="236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7"/>
        <v>114</v>
      </c>
      <c r="P2979">
        <f t="shared" si="233"/>
        <v>113.57</v>
      </c>
      <c r="Q2979" s="12" t="s">
        <v>8315</v>
      </c>
      <c r="R2979" t="s">
        <v>8316</v>
      </c>
      <c r="S2979" s="16">
        <f t="shared" si="234"/>
        <v>42026.88118055556</v>
      </c>
      <c r="T2979" s="16">
        <f t="shared" si="235"/>
        <v>42086.093055555553</v>
      </c>
      <c r="U2979" s="20">
        <f t="shared" si="236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7"/>
        <v>129</v>
      </c>
      <c r="P2980">
        <f t="shared" si="233"/>
        <v>60.69</v>
      </c>
      <c r="Q2980" s="12" t="s">
        <v>8315</v>
      </c>
      <c r="R2980" t="s">
        <v>8316</v>
      </c>
      <c r="S2980" s="16">
        <f t="shared" si="234"/>
        <v>41922.640590277777</v>
      </c>
      <c r="T2980" s="16">
        <f t="shared" si="235"/>
        <v>41932.249305555553</v>
      </c>
      <c r="U2980" s="20">
        <f t="shared" si="236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7"/>
        <v>101</v>
      </c>
      <c r="P2981">
        <f t="shared" si="233"/>
        <v>110.22</v>
      </c>
      <c r="Q2981" s="12" t="s">
        <v>8315</v>
      </c>
      <c r="R2981" t="s">
        <v>8316</v>
      </c>
      <c r="S2981" s="16">
        <f t="shared" si="234"/>
        <v>41993.824340277773</v>
      </c>
      <c r="T2981" s="16">
        <f t="shared" si="235"/>
        <v>42010.25</v>
      </c>
      <c r="U2981" s="20">
        <f t="shared" si="236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7"/>
        <v>109</v>
      </c>
      <c r="P2982">
        <f t="shared" si="233"/>
        <v>136.46</v>
      </c>
      <c r="Q2982" s="12" t="s">
        <v>8315</v>
      </c>
      <c r="R2982" t="s">
        <v>8316</v>
      </c>
      <c r="S2982" s="16">
        <f t="shared" si="234"/>
        <v>42219.915856481486</v>
      </c>
      <c r="T2982" s="16">
        <f t="shared" si="235"/>
        <v>42240.083333333328</v>
      </c>
      <c r="U2982" s="20">
        <f t="shared" si="236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7"/>
        <v>129</v>
      </c>
      <c r="P2983">
        <f t="shared" si="233"/>
        <v>53.16</v>
      </c>
      <c r="Q2983" s="12" t="s">
        <v>8315</v>
      </c>
      <c r="R2983" t="s">
        <v>8355</v>
      </c>
      <c r="S2983" s="16">
        <f t="shared" si="234"/>
        <v>42225.559675925921</v>
      </c>
      <c r="T2983" s="16">
        <f t="shared" si="235"/>
        <v>42270.559675925921</v>
      </c>
      <c r="U2983" s="20">
        <f t="shared" si="236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7"/>
        <v>102</v>
      </c>
      <c r="P2984">
        <f t="shared" si="233"/>
        <v>86.49</v>
      </c>
      <c r="Q2984" s="12" t="s">
        <v>8315</v>
      </c>
      <c r="R2984" t="s">
        <v>8355</v>
      </c>
      <c r="S2984" s="16">
        <f t="shared" si="234"/>
        <v>42381.686840277776</v>
      </c>
      <c r="T2984" s="16">
        <f t="shared" si="235"/>
        <v>42411.686840277776</v>
      </c>
      <c r="U2984" s="20">
        <f t="shared" si="236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7"/>
        <v>147</v>
      </c>
      <c r="P2985">
        <f t="shared" si="233"/>
        <v>155.24</v>
      </c>
      <c r="Q2985" s="12" t="s">
        <v>8315</v>
      </c>
      <c r="R2985" t="s">
        <v>8355</v>
      </c>
      <c r="S2985" s="16">
        <f t="shared" si="234"/>
        <v>41894.632361111115</v>
      </c>
      <c r="T2985" s="16">
        <f t="shared" si="235"/>
        <v>41954.674027777779</v>
      </c>
      <c r="U2985" s="20">
        <f t="shared" si="236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7"/>
        <v>100</v>
      </c>
      <c r="P2986">
        <f t="shared" si="233"/>
        <v>115.08</v>
      </c>
      <c r="Q2986" s="12" t="s">
        <v>8315</v>
      </c>
      <c r="R2986" t="s">
        <v>8355</v>
      </c>
      <c r="S2986" s="16">
        <f t="shared" si="234"/>
        <v>42576.278715277775</v>
      </c>
      <c r="T2986" s="16">
        <f t="shared" si="235"/>
        <v>42606.278715277775</v>
      </c>
      <c r="U2986" s="20">
        <f t="shared" si="236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7"/>
        <v>122</v>
      </c>
      <c r="P2987">
        <f t="shared" si="233"/>
        <v>109.59</v>
      </c>
      <c r="Q2987" s="12" t="s">
        <v>8315</v>
      </c>
      <c r="R2987" t="s">
        <v>8355</v>
      </c>
      <c r="S2987" s="16">
        <f t="shared" si="234"/>
        <v>42654.973703703698</v>
      </c>
      <c r="T2987" s="16">
        <f t="shared" si="235"/>
        <v>42674.166666666672</v>
      </c>
      <c r="U2987" s="20">
        <f t="shared" si="236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7"/>
        <v>106</v>
      </c>
      <c r="P2988">
        <f t="shared" si="233"/>
        <v>45.21</v>
      </c>
      <c r="Q2988" s="12" t="s">
        <v>8315</v>
      </c>
      <c r="R2988" t="s">
        <v>8355</v>
      </c>
      <c r="S2988" s="16">
        <f t="shared" si="234"/>
        <v>42431.500069444446</v>
      </c>
      <c r="T2988" s="16">
        <f t="shared" si="235"/>
        <v>42491.458402777775</v>
      </c>
      <c r="U2988" s="20">
        <f t="shared" si="236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7"/>
        <v>110</v>
      </c>
      <c r="P2989">
        <f t="shared" si="233"/>
        <v>104.15</v>
      </c>
      <c r="Q2989" s="12" t="s">
        <v>8315</v>
      </c>
      <c r="R2989" t="s">
        <v>8355</v>
      </c>
      <c r="S2989" s="16">
        <f t="shared" si="234"/>
        <v>42627.307303240741</v>
      </c>
      <c r="T2989" s="16">
        <f t="shared" si="235"/>
        <v>42656</v>
      </c>
      <c r="U2989" s="20">
        <f t="shared" si="236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7"/>
        <v>100</v>
      </c>
      <c r="P2990">
        <f t="shared" si="233"/>
        <v>35.71</v>
      </c>
      <c r="Q2990" s="12" t="s">
        <v>8315</v>
      </c>
      <c r="R2990" t="s">
        <v>8355</v>
      </c>
      <c r="S2990" s="16">
        <f t="shared" si="234"/>
        <v>42511.362048611118</v>
      </c>
      <c r="T2990" s="16">
        <f t="shared" si="235"/>
        <v>42541.362048611118</v>
      </c>
      <c r="U2990" s="20">
        <f t="shared" si="236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7"/>
        <v>177</v>
      </c>
      <c r="P2991">
        <f t="shared" si="233"/>
        <v>97</v>
      </c>
      <c r="Q2991" s="12" t="s">
        <v>8315</v>
      </c>
      <c r="R2991" t="s">
        <v>8355</v>
      </c>
      <c r="S2991" s="16">
        <f t="shared" si="234"/>
        <v>42337.02039351852</v>
      </c>
      <c r="T2991" s="16">
        <f t="shared" si="235"/>
        <v>42359.207638888889</v>
      </c>
      <c r="U2991" s="20">
        <f t="shared" si="236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7"/>
        <v>100</v>
      </c>
      <c r="P2992">
        <f t="shared" si="233"/>
        <v>370.37</v>
      </c>
      <c r="Q2992" s="12" t="s">
        <v>8315</v>
      </c>
      <c r="R2992" t="s">
        <v>8355</v>
      </c>
      <c r="S2992" s="16">
        <f t="shared" si="234"/>
        <v>42341.57430555555</v>
      </c>
      <c r="T2992" s="16">
        <f t="shared" si="235"/>
        <v>42376.57430555555</v>
      </c>
      <c r="U2992" s="20">
        <f t="shared" si="236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7"/>
        <v>103</v>
      </c>
      <c r="P2993">
        <f t="shared" si="233"/>
        <v>94.41</v>
      </c>
      <c r="Q2993" s="12" t="s">
        <v>8315</v>
      </c>
      <c r="R2993" t="s">
        <v>8355</v>
      </c>
      <c r="S2993" s="16">
        <f t="shared" si="234"/>
        <v>42740.837152777778</v>
      </c>
      <c r="T2993" s="16">
        <f t="shared" si="235"/>
        <v>42762.837152777778</v>
      </c>
      <c r="U2993" s="20">
        <f t="shared" si="236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7"/>
        <v>105</v>
      </c>
      <c r="P2994">
        <f t="shared" si="233"/>
        <v>48.98</v>
      </c>
      <c r="Q2994" s="12" t="s">
        <v>8315</v>
      </c>
      <c r="R2994" t="s">
        <v>8355</v>
      </c>
      <c r="S2994" s="16">
        <f t="shared" si="234"/>
        <v>42622.767476851848</v>
      </c>
      <c r="T2994" s="16">
        <f t="shared" si="235"/>
        <v>42652.767476851848</v>
      </c>
      <c r="U2994" s="20">
        <f t="shared" si="236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7"/>
        <v>100</v>
      </c>
      <c r="P2995">
        <f t="shared" si="233"/>
        <v>45.59</v>
      </c>
      <c r="Q2995" s="12" t="s">
        <v>8315</v>
      </c>
      <c r="R2995" t="s">
        <v>8355</v>
      </c>
      <c r="S2995" s="16">
        <f t="shared" si="234"/>
        <v>42390.838738425926</v>
      </c>
      <c r="T2995" s="16">
        <f t="shared" si="235"/>
        <v>42420.838738425926</v>
      </c>
      <c r="U2995" s="20">
        <f t="shared" si="236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7"/>
        <v>458</v>
      </c>
      <c r="P2996">
        <f t="shared" si="233"/>
        <v>23.28</v>
      </c>
      <c r="Q2996" s="12" t="s">
        <v>8315</v>
      </c>
      <c r="R2996" t="s">
        <v>8355</v>
      </c>
      <c r="S2996" s="16">
        <f t="shared" si="234"/>
        <v>41885.478842592594</v>
      </c>
      <c r="T2996" s="16">
        <f t="shared" si="235"/>
        <v>41915.478842592594</v>
      </c>
      <c r="U2996" s="20">
        <f t="shared" si="236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7"/>
        <v>105</v>
      </c>
      <c r="P2997">
        <f t="shared" si="233"/>
        <v>63.23</v>
      </c>
      <c r="Q2997" s="12" t="s">
        <v>8315</v>
      </c>
      <c r="R2997" t="s">
        <v>8355</v>
      </c>
      <c r="S2997" s="16">
        <f t="shared" si="234"/>
        <v>42724.665173611109</v>
      </c>
      <c r="T2997" s="16">
        <f t="shared" si="235"/>
        <v>42754.665173611109</v>
      </c>
      <c r="U2997" s="20">
        <f t="shared" si="236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7"/>
        <v>172</v>
      </c>
      <c r="P2998">
        <f t="shared" si="233"/>
        <v>153.52000000000001</v>
      </c>
      <c r="Q2998" s="12" t="s">
        <v>8315</v>
      </c>
      <c r="R2998" t="s">
        <v>8355</v>
      </c>
      <c r="S2998" s="16">
        <f t="shared" si="234"/>
        <v>42090.912500000006</v>
      </c>
      <c r="T2998" s="16">
        <f t="shared" si="235"/>
        <v>42150.912500000006</v>
      </c>
      <c r="U2998" s="20">
        <f t="shared" si="236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7"/>
        <v>104</v>
      </c>
      <c r="P2999">
        <f t="shared" si="233"/>
        <v>90.2</v>
      </c>
      <c r="Q2999" s="12" t="s">
        <v>8315</v>
      </c>
      <c r="R2999" t="s">
        <v>8355</v>
      </c>
      <c r="S2999" s="16">
        <f t="shared" si="234"/>
        <v>42775.733715277776</v>
      </c>
      <c r="T2999" s="16">
        <f t="shared" si="235"/>
        <v>42793.207638888889</v>
      </c>
      <c r="U2999" s="20">
        <f t="shared" si="236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7"/>
        <v>103</v>
      </c>
      <c r="P3000">
        <f t="shared" si="233"/>
        <v>118.97</v>
      </c>
      <c r="Q3000" s="12" t="s">
        <v>8315</v>
      </c>
      <c r="R3000" t="s">
        <v>8355</v>
      </c>
      <c r="S3000" s="16">
        <f t="shared" si="234"/>
        <v>41778.193622685183</v>
      </c>
      <c r="T3000" s="16">
        <f t="shared" si="235"/>
        <v>41806.184027777781</v>
      </c>
      <c r="U3000" s="20">
        <f t="shared" si="236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7"/>
        <v>119</v>
      </c>
      <c r="P3001">
        <f t="shared" si="233"/>
        <v>80.25</v>
      </c>
      <c r="Q3001" s="12" t="s">
        <v>8315</v>
      </c>
      <c r="R3001" t="s">
        <v>8355</v>
      </c>
      <c r="S3001" s="16">
        <f t="shared" si="234"/>
        <v>42780.740277777775</v>
      </c>
      <c r="T3001" s="16">
        <f t="shared" si="235"/>
        <v>42795.083333333328</v>
      </c>
      <c r="U3001" s="20">
        <f t="shared" si="236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7"/>
        <v>100</v>
      </c>
      <c r="P3002">
        <f t="shared" si="233"/>
        <v>62.5</v>
      </c>
      <c r="Q3002" s="12" t="s">
        <v>8315</v>
      </c>
      <c r="R3002" t="s">
        <v>8355</v>
      </c>
      <c r="S3002" s="16">
        <f t="shared" si="234"/>
        <v>42752.827199074076</v>
      </c>
      <c r="T3002" s="16">
        <f t="shared" si="235"/>
        <v>42766.75</v>
      </c>
      <c r="U3002" s="20">
        <f t="shared" si="236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7"/>
        <v>319</v>
      </c>
      <c r="P3003">
        <f t="shared" si="233"/>
        <v>131.38</v>
      </c>
      <c r="Q3003" s="12" t="s">
        <v>8315</v>
      </c>
      <c r="R3003" t="s">
        <v>8355</v>
      </c>
      <c r="S3003" s="16">
        <f t="shared" si="234"/>
        <v>42534.895625000005</v>
      </c>
      <c r="T3003" s="16">
        <f t="shared" si="235"/>
        <v>42564.895625000005</v>
      </c>
      <c r="U3003" s="20">
        <f t="shared" si="236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7"/>
        <v>109</v>
      </c>
      <c r="P3004">
        <f t="shared" si="233"/>
        <v>73.03</v>
      </c>
      <c r="Q3004" s="12" t="s">
        <v>8315</v>
      </c>
      <c r="R3004" t="s">
        <v>8355</v>
      </c>
      <c r="S3004" s="16">
        <f t="shared" si="234"/>
        <v>41239.83625</v>
      </c>
      <c r="T3004" s="16">
        <f t="shared" si="235"/>
        <v>41269.83625</v>
      </c>
      <c r="U3004" s="20">
        <f t="shared" si="236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7"/>
        <v>101</v>
      </c>
      <c r="P3005">
        <f t="shared" si="233"/>
        <v>178.53</v>
      </c>
      <c r="Q3005" s="12" t="s">
        <v>8315</v>
      </c>
      <c r="R3005" t="s">
        <v>8355</v>
      </c>
      <c r="S3005" s="16">
        <f t="shared" si="234"/>
        <v>42398.849259259259</v>
      </c>
      <c r="T3005" s="16">
        <f t="shared" si="235"/>
        <v>42430.249305555553</v>
      </c>
      <c r="U3005" s="20">
        <f t="shared" si="236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7"/>
        <v>113</v>
      </c>
      <c r="P3006">
        <f t="shared" si="233"/>
        <v>162.91</v>
      </c>
      <c r="Q3006" s="12" t="s">
        <v>8315</v>
      </c>
      <c r="R3006" t="s">
        <v>8355</v>
      </c>
      <c r="S3006" s="16">
        <f t="shared" si="234"/>
        <v>41928.881064814814</v>
      </c>
      <c r="T3006" s="16">
        <f t="shared" si="235"/>
        <v>41958.922731481478</v>
      </c>
      <c r="U3006" s="20">
        <f t="shared" si="236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7"/>
        <v>120</v>
      </c>
      <c r="P3007">
        <f t="shared" si="233"/>
        <v>108.24</v>
      </c>
      <c r="Q3007" s="12" t="s">
        <v>8315</v>
      </c>
      <c r="R3007" t="s">
        <v>8355</v>
      </c>
      <c r="S3007" s="16">
        <f t="shared" si="234"/>
        <v>41888.674826388888</v>
      </c>
      <c r="T3007" s="16">
        <f t="shared" si="235"/>
        <v>41918.674826388888</v>
      </c>
      <c r="U3007" s="20">
        <f t="shared" si="236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7"/>
        <v>108</v>
      </c>
      <c r="P3008">
        <f t="shared" si="233"/>
        <v>88.87</v>
      </c>
      <c r="Q3008" s="12" t="s">
        <v>8315</v>
      </c>
      <c r="R3008" t="s">
        <v>8355</v>
      </c>
      <c r="S3008" s="16">
        <f t="shared" si="234"/>
        <v>41957.756840277783</v>
      </c>
      <c r="T3008" s="16">
        <f t="shared" si="235"/>
        <v>41987.756840277783</v>
      </c>
      <c r="U3008" s="20">
        <f t="shared" si="236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7"/>
        <v>180</v>
      </c>
      <c r="P3009">
        <f t="shared" si="233"/>
        <v>54</v>
      </c>
      <c r="Q3009" s="12" t="s">
        <v>8315</v>
      </c>
      <c r="R3009" t="s">
        <v>8355</v>
      </c>
      <c r="S3009" s="16">
        <f t="shared" si="234"/>
        <v>42098.216238425928</v>
      </c>
      <c r="T3009" s="16">
        <f t="shared" si="235"/>
        <v>42119.216238425928</v>
      </c>
      <c r="U3009" s="20">
        <f t="shared" si="236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7"/>
        <v>101</v>
      </c>
      <c r="P3010">
        <f t="shared" si="233"/>
        <v>116.73</v>
      </c>
      <c r="Q3010" s="12" t="s">
        <v>8315</v>
      </c>
      <c r="R3010" t="s">
        <v>8355</v>
      </c>
      <c r="S3010" s="16">
        <f t="shared" si="234"/>
        <v>42360.212025462963</v>
      </c>
      <c r="T3010" s="16">
        <f t="shared" si="235"/>
        <v>42390.212025462963</v>
      </c>
      <c r="U3010" s="20">
        <f t="shared" si="236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7"/>
        <v>120</v>
      </c>
      <c r="P3011">
        <f t="shared" ref="P3011:P3074" si="238">IFERROR(ROUND(E3011/L3011, 2), 0)</f>
        <v>233.9</v>
      </c>
      <c r="Q3011" s="12" t="s">
        <v>8315</v>
      </c>
      <c r="R3011" t="s">
        <v>8355</v>
      </c>
      <c r="S3011" s="16">
        <f t="shared" ref="S3011:S3074" si="239">(((J3011/60)/60)/24)+DATE(1970,1,1)</f>
        <v>41939.569907407407</v>
      </c>
      <c r="T3011" s="16">
        <f t="shared" ref="T3011:T3074" si="240">(((I3011/60)/60)/24)+DATE(1970,1,1)</f>
        <v>41969.611574074079</v>
      </c>
      <c r="U3011" s="20">
        <f t="shared" ref="U3011:U3074" si="24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7"/>
        <v>158</v>
      </c>
      <c r="P3012">
        <f t="shared" si="238"/>
        <v>158</v>
      </c>
      <c r="Q3012" s="12" t="s">
        <v>8315</v>
      </c>
      <c r="R3012" t="s">
        <v>8355</v>
      </c>
      <c r="S3012" s="16">
        <f t="shared" si="239"/>
        <v>41996.832395833335</v>
      </c>
      <c r="T3012" s="16">
        <f t="shared" si="240"/>
        <v>42056.832395833335</v>
      </c>
      <c r="U3012" s="20">
        <f t="shared" si="24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7"/>
        <v>124</v>
      </c>
      <c r="P3013">
        <f t="shared" si="238"/>
        <v>14.84</v>
      </c>
      <c r="Q3013" s="12" t="s">
        <v>8315</v>
      </c>
      <c r="R3013" t="s">
        <v>8355</v>
      </c>
      <c r="S3013" s="16">
        <f t="shared" si="239"/>
        <v>42334.468935185185</v>
      </c>
      <c r="T3013" s="16">
        <f t="shared" si="240"/>
        <v>42361.957638888889</v>
      </c>
      <c r="U3013" s="20">
        <f t="shared" si="24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7"/>
        <v>117</v>
      </c>
      <c r="P3014">
        <f t="shared" si="238"/>
        <v>85.18</v>
      </c>
      <c r="Q3014" s="12" t="s">
        <v>8315</v>
      </c>
      <c r="R3014" t="s">
        <v>8355</v>
      </c>
      <c r="S3014" s="16">
        <f t="shared" si="239"/>
        <v>42024.702893518523</v>
      </c>
      <c r="T3014" s="16">
        <f t="shared" si="240"/>
        <v>42045.702893518523</v>
      </c>
      <c r="U3014" s="20">
        <f t="shared" si="24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7"/>
        <v>157</v>
      </c>
      <c r="P3015">
        <f t="shared" si="238"/>
        <v>146.69</v>
      </c>
      <c r="Q3015" s="12" t="s">
        <v>8315</v>
      </c>
      <c r="R3015" t="s">
        <v>8355</v>
      </c>
      <c r="S3015" s="16">
        <f t="shared" si="239"/>
        <v>42146.836215277777</v>
      </c>
      <c r="T3015" s="16">
        <f t="shared" si="240"/>
        <v>42176.836215277777</v>
      </c>
      <c r="U3015" s="20">
        <f t="shared" si="24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7"/>
        <v>113</v>
      </c>
      <c r="P3016">
        <f t="shared" si="238"/>
        <v>50.76</v>
      </c>
      <c r="Q3016" s="12" t="s">
        <v>8315</v>
      </c>
      <c r="R3016" t="s">
        <v>8355</v>
      </c>
      <c r="S3016" s="16">
        <f t="shared" si="239"/>
        <v>41920.123611111114</v>
      </c>
      <c r="T3016" s="16">
        <f t="shared" si="240"/>
        <v>41948.208333333336</v>
      </c>
      <c r="U3016" s="20">
        <f t="shared" si="24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7"/>
        <v>103</v>
      </c>
      <c r="P3017">
        <f t="shared" si="238"/>
        <v>87.7</v>
      </c>
      <c r="Q3017" s="12" t="s">
        <v>8315</v>
      </c>
      <c r="R3017" t="s">
        <v>8355</v>
      </c>
      <c r="S3017" s="16">
        <f t="shared" si="239"/>
        <v>41785.72729166667</v>
      </c>
      <c r="T3017" s="16">
        <f t="shared" si="240"/>
        <v>41801.166666666664</v>
      </c>
      <c r="U3017" s="20">
        <f t="shared" si="24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7"/>
        <v>103</v>
      </c>
      <c r="P3018">
        <f t="shared" si="238"/>
        <v>242.28</v>
      </c>
      <c r="Q3018" s="12" t="s">
        <v>8315</v>
      </c>
      <c r="R3018" t="s">
        <v>8355</v>
      </c>
      <c r="S3018" s="16">
        <f t="shared" si="239"/>
        <v>41778.548055555555</v>
      </c>
      <c r="T3018" s="16">
        <f t="shared" si="240"/>
        <v>41838.548055555555</v>
      </c>
      <c r="U3018" s="20">
        <f t="shared" si="24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7"/>
        <v>106</v>
      </c>
      <c r="P3019">
        <f t="shared" si="238"/>
        <v>146.44999999999999</v>
      </c>
      <c r="Q3019" s="12" t="s">
        <v>8315</v>
      </c>
      <c r="R3019" t="s">
        <v>8355</v>
      </c>
      <c r="S3019" s="16">
        <f t="shared" si="239"/>
        <v>41841.850034722222</v>
      </c>
      <c r="T3019" s="16">
        <f t="shared" si="240"/>
        <v>41871.850034722222</v>
      </c>
      <c r="U3019" s="20">
        <f t="shared" si="24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7"/>
        <v>101</v>
      </c>
      <c r="P3020">
        <f t="shared" si="238"/>
        <v>103.17</v>
      </c>
      <c r="Q3020" s="12" t="s">
        <v>8315</v>
      </c>
      <c r="R3020" t="s">
        <v>8355</v>
      </c>
      <c r="S3020" s="16">
        <f t="shared" si="239"/>
        <v>42163.29833333334</v>
      </c>
      <c r="T3020" s="16">
        <f t="shared" si="240"/>
        <v>42205.916666666672</v>
      </c>
      <c r="U3020" s="20">
        <f t="shared" si="24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7"/>
        <v>121</v>
      </c>
      <c r="P3021">
        <f t="shared" si="238"/>
        <v>80.459999999999994</v>
      </c>
      <c r="Q3021" s="12" t="s">
        <v>8315</v>
      </c>
      <c r="R3021" t="s">
        <v>8355</v>
      </c>
      <c r="S3021" s="16">
        <f t="shared" si="239"/>
        <v>41758.833564814813</v>
      </c>
      <c r="T3021" s="16">
        <f t="shared" si="240"/>
        <v>41786.125</v>
      </c>
      <c r="U3021" s="20">
        <f t="shared" si="24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7"/>
        <v>101</v>
      </c>
      <c r="P3022">
        <f t="shared" si="238"/>
        <v>234.67</v>
      </c>
      <c r="Q3022" s="12" t="s">
        <v>8315</v>
      </c>
      <c r="R3022" t="s">
        <v>8355</v>
      </c>
      <c r="S3022" s="16">
        <f t="shared" si="239"/>
        <v>42170.846446759257</v>
      </c>
      <c r="T3022" s="16">
        <f t="shared" si="240"/>
        <v>42230.846446759257</v>
      </c>
      <c r="U3022" s="20">
        <f t="shared" si="24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7"/>
        <v>116</v>
      </c>
      <c r="P3023">
        <f t="shared" si="238"/>
        <v>50.69</v>
      </c>
      <c r="Q3023" s="12" t="s">
        <v>8315</v>
      </c>
      <c r="R3023" t="s">
        <v>8355</v>
      </c>
      <c r="S3023" s="16">
        <f t="shared" si="239"/>
        <v>42660.618854166663</v>
      </c>
      <c r="T3023" s="16">
        <f t="shared" si="240"/>
        <v>42696.249305555553</v>
      </c>
      <c r="U3023" s="20">
        <f t="shared" si="24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7"/>
        <v>101</v>
      </c>
      <c r="P3024">
        <f t="shared" si="238"/>
        <v>162.71</v>
      </c>
      <c r="Q3024" s="12" t="s">
        <v>8315</v>
      </c>
      <c r="R3024" t="s">
        <v>8355</v>
      </c>
      <c r="S3024" s="16">
        <f t="shared" si="239"/>
        <v>42564.95380787037</v>
      </c>
      <c r="T3024" s="16">
        <f t="shared" si="240"/>
        <v>42609.95380787037</v>
      </c>
      <c r="U3024" s="20">
        <f t="shared" si="24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7"/>
        <v>103</v>
      </c>
      <c r="P3025">
        <f t="shared" si="238"/>
        <v>120.17</v>
      </c>
      <c r="Q3025" s="12" t="s">
        <v>8315</v>
      </c>
      <c r="R3025" t="s">
        <v>8355</v>
      </c>
      <c r="S3025" s="16">
        <f t="shared" si="239"/>
        <v>42121.675763888896</v>
      </c>
      <c r="T3025" s="16">
        <f t="shared" si="240"/>
        <v>42166.675763888896</v>
      </c>
      <c r="U3025" s="20">
        <f t="shared" si="24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7"/>
        <v>246</v>
      </c>
      <c r="P3026">
        <f t="shared" si="238"/>
        <v>67.7</v>
      </c>
      <c r="Q3026" s="12" t="s">
        <v>8315</v>
      </c>
      <c r="R3026" t="s">
        <v>8355</v>
      </c>
      <c r="S3026" s="16">
        <f t="shared" si="239"/>
        <v>41158.993923611109</v>
      </c>
      <c r="T3026" s="16">
        <f t="shared" si="240"/>
        <v>41188.993923611109</v>
      </c>
      <c r="U3026" s="20">
        <f t="shared" si="24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7"/>
        <v>302</v>
      </c>
      <c r="P3027">
        <f t="shared" si="238"/>
        <v>52.1</v>
      </c>
      <c r="Q3027" s="12" t="s">
        <v>8315</v>
      </c>
      <c r="R3027" t="s">
        <v>8355</v>
      </c>
      <c r="S3027" s="16">
        <f t="shared" si="239"/>
        <v>41761.509409722225</v>
      </c>
      <c r="T3027" s="16">
        <f t="shared" si="240"/>
        <v>41789.666666666664</v>
      </c>
      <c r="U3027" s="20">
        <f t="shared" si="24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7"/>
        <v>143</v>
      </c>
      <c r="P3028">
        <f t="shared" si="238"/>
        <v>51.6</v>
      </c>
      <c r="Q3028" s="12" t="s">
        <v>8315</v>
      </c>
      <c r="R3028" t="s">
        <v>8355</v>
      </c>
      <c r="S3028" s="16">
        <f t="shared" si="239"/>
        <v>42783.459398148145</v>
      </c>
      <c r="T3028" s="16">
        <f t="shared" si="240"/>
        <v>42797.459398148145</v>
      </c>
      <c r="U3028" s="20">
        <f t="shared" si="24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7"/>
        <v>131</v>
      </c>
      <c r="P3029">
        <f t="shared" si="238"/>
        <v>164.3</v>
      </c>
      <c r="Q3029" s="12" t="s">
        <v>8315</v>
      </c>
      <c r="R3029" t="s">
        <v>8355</v>
      </c>
      <c r="S3029" s="16">
        <f t="shared" si="239"/>
        <v>42053.704293981486</v>
      </c>
      <c r="T3029" s="16">
        <f t="shared" si="240"/>
        <v>42083.662627314814</v>
      </c>
      <c r="U3029" s="20">
        <f t="shared" si="24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7"/>
        <v>168</v>
      </c>
      <c r="P3030">
        <f t="shared" si="238"/>
        <v>84.86</v>
      </c>
      <c r="Q3030" s="12" t="s">
        <v>8315</v>
      </c>
      <c r="R3030" t="s">
        <v>8355</v>
      </c>
      <c r="S3030" s="16">
        <f t="shared" si="239"/>
        <v>42567.264178240745</v>
      </c>
      <c r="T3030" s="16">
        <f t="shared" si="240"/>
        <v>42597.264178240745</v>
      </c>
      <c r="U3030" s="20">
        <f t="shared" si="24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7"/>
        <v>110</v>
      </c>
      <c r="P3031">
        <f t="shared" si="238"/>
        <v>94.55</v>
      </c>
      <c r="Q3031" s="12" t="s">
        <v>8315</v>
      </c>
      <c r="R3031" t="s">
        <v>8355</v>
      </c>
      <c r="S3031" s="16">
        <f t="shared" si="239"/>
        <v>41932.708877314813</v>
      </c>
      <c r="T3031" s="16">
        <f t="shared" si="240"/>
        <v>41961.190972222219</v>
      </c>
      <c r="U3031" s="20">
        <f t="shared" si="24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7"/>
        <v>107</v>
      </c>
      <c r="P3032">
        <f t="shared" si="238"/>
        <v>45.54</v>
      </c>
      <c r="Q3032" s="12" t="s">
        <v>8315</v>
      </c>
      <c r="R3032" t="s">
        <v>8355</v>
      </c>
      <c r="S3032" s="16">
        <f t="shared" si="239"/>
        <v>42233.747349537036</v>
      </c>
      <c r="T3032" s="16">
        <f t="shared" si="240"/>
        <v>42263.747349537036</v>
      </c>
      <c r="U3032" s="20">
        <f t="shared" si="24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7"/>
        <v>100</v>
      </c>
      <c r="P3033">
        <f t="shared" si="238"/>
        <v>51.72</v>
      </c>
      <c r="Q3033" s="12" t="s">
        <v>8315</v>
      </c>
      <c r="R3033" t="s">
        <v>8355</v>
      </c>
      <c r="S3033" s="16">
        <f t="shared" si="239"/>
        <v>42597.882488425923</v>
      </c>
      <c r="T3033" s="16">
        <f t="shared" si="240"/>
        <v>42657.882488425923</v>
      </c>
      <c r="U3033" s="20">
        <f t="shared" si="24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7"/>
        <v>127</v>
      </c>
      <c r="P3034">
        <f t="shared" si="238"/>
        <v>50.88</v>
      </c>
      <c r="Q3034" s="12" t="s">
        <v>8315</v>
      </c>
      <c r="R3034" t="s">
        <v>8355</v>
      </c>
      <c r="S3034" s="16">
        <f t="shared" si="239"/>
        <v>42228.044664351852</v>
      </c>
      <c r="T3034" s="16">
        <f t="shared" si="240"/>
        <v>42258.044664351852</v>
      </c>
      <c r="U3034" s="20">
        <f t="shared" si="24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7"/>
        <v>147</v>
      </c>
      <c r="P3035">
        <f t="shared" si="238"/>
        <v>191.13</v>
      </c>
      <c r="Q3035" s="12" t="s">
        <v>8315</v>
      </c>
      <c r="R3035" t="s">
        <v>8355</v>
      </c>
      <c r="S3035" s="16">
        <f t="shared" si="239"/>
        <v>42570.110243055555</v>
      </c>
      <c r="T3035" s="16">
        <f t="shared" si="240"/>
        <v>42600.110243055555</v>
      </c>
      <c r="U3035" s="20">
        <f t="shared" si="24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7"/>
        <v>113</v>
      </c>
      <c r="P3036">
        <f t="shared" si="238"/>
        <v>89.31</v>
      </c>
      <c r="Q3036" s="12" t="s">
        <v>8315</v>
      </c>
      <c r="R3036" t="s">
        <v>8355</v>
      </c>
      <c r="S3036" s="16">
        <f t="shared" si="239"/>
        <v>42644.535358796296</v>
      </c>
      <c r="T3036" s="16">
        <f t="shared" si="240"/>
        <v>42675.165972222225</v>
      </c>
      <c r="U3036" s="20">
        <f t="shared" si="24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7"/>
        <v>109</v>
      </c>
      <c r="P3037">
        <f t="shared" si="238"/>
        <v>88.59</v>
      </c>
      <c r="Q3037" s="12" t="s">
        <v>8315</v>
      </c>
      <c r="R3037" t="s">
        <v>8355</v>
      </c>
      <c r="S3037" s="16">
        <f t="shared" si="239"/>
        <v>41368.560289351852</v>
      </c>
      <c r="T3037" s="16">
        <f t="shared" si="240"/>
        <v>41398.560289351852</v>
      </c>
      <c r="U3037" s="20">
        <f t="shared" si="24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7"/>
        <v>127</v>
      </c>
      <c r="P3038">
        <f t="shared" si="238"/>
        <v>96.3</v>
      </c>
      <c r="Q3038" s="12" t="s">
        <v>8315</v>
      </c>
      <c r="R3038" t="s">
        <v>8355</v>
      </c>
      <c r="S3038" s="16">
        <f t="shared" si="239"/>
        <v>41466.785231481481</v>
      </c>
      <c r="T3038" s="16">
        <f t="shared" si="240"/>
        <v>41502.499305555553</v>
      </c>
      <c r="U3038" s="20">
        <f t="shared" si="24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7"/>
        <v>213</v>
      </c>
      <c r="P3039">
        <f t="shared" si="238"/>
        <v>33.31</v>
      </c>
      <c r="Q3039" s="12" t="s">
        <v>8315</v>
      </c>
      <c r="R3039" t="s">
        <v>8355</v>
      </c>
      <c r="S3039" s="16">
        <f t="shared" si="239"/>
        <v>40378.893206018518</v>
      </c>
      <c r="T3039" s="16">
        <f t="shared" si="240"/>
        <v>40453.207638888889</v>
      </c>
      <c r="U3039" s="20">
        <f t="shared" si="24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7"/>
        <v>101</v>
      </c>
      <c r="P3040">
        <f t="shared" si="238"/>
        <v>37.22</v>
      </c>
      <c r="Q3040" s="12" t="s">
        <v>8315</v>
      </c>
      <c r="R3040" t="s">
        <v>8355</v>
      </c>
      <c r="S3040" s="16">
        <f t="shared" si="239"/>
        <v>42373.252280092594</v>
      </c>
      <c r="T3040" s="16">
        <f t="shared" si="240"/>
        <v>42433.252280092594</v>
      </c>
      <c r="U3040" s="20">
        <f t="shared" si="24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7"/>
        <v>109</v>
      </c>
      <c r="P3041">
        <f t="shared" si="238"/>
        <v>92.13</v>
      </c>
      <c r="Q3041" s="12" t="s">
        <v>8315</v>
      </c>
      <c r="R3041" t="s">
        <v>8355</v>
      </c>
      <c r="S3041" s="16">
        <f t="shared" si="239"/>
        <v>41610.794421296298</v>
      </c>
      <c r="T3041" s="16">
        <f t="shared" si="240"/>
        <v>41637.332638888889</v>
      </c>
      <c r="U3041" s="20">
        <f t="shared" si="24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ref="O3042:O3105" si="242">ROUND(E3042/D3042 * 100,0)</f>
        <v>108</v>
      </c>
      <c r="P3042">
        <f t="shared" si="238"/>
        <v>76.790000000000006</v>
      </c>
      <c r="Q3042" s="12" t="s">
        <v>8315</v>
      </c>
      <c r="R3042" t="s">
        <v>8355</v>
      </c>
      <c r="S3042" s="16">
        <f t="shared" si="239"/>
        <v>42177.791909722218</v>
      </c>
      <c r="T3042" s="16">
        <f t="shared" si="240"/>
        <v>42181.958333333328</v>
      </c>
      <c r="U3042" s="20">
        <f t="shared" si="24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2"/>
        <v>110</v>
      </c>
      <c r="P3043">
        <f t="shared" si="238"/>
        <v>96.53</v>
      </c>
      <c r="Q3043" s="12" t="s">
        <v>8315</v>
      </c>
      <c r="R3043" t="s">
        <v>8355</v>
      </c>
      <c r="S3043" s="16">
        <f t="shared" si="239"/>
        <v>42359.868611111116</v>
      </c>
      <c r="T3043" s="16">
        <f t="shared" si="240"/>
        <v>42389.868611111116</v>
      </c>
      <c r="U3043" s="20">
        <f t="shared" si="24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2"/>
        <v>128</v>
      </c>
      <c r="P3044">
        <f t="shared" si="238"/>
        <v>51.89</v>
      </c>
      <c r="Q3044" s="12" t="s">
        <v>8315</v>
      </c>
      <c r="R3044" t="s">
        <v>8355</v>
      </c>
      <c r="S3044" s="16">
        <f t="shared" si="239"/>
        <v>42253.688043981485</v>
      </c>
      <c r="T3044" s="16">
        <f t="shared" si="240"/>
        <v>42283.688043981485</v>
      </c>
      <c r="U3044" s="20">
        <f t="shared" si="24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2"/>
        <v>110</v>
      </c>
      <c r="P3045">
        <f t="shared" si="238"/>
        <v>128.91</v>
      </c>
      <c r="Q3045" s="12" t="s">
        <v>8315</v>
      </c>
      <c r="R3045" t="s">
        <v>8355</v>
      </c>
      <c r="S3045" s="16">
        <f t="shared" si="239"/>
        <v>42083.070590277777</v>
      </c>
      <c r="T3045" s="16">
        <f t="shared" si="240"/>
        <v>42110.118055555555</v>
      </c>
      <c r="U3045" s="20">
        <f t="shared" si="24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2"/>
        <v>109</v>
      </c>
      <c r="P3046">
        <f t="shared" si="238"/>
        <v>84.11</v>
      </c>
      <c r="Q3046" s="12" t="s">
        <v>8315</v>
      </c>
      <c r="R3046" t="s">
        <v>8355</v>
      </c>
      <c r="S3046" s="16">
        <f t="shared" si="239"/>
        <v>42387.7268287037</v>
      </c>
      <c r="T3046" s="16">
        <f t="shared" si="240"/>
        <v>42402.7268287037</v>
      </c>
      <c r="U3046" s="20">
        <f t="shared" si="24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2"/>
        <v>133</v>
      </c>
      <c r="P3047">
        <f t="shared" si="238"/>
        <v>82.94</v>
      </c>
      <c r="Q3047" s="12" t="s">
        <v>8315</v>
      </c>
      <c r="R3047" t="s">
        <v>8355</v>
      </c>
      <c r="S3047" s="16">
        <f t="shared" si="239"/>
        <v>41843.155729166669</v>
      </c>
      <c r="T3047" s="16">
        <f t="shared" si="240"/>
        <v>41873.155729166669</v>
      </c>
      <c r="U3047" s="20">
        <f t="shared" si="24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2"/>
        <v>191</v>
      </c>
      <c r="P3048">
        <f t="shared" si="238"/>
        <v>259.95</v>
      </c>
      <c r="Q3048" s="12" t="s">
        <v>8315</v>
      </c>
      <c r="R3048" t="s">
        <v>8355</v>
      </c>
      <c r="S3048" s="16">
        <f t="shared" si="239"/>
        <v>41862.803078703706</v>
      </c>
      <c r="T3048" s="16">
        <f t="shared" si="240"/>
        <v>41892.202777777777</v>
      </c>
      <c r="U3048" s="20">
        <f t="shared" si="24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2"/>
        <v>149</v>
      </c>
      <c r="P3049">
        <f t="shared" si="238"/>
        <v>37.25</v>
      </c>
      <c r="Q3049" s="12" t="s">
        <v>8315</v>
      </c>
      <c r="R3049" t="s">
        <v>8355</v>
      </c>
      <c r="S3049" s="16">
        <f t="shared" si="239"/>
        <v>42443.989050925928</v>
      </c>
      <c r="T3049" s="16">
        <f t="shared" si="240"/>
        <v>42487.552777777775</v>
      </c>
      <c r="U3049" s="20">
        <f t="shared" si="24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2"/>
        <v>166</v>
      </c>
      <c r="P3050">
        <f t="shared" si="238"/>
        <v>177.02</v>
      </c>
      <c r="Q3050" s="12" t="s">
        <v>8315</v>
      </c>
      <c r="R3050" t="s">
        <v>8355</v>
      </c>
      <c r="S3050" s="16">
        <f t="shared" si="239"/>
        <v>41975.901180555549</v>
      </c>
      <c r="T3050" s="16">
        <f t="shared" si="240"/>
        <v>42004.890277777777</v>
      </c>
      <c r="U3050" s="20">
        <f t="shared" si="24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2"/>
        <v>107</v>
      </c>
      <c r="P3051">
        <f t="shared" si="238"/>
        <v>74.069999999999993</v>
      </c>
      <c r="Q3051" s="12" t="s">
        <v>8315</v>
      </c>
      <c r="R3051" t="s">
        <v>8355</v>
      </c>
      <c r="S3051" s="16">
        <f t="shared" si="239"/>
        <v>42139.014525462961</v>
      </c>
      <c r="T3051" s="16">
        <f t="shared" si="240"/>
        <v>42169.014525462961</v>
      </c>
      <c r="U3051" s="20">
        <f t="shared" si="24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2"/>
        <v>106</v>
      </c>
      <c r="P3052">
        <f t="shared" si="238"/>
        <v>70.67</v>
      </c>
      <c r="Q3052" s="12" t="s">
        <v>8315</v>
      </c>
      <c r="R3052" t="s">
        <v>8355</v>
      </c>
      <c r="S3052" s="16">
        <f t="shared" si="239"/>
        <v>42465.16851851852</v>
      </c>
      <c r="T3052" s="16">
        <f t="shared" si="240"/>
        <v>42495.16851851852</v>
      </c>
      <c r="U3052" s="20">
        <f t="shared" si="24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2"/>
        <v>24</v>
      </c>
      <c r="P3053">
        <f t="shared" si="238"/>
        <v>23.63</v>
      </c>
      <c r="Q3053" s="12" t="s">
        <v>8315</v>
      </c>
      <c r="R3053" t="s">
        <v>8355</v>
      </c>
      <c r="S3053" s="16">
        <f t="shared" si="239"/>
        <v>42744.416030092587</v>
      </c>
      <c r="T3053" s="16">
        <f t="shared" si="240"/>
        <v>42774.416030092587</v>
      </c>
      <c r="U3053" s="20">
        <f t="shared" si="24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2"/>
        <v>0</v>
      </c>
      <c r="P3054">
        <f t="shared" si="238"/>
        <v>37.5</v>
      </c>
      <c r="Q3054" s="12" t="s">
        <v>8315</v>
      </c>
      <c r="R3054" t="s">
        <v>8355</v>
      </c>
      <c r="S3054" s="16">
        <f t="shared" si="239"/>
        <v>42122.670069444444</v>
      </c>
      <c r="T3054" s="16">
        <f t="shared" si="240"/>
        <v>42152.665972222225</v>
      </c>
      <c r="U3054" s="20">
        <f t="shared" si="24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2"/>
        <v>0</v>
      </c>
      <c r="P3055">
        <f t="shared" si="238"/>
        <v>13.33</v>
      </c>
      <c r="Q3055" s="12" t="s">
        <v>8315</v>
      </c>
      <c r="R3055" t="s">
        <v>8355</v>
      </c>
      <c r="S3055" s="16">
        <f t="shared" si="239"/>
        <v>41862.761724537035</v>
      </c>
      <c r="T3055" s="16">
        <f t="shared" si="240"/>
        <v>41914.165972222225</v>
      </c>
      <c r="U3055" s="20">
        <f t="shared" si="24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2"/>
        <v>0</v>
      </c>
      <c r="P3056">
        <f t="shared" si="238"/>
        <v>0</v>
      </c>
      <c r="Q3056" s="12" t="s">
        <v>8315</v>
      </c>
      <c r="R3056" t="s">
        <v>8355</v>
      </c>
      <c r="S3056" s="16">
        <f t="shared" si="239"/>
        <v>42027.832800925928</v>
      </c>
      <c r="T3056" s="16">
        <f t="shared" si="240"/>
        <v>42065.044444444444</v>
      </c>
      <c r="U3056" s="20">
        <f t="shared" si="24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2"/>
        <v>0</v>
      </c>
      <c r="P3057">
        <f t="shared" si="238"/>
        <v>1</v>
      </c>
      <c r="Q3057" s="12" t="s">
        <v>8315</v>
      </c>
      <c r="R3057" t="s">
        <v>8355</v>
      </c>
      <c r="S3057" s="16">
        <f t="shared" si="239"/>
        <v>41953.95821759259</v>
      </c>
      <c r="T3057" s="16">
        <f t="shared" si="240"/>
        <v>42013.95821759259</v>
      </c>
      <c r="U3057" s="20">
        <f t="shared" si="24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2"/>
        <v>0</v>
      </c>
      <c r="P3058">
        <f t="shared" si="238"/>
        <v>0</v>
      </c>
      <c r="Q3058" s="12" t="s">
        <v>8315</v>
      </c>
      <c r="R3058" t="s">
        <v>8355</v>
      </c>
      <c r="S3058" s="16">
        <f t="shared" si="239"/>
        <v>41851.636388888888</v>
      </c>
      <c r="T3058" s="16">
        <f t="shared" si="240"/>
        <v>41911.636388888888</v>
      </c>
      <c r="U3058" s="20">
        <f t="shared" si="24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2"/>
        <v>0</v>
      </c>
      <c r="P3059">
        <f t="shared" si="238"/>
        <v>0</v>
      </c>
      <c r="Q3059" s="12" t="s">
        <v>8315</v>
      </c>
      <c r="R3059" t="s">
        <v>8355</v>
      </c>
      <c r="S3059" s="16">
        <f t="shared" si="239"/>
        <v>42433.650590277779</v>
      </c>
      <c r="T3059" s="16">
        <f t="shared" si="240"/>
        <v>42463.608923611115</v>
      </c>
      <c r="U3059" s="20">
        <f t="shared" si="24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2"/>
        <v>0</v>
      </c>
      <c r="P3060">
        <f t="shared" si="238"/>
        <v>1</v>
      </c>
      <c r="Q3060" s="12" t="s">
        <v>8315</v>
      </c>
      <c r="R3060" t="s">
        <v>8355</v>
      </c>
      <c r="S3060" s="16">
        <f t="shared" si="239"/>
        <v>42460.374305555553</v>
      </c>
      <c r="T3060" s="16">
        <f t="shared" si="240"/>
        <v>42510.374305555553</v>
      </c>
      <c r="U3060" s="20">
        <f t="shared" si="24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2"/>
        <v>3</v>
      </c>
      <c r="P3061">
        <f t="shared" si="238"/>
        <v>41</v>
      </c>
      <c r="Q3061" s="12" t="s">
        <v>8315</v>
      </c>
      <c r="R3061" t="s">
        <v>8355</v>
      </c>
      <c r="S3061" s="16">
        <f t="shared" si="239"/>
        <v>41829.935717592591</v>
      </c>
      <c r="T3061" s="16">
        <f t="shared" si="240"/>
        <v>41859.935717592591</v>
      </c>
      <c r="U3061" s="20">
        <f t="shared" si="24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2"/>
        <v>0</v>
      </c>
      <c r="P3062">
        <f t="shared" si="238"/>
        <v>55.83</v>
      </c>
      <c r="Q3062" s="12" t="s">
        <v>8315</v>
      </c>
      <c r="R3062" t="s">
        <v>8355</v>
      </c>
      <c r="S3062" s="16">
        <f t="shared" si="239"/>
        <v>42245.274699074071</v>
      </c>
      <c r="T3062" s="16">
        <f t="shared" si="240"/>
        <v>42275.274699074071</v>
      </c>
      <c r="U3062" s="20">
        <f t="shared" si="24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2"/>
        <v>0</v>
      </c>
      <c r="P3063">
        <f t="shared" si="238"/>
        <v>0</v>
      </c>
      <c r="Q3063" s="12" t="s">
        <v>8315</v>
      </c>
      <c r="R3063" t="s">
        <v>8355</v>
      </c>
      <c r="S3063" s="16">
        <f t="shared" si="239"/>
        <v>41834.784120370372</v>
      </c>
      <c r="T3063" s="16">
        <f t="shared" si="240"/>
        <v>41864.784120370372</v>
      </c>
      <c r="U3063" s="20">
        <f t="shared" si="24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2"/>
        <v>67</v>
      </c>
      <c r="P3064">
        <f t="shared" si="238"/>
        <v>99.76</v>
      </c>
      <c r="Q3064" s="12" t="s">
        <v>8315</v>
      </c>
      <c r="R3064" t="s">
        <v>8355</v>
      </c>
      <c r="S3064" s="16">
        <f t="shared" si="239"/>
        <v>42248.535787037035</v>
      </c>
      <c r="T3064" s="16">
        <f t="shared" si="240"/>
        <v>42277.75</v>
      </c>
      <c r="U3064" s="20">
        <f t="shared" si="24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2"/>
        <v>20</v>
      </c>
      <c r="P3065">
        <f t="shared" si="238"/>
        <v>25.52</v>
      </c>
      <c r="Q3065" s="12" t="s">
        <v>8315</v>
      </c>
      <c r="R3065" t="s">
        <v>8355</v>
      </c>
      <c r="S3065" s="16">
        <f t="shared" si="239"/>
        <v>42630.922893518517</v>
      </c>
      <c r="T3065" s="16">
        <f t="shared" si="240"/>
        <v>42665.922893518517</v>
      </c>
      <c r="U3065" s="20">
        <f t="shared" si="24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2"/>
        <v>11</v>
      </c>
      <c r="P3066">
        <f t="shared" si="238"/>
        <v>117.65</v>
      </c>
      <c r="Q3066" s="12" t="s">
        <v>8315</v>
      </c>
      <c r="R3066" t="s">
        <v>8355</v>
      </c>
      <c r="S3066" s="16">
        <f t="shared" si="239"/>
        <v>42299.130162037036</v>
      </c>
      <c r="T3066" s="16">
        <f t="shared" si="240"/>
        <v>42330.290972222225</v>
      </c>
      <c r="U3066" s="20">
        <f t="shared" si="24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2"/>
        <v>0</v>
      </c>
      <c r="P3067">
        <f t="shared" si="238"/>
        <v>5</v>
      </c>
      <c r="Q3067" s="12" t="s">
        <v>8315</v>
      </c>
      <c r="R3067" t="s">
        <v>8355</v>
      </c>
      <c r="S3067" s="16">
        <f t="shared" si="239"/>
        <v>41825.055231481485</v>
      </c>
      <c r="T3067" s="16">
        <f t="shared" si="240"/>
        <v>41850.055231481485</v>
      </c>
      <c r="U3067" s="20">
        <f t="shared" si="24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2"/>
        <v>12</v>
      </c>
      <c r="P3068">
        <f t="shared" si="238"/>
        <v>2796.67</v>
      </c>
      <c r="Q3068" s="12" t="s">
        <v>8315</v>
      </c>
      <c r="R3068" t="s">
        <v>8355</v>
      </c>
      <c r="S3068" s="16">
        <f t="shared" si="239"/>
        <v>42531.228437500002</v>
      </c>
      <c r="T3068" s="16">
        <f t="shared" si="240"/>
        <v>42561.228437500002</v>
      </c>
      <c r="U3068" s="20">
        <f t="shared" si="24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2"/>
        <v>3</v>
      </c>
      <c r="P3069">
        <f t="shared" si="238"/>
        <v>200</v>
      </c>
      <c r="Q3069" s="12" t="s">
        <v>8315</v>
      </c>
      <c r="R3069" t="s">
        <v>8355</v>
      </c>
      <c r="S3069" s="16">
        <f t="shared" si="239"/>
        <v>42226.938414351855</v>
      </c>
      <c r="T3069" s="16">
        <f t="shared" si="240"/>
        <v>42256.938414351855</v>
      </c>
      <c r="U3069" s="20">
        <f t="shared" si="24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2"/>
        <v>0</v>
      </c>
      <c r="P3070">
        <f t="shared" si="238"/>
        <v>87.5</v>
      </c>
      <c r="Q3070" s="12" t="s">
        <v>8315</v>
      </c>
      <c r="R3070" t="s">
        <v>8355</v>
      </c>
      <c r="S3070" s="16">
        <f t="shared" si="239"/>
        <v>42263.691574074073</v>
      </c>
      <c r="T3070" s="16">
        <f t="shared" si="240"/>
        <v>42293.691574074073</v>
      </c>
      <c r="U3070" s="20">
        <f t="shared" si="24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2"/>
        <v>14</v>
      </c>
      <c r="P3071">
        <f t="shared" si="238"/>
        <v>20.14</v>
      </c>
      <c r="Q3071" s="12" t="s">
        <v>8315</v>
      </c>
      <c r="R3071" t="s">
        <v>8355</v>
      </c>
      <c r="S3071" s="16">
        <f t="shared" si="239"/>
        <v>41957.833726851852</v>
      </c>
      <c r="T3071" s="16">
        <f t="shared" si="240"/>
        <v>41987.833726851852</v>
      </c>
      <c r="U3071" s="20">
        <f t="shared" si="24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2"/>
        <v>3</v>
      </c>
      <c r="P3072">
        <f t="shared" si="238"/>
        <v>20.88</v>
      </c>
      <c r="Q3072" s="12" t="s">
        <v>8315</v>
      </c>
      <c r="R3072" t="s">
        <v>8355</v>
      </c>
      <c r="S3072" s="16">
        <f t="shared" si="239"/>
        <v>42690.733437499999</v>
      </c>
      <c r="T3072" s="16">
        <f t="shared" si="240"/>
        <v>42711.733437499999</v>
      </c>
      <c r="U3072" s="20">
        <f t="shared" si="24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2"/>
        <v>60</v>
      </c>
      <c r="P3073">
        <f t="shared" si="238"/>
        <v>61.31</v>
      </c>
      <c r="Q3073" s="12" t="s">
        <v>8315</v>
      </c>
      <c r="R3073" t="s">
        <v>8355</v>
      </c>
      <c r="S3073" s="16">
        <f t="shared" si="239"/>
        <v>42097.732418981483</v>
      </c>
      <c r="T3073" s="16">
        <f t="shared" si="240"/>
        <v>42115.249305555553</v>
      </c>
      <c r="U3073" s="20">
        <f t="shared" si="24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2"/>
        <v>0</v>
      </c>
      <c r="P3074">
        <f t="shared" si="238"/>
        <v>1</v>
      </c>
      <c r="Q3074" s="12" t="s">
        <v>8315</v>
      </c>
      <c r="R3074" t="s">
        <v>8355</v>
      </c>
      <c r="S3074" s="16">
        <f t="shared" si="239"/>
        <v>42658.690532407403</v>
      </c>
      <c r="T3074" s="16">
        <f t="shared" si="240"/>
        <v>42673.073611111111</v>
      </c>
      <c r="U3074" s="20">
        <f t="shared" si="24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2"/>
        <v>0</v>
      </c>
      <c r="P3075">
        <f t="shared" ref="P3075:P3138" si="243">IFERROR(ROUND(E3075/L3075, 2), 0)</f>
        <v>92.14</v>
      </c>
      <c r="Q3075" s="12" t="s">
        <v>8315</v>
      </c>
      <c r="R3075" t="s">
        <v>8355</v>
      </c>
      <c r="S3075" s="16">
        <f t="shared" ref="S3075:S3138" si="244">(((J3075/60)/60)/24)+DATE(1970,1,1)</f>
        <v>42111.684027777781</v>
      </c>
      <c r="T3075" s="16">
        <f t="shared" ref="T3075:T3138" si="245">(((I3075/60)/60)/24)+DATE(1970,1,1)</f>
        <v>42169.804861111115</v>
      </c>
      <c r="U3075" s="20">
        <f t="shared" ref="U3075:U3138" si="246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2"/>
        <v>0</v>
      </c>
      <c r="P3076">
        <f t="shared" si="243"/>
        <v>7.33</v>
      </c>
      <c r="Q3076" s="12" t="s">
        <v>8315</v>
      </c>
      <c r="R3076" t="s">
        <v>8355</v>
      </c>
      <c r="S3076" s="16">
        <f t="shared" si="244"/>
        <v>42409.571284722217</v>
      </c>
      <c r="T3076" s="16">
        <f t="shared" si="245"/>
        <v>42439.571284722217</v>
      </c>
      <c r="U3076" s="20">
        <f t="shared" si="24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2"/>
        <v>9</v>
      </c>
      <c r="P3077">
        <f t="shared" si="243"/>
        <v>64.8</v>
      </c>
      <c r="Q3077" s="12" t="s">
        <v>8315</v>
      </c>
      <c r="R3077" t="s">
        <v>8355</v>
      </c>
      <c r="S3077" s="16">
        <f t="shared" si="244"/>
        <v>42551.102314814809</v>
      </c>
      <c r="T3077" s="16">
        <f t="shared" si="245"/>
        <v>42601.102314814809</v>
      </c>
      <c r="U3077" s="20">
        <f t="shared" si="24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2"/>
        <v>15</v>
      </c>
      <c r="P3078">
        <f t="shared" si="243"/>
        <v>30.12</v>
      </c>
      <c r="Q3078" s="12" t="s">
        <v>8315</v>
      </c>
      <c r="R3078" t="s">
        <v>8355</v>
      </c>
      <c r="S3078" s="16">
        <f t="shared" si="244"/>
        <v>42226.651886574073</v>
      </c>
      <c r="T3078" s="16">
        <f t="shared" si="245"/>
        <v>42286.651886574073</v>
      </c>
      <c r="U3078" s="20">
        <f t="shared" si="24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2"/>
        <v>0</v>
      </c>
      <c r="P3079">
        <f t="shared" si="243"/>
        <v>52.5</v>
      </c>
      <c r="Q3079" s="12" t="s">
        <v>8315</v>
      </c>
      <c r="R3079" t="s">
        <v>8355</v>
      </c>
      <c r="S3079" s="16">
        <f t="shared" si="244"/>
        <v>42766.956921296296</v>
      </c>
      <c r="T3079" s="16">
        <f t="shared" si="245"/>
        <v>42796.956921296296</v>
      </c>
      <c r="U3079" s="20">
        <f t="shared" si="24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2"/>
        <v>0</v>
      </c>
      <c r="P3080">
        <f t="shared" si="243"/>
        <v>23.67</v>
      </c>
      <c r="Q3080" s="12" t="s">
        <v>8315</v>
      </c>
      <c r="R3080" t="s">
        <v>8355</v>
      </c>
      <c r="S3080" s="16">
        <f t="shared" si="244"/>
        <v>42031.138831018514</v>
      </c>
      <c r="T3080" s="16">
        <f t="shared" si="245"/>
        <v>42061.138831018514</v>
      </c>
      <c r="U3080" s="20">
        <f t="shared" si="24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2"/>
        <v>1</v>
      </c>
      <c r="P3081">
        <f t="shared" si="243"/>
        <v>415.78</v>
      </c>
      <c r="Q3081" s="12" t="s">
        <v>8315</v>
      </c>
      <c r="R3081" t="s">
        <v>8355</v>
      </c>
      <c r="S3081" s="16">
        <f t="shared" si="244"/>
        <v>42055.713368055556</v>
      </c>
      <c r="T3081" s="16">
        <f t="shared" si="245"/>
        <v>42085.671701388885</v>
      </c>
      <c r="U3081" s="20">
        <f t="shared" si="24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2"/>
        <v>0</v>
      </c>
      <c r="P3082">
        <f t="shared" si="243"/>
        <v>53.71</v>
      </c>
      <c r="Q3082" s="12" t="s">
        <v>8315</v>
      </c>
      <c r="R3082" t="s">
        <v>8355</v>
      </c>
      <c r="S3082" s="16">
        <f t="shared" si="244"/>
        <v>41940.028287037036</v>
      </c>
      <c r="T3082" s="16">
        <f t="shared" si="245"/>
        <v>42000.0699537037</v>
      </c>
      <c r="U3082" s="20">
        <f t="shared" si="24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2"/>
        <v>0</v>
      </c>
      <c r="P3083">
        <f t="shared" si="243"/>
        <v>420.6</v>
      </c>
      <c r="Q3083" s="12" t="s">
        <v>8315</v>
      </c>
      <c r="R3083" t="s">
        <v>8355</v>
      </c>
      <c r="S3083" s="16">
        <f t="shared" si="244"/>
        <v>42237.181608796294</v>
      </c>
      <c r="T3083" s="16">
        <f t="shared" si="245"/>
        <v>42267.181608796294</v>
      </c>
      <c r="U3083" s="20">
        <f t="shared" si="24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2"/>
        <v>0</v>
      </c>
      <c r="P3084">
        <f t="shared" si="243"/>
        <v>0</v>
      </c>
      <c r="Q3084" s="12" t="s">
        <v>8315</v>
      </c>
      <c r="R3084" t="s">
        <v>8355</v>
      </c>
      <c r="S3084" s="16">
        <f t="shared" si="244"/>
        <v>42293.922986111109</v>
      </c>
      <c r="T3084" s="16">
        <f t="shared" si="245"/>
        <v>42323.96465277778</v>
      </c>
      <c r="U3084" s="20">
        <f t="shared" si="24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2"/>
        <v>0</v>
      </c>
      <c r="P3085">
        <f t="shared" si="243"/>
        <v>18.670000000000002</v>
      </c>
      <c r="Q3085" s="12" t="s">
        <v>8315</v>
      </c>
      <c r="R3085" t="s">
        <v>8355</v>
      </c>
      <c r="S3085" s="16">
        <f t="shared" si="244"/>
        <v>41853.563402777778</v>
      </c>
      <c r="T3085" s="16">
        <f t="shared" si="245"/>
        <v>41883.208333333336</v>
      </c>
      <c r="U3085" s="20">
        <f t="shared" si="24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2"/>
        <v>12</v>
      </c>
      <c r="P3086">
        <f t="shared" si="243"/>
        <v>78.33</v>
      </c>
      <c r="Q3086" s="12" t="s">
        <v>8315</v>
      </c>
      <c r="R3086" t="s">
        <v>8355</v>
      </c>
      <c r="S3086" s="16">
        <f t="shared" si="244"/>
        <v>42100.723738425921</v>
      </c>
      <c r="T3086" s="16">
        <f t="shared" si="245"/>
        <v>42129.783333333333</v>
      </c>
      <c r="U3086" s="20">
        <f t="shared" si="24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2"/>
        <v>2</v>
      </c>
      <c r="P3087">
        <f t="shared" si="243"/>
        <v>67.78</v>
      </c>
      <c r="Q3087" s="12" t="s">
        <v>8315</v>
      </c>
      <c r="R3087" t="s">
        <v>8355</v>
      </c>
      <c r="S3087" s="16">
        <f t="shared" si="244"/>
        <v>42246.883784722217</v>
      </c>
      <c r="T3087" s="16">
        <f t="shared" si="245"/>
        <v>42276.883784722217</v>
      </c>
      <c r="U3087" s="20">
        <f t="shared" si="24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2"/>
        <v>0</v>
      </c>
      <c r="P3088">
        <f t="shared" si="243"/>
        <v>16.670000000000002</v>
      </c>
      <c r="Q3088" s="12" t="s">
        <v>8315</v>
      </c>
      <c r="R3088" t="s">
        <v>8355</v>
      </c>
      <c r="S3088" s="16">
        <f t="shared" si="244"/>
        <v>42173.67082175926</v>
      </c>
      <c r="T3088" s="16">
        <f t="shared" si="245"/>
        <v>42233.67082175926</v>
      </c>
      <c r="U3088" s="20">
        <f t="shared" si="24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2"/>
        <v>1</v>
      </c>
      <c r="P3089">
        <f t="shared" si="243"/>
        <v>62.5</v>
      </c>
      <c r="Q3089" s="12" t="s">
        <v>8315</v>
      </c>
      <c r="R3089" t="s">
        <v>8355</v>
      </c>
      <c r="S3089" s="16">
        <f t="shared" si="244"/>
        <v>42665.150347222225</v>
      </c>
      <c r="T3089" s="16">
        <f t="shared" si="245"/>
        <v>42725.192013888889</v>
      </c>
      <c r="U3089" s="20">
        <f t="shared" si="24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2"/>
        <v>0</v>
      </c>
      <c r="P3090">
        <f t="shared" si="243"/>
        <v>42</v>
      </c>
      <c r="Q3090" s="12" t="s">
        <v>8315</v>
      </c>
      <c r="R3090" t="s">
        <v>8355</v>
      </c>
      <c r="S3090" s="16">
        <f t="shared" si="244"/>
        <v>41981.57230324074</v>
      </c>
      <c r="T3090" s="16">
        <f t="shared" si="245"/>
        <v>42012.570138888885</v>
      </c>
      <c r="U3090" s="20">
        <f t="shared" si="24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2"/>
        <v>23</v>
      </c>
      <c r="P3091">
        <f t="shared" si="243"/>
        <v>130.09</v>
      </c>
      <c r="Q3091" s="12" t="s">
        <v>8315</v>
      </c>
      <c r="R3091" t="s">
        <v>8355</v>
      </c>
      <c r="S3091" s="16">
        <f t="shared" si="244"/>
        <v>42528.542627314819</v>
      </c>
      <c r="T3091" s="16">
        <f t="shared" si="245"/>
        <v>42560.082638888889</v>
      </c>
      <c r="U3091" s="20">
        <f t="shared" si="24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2"/>
        <v>5</v>
      </c>
      <c r="P3092">
        <f t="shared" si="243"/>
        <v>1270.22</v>
      </c>
      <c r="Q3092" s="12" t="s">
        <v>8315</v>
      </c>
      <c r="R3092" t="s">
        <v>8355</v>
      </c>
      <c r="S3092" s="16">
        <f t="shared" si="244"/>
        <v>42065.818807870368</v>
      </c>
      <c r="T3092" s="16">
        <f t="shared" si="245"/>
        <v>42125.777141203704</v>
      </c>
      <c r="U3092" s="20">
        <f t="shared" si="24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2"/>
        <v>16</v>
      </c>
      <c r="P3093">
        <f t="shared" si="243"/>
        <v>88.44</v>
      </c>
      <c r="Q3093" s="12" t="s">
        <v>8315</v>
      </c>
      <c r="R3093" t="s">
        <v>8355</v>
      </c>
      <c r="S3093" s="16">
        <f t="shared" si="244"/>
        <v>42566.948414351849</v>
      </c>
      <c r="T3093" s="16">
        <f t="shared" si="245"/>
        <v>42596.948414351849</v>
      </c>
      <c r="U3093" s="20">
        <f t="shared" si="24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2"/>
        <v>1</v>
      </c>
      <c r="P3094">
        <f t="shared" si="243"/>
        <v>56.34</v>
      </c>
      <c r="Q3094" s="12" t="s">
        <v>8315</v>
      </c>
      <c r="R3094" t="s">
        <v>8355</v>
      </c>
      <c r="S3094" s="16">
        <f t="shared" si="244"/>
        <v>42255.619351851856</v>
      </c>
      <c r="T3094" s="16">
        <f t="shared" si="245"/>
        <v>42292.916666666672</v>
      </c>
      <c r="U3094" s="20">
        <f t="shared" si="24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2"/>
        <v>23</v>
      </c>
      <c r="P3095">
        <f t="shared" si="243"/>
        <v>53.53</v>
      </c>
      <c r="Q3095" s="12" t="s">
        <v>8315</v>
      </c>
      <c r="R3095" t="s">
        <v>8355</v>
      </c>
      <c r="S3095" s="16">
        <f t="shared" si="244"/>
        <v>41760.909039351849</v>
      </c>
      <c r="T3095" s="16">
        <f t="shared" si="245"/>
        <v>41791.165972222225</v>
      </c>
      <c r="U3095" s="20">
        <f t="shared" si="24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2"/>
        <v>0</v>
      </c>
      <c r="P3096">
        <f t="shared" si="243"/>
        <v>25</v>
      </c>
      <c r="Q3096" s="12" t="s">
        <v>8315</v>
      </c>
      <c r="R3096" t="s">
        <v>8355</v>
      </c>
      <c r="S3096" s="16">
        <f t="shared" si="244"/>
        <v>42207.795787037037</v>
      </c>
      <c r="T3096" s="16">
        <f t="shared" si="245"/>
        <v>42267.795787037037</v>
      </c>
      <c r="U3096" s="20">
        <f t="shared" si="24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2"/>
        <v>0</v>
      </c>
      <c r="P3097">
        <f t="shared" si="243"/>
        <v>50</v>
      </c>
      <c r="Q3097" s="12" t="s">
        <v>8315</v>
      </c>
      <c r="R3097" t="s">
        <v>8355</v>
      </c>
      <c r="S3097" s="16">
        <f t="shared" si="244"/>
        <v>42523.025231481486</v>
      </c>
      <c r="T3097" s="16">
        <f t="shared" si="245"/>
        <v>42583.025231481486</v>
      </c>
      <c r="U3097" s="20">
        <f t="shared" si="24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2"/>
        <v>4</v>
      </c>
      <c r="P3098">
        <f t="shared" si="243"/>
        <v>56.79</v>
      </c>
      <c r="Q3098" s="12" t="s">
        <v>8315</v>
      </c>
      <c r="R3098" t="s">
        <v>8355</v>
      </c>
      <c r="S3098" s="16">
        <f t="shared" si="244"/>
        <v>42114.825532407413</v>
      </c>
      <c r="T3098" s="16">
        <f t="shared" si="245"/>
        <v>42144.825532407413</v>
      </c>
      <c r="U3098" s="20">
        <f t="shared" si="24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2"/>
        <v>17</v>
      </c>
      <c r="P3099">
        <f t="shared" si="243"/>
        <v>40.83</v>
      </c>
      <c r="Q3099" s="12" t="s">
        <v>8315</v>
      </c>
      <c r="R3099" t="s">
        <v>8355</v>
      </c>
      <c r="S3099" s="16">
        <f t="shared" si="244"/>
        <v>42629.503483796296</v>
      </c>
      <c r="T3099" s="16">
        <f t="shared" si="245"/>
        <v>42650.583333333328</v>
      </c>
      <c r="U3099" s="20">
        <f t="shared" si="24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2"/>
        <v>4</v>
      </c>
      <c r="P3100">
        <f t="shared" si="243"/>
        <v>65.11</v>
      </c>
      <c r="Q3100" s="12" t="s">
        <v>8315</v>
      </c>
      <c r="R3100" t="s">
        <v>8355</v>
      </c>
      <c r="S3100" s="16">
        <f t="shared" si="244"/>
        <v>42359.792233796295</v>
      </c>
      <c r="T3100" s="16">
        <f t="shared" si="245"/>
        <v>42408.01180555555</v>
      </c>
      <c r="U3100" s="20">
        <f t="shared" si="24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2"/>
        <v>14</v>
      </c>
      <c r="P3101">
        <f t="shared" si="243"/>
        <v>55.6</v>
      </c>
      <c r="Q3101" s="12" t="s">
        <v>8315</v>
      </c>
      <c r="R3101" t="s">
        <v>8355</v>
      </c>
      <c r="S3101" s="16">
        <f t="shared" si="244"/>
        <v>42382.189710648148</v>
      </c>
      <c r="T3101" s="16">
        <f t="shared" si="245"/>
        <v>42412.189710648148</v>
      </c>
      <c r="U3101" s="20">
        <f t="shared" si="24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2"/>
        <v>15</v>
      </c>
      <c r="P3102">
        <f t="shared" si="243"/>
        <v>140.54</v>
      </c>
      <c r="Q3102" s="12" t="s">
        <v>8315</v>
      </c>
      <c r="R3102" t="s">
        <v>8355</v>
      </c>
      <c r="S3102" s="16">
        <f t="shared" si="244"/>
        <v>41902.622395833336</v>
      </c>
      <c r="T3102" s="16">
        <f t="shared" si="245"/>
        <v>41932.622395833336</v>
      </c>
      <c r="U3102" s="20">
        <f t="shared" si="24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2"/>
        <v>12</v>
      </c>
      <c r="P3103">
        <f t="shared" si="243"/>
        <v>25</v>
      </c>
      <c r="Q3103" s="12" t="s">
        <v>8315</v>
      </c>
      <c r="R3103" t="s">
        <v>8355</v>
      </c>
      <c r="S3103" s="16">
        <f t="shared" si="244"/>
        <v>42171.383530092593</v>
      </c>
      <c r="T3103" s="16">
        <f t="shared" si="245"/>
        <v>42201.330555555556</v>
      </c>
      <c r="U3103" s="20">
        <f t="shared" si="24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2"/>
        <v>39</v>
      </c>
      <c r="P3104">
        <f t="shared" si="243"/>
        <v>69.53</v>
      </c>
      <c r="Q3104" s="12" t="s">
        <v>8315</v>
      </c>
      <c r="R3104" t="s">
        <v>8355</v>
      </c>
      <c r="S3104" s="16">
        <f t="shared" si="244"/>
        <v>42555.340486111112</v>
      </c>
      <c r="T3104" s="16">
        <f t="shared" si="245"/>
        <v>42605.340486111112</v>
      </c>
      <c r="U3104" s="20">
        <f t="shared" si="24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2"/>
        <v>0</v>
      </c>
      <c r="P3105">
        <f t="shared" si="243"/>
        <v>5.5</v>
      </c>
      <c r="Q3105" s="12" t="s">
        <v>8315</v>
      </c>
      <c r="R3105" t="s">
        <v>8355</v>
      </c>
      <c r="S3105" s="16">
        <f t="shared" si="244"/>
        <v>42107.156319444446</v>
      </c>
      <c r="T3105" s="16">
        <f t="shared" si="245"/>
        <v>42167.156319444446</v>
      </c>
      <c r="U3105" s="20">
        <f t="shared" si="24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ref="O3106:O3169" si="247">ROUND(E3106/D3106 * 100,0)</f>
        <v>30</v>
      </c>
      <c r="P3106">
        <f t="shared" si="243"/>
        <v>237</v>
      </c>
      <c r="Q3106" s="12" t="s">
        <v>8315</v>
      </c>
      <c r="R3106" t="s">
        <v>8355</v>
      </c>
      <c r="S3106" s="16">
        <f t="shared" si="244"/>
        <v>42006.908692129626</v>
      </c>
      <c r="T3106" s="16">
        <f t="shared" si="245"/>
        <v>42038.083333333328</v>
      </c>
      <c r="U3106" s="20">
        <f t="shared" si="24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7"/>
        <v>42</v>
      </c>
      <c r="P3107">
        <f t="shared" si="243"/>
        <v>79.87</v>
      </c>
      <c r="Q3107" s="12" t="s">
        <v>8315</v>
      </c>
      <c r="R3107" t="s">
        <v>8355</v>
      </c>
      <c r="S3107" s="16">
        <f t="shared" si="244"/>
        <v>41876.718935185185</v>
      </c>
      <c r="T3107" s="16">
        <f t="shared" si="245"/>
        <v>41931.208333333336</v>
      </c>
      <c r="U3107" s="20">
        <f t="shared" si="24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7"/>
        <v>4</v>
      </c>
      <c r="P3108">
        <f t="shared" si="243"/>
        <v>10.25</v>
      </c>
      <c r="Q3108" s="12" t="s">
        <v>8315</v>
      </c>
      <c r="R3108" t="s">
        <v>8355</v>
      </c>
      <c r="S3108" s="16">
        <f t="shared" si="244"/>
        <v>42241.429120370376</v>
      </c>
      <c r="T3108" s="16">
        <f t="shared" si="245"/>
        <v>42263.916666666672</v>
      </c>
      <c r="U3108" s="20">
        <f t="shared" si="24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7"/>
        <v>20</v>
      </c>
      <c r="P3109">
        <f t="shared" si="243"/>
        <v>272.58999999999997</v>
      </c>
      <c r="Q3109" s="12" t="s">
        <v>8315</v>
      </c>
      <c r="R3109" t="s">
        <v>8355</v>
      </c>
      <c r="S3109" s="16">
        <f t="shared" si="244"/>
        <v>42128.814247685179</v>
      </c>
      <c r="T3109" s="16">
        <f t="shared" si="245"/>
        <v>42135.814247685179</v>
      </c>
      <c r="U3109" s="20">
        <f t="shared" si="24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7"/>
        <v>0</v>
      </c>
      <c r="P3110">
        <f t="shared" si="243"/>
        <v>13</v>
      </c>
      <c r="Q3110" s="12" t="s">
        <v>8315</v>
      </c>
      <c r="R3110" t="s">
        <v>8355</v>
      </c>
      <c r="S3110" s="16">
        <f t="shared" si="244"/>
        <v>42062.680486111116</v>
      </c>
      <c r="T3110" s="16">
        <f t="shared" si="245"/>
        <v>42122.638819444444</v>
      </c>
      <c r="U3110" s="20">
        <f t="shared" si="24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7"/>
        <v>25</v>
      </c>
      <c r="P3111">
        <f t="shared" si="243"/>
        <v>58.18</v>
      </c>
      <c r="Q3111" s="12" t="s">
        <v>8315</v>
      </c>
      <c r="R3111" t="s">
        <v>8355</v>
      </c>
      <c r="S3111" s="16">
        <f t="shared" si="244"/>
        <v>41844.125115740739</v>
      </c>
      <c r="T3111" s="16">
        <f t="shared" si="245"/>
        <v>41879.125115740739</v>
      </c>
      <c r="U3111" s="20">
        <f t="shared" si="24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7"/>
        <v>0</v>
      </c>
      <c r="P3112">
        <f t="shared" si="243"/>
        <v>10</v>
      </c>
      <c r="Q3112" s="12" t="s">
        <v>8315</v>
      </c>
      <c r="R3112" t="s">
        <v>8355</v>
      </c>
      <c r="S3112" s="16">
        <f t="shared" si="244"/>
        <v>42745.031469907408</v>
      </c>
      <c r="T3112" s="16">
        <f t="shared" si="245"/>
        <v>42785.031469907408</v>
      </c>
      <c r="U3112" s="20">
        <f t="shared" si="24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7"/>
        <v>27</v>
      </c>
      <c r="P3113">
        <f t="shared" si="243"/>
        <v>70.11</v>
      </c>
      <c r="Q3113" s="12" t="s">
        <v>8315</v>
      </c>
      <c r="R3113" t="s">
        <v>8355</v>
      </c>
      <c r="S3113" s="16">
        <f t="shared" si="244"/>
        <v>41885.595138888886</v>
      </c>
      <c r="T3113" s="16">
        <f t="shared" si="245"/>
        <v>41916.595138888886</v>
      </c>
      <c r="U3113" s="20">
        <f t="shared" si="24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7"/>
        <v>5</v>
      </c>
      <c r="P3114">
        <f t="shared" si="243"/>
        <v>57.89</v>
      </c>
      <c r="Q3114" s="12" t="s">
        <v>8315</v>
      </c>
      <c r="R3114" t="s">
        <v>8355</v>
      </c>
      <c r="S3114" s="16">
        <f t="shared" si="244"/>
        <v>42615.121921296297</v>
      </c>
      <c r="T3114" s="16">
        <f t="shared" si="245"/>
        <v>42675.121921296297</v>
      </c>
      <c r="U3114" s="20">
        <f t="shared" si="24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7"/>
        <v>4</v>
      </c>
      <c r="P3115">
        <f t="shared" si="243"/>
        <v>125.27</v>
      </c>
      <c r="Q3115" s="12" t="s">
        <v>8315</v>
      </c>
      <c r="R3115" t="s">
        <v>8355</v>
      </c>
      <c r="S3115" s="16">
        <f t="shared" si="244"/>
        <v>42081.731273148151</v>
      </c>
      <c r="T3115" s="16">
        <f t="shared" si="245"/>
        <v>42111.731273148151</v>
      </c>
      <c r="U3115" s="20">
        <f t="shared" si="24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7"/>
        <v>0</v>
      </c>
      <c r="P3116">
        <f t="shared" si="243"/>
        <v>0</v>
      </c>
      <c r="Q3116" s="12" t="s">
        <v>8315</v>
      </c>
      <c r="R3116" t="s">
        <v>8355</v>
      </c>
      <c r="S3116" s="16">
        <f t="shared" si="244"/>
        <v>41843.632523148146</v>
      </c>
      <c r="T3116" s="16">
        <f t="shared" si="245"/>
        <v>41903.632523148146</v>
      </c>
      <c r="U3116" s="20">
        <f t="shared" si="24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7"/>
        <v>3</v>
      </c>
      <c r="P3117">
        <f t="shared" si="243"/>
        <v>300</v>
      </c>
      <c r="Q3117" s="12" t="s">
        <v>8315</v>
      </c>
      <c r="R3117" t="s">
        <v>8355</v>
      </c>
      <c r="S3117" s="16">
        <f t="shared" si="244"/>
        <v>42496.447071759263</v>
      </c>
      <c r="T3117" s="16">
        <f t="shared" si="245"/>
        <v>42526.447071759263</v>
      </c>
      <c r="U3117" s="20">
        <f t="shared" si="24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7"/>
        <v>57</v>
      </c>
      <c r="P3118">
        <f t="shared" si="243"/>
        <v>43</v>
      </c>
      <c r="Q3118" s="12" t="s">
        <v>8315</v>
      </c>
      <c r="R3118" t="s">
        <v>8355</v>
      </c>
      <c r="S3118" s="16">
        <f t="shared" si="244"/>
        <v>42081.515335648146</v>
      </c>
      <c r="T3118" s="16">
        <f t="shared" si="245"/>
        <v>42095.515335648146</v>
      </c>
      <c r="U3118" s="20">
        <f t="shared" si="24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7"/>
        <v>0</v>
      </c>
      <c r="P3119">
        <f t="shared" si="243"/>
        <v>1</v>
      </c>
      <c r="Q3119" s="12" t="s">
        <v>8315</v>
      </c>
      <c r="R3119" t="s">
        <v>8355</v>
      </c>
      <c r="S3119" s="16">
        <f t="shared" si="244"/>
        <v>42509.374537037031</v>
      </c>
      <c r="T3119" s="16">
        <f t="shared" si="245"/>
        <v>42517.55</v>
      </c>
      <c r="U3119" s="20">
        <f t="shared" si="24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7"/>
        <v>0</v>
      </c>
      <c r="P3120">
        <f t="shared" si="243"/>
        <v>775</v>
      </c>
      <c r="Q3120" s="12" t="s">
        <v>8315</v>
      </c>
      <c r="R3120" t="s">
        <v>8355</v>
      </c>
      <c r="S3120" s="16">
        <f t="shared" si="244"/>
        <v>42534.649571759262</v>
      </c>
      <c r="T3120" s="16">
        <f t="shared" si="245"/>
        <v>42553.649571759262</v>
      </c>
      <c r="U3120" s="20">
        <f t="shared" si="24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7"/>
        <v>0</v>
      </c>
      <c r="P3121">
        <f t="shared" si="243"/>
        <v>5</v>
      </c>
      <c r="Q3121" s="12" t="s">
        <v>8315</v>
      </c>
      <c r="R3121" t="s">
        <v>8355</v>
      </c>
      <c r="S3121" s="16">
        <f t="shared" si="244"/>
        <v>42060.04550925926</v>
      </c>
      <c r="T3121" s="16">
        <f t="shared" si="245"/>
        <v>42090.003842592589</v>
      </c>
      <c r="U3121" s="20">
        <f t="shared" si="24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7"/>
        <v>0</v>
      </c>
      <c r="P3122">
        <f t="shared" si="243"/>
        <v>12.8</v>
      </c>
      <c r="Q3122" s="12" t="s">
        <v>8315</v>
      </c>
      <c r="R3122" t="s">
        <v>8355</v>
      </c>
      <c r="S3122" s="16">
        <f t="shared" si="244"/>
        <v>42435.942083333335</v>
      </c>
      <c r="T3122" s="16">
        <f t="shared" si="245"/>
        <v>42495.900416666671</v>
      </c>
      <c r="U3122" s="20">
        <f t="shared" si="24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7"/>
        <v>1</v>
      </c>
      <c r="P3123">
        <f t="shared" si="243"/>
        <v>10</v>
      </c>
      <c r="Q3123" s="12" t="s">
        <v>8315</v>
      </c>
      <c r="R3123" t="s">
        <v>8355</v>
      </c>
      <c r="S3123" s="16">
        <f t="shared" si="244"/>
        <v>41848.679803240739</v>
      </c>
      <c r="T3123" s="16">
        <f t="shared" si="245"/>
        <v>41908.679803240739</v>
      </c>
      <c r="U3123" s="20">
        <f t="shared" si="24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7"/>
        <v>58</v>
      </c>
      <c r="P3124">
        <f t="shared" si="243"/>
        <v>58</v>
      </c>
      <c r="Q3124" s="12" t="s">
        <v>8315</v>
      </c>
      <c r="R3124" t="s">
        <v>8355</v>
      </c>
      <c r="S3124" s="16">
        <f t="shared" si="244"/>
        <v>42678.932083333333</v>
      </c>
      <c r="T3124" s="16">
        <f t="shared" si="245"/>
        <v>42683.973750000005</v>
      </c>
      <c r="U3124" s="20">
        <f t="shared" si="24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7"/>
        <v>68</v>
      </c>
      <c r="P3125">
        <f t="shared" si="243"/>
        <v>244.8</v>
      </c>
      <c r="Q3125" s="12" t="s">
        <v>8315</v>
      </c>
      <c r="R3125" t="s">
        <v>8355</v>
      </c>
      <c r="S3125" s="16">
        <f t="shared" si="244"/>
        <v>42530.993032407408</v>
      </c>
      <c r="T3125" s="16">
        <f t="shared" si="245"/>
        <v>42560.993032407408</v>
      </c>
      <c r="U3125" s="20">
        <f t="shared" si="24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7"/>
        <v>0</v>
      </c>
      <c r="P3126">
        <f t="shared" si="243"/>
        <v>6.5</v>
      </c>
      <c r="Q3126" s="12" t="s">
        <v>8315</v>
      </c>
      <c r="R3126" t="s">
        <v>8355</v>
      </c>
      <c r="S3126" s="16">
        <f t="shared" si="244"/>
        <v>41977.780104166668</v>
      </c>
      <c r="T3126" s="16">
        <f t="shared" si="245"/>
        <v>42037.780104166668</v>
      </c>
      <c r="U3126" s="20">
        <f t="shared" si="24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7"/>
        <v>0</v>
      </c>
      <c r="P3127">
        <f t="shared" si="243"/>
        <v>0</v>
      </c>
      <c r="Q3127" s="12" t="s">
        <v>8315</v>
      </c>
      <c r="R3127" t="s">
        <v>8355</v>
      </c>
      <c r="S3127" s="16">
        <f t="shared" si="244"/>
        <v>42346.20685185185</v>
      </c>
      <c r="T3127" s="16">
        <f t="shared" si="245"/>
        <v>42376.20685185185</v>
      </c>
      <c r="U3127" s="20">
        <f t="shared" si="24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7"/>
        <v>4</v>
      </c>
      <c r="P3128">
        <f t="shared" si="243"/>
        <v>61.18</v>
      </c>
      <c r="Q3128" s="12" t="s">
        <v>8315</v>
      </c>
      <c r="R3128" t="s">
        <v>8355</v>
      </c>
      <c r="S3128" s="16">
        <f t="shared" si="244"/>
        <v>42427.01807870371</v>
      </c>
      <c r="T3128" s="16">
        <f t="shared" si="245"/>
        <v>42456.976412037038</v>
      </c>
      <c r="U3128" s="20">
        <f t="shared" si="24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7"/>
        <v>0</v>
      </c>
      <c r="P3129">
        <f t="shared" si="243"/>
        <v>0</v>
      </c>
      <c r="Q3129" s="12" t="s">
        <v>8315</v>
      </c>
      <c r="R3129" t="s">
        <v>8355</v>
      </c>
      <c r="S3129" s="16">
        <f t="shared" si="244"/>
        <v>42034.856817129628</v>
      </c>
      <c r="T3129" s="16">
        <f t="shared" si="245"/>
        <v>42064.856817129628</v>
      </c>
      <c r="U3129" s="20">
        <f t="shared" si="24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7"/>
        <v>109</v>
      </c>
      <c r="P3130">
        <f t="shared" si="243"/>
        <v>139.24</v>
      </c>
      <c r="Q3130" s="12" t="s">
        <v>8315</v>
      </c>
      <c r="R3130" t="s">
        <v>8316</v>
      </c>
      <c r="S3130" s="16">
        <f t="shared" si="244"/>
        <v>42780.825706018513</v>
      </c>
      <c r="T3130" s="16">
        <f t="shared" si="245"/>
        <v>42810.784039351856</v>
      </c>
      <c r="U3130" s="20">
        <f t="shared" si="24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7"/>
        <v>1</v>
      </c>
      <c r="P3131">
        <f t="shared" si="243"/>
        <v>10</v>
      </c>
      <c r="Q3131" s="12" t="s">
        <v>8315</v>
      </c>
      <c r="R3131" t="s">
        <v>8316</v>
      </c>
      <c r="S3131" s="16">
        <f t="shared" si="244"/>
        <v>42803.842812499999</v>
      </c>
      <c r="T3131" s="16">
        <f t="shared" si="245"/>
        <v>42843.801145833335</v>
      </c>
      <c r="U3131" s="20">
        <f t="shared" si="24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7"/>
        <v>4</v>
      </c>
      <c r="P3132">
        <f t="shared" si="243"/>
        <v>93.75</v>
      </c>
      <c r="Q3132" s="12" t="s">
        <v>8315</v>
      </c>
      <c r="R3132" t="s">
        <v>8316</v>
      </c>
      <c r="S3132" s="16">
        <f t="shared" si="244"/>
        <v>42808.640231481477</v>
      </c>
      <c r="T3132" s="16">
        <f t="shared" si="245"/>
        <v>42839.207638888889</v>
      </c>
      <c r="U3132" s="20">
        <f t="shared" si="24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7"/>
        <v>16</v>
      </c>
      <c r="P3133">
        <f t="shared" si="243"/>
        <v>53.75</v>
      </c>
      <c r="Q3133" s="12" t="s">
        <v>8315</v>
      </c>
      <c r="R3133" t="s">
        <v>8316</v>
      </c>
      <c r="S3133" s="16">
        <f t="shared" si="244"/>
        <v>42803.579224537039</v>
      </c>
      <c r="T3133" s="16">
        <f t="shared" si="245"/>
        <v>42833.537557870368</v>
      </c>
      <c r="U3133" s="20">
        <f t="shared" si="24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7"/>
        <v>0</v>
      </c>
      <c r="P3134">
        <f t="shared" si="243"/>
        <v>10</v>
      </c>
      <c r="Q3134" s="12" t="s">
        <v>8315</v>
      </c>
      <c r="R3134" t="s">
        <v>8316</v>
      </c>
      <c r="S3134" s="16">
        <f t="shared" si="244"/>
        <v>42786.350231481483</v>
      </c>
      <c r="T3134" s="16">
        <f t="shared" si="245"/>
        <v>42846.308564814812</v>
      </c>
      <c r="U3134" s="20">
        <f t="shared" si="24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7"/>
        <v>108</v>
      </c>
      <c r="P3135">
        <f t="shared" si="243"/>
        <v>33.75</v>
      </c>
      <c r="Q3135" s="12" t="s">
        <v>8315</v>
      </c>
      <c r="R3135" t="s">
        <v>8316</v>
      </c>
      <c r="S3135" s="16">
        <f t="shared" si="244"/>
        <v>42788.565208333333</v>
      </c>
      <c r="T3135" s="16">
        <f t="shared" si="245"/>
        <v>42818.523541666669</v>
      </c>
      <c r="U3135" s="20">
        <f t="shared" si="24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7"/>
        <v>23</v>
      </c>
      <c r="P3136">
        <f t="shared" si="243"/>
        <v>18.75</v>
      </c>
      <c r="Q3136" s="12" t="s">
        <v>8315</v>
      </c>
      <c r="R3136" t="s">
        <v>8316</v>
      </c>
      <c r="S3136" s="16">
        <f t="shared" si="244"/>
        <v>42800.720127314817</v>
      </c>
      <c r="T3136" s="16">
        <f t="shared" si="245"/>
        <v>42821.678460648152</v>
      </c>
      <c r="U3136" s="20">
        <f t="shared" si="24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7"/>
        <v>21</v>
      </c>
      <c r="P3137">
        <f t="shared" si="243"/>
        <v>23.14</v>
      </c>
      <c r="Q3137" s="12" t="s">
        <v>8315</v>
      </c>
      <c r="R3137" t="s">
        <v>8316</v>
      </c>
      <c r="S3137" s="16">
        <f t="shared" si="244"/>
        <v>42807.151863425926</v>
      </c>
      <c r="T3137" s="16">
        <f t="shared" si="245"/>
        <v>42829.151863425926</v>
      </c>
      <c r="U3137" s="20">
        <f t="shared" si="24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7"/>
        <v>128</v>
      </c>
      <c r="P3138">
        <f t="shared" si="243"/>
        <v>29.05</v>
      </c>
      <c r="Q3138" s="12" t="s">
        <v>8315</v>
      </c>
      <c r="R3138" t="s">
        <v>8316</v>
      </c>
      <c r="S3138" s="16">
        <f t="shared" si="244"/>
        <v>42789.462430555555</v>
      </c>
      <c r="T3138" s="16">
        <f t="shared" si="245"/>
        <v>42825.957638888889</v>
      </c>
      <c r="U3138" s="20">
        <f t="shared" si="246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7"/>
        <v>3</v>
      </c>
      <c r="P3139">
        <f t="shared" ref="P3139:P3202" si="248">IFERROR(ROUND(E3139/L3139, 2), 0)</f>
        <v>50</v>
      </c>
      <c r="Q3139" s="12" t="s">
        <v>8315</v>
      </c>
      <c r="R3139" t="s">
        <v>8316</v>
      </c>
      <c r="S3139" s="16">
        <f t="shared" ref="S3139:S3202" si="249">(((J3139/60)/60)/24)+DATE(1970,1,1)</f>
        <v>42807.885057870371</v>
      </c>
      <c r="T3139" s="16">
        <f t="shared" ref="T3139:T3202" si="250">(((I3139/60)/60)/24)+DATE(1970,1,1)</f>
        <v>42858.8</v>
      </c>
      <c r="U3139" s="20">
        <f t="shared" ref="U3139:U3202" si="251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7"/>
        <v>0</v>
      </c>
      <c r="P3140">
        <f t="shared" si="248"/>
        <v>0</v>
      </c>
      <c r="Q3140" s="12" t="s">
        <v>8315</v>
      </c>
      <c r="R3140" t="s">
        <v>8316</v>
      </c>
      <c r="S3140" s="16">
        <f t="shared" si="249"/>
        <v>42809.645914351851</v>
      </c>
      <c r="T3140" s="16">
        <f t="shared" si="250"/>
        <v>42828.645914351851</v>
      </c>
      <c r="U3140" s="20">
        <f t="shared" si="251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7"/>
        <v>5</v>
      </c>
      <c r="P3141">
        <f t="shared" si="248"/>
        <v>450</v>
      </c>
      <c r="Q3141" s="12" t="s">
        <v>8315</v>
      </c>
      <c r="R3141" t="s">
        <v>8316</v>
      </c>
      <c r="S3141" s="16">
        <f t="shared" si="249"/>
        <v>42785.270370370374</v>
      </c>
      <c r="T3141" s="16">
        <f t="shared" si="250"/>
        <v>42819.189583333333</v>
      </c>
      <c r="U3141" s="20">
        <f t="shared" si="251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7"/>
        <v>1</v>
      </c>
      <c r="P3142">
        <f t="shared" si="248"/>
        <v>24</v>
      </c>
      <c r="Q3142" s="12" t="s">
        <v>8315</v>
      </c>
      <c r="R3142" t="s">
        <v>8316</v>
      </c>
      <c r="S3142" s="16">
        <f t="shared" si="249"/>
        <v>42802.718784722223</v>
      </c>
      <c r="T3142" s="16">
        <f t="shared" si="250"/>
        <v>42832.677118055552</v>
      </c>
      <c r="U3142" s="20">
        <f t="shared" si="251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7"/>
        <v>52</v>
      </c>
      <c r="P3143">
        <f t="shared" si="248"/>
        <v>32.25</v>
      </c>
      <c r="Q3143" s="12" t="s">
        <v>8315</v>
      </c>
      <c r="R3143" t="s">
        <v>8316</v>
      </c>
      <c r="S3143" s="16">
        <f t="shared" si="249"/>
        <v>42800.753333333334</v>
      </c>
      <c r="T3143" s="16">
        <f t="shared" si="250"/>
        <v>42841.833333333328</v>
      </c>
      <c r="U3143" s="20">
        <f t="shared" si="251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7"/>
        <v>2</v>
      </c>
      <c r="P3144">
        <f t="shared" si="248"/>
        <v>15</v>
      </c>
      <c r="Q3144" s="12" t="s">
        <v>8315</v>
      </c>
      <c r="R3144" t="s">
        <v>8316</v>
      </c>
      <c r="S3144" s="16">
        <f t="shared" si="249"/>
        <v>42783.513182870374</v>
      </c>
      <c r="T3144" s="16">
        <f t="shared" si="250"/>
        <v>42813.471516203703</v>
      </c>
      <c r="U3144" s="20">
        <f t="shared" si="251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7"/>
        <v>0</v>
      </c>
      <c r="P3145">
        <f t="shared" si="248"/>
        <v>0</v>
      </c>
      <c r="Q3145" s="12" t="s">
        <v>8315</v>
      </c>
      <c r="R3145" t="s">
        <v>8316</v>
      </c>
      <c r="S3145" s="16">
        <f t="shared" si="249"/>
        <v>42808.358287037037</v>
      </c>
      <c r="T3145" s="16">
        <f t="shared" si="250"/>
        <v>42834.358287037037</v>
      </c>
      <c r="U3145" s="20">
        <f t="shared" si="251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7"/>
        <v>75</v>
      </c>
      <c r="P3146">
        <f t="shared" si="248"/>
        <v>251.33</v>
      </c>
      <c r="Q3146" s="12" t="s">
        <v>8315</v>
      </c>
      <c r="R3146" t="s">
        <v>8316</v>
      </c>
      <c r="S3146" s="16">
        <f t="shared" si="249"/>
        <v>42796.538275462968</v>
      </c>
      <c r="T3146" s="16">
        <f t="shared" si="250"/>
        <v>42813.25</v>
      </c>
      <c r="U3146" s="20">
        <f t="shared" si="251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7"/>
        <v>0</v>
      </c>
      <c r="P3147">
        <f t="shared" si="248"/>
        <v>0</v>
      </c>
      <c r="Q3147" s="12" t="s">
        <v>8315</v>
      </c>
      <c r="R3147" t="s">
        <v>8316</v>
      </c>
      <c r="S3147" s="16">
        <f t="shared" si="249"/>
        <v>42762.040902777779</v>
      </c>
      <c r="T3147" s="16">
        <f t="shared" si="250"/>
        <v>42821.999236111107</v>
      </c>
      <c r="U3147" s="20">
        <f t="shared" si="251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7"/>
        <v>11</v>
      </c>
      <c r="P3148">
        <f t="shared" si="248"/>
        <v>437.5</v>
      </c>
      <c r="Q3148" s="12" t="s">
        <v>8315</v>
      </c>
      <c r="R3148" t="s">
        <v>8316</v>
      </c>
      <c r="S3148" s="16">
        <f t="shared" si="249"/>
        <v>42796.682476851856</v>
      </c>
      <c r="T3148" s="16">
        <f t="shared" si="250"/>
        <v>42841.640810185185</v>
      </c>
      <c r="U3148" s="20">
        <f t="shared" si="251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7"/>
        <v>118</v>
      </c>
      <c r="P3149">
        <f t="shared" si="248"/>
        <v>110.35</v>
      </c>
      <c r="Q3149" s="12" t="s">
        <v>8315</v>
      </c>
      <c r="R3149" t="s">
        <v>8316</v>
      </c>
      <c r="S3149" s="16">
        <f t="shared" si="249"/>
        <v>41909.969386574077</v>
      </c>
      <c r="T3149" s="16">
        <f t="shared" si="250"/>
        <v>41950.011053240742</v>
      </c>
      <c r="U3149" s="20">
        <f t="shared" si="251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7"/>
        <v>131</v>
      </c>
      <c r="P3150">
        <f t="shared" si="248"/>
        <v>41.42</v>
      </c>
      <c r="Q3150" s="12" t="s">
        <v>8315</v>
      </c>
      <c r="R3150" t="s">
        <v>8316</v>
      </c>
      <c r="S3150" s="16">
        <f t="shared" si="249"/>
        <v>41891.665324074071</v>
      </c>
      <c r="T3150" s="16">
        <f t="shared" si="250"/>
        <v>41913.166666666664</v>
      </c>
      <c r="U3150" s="20">
        <f t="shared" si="251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7"/>
        <v>104</v>
      </c>
      <c r="P3151">
        <f t="shared" si="248"/>
        <v>52</v>
      </c>
      <c r="Q3151" s="12" t="s">
        <v>8315</v>
      </c>
      <c r="R3151" t="s">
        <v>8316</v>
      </c>
      <c r="S3151" s="16">
        <f t="shared" si="249"/>
        <v>41226.017361111109</v>
      </c>
      <c r="T3151" s="16">
        <f t="shared" si="250"/>
        <v>41250.083333333336</v>
      </c>
      <c r="U3151" s="20">
        <f t="shared" si="251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7"/>
        <v>101</v>
      </c>
      <c r="P3152">
        <f t="shared" si="248"/>
        <v>33.99</v>
      </c>
      <c r="Q3152" s="12" t="s">
        <v>8315</v>
      </c>
      <c r="R3152" t="s">
        <v>8316</v>
      </c>
      <c r="S3152" s="16">
        <f t="shared" si="249"/>
        <v>40478.263923611114</v>
      </c>
      <c r="T3152" s="16">
        <f t="shared" si="250"/>
        <v>40568.166666666664</v>
      </c>
      <c r="U3152" s="20">
        <f t="shared" si="251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7"/>
        <v>100</v>
      </c>
      <c r="P3153">
        <f t="shared" si="248"/>
        <v>103.35</v>
      </c>
      <c r="Q3153" s="12" t="s">
        <v>8315</v>
      </c>
      <c r="R3153" t="s">
        <v>8316</v>
      </c>
      <c r="S3153" s="16">
        <f t="shared" si="249"/>
        <v>41862.83997685185</v>
      </c>
      <c r="T3153" s="16">
        <f t="shared" si="250"/>
        <v>41892.83997685185</v>
      </c>
      <c r="U3153" s="20">
        <f t="shared" si="251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7"/>
        <v>106</v>
      </c>
      <c r="P3154">
        <f t="shared" si="248"/>
        <v>34.79</v>
      </c>
      <c r="Q3154" s="12" t="s">
        <v>8315</v>
      </c>
      <c r="R3154" t="s">
        <v>8316</v>
      </c>
      <c r="S3154" s="16">
        <f t="shared" si="249"/>
        <v>41550.867673611108</v>
      </c>
      <c r="T3154" s="16">
        <f t="shared" si="250"/>
        <v>41580.867673611108</v>
      </c>
      <c r="U3154" s="20">
        <f t="shared" si="251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7"/>
        <v>336</v>
      </c>
      <c r="P3155">
        <f t="shared" si="248"/>
        <v>41.77</v>
      </c>
      <c r="Q3155" s="12" t="s">
        <v>8315</v>
      </c>
      <c r="R3155" t="s">
        <v>8316</v>
      </c>
      <c r="S3155" s="16">
        <f t="shared" si="249"/>
        <v>40633.154363425929</v>
      </c>
      <c r="T3155" s="16">
        <f t="shared" si="250"/>
        <v>40664.207638888889</v>
      </c>
      <c r="U3155" s="20">
        <f t="shared" si="251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7"/>
        <v>113</v>
      </c>
      <c r="P3156">
        <f t="shared" si="248"/>
        <v>64.27</v>
      </c>
      <c r="Q3156" s="12" t="s">
        <v>8315</v>
      </c>
      <c r="R3156" t="s">
        <v>8316</v>
      </c>
      <c r="S3156" s="16">
        <f t="shared" si="249"/>
        <v>40970.875671296293</v>
      </c>
      <c r="T3156" s="16">
        <f t="shared" si="250"/>
        <v>41000.834004629629</v>
      </c>
      <c r="U3156" s="20">
        <f t="shared" si="251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7"/>
        <v>189</v>
      </c>
      <c r="P3157">
        <f t="shared" si="248"/>
        <v>31.21</v>
      </c>
      <c r="Q3157" s="12" t="s">
        <v>8315</v>
      </c>
      <c r="R3157" t="s">
        <v>8316</v>
      </c>
      <c r="S3157" s="16">
        <f t="shared" si="249"/>
        <v>41233.499131944445</v>
      </c>
      <c r="T3157" s="16">
        <f t="shared" si="250"/>
        <v>41263.499131944445</v>
      </c>
      <c r="U3157" s="20">
        <f t="shared" si="251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7"/>
        <v>102</v>
      </c>
      <c r="P3158">
        <f t="shared" si="248"/>
        <v>62.92</v>
      </c>
      <c r="Q3158" s="12" t="s">
        <v>8315</v>
      </c>
      <c r="R3158" t="s">
        <v>8316</v>
      </c>
      <c r="S3158" s="16">
        <f t="shared" si="249"/>
        <v>41026.953055555554</v>
      </c>
      <c r="T3158" s="16">
        <f t="shared" si="250"/>
        <v>41061.953055555554</v>
      </c>
      <c r="U3158" s="20">
        <f t="shared" si="251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7"/>
        <v>101</v>
      </c>
      <c r="P3159">
        <f t="shared" si="248"/>
        <v>98.54</v>
      </c>
      <c r="Q3159" s="12" t="s">
        <v>8315</v>
      </c>
      <c r="R3159" t="s">
        <v>8316</v>
      </c>
      <c r="S3159" s="16">
        <f t="shared" si="249"/>
        <v>41829.788252314815</v>
      </c>
      <c r="T3159" s="16">
        <f t="shared" si="250"/>
        <v>41839.208333333336</v>
      </c>
      <c r="U3159" s="20">
        <f t="shared" si="251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7"/>
        <v>114</v>
      </c>
      <c r="P3160">
        <f t="shared" si="248"/>
        <v>82.61</v>
      </c>
      <c r="Q3160" s="12" t="s">
        <v>8315</v>
      </c>
      <c r="R3160" t="s">
        <v>8316</v>
      </c>
      <c r="S3160" s="16">
        <f t="shared" si="249"/>
        <v>41447.839722222219</v>
      </c>
      <c r="T3160" s="16">
        <f t="shared" si="250"/>
        <v>41477.839722222219</v>
      </c>
      <c r="U3160" s="20">
        <f t="shared" si="251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7"/>
        <v>133</v>
      </c>
      <c r="P3161">
        <f t="shared" si="248"/>
        <v>38.5</v>
      </c>
      <c r="Q3161" s="12" t="s">
        <v>8315</v>
      </c>
      <c r="R3161" t="s">
        <v>8316</v>
      </c>
      <c r="S3161" s="16">
        <f t="shared" si="249"/>
        <v>40884.066678240742</v>
      </c>
      <c r="T3161" s="16">
        <f t="shared" si="250"/>
        <v>40926.958333333336</v>
      </c>
      <c r="U3161" s="20">
        <f t="shared" si="251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7"/>
        <v>102</v>
      </c>
      <c r="P3162">
        <f t="shared" si="248"/>
        <v>80.16</v>
      </c>
      <c r="Q3162" s="12" t="s">
        <v>8315</v>
      </c>
      <c r="R3162" t="s">
        <v>8316</v>
      </c>
      <c r="S3162" s="16">
        <f t="shared" si="249"/>
        <v>41841.26489583333</v>
      </c>
      <c r="T3162" s="16">
        <f t="shared" si="250"/>
        <v>41864.207638888889</v>
      </c>
      <c r="U3162" s="20">
        <f t="shared" si="251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7"/>
        <v>105</v>
      </c>
      <c r="P3163">
        <f t="shared" si="248"/>
        <v>28.41</v>
      </c>
      <c r="Q3163" s="12" t="s">
        <v>8315</v>
      </c>
      <c r="R3163" t="s">
        <v>8316</v>
      </c>
      <c r="S3163" s="16">
        <f t="shared" si="249"/>
        <v>41897.536134259259</v>
      </c>
      <c r="T3163" s="16">
        <f t="shared" si="250"/>
        <v>41927.536134259259</v>
      </c>
      <c r="U3163" s="20">
        <f t="shared" si="251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7"/>
        <v>127</v>
      </c>
      <c r="P3164">
        <f t="shared" si="248"/>
        <v>80.73</v>
      </c>
      <c r="Q3164" s="12" t="s">
        <v>8315</v>
      </c>
      <c r="R3164" t="s">
        <v>8316</v>
      </c>
      <c r="S3164" s="16">
        <f t="shared" si="249"/>
        <v>41799.685902777775</v>
      </c>
      <c r="T3164" s="16">
        <f t="shared" si="250"/>
        <v>41827.083333333336</v>
      </c>
      <c r="U3164" s="20">
        <f t="shared" si="251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7"/>
        <v>111</v>
      </c>
      <c r="P3165">
        <f t="shared" si="248"/>
        <v>200.69</v>
      </c>
      <c r="Q3165" s="12" t="s">
        <v>8315</v>
      </c>
      <c r="R3165" t="s">
        <v>8316</v>
      </c>
      <c r="S3165" s="16">
        <f t="shared" si="249"/>
        <v>41775.753761574073</v>
      </c>
      <c r="T3165" s="16">
        <f t="shared" si="250"/>
        <v>41805.753761574073</v>
      </c>
      <c r="U3165" s="20">
        <f t="shared" si="251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7"/>
        <v>107</v>
      </c>
      <c r="P3166">
        <f t="shared" si="248"/>
        <v>37.590000000000003</v>
      </c>
      <c r="Q3166" s="12" t="s">
        <v>8315</v>
      </c>
      <c r="R3166" t="s">
        <v>8316</v>
      </c>
      <c r="S3166" s="16">
        <f t="shared" si="249"/>
        <v>41766.80572916667</v>
      </c>
      <c r="T3166" s="16">
        <f t="shared" si="250"/>
        <v>41799.80572916667</v>
      </c>
      <c r="U3166" s="20">
        <f t="shared" si="251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7"/>
        <v>163</v>
      </c>
      <c r="P3167">
        <f t="shared" si="248"/>
        <v>58.1</v>
      </c>
      <c r="Q3167" s="12" t="s">
        <v>8315</v>
      </c>
      <c r="R3167" t="s">
        <v>8316</v>
      </c>
      <c r="S3167" s="16">
        <f t="shared" si="249"/>
        <v>40644.159259259257</v>
      </c>
      <c r="T3167" s="16">
        <f t="shared" si="250"/>
        <v>40666.165972222225</v>
      </c>
      <c r="U3167" s="20">
        <f t="shared" si="251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7"/>
        <v>160</v>
      </c>
      <c r="P3168">
        <f t="shared" si="248"/>
        <v>60.3</v>
      </c>
      <c r="Q3168" s="12" t="s">
        <v>8315</v>
      </c>
      <c r="R3168" t="s">
        <v>8316</v>
      </c>
      <c r="S3168" s="16">
        <f t="shared" si="249"/>
        <v>41940.69158564815</v>
      </c>
      <c r="T3168" s="16">
        <f t="shared" si="250"/>
        <v>41969.332638888889</v>
      </c>
      <c r="U3168" s="20">
        <f t="shared" si="251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7"/>
        <v>116</v>
      </c>
      <c r="P3169">
        <f t="shared" si="248"/>
        <v>63.36</v>
      </c>
      <c r="Q3169" s="12" t="s">
        <v>8315</v>
      </c>
      <c r="R3169" t="s">
        <v>8316</v>
      </c>
      <c r="S3169" s="16">
        <f t="shared" si="249"/>
        <v>41839.175706018519</v>
      </c>
      <c r="T3169" s="16">
        <f t="shared" si="250"/>
        <v>41853.175706018519</v>
      </c>
      <c r="U3169" s="20">
        <f t="shared" si="251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ref="O3170:O3233" si="252">ROUND(E3170/D3170 * 100,0)</f>
        <v>124</v>
      </c>
      <c r="P3170">
        <f t="shared" si="248"/>
        <v>50.9</v>
      </c>
      <c r="Q3170" s="12" t="s">
        <v>8315</v>
      </c>
      <c r="R3170" t="s">
        <v>8316</v>
      </c>
      <c r="S3170" s="16">
        <f t="shared" si="249"/>
        <v>41772.105937500004</v>
      </c>
      <c r="T3170" s="16">
        <f t="shared" si="250"/>
        <v>41803.916666666664</v>
      </c>
      <c r="U3170" s="20">
        <f t="shared" si="251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52"/>
        <v>103</v>
      </c>
      <c r="P3171">
        <f t="shared" si="248"/>
        <v>100.5</v>
      </c>
      <c r="Q3171" s="12" t="s">
        <v>8315</v>
      </c>
      <c r="R3171" t="s">
        <v>8316</v>
      </c>
      <c r="S3171" s="16">
        <f t="shared" si="249"/>
        <v>41591.737974537034</v>
      </c>
      <c r="T3171" s="16">
        <f t="shared" si="250"/>
        <v>41621.207638888889</v>
      </c>
      <c r="U3171" s="20">
        <f t="shared" si="251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52"/>
        <v>112</v>
      </c>
      <c r="P3172">
        <f t="shared" si="248"/>
        <v>31.62</v>
      </c>
      <c r="Q3172" s="12" t="s">
        <v>8315</v>
      </c>
      <c r="R3172" t="s">
        <v>8316</v>
      </c>
      <c r="S3172" s="16">
        <f t="shared" si="249"/>
        <v>41789.080370370371</v>
      </c>
      <c r="T3172" s="16">
        <f t="shared" si="250"/>
        <v>41822.166666666664</v>
      </c>
      <c r="U3172" s="20">
        <f t="shared" si="251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52"/>
        <v>109</v>
      </c>
      <c r="P3173">
        <f t="shared" si="248"/>
        <v>65.099999999999994</v>
      </c>
      <c r="Q3173" s="12" t="s">
        <v>8315</v>
      </c>
      <c r="R3173" t="s">
        <v>8316</v>
      </c>
      <c r="S3173" s="16">
        <f t="shared" si="249"/>
        <v>42466.608310185184</v>
      </c>
      <c r="T3173" s="16">
        <f t="shared" si="250"/>
        <v>42496.608310185184</v>
      </c>
      <c r="U3173" s="20">
        <f t="shared" si="251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52"/>
        <v>115</v>
      </c>
      <c r="P3174">
        <f t="shared" si="248"/>
        <v>79.31</v>
      </c>
      <c r="Q3174" s="12" t="s">
        <v>8315</v>
      </c>
      <c r="R3174" t="s">
        <v>8316</v>
      </c>
      <c r="S3174" s="16">
        <f t="shared" si="249"/>
        <v>40923.729953703703</v>
      </c>
      <c r="T3174" s="16">
        <f t="shared" si="250"/>
        <v>40953.729953703703</v>
      </c>
      <c r="U3174" s="20">
        <f t="shared" si="251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52"/>
        <v>103</v>
      </c>
      <c r="P3175">
        <f t="shared" si="248"/>
        <v>139.19</v>
      </c>
      <c r="Q3175" s="12" t="s">
        <v>8315</v>
      </c>
      <c r="R3175" t="s">
        <v>8316</v>
      </c>
      <c r="S3175" s="16">
        <f t="shared" si="249"/>
        <v>41878.878379629627</v>
      </c>
      <c r="T3175" s="16">
        <f t="shared" si="250"/>
        <v>41908.878379629627</v>
      </c>
      <c r="U3175" s="20">
        <f t="shared" si="251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52"/>
        <v>101</v>
      </c>
      <c r="P3176">
        <f t="shared" si="248"/>
        <v>131.91</v>
      </c>
      <c r="Q3176" s="12" t="s">
        <v>8315</v>
      </c>
      <c r="R3176" t="s">
        <v>8316</v>
      </c>
      <c r="S3176" s="16">
        <f t="shared" si="249"/>
        <v>41862.864675925928</v>
      </c>
      <c r="T3176" s="16">
        <f t="shared" si="250"/>
        <v>41876.864675925928</v>
      </c>
      <c r="U3176" s="20">
        <f t="shared" si="251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52"/>
        <v>110</v>
      </c>
      <c r="P3177">
        <f t="shared" si="248"/>
        <v>91.3</v>
      </c>
      <c r="Q3177" s="12" t="s">
        <v>8315</v>
      </c>
      <c r="R3177" t="s">
        <v>8316</v>
      </c>
      <c r="S3177" s="16">
        <f t="shared" si="249"/>
        <v>40531.886886574073</v>
      </c>
      <c r="T3177" s="16">
        <f t="shared" si="250"/>
        <v>40591.886886574073</v>
      </c>
      <c r="U3177" s="20">
        <f t="shared" si="251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52"/>
        <v>115</v>
      </c>
      <c r="P3178">
        <f t="shared" si="248"/>
        <v>39.67</v>
      </c>
      <c r="Q3178" s="12" t="s">
        <v>8315</v>
      </c>
      <c r="R3178" t="s">
        <v>8316</v>
      </c>
      <c r="S3178" s="16">
        <f t="shared" si="249"/>
        <v>41477.930914351848</v>
      </c>
      <c r="T3178" s="16">
        <f t="shared" si="250"/>
        <v>41504.625</v>
      </c>
      <c r="U3178" s="20">
        <f t="shared" si="251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52"/>
        <v>117</v>
      </c>
      <c r="P3179">
        <f t="shared" si="248"/>
        <v>57.55</v>
      </c>
      <c r="Q3179" s="12" t="s">
        <v>8315</v>
      </c>
      <c r="R3179" t="s">
        <v>8316</v>
      </c>
      <c r="S3179" s="16">
        <f t="shared" si="249"/>
        <v>41781.666770833333</v>
      </c>
      <c r="T3179" s="16">
        <f t="shared" si="250"/>
        <v>41811.666770833333</v>
      </c>
      <c r="U3179" s="20">
        <f t="shared" si="251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52"/>
        <v>172</v>
      </c>
      <c r="P3180">
        <f t="shared" si="248"/>
        <v>33.03</v>
      </c>
      <c r="Q3180" s="12" t="s">
        <v>8315</v>
      </c>
      <c r="R3180" t="s">
        <v>8316</v>
      </c>
      <c r="S3180" s="16">
        <f t="shared" si="249"/>
        <v>41806.605034722219</v>
      </c>
      <c r="T3180" s="16">
        <f t="shared" si="250"/>
        <v>41836.605034722219</v>
      </c>
      <c r="U3180" s="20">
        <f t="shared" si="251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52"/>
        <v>114</v>
      </c>
      <c r="P3181">
        <f t="shared" si="248"/>
        <v>77.34</v>
      </c>
      <c r="Q3181" s="12" t="s">
        <v>8315</v>
      </c>
      <c r="R3181" t="s">
        <v>8316</v>
      </c>
      <c r="S3181" s="16">
        <f t="shared" si="249"/>
        <v>41375.702210648145</v>
      </c>
      <c r="T3181" s="16">
        <f t="shared" si="250"/>
        <v>41400.702210648145</v>
      </c>
      <c r="U3181" s="20">
        <f t="shared" si="251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52"/>
        <v>120</v>
      </c>
      <c r="P3182">
        <f t="shared" si="248"/>
        <v>31.93</v>
      </c>
      <c r="Q3182" s="12" t="s">
        <v>8315</v>
      </c>
      <c r="R3182" t="s">
        <v>8316</v>
      </c>
      <c r="S3182" s="16">
        <f t="shared" si="249"/>
        <v>41780.412604166668</v>
      </c>
      <c r="T3182" s="16">
        <f t="shared" si="250"/>
        <v>41810.412604166668</v>
      </c>
      <c r="U3182" s="20">
        <f t="shared" si="251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52"/>
        <v>109</v>
      </c>
      <c r="P3183">
        <f t="shared" si="248"/>
        <v>36.33</v>
      </c>
      <c r="Q3183" s="12" t="s">
        <v>8315</v>
      </c>
      <c r="R3183" t="s">
        <v>8316</v>
      </c>
      <c r="S3183" s="16">
        <f t="shared" si="249"/>
        <v>41779.310034722221</v>
      </c>
      <c r="T3183" s="16">
        <f t="shared" si="250"/>
        <v>41805.666666666664</v>
      </c>
      <c r="U3183" s="20">
        <f t="shared" si="251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52"/>
        <v>101</v>
      </c>
      <c r="P3184">
        <f t="shared" si="248"/>
        <v>46.77</v>
      </c>
      <c r="Q3184" s="12" t="s">
        <v>8315</v>
      </c>
      <c r="R3184" t="s">
        <v>8316</v>
      </c>
      <c r="S3184" s="16">
        <f t="shared" si="249"/>
        <v>40883.949317129627</v>
      </c>
      <c r="T3184" s="16">
        <f t="shared" si="250"/>
        <v>40939.708333333336</v>
      </c>
      <c r="U3184" s="20">
        <f t="shared" si="251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52"/>
        <v>109</v>
      </c>
      <c r="P3185">
        <f t="shared" si="248"/>
        <v>40.07</v>
      </c>
      <c r="Q3185" s="12" t="s">
        <v>8315</v>
      </c>
      <c r="R3185" t="s">
        <v>8316</v>
      </c>
      <c r="S3185" s="16">
        <f t="shared" si="249"/>
        <v>41491.79478009259</v>
      </c>
      <c r="T3185" s="16">
        <f t="shared" si="250"/>
        <v>41509.79478009259</v>
      </c>
      <c r="U3185" s="20">
        <f t="shared" si="251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52"/>
        <v>107</v>
      </c>
      <c r="P3186">
        <f t="shared" si="248"/>
        <v>100.22</v>
      </c>
      <c r="Q3186" s="12" t="s">
        <v>8315</v>
      </c>
      <c r="R3186" t="s">
        <v>8316</v>
      </c>
      <c r="S3186" s="16">
        <f t="shared" si="249"/>
        <v>41791.993414351848</v>
      </c>
      <c r="T3186" s="16">
        <f t="shared" si="250"/>
        <v>41821.993414351848</v>
      </c>
      <c r="U3186" s="20">
        <f t="shared" si="251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52"/>
        <v>100</v>
      </c>
      <c r="P3187">
        <f t="shared" si="248"/>
        <v>41.67</v>
      </c>
      <c r="Q3187" s="12" t="s">
        <v>8315</v>
      </c>
      <c r="R3187" t="s">
        <v>8316</v>
      </c>
      <c r="S3187" s="16">
        <f t="shared" si="249"/>
        <v>41829.977326388893</v>
      </c>
      <c r="T3187" s="16">
        <f t="shared" si="250"/>
        <v>41836.977326388893</v>
      </c>
      <c r="U3187" s="20">
        <f t="shared" si="251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52"/>
        <v>102</v>
      </c>
      <c r="P3188">
        <f t="shared" si="248"/>
        <v>46.71</v>
      </c>
      <c r="Q3188" s="12" t="s">
        <v>8315</v>
      </c>
      <c r="R3188" t="s">
        <v>8316</v>
      </c>
      <c r="S3188" s="16">
        <f t="shared" si="249"/>
        <v>41868.924050925925</v>
      </c>
      <c r="T3188" s="16">
        <f t="shared" si="250"/>
        <v>41898.875</v>
      </c>
      <c r="U3188" s="20">
        <f t="shared" si="251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52"/>
        <v>116</v>
      </c>
      <c r="P3189">
        <f t="shared" si="248"/>
        <v>71.489999999999995</v>
      </c>
      <c r="Q3189" s="12" t="s">
        <v>8315</v>
      </c>
      <c r="R3189" t="s">
        <v>8316</v>
      </c>
      <c r="S3189" s="16">
        <f t="shared" si="249"/>
        <v>41835.666354166664</v>
      </c>
      <c r="T3189" s="16">
        <f t="shared" si="250"/>
        <v>41855.666354166664</v>
      </c>
      <c r="U3189" s="20">
        <f t="shared" si="251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2"/>
        <v>65</v>
      </c>
      <c r="P3190">
        <f t="shared" si="248"/>
        <v>14.44</v>
      </c>
      <c r="Q3190" s="12" t="s">
        <v>8315</v>
      </c>
      <c r="R3190" t="s">
        <v>8357</v>
      </c>
      <c r="S3190" s="16">
        <f t="shared" si="249"/>
        <v>42144.415532407409</v>
      </c>
      <c r="T3190" s="16">
        <f t="shared" si="250"/>
        <v>42165.415532407409</v>
      </c>
      <c r="U3190" s="20">
        <f t="shared" si="251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2"/>
        <v>12</v>
      </c>
      <c r="P3191">
        <f t="shared" si="248"/>
        <v>356.84</v>
      </c>
      <c r="Q3191" s="12" t="s">
        <v>8315</v>
      </c>
      <c r="R3191" t="s">
        <v>8357</v>
      </c>
      <c r="S3191" s="16">
        <f t="shared" si="249"/>
        <v>42118.346435185187</v>
      </c>
      <c r="T3191" s="16">
        <f t="shared" si="250"/>
        <v>42148.346435185187</v>
      </c>
      <c r="U3191" s="20">
        <f t="shared" si="251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2"/>
        <v>0</v>
      </c>
      <c r="P3192">
        <f t="shared" si="248"/>
        <v>0</v>
      </c>
      <c r="Q3192" s="12" t="s">
        <v>8315</v>
      </c>
      <c r="R3192" t="s">
        <v>8357</v>
      </c>
      <c r="S3192" s="16">
        <f t="shared" si="249"/>
        <v>42683.151331018518</v>
      </c>
      <c r="T3192" s="16">
        <f t="shared" si="250"/>
        <v>42713.192997685182</v>
      </c>
      <c r="U3192" s="20">
        <f t="shared" si="251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2"/>
        <v>4</v>
      </c>
      <c r="P3193">
        <f t="shared" si="248"/>
        <v>37.75</v>
      </c>
      <c r="Q3193" s="12" t="s">
        <v>8315</v>
      </c>
      <c r="R3193" t="s">
        <v>8357</v>
      </c>
      <c r="S3193" s="16">
        <f t="shared" si="249"/>
        <v>42538.755428240736</v>
      </c>
      <c r="T3193" s="16">
        <f t="shared" si="250"/>
        <v>42598.755428240736</v>
      </c>
      <c r="U3193" s="20">
        <f t="shared" si="251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2"/>
        <v>1</v>
      </c>
      <c r="P3194">
        <f t="shared" si="248"/>
        <v>12.75</v>
      </c>
      <c r="Q3194" s="12" t="s">
        <v>8315</v>
      </c>
      <c r="R3194" t="s">
        <v>8357</v>
      </c>
      <c r="S3194" s="16">
        <f t="shared" si="249"/>
        <v>42018.94049768518</v>
      </c>
      <c r="T3194" s="16">
        <f t="shared" si="250"/>
        <v>42063.916666666672</v>
      </c>
      <c r="U3194" s="20">
        <f t="shared" si="251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2"/>
        <v>12</v>
      </c>
      <c r="P3195">
        <f t="shared" si="248"/>
        <v>24.46</v>
      </c>
      <c r="Q3195" s="12" t="s">
        <v>8315</v>
      </c>
      <c r="R3195" t="s">
        <v>8357</v>
      </c>
      <c r="S3195" s="16">
        <f t="shared" si="249"/>
        <v>42010.968240740738</v>
      </c>
      <c r="T3195" s="16">
        <f t="shared" si="250"/>
        <v>42055.968240740738</v>
      </c>
      <c r="U3195" s="20">
        <f t="shared" si="25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2"/>
        <v>0</v>
      </c>
      <c r="P3196">
        <f t="shared" si="248"/>
        <v>0</v>
      </c>
      <c r="Q3196" s="12" t="s">
        <v>8315</v>
      </c>
      <c r="R3196" t="s">
        <v>8357</v>
      </c>
      <c r="S3196" s="16">
        <f t="shared" si="249"/>
        <v>42182.062476851846</v>
      </c>
      <c r="T3196" s="16">
        <f t="shared" si="250"/>
        <v>42212.062476851846</v>
      </c>
      <c r="U3196" s="20">
        <f t="shared" si="251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2"/>
        <v>59</v>
      </c>
      <c r="P3197">
        <f t="shared" si="248"/>
        <v>53.08</v>
      </c>
      <c r="Q3197" s="12" t="s">
        <v>8315</v>
      </c>
      <c r="R3197" t="s">
        <v>8357</v>
      </c>
      <c r="S3197" s="16">
        <f t="shared" si="249"/>
        <v>42017.594236111108</v>
      </c>
      <c r="T3197" s="16">
        <f t="shared" si="250"/>
        <v>42047.594236111108</v>
      </c>
      <c r="U3197" s="20">
        <f t="shared" si="251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2"/>
        <v>0</v>
      </c>
      <c r="P3198">
        <f t="shared" si="248"/>
        <v>300</v>
      </c>
      <c r="Q3198" s="12" t="s">
        <v>8315</v>
      </c>
      <c r="R3198" t="s">
        <v>8357</v>
      </c>
      <c r="S3198" s="16">
        <f t="shared" si="249"/>
        <v>42157.598090277781</v>
      </c>
      <c r="T3198" s="16">
        <f t="shared" si="250"/>
        <v>42217.583333333328</v>
      </c>
      <c r="U3198" s="20">
        <f t="shared" si="251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2"/>
        <v>11</v>
      </c>
      <c r="P3199">
        <f t="shared" si="248"/>
        <v>286.25</v>
      </c>
      <c r="Q3199" s="12" t="s">
        <v>8315</v>
      </c>
      <c r="R3199" t="s">
        <v>8357</v>
      </c>
      <c r="S3199" s="16">
        <f t="shared" si="249"/>
        <v>42009.493263888886</v>
      </c>
      <c r="T3199" s="16">
        <f t="shared" si="250"/>
        <v>42039.493263888886</v>
      </c>
      <c r="U3199" s="20">
        <f t="shared" si="251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2"/>
        <v>0</v>
      </c>
      <c r="P3200">
        <f t="shared" si="248"/>
        <v>36.67</v>
      </c>
      <c r="Q3200" s="12" t="s">
        <v>8315</v>
      </c>
      <c r="R3200" t="s">
        <v>8357</v>
      </c>
      <c r="S3200" s="16">
        <f t="shared" si="249"/>
        <v>42013.424502314811</v>
      </c>
      <c r="T3200" s="16">
        <f t="shared" si="250"/>
        <v>42051.424502314811</v>
      </c>
      <c r="U3200" s="20">
        <f t="shared" si="251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2"/>
        <v>52</v>
      </c>
      <c r="P3201">
        <f t="shared" si="248"/>
        <v>49.21</v>
      </c>
      <c r="Q3201" s="12" t="s">
        <v>8315</v>
      </c>
      <c r="R3201" t="s">
        <v>8357</v>
      </c>
      <c r="S3201" s="16">
        <f t="shared" si="249"/>
        <v>41858.761782407404</v>
      </c>
      <c r="T3201" s="16">
        <f t="shared" si="250"/>
        <v>41888.875</v>
      </c>
      <c r="U3201" s="20">
        <f t="shared" si="251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2"/>
        <v>0</v>
      </c>
      <c r="P3202">
        <f t="shared" si="248"/>
        <v>1</v>
      </c>
      <c r="Q3202" s="12" t="s">
        <v>8315</v>
      </c>
      <c r="R3202" t="s">
        <v>8357</v>
      </c>
      <c r="S3202" s="16">
        <f t="shared" si="249"/>
        <v>42460.320613425924</v>
      </c>
      <c r="T3202" s="16">
        <f t="shared" si="250"/>
        <v>42490.231944444444</v>
      </c>
      <c r="U3202" s="20">
        <f t="shared" si="251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2"/>
        <v>1</v>
      </c>
      <c r="P3203">
        <f t="shared" ref="P3203:P3266" si="253">IFERROR(ROUND(E3203/L3203, 2), 0)</f>
        <v>12.5</v>
      </c>
      <c r="Q3203" s="12" t="s">
        <v>8315</v>
      </c>
      <c r="R3203" t="s">
        <v>8357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  <c r="U3203" s="20">
        <f t="shared" ref="U3203:U3266" si="2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2"/>
        <v>55</v>
      </c>
      <c r="P3204">
        <f t="shared" si="253"/>
        <v>109.04</v>
      </c>
      <c r="Q3204" s="12" t="s">
        <v>8315</v>
      </c>
      <c r="R3204" t="s">
        <v>8357</v>
      </c>
      <c r="S3204" s="16">
        <f t="shared" si="254"/>
        <v>42293.853541666671</v>
      </c>
      <c r="T3204" s="16">
        <f t="shared" si="255"/>
        <v>42352.249305555553</v>
      </c>
      <c r="U3204" s="20">
        <f t="shared" si="2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2"/>
        <v>25</v>
      </c>
      <c r="P3205">
        <f t="shared" si="253"/>
        <v>41.67</v>
      </c>
      <c r="Q3205" s="12" t="s">
        <v>8315</v>
      </c>
      <c r="R3205" t="s">
        <v>8357</v>
      </c>
      <c r="S3205" s="16">
        <f t="shared" si="254"/>
        <v>42242.988680555558</v>
      </c>
      <c r="T3205" s="16">
        <f t="shared" si="255"/>
        <v>42272.988680555558</v>
      </c>
      <c r="U3205" s="20">
        <f t="shared" si="2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2"/>
        <v>0</v>
      </c>
      <c r="P3206">
        <f t="shared" si="253"/>
        <v>0</v>
      </c>
      <c r="Q3206" s="12" t="s">
        <v>8315</v>
      </c>
      <c r="R3206" t="s">
        <v>8357</v>
      </c>
      <c r="S3206" s="16">
        <f t="shared" si="254"/>
        <v>42172.686099537037</v>
      </c>
      <c r="T3206" s="16">
        <f t="shared" si="255"/>
        <v>42202.676388888889</v>
      </c>
      <c r="U3206" s="20">
        <f t="shared" si="2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2"/>
        <v>3</v>
      </c>
      <c r="P3207">
        <f t="shared" si="253"/>
        <v>22.75</v>
      </c>
      <c r="Q3207" s="12" t="s">
        <v>8315</v>
      </c>
      <c r="R3207" t="s">
        <v>8357</v>
      </c>
      <c r="S3207" s="16">
        <f t="shared" si="254"/>
        <v>42095.374675925923</v>
      </c>
      <c r="T3207" s="16">
        <f t="shared" si="255"/>
        <v>42125.374675925923</v>
      </c>
      <c r="U3207" s="20">
        <f t="shared" si="2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2"/>
        <v>0</v>
      </c>
      <c r="P3208">
        <f t="shared" si="253"/>
        <v>0</v>
      </c>
      <c r="Q3208" s="12" t="s">
        <v>8315</v>
      </c>
      <c r="R3208" t="s">
        <v>8357</v>
      </c>
      <c r="S3208" s="16">
        <f t="shared" si="254"/>
        <v>42236.276053240741</v>
      </c>
      <c r="T3208" s="16">
        <f t="shared" si="255"/>
        <v>42266.276053240741</v>
      </c>
      <c r="U3208" s="20">
        <f t="shared" si="2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2"/>
        <v>46</v>
      </c>
      <c r="P3209">
        <f t="shared" si="253"/>
        <v>70.83</v>
      </c>
      <c r="Q3209" s="12" t="s">
        <v>8315</v>
      </c>
      <c r="R3209" t="s">
        <v>8357</v>
      </c>
      <c r="S3209" s="16">
        <f t="shared" si="254"/>
        <v>42057.277858796297</v>
      </c>
      <c r="T3209" s="16">
        <f t="shared" si="255"/>
        <v>42117.236192129625</v>
      </c>
      <c r="U3209" s="20">
        <f t="shared" si="2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2"/>
        <v>104</v>
      </c>
      <c r="P3210">
        <f t="shared" si="253"/>
        <v>63.11</v>
      </c>
      <c r="Q3210" s="12" t="s">
        <v>8315</v>
      </c>
      <c r="R3210" t="s">
        <v>8316</v>
      </c>
      <c r="S3210" s="16">
        <f t="shared" si="254"/>
        <v>41827.605057870373</v>
      </c>
      <c r="T3210" s="16">
        <f t="shared" si="255"/>
        <v>41848.605057870373</v>
      </c>
      <c r="U3210" s="20">
        <f t="shared" si="2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2"/>
        <v>119</v>
      </c>
      <c r="P3211">
        <f t="shared" si="253"/>
        <v>50.16</v>
      </c>
      <c r="Q3211" s="12" t="s">
        <v>8315</v>
      </c>
      <c r="R3211" t="s">
        <v>8316</v>
      </c>
      <c r="S3211" s="16">
        <f t="shared" si="254"/>
        <v>41778.637245370373</v>
      </c>
      <c r="T3211" s="16">
        <f t="shared" si="255"/>
        <v>41810.958333333336</v>
      </c>
      <c r="U3211" s="20">
        <f t="shared" si="2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2"/>
        <v>126</v>
      </c>
      <c r="P3212">
        <f t="shared" si="253"/>
        <v>62.88</v>
      </c>
      <c r="Q3212" s="12" t="s">
        <v>8315</v>
      </c>
      <c r="R3212" t="s">
        <v>8316</v>
      </c>
      <c r="S3212" s="16">
        <f t="shared" si="254"/>
        <v>41013.936562499999</v>
      </c>
      <c r="T3212" s="16">
        <f t="shared" si="255"/>
        <v>41061.165972222225</v>
      </c>
      <c r="U3212" s="20">
        <f t="shared" si="2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2"/>
        <v>120</v>
      </c>
      <c r="P3213">
        <f t="shared" si="253"/>
        <v>85.53</v>
      </c>
      <c r="Q3213" s="12" t="s">
        <v>8315</v>
      </c>
      <c r="R3213" t="s">
        <v>8316</v>
      </c>
      <c r="S3213" s="16">
        <f t="shared" si="254"/>
        <v>41834.586574074077</v>
      </c>
      <c r="T3213" s="16">
        <f t="shared" si="255"/>
        <v>41866.083333333336</v>
      </c>
      <c r="U3213" s="20">
        <f t="shared" si="2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2"/>
        <v>126</v>
      </c>
      <c r="P3214">
        <f t="shared" si="253"/>
        <v>53.72</v>
      </c>
      <c r="Q3214" s="12" t="s">
        <v>8315</v>
      </c>
      <c r="R3214" t="s">
        <v>8316</v>
      </c>
      <c r="S3214" s="16">
        <f t="shared" si="254"/>
        <v>41829.795729166668</v>
      </c>
      <c r="T3214" s="16">
        <f t="shared" si="255"/>
        <v>41859.795729166668</v>
      </c>
      <c r="U3214" s="20">
        <f t="shared" si="2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2"/>
        <v>100</v>
      </c>
      <c r="P3215">
        <f t="shared" si="253"/>
        <v>127.81</v>
      </c>
      <c r="Q3215" s="12" t="s">
        <v>8315</v>
      </c>
      <c r="R3215" t="s">
        <v>8316</v>
      </c>
      <c r="S3215" s="16">
        <f t="shared" si="254"/>
        <v>42171.763414351852</v>
      </c>
      <c r="T3215" s="16">
        <f t="shared" si="255"/>
        <v>42211.763414351852</v>
      </c>
      <c r="U3215" s="20">
        <f t="shared" si="2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2"/>
        <v>102</v>
      </c>
      <c r="P3216">
        <f t="shared" si="253"/>
        <v>106.57</v>
      </c>
      <c r="Q3216" s="12" t="s">
        <v>8315</v>
      </c>
      <c r="R3216" t="s">
        <v>8316</v>
      </c>
      <c r="S3216" s="16">
        <f t="shared" si="254"/>
        <v>42337.792511574073</v>
      </c>
      <c r="T3216" s="16">
        <f t="shared" si="255"/>
        <v>42374.996527777781</v>
      </c>
      <c r="U3216" s="20">
        <f t="shared" si="2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2"/>
        <v>100</v>
      </c>
      <c r="P3217">
        <f t="shared" si="253"/>
        <v>262.11</v>
      </c>
      <c r="Q3217" s="12" t="s">
        <v>8315</v>
      </c>
      <c r="R3217" t="s">
        <v>8316</v>
      </c>
      <c r="S3217" s="16">
        <f t="shared" si="254"/>
        <v>42219.665173611109</v>
      </c>
      <c r="T3217" s="16">
        <f t="shared" si="255"/>
        <v>42257.165972222225</v>
      </c>
      <c r="U3217" s="20">
        <f t="shared" si="2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2"/>
        <v>100</v>
      </c>
      <c r="P3218">
        <f t="shared" si="253"/>
        <v>57.17</v>
      </c>
      <c r="Q3218" s="12" t="s">
        <v>8315</v>
      </c>
      <c r="R3218" t="s">
        <v>8316</v>
      </c>
      <c r="S3218" s="16">
        <f t="shared" si="254"/>
        <v>42165.462627314817</v>
      </c>
      <c r="T3218" s="16">
        <f t="shared" si="255"/>
        <v>42196.604166666672</v>
      </c>
      <c r="U3218" s="20">
        <f t="shared" si="2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2"/>
        <v>116</v>
      </c>
      <c r="P3219">
        <f t="shared" si="253"/>
        <v>50.2</v>
      </c>
      <c r="Q3219" s="12" t="s">
        <v>8315</v>
      </c>
      <c r="R3219" t="s">
        <v>8316</v>
      </c>
      <c r="S3219" s="16">
        <f t="shared" si="254"/>
        <v>42648.546111111107</v>
      </c>
      <c r="T3219" s="16">
        <f t="shared" si="255"/>
        <v>42678.546111111107</v>
      </c>
      <c r="U3219" s="20">
        <f t="shared" si="2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2"/>
        <v>102</v>
      </c>
      <c r="P3220">
        <f t="shared" si="253"/>
        <v>66.59</v>
      </c>
      <c r="Q3220" s="12" t="s">
        <v>8315</v>
      </c>
      <c r="R3220" t="s">
        <v>8316</v>
      </c>
      <c r="S3220" s="16">
        <f t="shared" si="254"/>
        <v>41971.002152777779</v>
      </c>
      <c r="T3220" s="16">
        <f t="shared" si="255"/>
        <v>42004</v>
      </c>
      <c r="U3220" s="20">
        <f t="shared" si="2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2"/>
        <v>100</v>
      </c>
      <c r="P3221">
        <f t="shared" si="253"/>
        <v>168.25</v>
      </c>
      <c r="Q3221" s="12" t="s">
        <v>8315</v>
      </c>
      <c r="R3221" t="s">
        <v>8316</v>
      </c>
      <c r="S3221" s="16">
        <f t="shared" si="254"/>
        <v>42050.983182870375</v>
      </c>
      <c r="T3221" s="16">
        <f t="shared" si="255"/>
        <v>42085.941516203704</v>
      </c>
      <c r="U3221" s="20">
        <f t="shared" si="2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2"/>
        <v>101</v>
      </c>
      <c r="P3222">
        <f t="shared" si="253"/>
        <v>256.37</v>
      </c>
      <c r="Q3222" s="12" t="s">
        <v>8315</v>
      </c>
      <c r="R3222" t="s">
        <v>8316</v>
      </c>
      <c r="S3222" s="16">
        <f t="shared" si="254"/>
        <v>42772.833379629628</v>
      </c>
      <c r="T3222" s="16">
        <f t="shared" si="255"/>
        <v>42806.875</v>
      </c>
      <c r="U3222" s="20">
        <f t="shared" si="2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2"/>
        <v>103</v>
      </c>
      <c r="P3223">
        <f t="shared" si="253"/>
        <v>36.61</v>
      </c>
      <c r="Q3223" s="12" t="s">
        <v>8315</v>
      </c>
      <c r="R3223" t="s">
        <v>8316</v>
      </c>
      <c r="S3223" s="16">
        <f t="shared" si="254"/>
        <v>42155.696793981479</v>
      </c>
      <c r="T3223" s="16">
        <f t="shared" si="255"/>
        <v>42190.696793981479</v>
      </c>
      <c r="U3223" s="20">
        <f t="shared" si="2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2"/>
        <v>125</v>
      </c>
      <c r="P3224">
        <f t="shared" si="253"/>
        <v>37.14</v>
      </c>
      <c r="Q3224" s="12" t="s">
        <v>8315</v>
      </c>
      <c r="R3224" t="s">
        <v>8316</v>
      </c>
      <c r="S3224" s="16">
        <f t="shared" si="254"/>
        <v>42270.582141203704</v>
      </c>
      <c r="T3224" s="16">
        <f t="shared" si="255"/>
        <v>42301.895138888889</v>
      </c>
      <c r="U3224" s="20">
        <f t="shared" si="2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2"/>
        <v>110</v>
      </c>
      <c r="P3225">
        <f t="shared" si="253"/>
        <v>45.88</v>
      </c>
      <c r="Q3225" s="12" t="s">
        <v>8315</v>
      </c>
      <c r="R3225" t="s">
        <v>8316</v>
      </c>
      <c r="S3225" s="16">
        <f t="shared" si="254"/>
        <v>42206.835370370376</v>
      </c>
      <c r="T3225" s="16">
        <f t="shared" si="255"/>
        <v>42236.835370370376</v>
      </c>
      <c r="U3225" s="20">
        <f t="shared" si="2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2"/>
        <v>102</v>
      </c>
      <c r="P3226">
        <f t="shared" si="253"/>
        <v>141.71</v>
      </c>
      <c r="Q3226" s="12" t="s">
        <v>8315</v>
      </c>
      <c r="R3226" t="s">
        <v>8316</v>
      </c>
      <c r="S3226" s="16">
        <f t="shared" si="254"/>
        <v>42697.850844907407</v>
      </c>
      <c r="T3226" s="16">
        <f t="shared" si="255"/>
        <v>42745.208333333328</v>
      </c>
      <c r="U3226" s="20">
        <f t="shared" si="2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2"/>
        <v>102</v>
      </c>
      <c r="P3227">
        <f t="shared" si="253"/>
        <v>52.49</v>
      </c>
      <c r="Q3227" s="12" t="s">
        <v>8315</v>
      </c>
      <c r="R3227" t="s">
        <v>8316</v>
      </c>
      <c r="S3227" s="16">
        <f t="shared" si="254"/>
        <v>42503.559467592597</v>
      </c>
      <c r="T3227" s="16">
        <f t="shared" si="255"/>
        <v>42524.875</v>
      </c>
      <c r="U3227" s="20">
        <f t="shared" si="2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2"/>
        <v>104</v>
      </c>
      <c r="P3228">
        <f t="shared" si="253"/>
        <v>59.52</v>
      </c>
      <c r="Q3228" s="12" t="s">
        <v>8315</v>
      </c>
      <c r="R3228" t="s">
        <v>8316</v>
      </c>
      <c r="S3228" s="16">
        <f t="shared" si="254"/>
        <v>42277.583472222221</v>
      </c>
      <c r="T3228" s="16">
        <f t="shared" si="255"/>
        <v>42307.583472222221</v>
      </c>
      <c r="U3228" s="20">
        <f t="shared" si="2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2"/>
        <v>125</v>
      </c>
      <c r="P3229">
        <f t="shared" si="253"/>
        <v>50</v>
      </c>
      <c r="Q3229" s="12" t="s">
        <v>8315</v>
      </c>
      <c r="R3229" t="s">
        <v>8316</v>
      </c>
      <c r="S3229" s="16">
        <f t="shared" si="254"/>
        <v>42722.882361111115</v>
      </c>
      <c r="T3229" s="16">
        <f t="shared" si="255"/>
        <v>42752.882361111115</v>
      </c>
      <c r="U3229" s="20">
        <f t="shared" si="2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2"/>
        <v>102</v>
      </c>
      <c r="P3230">
        <f t="shared" si="253"/>
        <v>193.62</v>
      </c>
      <c r="Q3230" s="12" t="s">
        <v>8315</v>
      </c>
      <c r="R3230" t="s">
        <v>8316</v>
      </c>
      <c r="S3230" s="16">
        <f t="shared" si="254"/>
        <v>42323.70930555556</v>
      </c>
      <c r="T3230" s="16">
        <f t="shared" si="255"/>
        <v>42355.207638888889</v>
      </c>
      <c r="U3230" s="20">
        <f t="shared" si="2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2"/>
        <v>108</v>
      </c>
      <c r="P3231">
        <f t="shared" si="253"/>
        <v>106.8</v>
      </c>
      <c r="Q3231" s="12" t="s">
        <v>8315</v>
      </c>
      <c r="R3231" t="s">
        <v>8316</v>
      </c>
      <c r="S3231" s="16">
        <f t="shared" si="254"/>
        <v>41933.291643518518</v>
      </c>
      <c r="T3231" s="16">
        <f t="shared" si="255"/>
        <v>41963.333310185189</v>
      </c>
      <c r="U3231" s="20">
        <f t="shared" si="2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2"/>
        <v>110</v>
      </c>
      <c r="P3232">
        <f t="shared" si="253"/>
        <v>77.22</v>
      </c>
      <c r="Q3232" s="12" t="s">
        <v>8315</v>
      </c>
      <c r="R3232" t="s">
        <v>8316</v>
      </c>
      <c r="S3232" s="16">
        <f t="shared" si="254"/>
        <v>41898.168125000004</v>
      </c>
      <c r="T3232" s="16">
        <f t="shared" si="255"/>
        <v>41913.165972222225</v>
      </c>
      <c r="U3232" s="20">
        <f t="shared" si="2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2"/>
        <v>161</v>
      </c>
      <c r="P3233">
        <f t="shared" si="253"/>
        <v>57.5</v>
      </c>
      <c r="Q3233" s="12" t="s">
        <v>8315</v>
      </c>
      <c r="R3233" t="s">
        <v>8316</v>
      </c>
      <c r="S3233" s="16">
        <f t="shared" si="254"/>
        <v>42446.943831018521</v>
      </c>
      <c r="T3233" s="16">
        <f t="shared" si="255"/>
        <v>42476.943831018521</v>
      </c>
      <c r="U3233" s="20">
        <f t="shared" si="2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ref="O3234:O3297" si="257">ROUND(E3234/D3234 * 100,0)</f>
        <v>131</v>
      </c>
      <c r="P3234">
        <f t="shared" si="253"/>
        <v>50.46</v>
      </c>
      <c r="Q3234" s="12" t="s">
        <v>8315</v>
      </c>
      <c r="R3234" t="s">
        <v>8316</v>
      </c>
      <c r="S3234" s="16">
        <f t="shared" si="254"/>
        <v>42463.81385416667</v>
      </c>
      <c r="T3234" s="16">
        <f t="shared" si="255"/>
        <v>42494.165972222225</v>
      </c>
      <c r="U3234" s="20">
        <f t="shared" si="2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7"/>
        <v>119</v>
      </c>
      <c r="P3235">
        <f t="shared" si="253"/>
        <v>97.38</v>
      </c>
      <c r="Q3235" s="12" t="s">
        <v>8315</v>
      </c>
      <c r="R3235" t="s">
        <v>8316</v>
      </c>
      <c r="S3235" s="16">
        <f t="shared" si="254"/>
        <v>42766.805034722223</v>
      </c>
      <c r="T3235" s="16">
        <f t="shared" si="255"/>
        <v>42796.805034722223</v>
      </c>
      <c r="U3235" s="20">
        <f t="shared" si="2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7"/>
        <v>100</v>
      </c>
      <c r="P3236">
        <f t="shared" si="253"/>
        <v>34.92</v>
      </c>
      <c r="Q3236" s="12" t="s">
        <v>8315</v>
      </c>
      <c r="R3236" t="s">
        <v>8316</v>
      </c>
      <c r="S3236" s="16">
        <f t="shared" si="254"/>
        <v>42734.789444444439</v>
      </c>
      <c r="T3236" s="16">
        <f t="shared" si="255"/>
        <v>42767.979861111111</v>
      </c>
      <c r="U3236" s="20">
        <f t="shared" si="2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7"/>
        <v>103</v>
      </c>
      <c r="P3237">
        <f t="shared" si="253"/>
        <v>85.53</v>
      </c>
      <c r="Q3237" s="12" t="s">
        <v>8315</v>
      </c>
      <c r="R3237" t="s">
        <v>8316</v>
      </c>
      <c r="S3237" s="16">
        <f t="shared" si="254"/>
        <v>42522.347812499997</v>
      </c>
      <c r="T3237" s="16">
        <f t="shared" si="255"/>
        <v>42552.347812499997</v>
      </c>
      <c r="U3237" s="20">
        <f t="shared" si="2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7"/>
        <v>101</v>
      </c>
      <c r="P3238">
        <f t="shared" si="253"/>
        <v>182.91</v>
      </c>
      <c r="Q3238" s="12" t="s">
        <v>8315</v>
      </c>
      <c r="R3238" t="s">
        <v>8316</v>
      </c>
      <c r="S3238" s="16">
        <f t="shared" si="254"/>
        <v>42702.917048611111</v>
      </c>
      <c r="T3238" s="16">
        <f t="shared" si="255"/>
        <v>42732.917048611111</v>
      </c>
      <c r="U3238" s="20">
        <f t="shared" si="2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7"/>
        <v>101</v>
      </c>
      <c r="P3239">
        <f t="shared" si="253"/>
        <v>131.13999999999999</v>
      </c>
      <c r="Q3239" s="12" t="s">
        <v>8315</v>
      </c>
      <c r="R3239" t="s">
        <v>8316</v>
      </c>
      <c r="S3239" s="16">
        <f t="shared" si="254"/>
        <v>42252.474351851852</v>
      </c>
      <c r="T3239" s="16">
        <f t="shared" si="255"/>
        <v>42276.165972222225</v>
      </c>
      <c r="U3239" s="20">
        <f t="shared" si="2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7"/>
        <v>112</v>
      </c>
      <c r="P3240">
        <f t="shared" si="253"/>
        <v>39.81</v>
      </c>
      <c r="Q3240" s="12" t="s">
        <v>8315</v>
      </c>
      <c r="R3240" t="s">
        <v>8316</v>
      </c>
      <c r="S3240" s="16">
        <f t="shared" si="254"/>
        <v>42156.510393518518</v>
      </c>
      <c r="T3240" s="16">
        <f t="shared" si="255"/>
        <v>42186.510393518518</v>
      </c>
      <c r="U3240" s="20">
        <f t="shared" si="2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7"/>
        <v>106</v>
      </c>
      <c r="P3241">
        <f t="shared" si="253"/>
        <v>59.7</v>
      </c>
      <c r="Q3241" s="12" t="s">
        <v>8315</v>
      </c>
      <c r="R3241" t="s">
        <v>8316</v>
      </c>
      <c r="S3241" s="16">
        <f t="shared" si="254"/>
        <v>42278.089039351849</v>
      </c>
      <c r="T3241" s="16">
        <f t="shared" si="255"/>
        <v>42302.999305555553</v>
      </c>
      <c r="U3241" s="20">
        <f t="shared" si="2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7"/>
        <v>101</v>
      </c>
      <c r="P3242">
        <f t="shared" si="253"/>
        <v>88.74</v>
      </c>
      <c r="Q3242" s="12" t="s">
        <v>8315</v>
      </c>
      <c r="R3242" t="s">
        <v>8316</v>
      </c>
      <c r="S3242" s="16">
        <f t="shared" si="254"/>
        <v>42754.693842592591</v>
      </c>
      <c r="T3242" s="16">
        <f t="shared" si="255"/>
        <v>42782.958333333328</v>
      </c>
      <c r="U3242" s="20">
        <f t="shared" si="2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7"/>
        <v>115</v>
      </c>
      <c r="P3243">
        <f t="shared" si="253"/>
        <v>58.69</v>
      </c>
      <c r="Q3243" s="12" t="s">
        <v>8315</v>
      </c>
      <c r="R3243" t="s">
        <v>8316</v>
      </c>
      <c r="S3243" s="16">
        <f t="shared" si="254"/>
        <v>41893.324884259258</v>
      </c>
      <c r="T3243" s="16">
        <f t="shared" si="255"/>
        <v>41926.290972222225</v>
      </c>
      <c r="U3243" s="20">
        <f t="shared" si="2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7"/>
        <v>127</v>
      </c>
      <c r="P3244">
        <f t="shared" si="253"/>
        <v>69.569999999999993</v>
      </c>
      <c r="Q3244" s="12" t="s">
        <v>8315</v>
      </c>
      <c r="R3244" t="s">
        <v>8316</v>
      </c>
      <c r="S3244" s="16">
        <f t="shared" si="254"/>
        <v>41871.755694444444</v>
      </c>
      <c r="T3244" s="16">
        <f t="shared" si="255"/>
        <v>41901.755694444444</v>
      </c>
      <c r="U3244" s="20">
        <f t="shared" si="2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7"/>
        <v>103</v>
      </c>
      <c r="P3245">
        <f t="shared" si="253"/>
        <v>115.87</v>
      </c>
      <c r="Q3245" s="12" t="s">
        <v>8315</v>
      </c>
      <c r="R3245" t="s">
        <v>8316</v>
      </c>
      <c r="S3245" s="16">
        <f t="shared" si="254"/>
        <v>42262.096782407403</v>
      </c>
      <c r="T3245" s="16">
        <f t="shared" si="255"/>
        <v>42286</v>
      </c>
      <c r="U3245" s="20">
        <f t="shared" si="2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7"/>
        <v>103</v>
      </c>
      <c r="P3246">
        <f t="shared" si="253"/>
        <v>23.87</v>
      </c>
      <c r="Q3246" s="12" t="s">
        <v>8315</v>
      </c>
      <c r="R3246" t="s">
        <v>8316</v>
      </c>
      <c r="S3246" s="16">
        <f t="shared" si="254"/>
        <v>42675.694236111114</v>
      </c>
      <c r="T3246" s="16">
        <f t="shared" si="255"/>
        <v>42705.735902777778</v>
      </c>
      <c r="U3246" s="20">
        <f t="shared" si="2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7"/>
        <v>104</v>
      </c>
      <c r="P3247">
        <f t="shared" si="253"/>
        <v>81.13</v>
      </c>
      <c r="Q3247" s="12" t="s">
        <v>8315</v>
      </c>
      <c r="R3247" t="s">
        <v>8316</v>
      </c>
      <c r="S3247" s="16">
        <f t="shared" si="254"/>
        <v>42135.60020833333</v>
      </c>
      <c r="T3247" s="16">
        <f t="shared" si="255"/>
        <v>42167.083333333328</v>
      </c>
      <c r="U3247" s="20">
        <f t="shared" si="2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7"/>
        <v>111</v>
      </c>
      <c r="P3248">
        <f t="shared" si="253"/>
        <v>57.63</v>
      </c>
      <c r="Q3248" s="12" t="s">
        <v>8315</v>
      </c>
      <c r="R3248" t="s">
        <v>8316</v>
      </c>
      <c r="S3248" s="16">
        <f t="shared" si="254"/>
        <v>42230.472222222219</v>
      </c>
      <c r="T3248" s="16">
        <f t="shared" si="255"/>
        <v>42259.165972222225</v>
      </c>
      <c r="U3248" s="20">
        <f t="shared" si="2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7"/>
        <v>106</v>
      </c>
      <c r="P3249">
        <f t="shared" si="253"/>
        <v>46.43</v>
      </c>
      <c r="Q3249" s="12" t="s">
        <v>8315</v>
      </c>
      <c r="R3249" t="s">
        <v>8316</v>
      </c>
      <c r="S3249" s="16">
        <f t="shared" si="254"/>
        <v>42167.434166666666</v>
      </c>
      <c r="T3249" s="16">
        <f t="shared" si="255"/>
        <v>42197.434166666666</v>
      </c>
      <c r="U3249" s="20">
        <f t="shared" si="2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7"/>
        <v>101</v>
      </c>
      <c r="P3250">
        <f t="shared" si="253"/>
        <v>60.48</v>
      </c>
      <c r="Q3250" s="12" t="s">
        <v>8315</v>
      </c>
      <c r="R3250" t="s">
        <v>8316</v>
      </c>
      <c r="S3250" s="16">
        <f t="shared" si="254"/>
        <v>42068.888391203705</v>
      </c>
      <c r="T3250" s="16">
        <f t="shared" si="255"/>
        <v>42098.846724537041</v>
      </c>
      <c r="U3250" s="20">
        <f t="shared" si="2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7"/>
        <v>105</v>
      </c>
      <c r="P3251">
        <f t="shared" si="253"/>
        <v>65.58</v>
      </c>
      <c r="Q3251" s="12" t="s">
        <v>8315</v>
      </c>
      <c r="R3251" t="s">
        <v>8316</v>
      </c>
      <c r="S3251" s="16">
        <f t="shared" si="254"/>
        <v>42145.746689814812</v>
      </c>
      <c r="T3251" s="16">
        <f t="shared" si="255"/>
        <v>42175.746689814812</v>
      </c>
      <c r="U3251" s="20">
        <f t="shared" si="2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7"/>
        <v>102</v>
      </c>
      <c r="P3252">
        <f t="shared" si="253"/>
        <v>119.19</v>
      </c>
      <c r="Q3252" s="12" t="s">
        <v>8315</v>
      </c>
      <c r="R3252" t="s">
        <v>8316</v>
      </c>
      <c r="S3252" s="16">
        <f t="shared" si="254"/>
        <v>41918.742175925923</v>
      </c>
      <c r="T3252" s="16">
        <f t="shared" si="255"/>
        <v>41948.783842592595</v>
      </c>
      <c r="U3252" s="20">
        <f t="shared" si="2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7"/>
        <v>111</v>
      </c>
      <c r="P3253">
        <f t="shared" si="253"/>
        <v>83.05</v>
      </c>
      <c r="Q3253" s="12" t="s">
        <v>8315</v>
      </c>
      <c r="R3253" t="s">
        <v>8316</v>
      </c>
      <c r="S3253" s="16">
        <f t="shared" si="254"/>
        <v>42146.731087962966</v>
      </c>
      <c r="T3253" s="16">
        <f t="shared" si="255"/>
        <v>42176.731087962966</v>
      </c>
      <c r="U3253" s="20">
        <f t="shared" si="2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7"/>
        <v>128</v>
      </c>
      <c r="P3254">
        <f t="shared" si="253"/>
        <v>57.52</v>
      </c>
      <c r="Q3254" s="12" t="s">
        <v>8315</v>
      </c>
      <c r="R3254" t="s">
        <v>8316</v>
      </c>
      <c r="S3254" s="16">
        <f t="shared" si="254"/>
        <v>42590.472685185188</v>
      </c>
      <c r="T3254" s="16">
        <f t="shared" si="255"/>
        <v>42620.472685185188</v>
      </c>
      <c r="U3254" s="20">
        <f t="shared" si="2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7"/>
        <v>102</v>
      </c>
      <c r="P3255">
        <f t="shared" si="253"/>
        <v>177.09</v>
      </c>
      <c r="Q3255" s="12" t="s">
        <v>8315</v>
      </c>
      <c r="R3255" t="s">
        <v>8316</v>
      </c>
      <c r="S3255" s="16">
        <f t="shared" si="254"/>
        <v>42602.576712962968</v>
      </c>
      <c r="T3255" s="16">
        <f t="shared" si="255"/>
        <v>42621.15625</v>
      </c>
      <c r="U3255" s="20">
        <f t="shared" si="2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7"/>
        <v>101</v>
      </c>
      <c r="P3256">
        <f t="shared" si="253"/>
        <v>70.77</v>
      </c>
      <c r="Q3256" s="12" t="s">
        <v>8315</v>
      </c>
      <c r="R3256" t="s">
        <v>8316</v>
      </c>
      <c r="S3256" s="16">
        <f t="shared" si="254"/>
        <v>42059.085752314815</v>
      </c>
      <c r="T3256" s="16">
        <f t="shared" si="255"/>
        <v>42089.044085648144</v>
      </c>
      <c r="U3256" s="20">
        <f t="shared" si="2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7"/>
        <v>175</v>
      </c>
      <c r="P3257">
        <f t="shared" si="253"/>
        <v>29.17</v>
      </c>
      <c r="Q3257" s="12" t="s">
        <v>8315</v>
      </c>
      <c r="R3257" t="s">
        <v>8316</v>
      </c>
      <c r="S3257" s="16">
        <f t="shared" si="254"/>
        <v>41889.768229166664</v>
      </c>
      <c r="T3257" s="16">
        <f t="shared" si="255"/>
        <v>41919.768229166664</v>
      </c>
      <c r="U3257" s="20">
        <f t="shared" si="2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7"/>
        <v>128</v>
      </c>
      <c r="P3258">
        <f t="shared" si="253"/>
        <v>72.760000000000005</v>
      </c>
      <c r="Q3258" s="12" t="s">
        <v>8315</v>
      </c>
      <c r="R3258" t="s">
        <v>8316</v>
      </c>
      <c r="S3258" s="16">
        <f t="shared" si="254"/>
        <v>42144.573807870373</v>
      </c>
      <c r="T3258" s="16">
        <f t="shared" si="255"/>
        <v>42166.165972222225</v>
      </c>
      <c r="U3258" s="20">
        <f t="shared" si="2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7"/>
        <v>106</v>
      </c>
      <c r="P3259">
        <f t="shared" si="253"/>
        <v>51.85</v>
      </c>
      <c r="Q3259" s="12" t="s">
        <v>8315</v>
      </c>
      <c r="R3259" t="s">
        <v>8316</v>
      </c>
      <c r="S3259" s="16">
        <f t="shared" si="254"/>
        <v>42758.559629629628</v>
      </c>
      <c r="T3259" s="16">
        <f t="shared" si="255"/>
        <v>42788.559629629628</v>
      </c>
      <c r="U3259" s="20">
        <f t="shared" si="2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7"/>
        <v>105</v>
      </c>
      <c r="P3260">
        <f t="shared" si="253"/>
        <v>98.2</v>
      </c>
      <c r="Q3260" s="12" t="s">
        <v>8315</v>
      </c>
      <c r="R3260" t="s">
        <v>8316</v>
      </c>
      <c r="S3260" s="16">
        <f t="shared" si="254"/>
        <v>41982.887280092589</v>
      </c>
      <c r="T3260" s="16">
        <f t="shared" si="255"/>
        <v>42012.887280092589</v>
      </c>
      <c r="U3260" s="20">
        <f t="shared" si="2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7"/>
        <v>106</v>
      </c>
      <c r="P3261">
        <f t="shared" si="253"/>
        <v>251.74</v>
      </c>
      <c r="Q3261" s="12" t="s">
        <v>8315</v>
      </c>
      <c r="R3261" t="s">
        <v>8316</v>
      </c>
      <c r="S3261" s="16">
        <f t="shared" si="254"/>
        <v>42614.760937500003</v>
      </c>
      <c r="T3261" s="16">
        <f t="shared" si="255"/>
        <v>42644.165972222225</v>
      </c>
      <c r="U3261" s="20">
        <f t="shared" si="2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7"/>
        <v>109</v>
      </c>
      <c r="P3262">
        <f t="shared" si="253"/>
        <v>74.819999999999993</v>
      </c>
      <c r="Q3262" s="12" t="s">
        <v>8315</v>
      </c>
      <c r="R3262" t="s">
        <v>8316</v>
      </c>
      <c r="S3262" s="16">
        <f t="shared" si="254"/>
        <v>42303.672662037032</v>
      </c>
      <c r="T3262" s="16">
        <f t="shared" si="255"/>
        <v>42338.714328703703</v>
      </c>
      <c r="U3262" s="20">
        <f t="shared" si="2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7"/>
        <v>100</v>
      </c>
      <c r="P3263">
        <f t="shared" si="253"/>
        <v>67.650000000000006</v>
      </c>
      <c r="Q3263" s="12" t="s">
        <v>8315</v>
      </c>
      <c r="R3263" t="s">
        <v>8316</v>
      </c>
      <c r="S3263" s="16">
        <f t="shared" si="254"/>
        <v>42171.725416666668</v>
      </c>
      <c r="T3263" s="16">
        <f t="shared" si="255"/>
        <v>42201.725416666668</v>
      </c>
      <c r="U3263" s="20">
        <f t="shared" si="2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7"/>
        <v>103</v>
      </c>
      <c r="P3264">
        <f t="shared" si="253"/>
        <v>93.81</v>
      </c>
      <c r="Q3264" s="12" t="s">
        <v>8315</v>
      </c>
      <c r="R3264" t="s">
        <v>8316</v>
      </c>
      <c r="S3264" s="16">
        <f t="shared" si="254"/>
        <v>41964.315532407403</v>
      </c>
      <c r="T3264" s="16">
        <f t="shared" si="255"/>
        <v>41995.166666666672</v>
      </c>
      <c r="U3264" s="20">
        <f t="shared" si="2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7"/>
        <v>112</v>
      </c>
      <c r="P3265">
        <f t="shared" si="253"/>
        <v>41.24</v>
      </c>
      <c r="Q3265" s="12" t="s">
        <v>8315</v>
      </c>
      <c r="R3265" t="s">
        <v>8316</v>
      </c>
      <c r="S3265" s="16">
        <f t="shared" si="254"/>
        <v>42284.516064814816</v>
      </c>
      <c r="T3265" s="16">
        <f t="shared" si="255"/>
        <v>42307.875</v>
      </c>
      <c r="U3265" s="20">
        <f t="shared" si="2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7"/>
        <v>103</v>
      </c>
      <c r="P3266">
        <f t="shared" si="253"/>
        <v>52.55</v>
      </c>
      <c r="Q3266" s="12" t="s">
        <v>8315</v>
      </c>
      <c r="R3266" t="s">
        <v>8316</v>
      </c>
      <c r="S3266" s="16">
        <f t="shared" si="254"/>
        <v>42016.800208333334</v>
      </c>
      <c r="T3266" s="16">
        <f t="shared" si="255"/>
        <v>42032.916666666672</v>
      </c>
      <c r="U3266" s="20">
        <f t="shared" si="2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7"/>
        <v>164</v>
      </c>
      <c r="P3267">
        <f t="shared" ref="P3267:P3330" si="258">IFERROR(ROUND(E3267/L3267, 2), 0)</f>
        <v>70.290000000000006</v>
      </c>
      <c r="Q3267" s="12" t="s">
        <v>8315</v>
      </c>
      <c r="R3267" t="s">
        <v>8316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  <c r="U3267" s="20">
        <f t="shared" ref="U3267:U3330" si="261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7"/>
        <v>131</v>
      </c>
      <c r="P3268">
        <f t="shared" si="258"/>
        <v>48.33</v>
      </c>
      <c r="Q3268" s="12" t="s">
        <v>8315</v>
      </c>
      <c r="R3268" t="s">
        <v>8316</v>
      </c>
      <c r="S3268" s="16">
        <f t="shared" si="259"/>
        <v>42136.536134259266</v>
      </c>
      <c r="T3268" s="16">
        <f t="shared" si="260"/>
        <v>42167.875</v>
      </c>
      <c r="U3268" s="20">
        <f t="shared" si="261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7"/>
        <v>102</v>
      </c>
      <c r="P3269">
        <f t="shared" si="258"/>
        <v>53.18</v>
      </c>
      <c r="Q3269" s="12" t="s">
        <v>8315</v>
      </c>
      <c r="R3269" t="s">
        <v>8316</v>
      </c>
      <c r="S3269" s="16">
        <f t="shared" si="259"/>
        <v>42172.757638888885</v>
      </c>
      <c r="T3269" s="16">
        <f t="shared" si="260"/>
        <v>42202.757638888885</v>
      </c>
      <c r="U3269" s="20">
        <f t="shared" si="261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7"/>
        <v>128</v>
      </c>
      <c r="P3270">
        <f t="shared" si="258"/>
        <v>60.95</v>
      </c>
      <c r="Q3270" s="12" t="s">
        <v>8315</v>
      </c>
      <c r="R3270" t="s">
        <v>8316</v>
      </c>
      <c r="S3270" s="16">
        <f t="shared" si="259"/>
        <v>42590.90425925926</v>
      </c>
      <c r="T3270" s="16">
        <f t="shared" si="260"/>
        <v>42606.90425925926</v>
      </c>
      <c r="U3270" s="20">
        <f t="shared" si="261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7"/>
        <v>102</v>
      </c>
      <c r="P3271">
        <f t="shared" si="258"/>
        <v>116</v>
      </c>
      <c r="Q3271" s="12" t="s">
        <v>8315</v>
      </c>
      <c r="R3271" t="s">
        <v>8316</v>
      </c>
      <c r="S3271" s="16">
        <f t="shared" si="259"/>
        <v>42137.395798611105</v>
      </c>
      <c r="T3271" s="16">
        <f t="shared" si="260"/>
        <v>42171.458333333328</v>
      </c>
      <c r="U3271" s="20">
        <f t="shared" si="261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7"/>
        <v>102</v>
      </c>
      <c r="P3272">
        <f t="shared" si="258"/>
        <v>61</v>
      </c>
      <c r="Q3272" s="12" t="s">
        <v>8315</v>
      </c>
      <c r="R3272" t="s">
        <v>8316</v>
      </c>
      <c r="S3272" s="16">
        <f t="shared" si="259"/>
        <v>42167.533159722225</v>
      </c>
      <c r="T3272" s="16">
        <f t="shared" si="260"/>
        <v>42197.533159722225</v>
      </c>
      <c r="U3272" s="20">
        <f t="shared" si="261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7"/>
        <v>130</v>
      </c>
      <c r="P3273">
        <f t="shared" si="258"/>
        <v>38.24</v>
      </c>
      <c r="Q3273" s="12" t="s">
        <v>8315</v>
      </c>
      <c r="R3273" t="s">
        <v>8316</v>
      </c>
      <c r="S3273" s="16">
        <f t="shared" si="259"/>
        <v>41915.437210648146</v>
      </c>
      <c r="T3273" s="16">
        <f t="shared" si="260"/>
        <v>41945.478877314818</v>
      </c>
      <c r="U3273" s="20">
        <f t="shared" si="261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7"/>
        <v>154</v>
      </c>
      <c r="P3274">
        <f t="shared" si="258"/>
        <v>106.5</v>
      </c>
      <c r="Q3274" s="12" t="s">
        <v>8315</v>
      </c>
      <c r="R3274" t="s">
        <v>8316</v>
      </c>
      <c r="S3274" s="16">
        <f t="shared" si="259"/>
        <v>42284.500104166669</v>
      </c>
      <c r="T3274" s="16">
        <f t="shared" si="260"/>
        <v>42314.541770833333</v>
      </c>
      <c r="U3274" s="20">
        <f t="shared" si="261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7"/>
        <v>107</v>
      </c>
      <c r="P3275">
        <f t="shared" si="258"/>
        <v>204.57</v>
      </c>
      <c r="Q3275" s="12" t="s">
        <v>8315</v>
      </c>
      <c r="R3275" t="s">
        <v>8316</v>
      </c>
      <c r="S3275" s="16">
        <f t="shared" si="259"/>
        <v>42611.801412037035</v>
      </c>
      <c r="T3275" s="16">
        <f t="shared" si="260"/>
        <v>42627.791666666672</v>
      </c>
      <c r="U3275" s="20">
        <f t="shared" si="261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7"/>
        <v>101</v>
      </c>
      <c r="P3276">
        <f t="shared" si="258"/>
        <v>54.91</v>
      </c>
      <c r="Q3276" s="12" t="s">
        <v>8315</v>
      </c>
      <c r="R3276" t="s">
        <v>8316</v>
      </c>
      <c r="S3276" s="16">
        <f t="shared" si="259"/>
        <v>42400.704537037032</v>
      </c>
      <c r="T3276" s="16">
        <f t="shared" si="260"/>
        <v>42444.875</v>
      </c>
      <c r="U3276" s="20">
        <f t="shared" si="261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7"/>
        <v>100</v>
      </c>
      <c r="P3277">
        <f t="shared" si="258"/>
        <v>150.41999999999999</v>
      </c>
      <c r="Q3277" s="12" t="s">
        <v>8315</v>
      </c>
      <c r="R3277" t="s">
        <v>8316</v>
      </c>
      <c r="S3277" s="16">
        <f t="shared" si="259"/>
        <v>42017.88045138889</v>
      </c>
      <c r="T3277" s="16">
        <f t="shared" si="260"/>
        <v>42044.1875</v>
      </c>
      <c r="U3277" s="20">
        <f t="shared" si="261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7"/>
        <v>117</v>
      </c>
      <c r="P3278">
        <f t="shared" si="258"/>
        <v>52.58</v>
      </c>
      <c r="Q3278" s="12" t="s">
        <v>8315</v>
      </c>
      <c r="R3278" t="s">
        <v>8316</v>
      </c>
      <c r="S3278" s="16">
        <f t="shared" si="259"/>
        <v>42426.949988425928</v>
      </c>
      <c r="T3278" s="16">
        <f t="shared" si="260"/>
        <v>42461.165972222225</v>
      </c>
      <c r="U3278" s="20">
        <f t="shared" si="261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7"/>
        <v>109</v>
      </c>
      <c r="P3279">
        <f t="shared" si="258"/>
        <v>54.3</v>
      </c>
      <c r="Q3279" s="12" t="s">
        <v>8315</v>
      </c>
      <c r="R3279" t="s">
        <v>8316</v>
      </c>
      <c r="S3279" s="16">
        <f t="shared" si="259"/>
        <v>41931.682939814818</v>
      </c>
      <c r="T3279" s="16">
        <f t="shared" si="260"/>
        <v>41961.724606481483</v>
      </c>
      <c r="U3279" s="20">
        <f t="shared" si="261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7"/>
        <v>103</v>
      </c>
      <c r="P3280">
        <f t="shared" si="258"/>
        <v>76.03</v>
      </c>
      <c r="Q3280" s="12" t="s">
        <v>8315</v>
      </c>
      <c r="R3280" t="s">
        <v>8316</v>
      </c>
      <c r="S3280" s="16">
        <f t="shared" si="259"/>
        <v>42124.848414351851</v>
      </c>
      <c r="T3280" s="16">
        <f t="shared" si="260"/>
        <v>42154.848414351851</v>
      </c>
      <c r="U3280" s="20">
        <f t="shared" si="261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7"/>
        <v>114</v>
      </c>
      <c r="P3281">
        <f t="shared" si="258"/>
        <v>105.21</v>
      </c>
      <c r="Q3281" s="12" t="s">
        <v>8315</v>
      </c>
      <c r="R3281" t="s">
        <v>8316</v>
      </c>
      <c r="S3281" s="16">
        <f t="shared" si="259"/>
        <v>42431.102534722217</v>
      </c>
      <c r="T3281" s="16">
        <f t="shared" si="260"/>
        <v>42461.06086805556</v>
      </c>
      <c r="U3281" s="20">
        <f t="shared" si="261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7"/>
        <v>103</v>
      </c>
      <c r="P3282">
        <f t="shared" si="258"/>
        <v>68.67</v>
      </c>
      <c r="Q3282" s="12" t="s">
        <v>8315</v>
      </c>
      <c r="R3282" t="s">
        <v>8316</v>
      </c>
      <c r="S3282" s="16">
        <f t="shared" si="259"/>
        <v>42121.756921296299</v>
      </c>
      <c r="T3282" s="16">
        <f t="shared" si="260"/>
        <v>42156.208333333328</v>
      </c>
      <c r="U3282" s="20">
        <f t="shared" si="261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7"/>
        <v>122</v>
      </c>
      <c r="P3283">
        <f t="shared" si="258"/>
        <v>129.36000000000001</v>
      </c>
      <c r="Q3283" s="12" t="s">
        <v>8315</v>
      </c>
      <c r="R3283" t="s">
        <v>8316</v>
      </c>
      <c r="S3283" s="16">
        <f t="shared" si="259"/>
        <v>42219.019733796296</v>
      </c>
      <c r="T3283" s="16">
        <f t="shared" si="260"/>
        <v>42249.019733796296</v>
      </c>
      <c r="U3283" s="20">
        <f t="shared" si="261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7"/>
        <v>103</v>
      </c>
      <c r="P3284">
        <f t="shared" si="258"/>
        <v>134.26</v>
      </c>
      <c r="Q3284" s="12" t="s">
        <v>8315</v>
      </c>
      <c r="R3284" t="s">
        <v>8316</v>
      </c>
      <c r="S3284" s="16">
        <f t="shared" si="259"/>
        <v>42445.19430555556</v>
      </c>
      <c r="T3284" s="16">
        <f t="shared" si="260"/>
        <v>42489.19430555556</v>
      </c>
      <c r="U3284" s="20">
        <f t="shared" si="261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7"/>
        <v>105</v>
      </c>
      <c r="P3285">
        <f t="shared" si="258"/>
        <v>17.829999999999998</v>
      </c>
      <c r="Q3285" s="12" t="s">
        <v>8315</v>
      </c>
      <c r="R3285" t="s">
        <v>8316</v>
      </c>
      <c r="S3285" s="16">
        <f t="shared" si="259"/>
        <v>42379.74418981481</v>
      </c>
      <c r="T3285" s="16">
        <f t="shared" si="260"/>
        <v>42410.875</v>
      </c>
      <c r="U3285" s="20">
        <f t="shared" si="261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7"/>
        <v>102</v>
      </c>
      <c r="P3286">
        <f t="shared" si="258"/>
        <v>203.2</v>
      </c>
      <c r="Q3286" s="12" t="s">
        <v>8315</v>
      </c>
      <c r="R3286" t="s">
        <v>8316</v>
      </c>
      <c r="S3286" s="16">
        <f t="shared" si="259"/>
        <v>42380.884872685187</v>
      </c>
      <c r="T3286" s="16">
        <f t="shared" si="260"/>
        <v>42398.249305555553</v>
      </c>
      <c r="U3286" s="20">
        <f t="shared" si="261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7"/>
        <v>112</v>
      </c>
      <c r="P3287">
        <f t="shared" si="258"/>
        <v>69.19</v>
      </c>
      <c r="Q3287" s="12" t="s">
        <v>8315</v>
      </c>
      <c r="R3287" t="s">
        <v>8316</v>
      </c>
      <c r="S3287" s="16">
        <f t="shared" si="259"/>
        <v>42762.942430555559</v>
      </c>
      <c r="T3287" s="16">
        <f t="shared" si="260"/>
        <v>42794.208333333328</v>
      </c>
      <c r="U3287" s="20">
        <f t="shared" si="261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7"/>
        <v>102</v>
      </c>
      <c r="P3288">
        <f t="shared" si="258"/>
        <v>125.12</v>
      </c>
      <c r="Q3288" s="12" t="s">
        <v>8315</v>
      </c>
      <c r="R3288" t="s">
        <v>8316</v>
      </c>
      <c r="S3288" s="16">
        <f t="shared" si="259"/>
        <v>42567.840069444443</v>
      </c>
      <c r="T3288" s="16">
        <f t="shared" si="260"/>
        <v>42597.840069444443</v>
      </c>
      <c r="U3288" s="20">
        <f t="shared" si="261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7"/>
        <v>100</v>
      </c>
      <c r="P3289">
        <f t="shared" si="258"/>
        <v>73.53</v>
      </c>
      <c r="Q3289" s="12" t="s">
        <v>8315</v>
      </c>
      <c r="R3289" t="s">
        <v>8316</v>
      </c>
      <c r="S3289" s="16">
        <f t="shared" si="259"/>
        <v>42311.750324074077</v>
      </c>
      <c r="T3289" s="16">
        <f t="shared" si="260"/>
        <v>42336.750324074077</v>
      </c>
      <c r="U3289" s="20">
        <f t="shared" si="261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7"/>
        <v>100</v>
      </c>
      <c r="P3290">
        <f t="shared" si="258"/>
        <v>48.44</v>
      </c>
      <c r="Q3290" s="12" t="s">
        <v>8315</v>
      </c>
      <c r="R3290" t="s">
        <v>8316</v>
      </c>
      <c r="S3290" s="16">
        <f t="shared" si="259"/>
        <v>42505.774479166663</v>
      </c>
      <c r="T3290" s="16">
        <f t="shared" si="260"/>
        <v>42541.958333333328</v>
      </c>
      <c r="U3290" s="20">
        <f t="shared" si="261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7"/>
        <v>133</v>
      </c>
      <c r="P3291">
        <f t="shared" si="258"/>
        <v>26.61</v>
      </c>
      <c r="Q3291" s="12" t="s">
        <v>8315</v>
      </c>
      <c r="R3291" t="s">
        <v>8316</v>
      </c>
      <c r="S3291" s="16">
        <f t="shared" si="259"/>
        <v>42758.368078703701</v>
      </c>
      <c r="T3291" s="16">
        <f t="shared" si="260"/>
        <v>42786.368078703701</v>
      </c>
      <c r="U3291" s="20">
        <f t="shared" si="261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7"/>
        <v>121</v>
      </c>
      <c r="P3292">
        <f t="shared" si="258"/>
        <v>33.67</v>
      </c>
      <c r="Q3292" s="12" t="s">
        <v>8315</v>
      </c>
      <c r="R3292" t="s">
        <v>8316</v>
      </c>
      <c r="S3292" s="16">
        <f t="shared" si="259"/>
        <v>42775.51494212963</v>
      </c>
      <c r="T3292" s="16">
        <f t="shared" si="260"/>
        <v>42805.51494212963</v>
      </c>
      <c r="U3292" s="20">
        <f t="shared" si="261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7"/>
        <v>114</v>
      </c>
      <c r="P3293">
        <f t="shared" si="258"/>
        <v>40.71</v>
      </c>
      <c r="Q3293" s="12" t="s">
        <v>8315</v>
      </c>
      <c r="R3293" t="s">
        <v>8316</v>
      </c>
      <c r="S3293" s="16">
        <f t="shared" si="259"/>
        <v>42232.702546296292</v>
      </c>
      <c r="T3293" s="16">
        <f t="shared" si="260"/>
        <v>42264.165972222225</v>
      </c>
      <c r="U3293" s="20">
        <f t="shared" si="261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7"/>
        <v>286</v>
      </c>
      <c r="P3294">
        <f t="shared" si="258"/>
        <v>19.27</v>
      </c>
      <c r="Q3294" s="12" t="s">
        <v>8315</v>
      </c>
      <c r="R3294" t="s">
        <v>8316</v>
      </c>
      <c r="S3294" s="16">
        <f t="shared" si="259"/>
        <v>42282.770231481481</v>
      </c>
      <c r="T3294" s="16">
        <f t="shared" si="260"/>
        <v>42342.811898148153</v>
      </c>
      <c r="U3294" s="20">
        <f t="shared" si="261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7"/>
        <v>170</v>
      </c>
      <c r="P3295">
        <f t="shared" si="258"/>
        <v>84.29</v>
      </c>
      <c r="Q3295" s="12" t="s">
        <v>8315</v>
      </c>
      <c r="R3295" t="s">
        <v>8316</v>
      </c>
      <c r="S3295" s="16">
        <f t="shared" si="259"/>
        <v>42768.425370370373</v>
      </c>
      <c r="T3295" s="16">
        <f t="shared" si="260"/>
        <v>42798.425370370373</v>
      </c>
      <c r="U3295" s="20">
        <f t="shared" si="261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7"/>
        <v>118</v>
      </c>
      <c r="P3296">
        <f t="shared" si="258"/>
        <v>29.58</v>
      </c>
      <c r="Q3296" s="12" t="s">
        <v>8315</v>
      </c>
      <c r="R3296" t="s">
        <v>8316</v>
      </c>
      <c r="S3296" s="16">
        <f t="shared" si="259"/>
        <v>42141.541134259256</v>
      </c>
      <c r="T3296" s="16">
        <f t="shared" si="260"/>
        <v>42171.541134259256</v>
      </c>
      <c r="U3296" s="20">
        <f t="shared" si="261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7"/>
        <v>103</v>
      </c>
      <c r="P3297">
        <f t="shared" si="258"/>
        <v>26.67</v>
      </c>
      <c r="Q3297" s="12" t="s">
        <v>8315</v>
      </c>
      <c r="R3297" t="s">
        <v>8316</v>
      </c>
      <c r="S3297" s="16">
        <f t="shared" si="259"/>
        <v>42609.442465277782</v>
      </c>
      <c r="T3297" s="16">
        <f t="shared" si="260"/>
        <v>42639.442465277782</v>
      </c>
      <c r="U3297" s="20">
        <f t="shared" si="261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ref="O3298:O3361" si="262">ROUND(E3298/D3298 * 100,0)</f>
        <v>144</v>
      </c>
      <c r="P3298">
        <f t="shared" si="258"/>
        <v>45.98</v>
      </c>
      <c r="Q3298" s="12" t="s">
        <v>8315</v>
      </c>
      <c r="R3298" t="s">
        <v>8316</v>
      </c>
      <c r="S3298" s="16">
        <f t="shared" si="259"/>
        <v>42309.756620370375</v>
      </c>
      <c r="T3298" s="16">
        <f t="shared" si="260"/>
        <v>42330.916666666672</v>
      </c>
      <c r="U3298" s="20">
        <f t="shared" si="261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2"/>
        <v>100</v>
      </c>
      <c r="P3299">
        <f t="shared" si="258"/>
        <v>125.09</v>
      </c>
      <c r="Q3299" s="12" t="s">
        <v>8315</v>
      </c>
      <c r="R3299" t="s">
        <v>8316</v>
      </c>
      <c r="S3299" s="16">
        <f t="shared" si="259"/>
        <v>42193.771481481483</v>
      </c>
      <c r="T3299" s="16">
        <f t="shared" si="260"/>
        <v>42212.957638888889</v>
      </c>
      <c r="U3299" s="20">
        <f t="shared" si="261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2"/>
        <v>102</v>
      </c>
      <c r="P3300">
        <f t="shared" si="258"/>
        <v>141.29</v>
      </c>
      <c r="Q3300" s="12" t="s">
        <v>8315</v>
      </c>
      <c r="R3300" t="s">
        <v>8316</v>
      </c>
      <c r="S3300" s="16">
        <f t="shared" si="259"/>
        <v>42239.957962962959</v>
      </c>
      <c r="T3300" s="16">
        <f t="shared" si="260"/>
        <v>42260</v>
      </c>
      <c r="U3300" s="20">
        <f t="shared" si="261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2"/>
        <v>116</v>
      </c>
      <c r="P3301">
        <f t="shared" si="258"/>
        <v>55.33</v>
      </c>
      <c r="Q3301" s="12" t="s">
        <v>8315</v>
      </c>
      <c r="R3301" t="s">
        <v>8316</v>
      </c>
      <c r="S3301" s="16">
        <f t="shared" si="259"/>
        <v>42261.917395833334</v>
      </c>
      <c r="T3301" s="16">
        <f t="shared" si="260"/>
        <v>42291.917395833334</v>
      </c>
      <c r="U3301" s="20">
        <f t="shared" si="261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2"/>
        <v>136</v>
      </c>
      <c r="P3302">
        <f t="shared" si="258"/>
        <v>46.42</v>
      </c>
      <c r="Q3302" s="12" t="s">
        <v>8315</v>
      </c>
      <c r="R3302" t="s">
        <v>8316</v>
      </c>
      <c r="S3302" s="16">
        <f t="shared" si="259"/>
        <v>42102.743773148148</v>
      </c>
      <c r="T3302" s="16">
        <f t="shared" si="260"/>
        <v>42123.743773148148</v>
      </c>
      <c r="U3302" s="20">
        <f t="shared" si="261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2"/>
        <v>133</v>
      </c>
      <c r="P3303">
        <f t="shared" si="258"/>
        <v>57.2</v>
      </c>
      <c r="Q3303" s="12" t="s">
        <v>8315</v>
      </c>
      <c r="R3303" t="s">
        <v>8316</v>
      </c>
      <c r="S3303" s="16">
        <f t="shared" si="259"/>
        <v>42538.73583333334</v>
      </c>
      <c r="T3303" s="16">
        <f t="shared" si="260"/>
        <v>42583.290972222225</v>
      </c>
      <c r="U3303" s="20">
        <f t="shared" si="261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2"/>
        <v>103</v>
      </c>
      <c r="P3304">
        <f t="shared" si="258"/>
        <v>173.7</v>
      </c>
      <c r="Q3304" s="12" t="s">
        <v>8315</v>
      </c>
      <c r="R3304" t="s">
        <v>8316</v>
      </c>
      <c r="S3304" s="16">
        <f t="shared" si="259"/>
        <v>42681.35157407407</v>
      </c>
      <c r="T3304" s="16">
        <f t="shared" si="260"/>
        <v>42711.35157407407</v>
      </c>
      <c r="U3304" s="20">
        <f t="shared" si="261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2"/>
        <v>116</v>
      </c>
      <c r="P3305">
        <f t="shared" si="258"/>
        <v>59.6</v>
      </c>
      <c r="Q3305" s="12" t="s">
        <v>8315</v>
      </c>
      <c r="R3305" t="s">
        <v>8316</v>
      </c>
      <c r="S3305" s="16">
        <f t="shared" si="259"/>
        <v>42056.65143518518</v>
      </c>
      <c r="T3305" s="16">
        <f t="shared" si="260"/>
        <v>42091.609768518523</v>
      </c>
      <c r="U3305" s="20">
        <f t="shared" si="261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2"/>
        <v>105</v>
      </c>
      <c r="P3306">
        <f t="shared" si="258"/>
        <v>89.59</v>
      </c>
      <c r="Q3306" s="12" t="s">
        <v>8315</v>
      </c>
      <c r="R3306" t="s">
        <v>8316</v>
      </c>
      <c r="S3306" s="16">
        <f t="shared" si="259"/>
        <v>42696.624444444446</v>
      </c>
      <c r="T3306" s="16">
        <f t="shared" si="260"/>
        <v>42726.624444444446</v>
      </c>
      <c r="U3306" s="20">
        <f t="shared" si="261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2"/>
        <v>102</v>
      </c>
      <c r="P3307">
        <f t="shared" si="258"/>
        <v>204.05</v>
      </c>
      <c r="Q3307" s="12" t="s">
        <v>8315</v>
      </c>
      <c r="R3307" t="s">
        <v>8316</v>
      </c>
      <c r="S3307" s="16">
        <f t="shared" si="259"/>
        <v>42186.855879629627</v>
      </c>
      <c r="T3307" s="16">
        <f t="shared" si="260"/>
        <v>42216.855879629627</v>
      </c>
      <c r="U3307" s="20">
        <f t="shared" si="261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2"/>
        <v>175</v>
      </c>
      <c r="P3308">
        <f t="shared" si="258"/>
        <v>48.7</v>
      </c>
      <c r="Q3308" s="12" t="s">
        <v>8315</v>
      </c>
      <c r="R3308" t="s">
        <v>8316</v>
      </c>
      <c r="S3308" s="16">
        <f t="shared" si="259"/>
        <v>42493.219236111108</v>
      </c>
      <c r="T3308" s="16">
        <f t="shared" si="260"/>
        <v>42531.125</v>
      </c>
      <c r="U3308" s="20">
        <f t="shared" si="261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2"/>
        <v>107</v>
      </c>
      <c r="P3309">
        <f t="shared" si="258"/>
        <v>53.34</v>
      </c>
      <c r="Q3309" s="12" t="s">
        <v>8315</v>
      </c>
      <c r="R3309" t="s">
        <v>8316</v>
      </c>
      <c r="S3309" s="16">
        <f t="shared" si="259"/>
        <v>42475.057164351849</v>
      </c>
      <c r="T3309" s="16">
        <f t="shared" si="260"/>
        <v>42505.057164351849</v>
      </c>
      <c r="U3309" s="20">
        <f t="shared" si="261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2"/>
        <v>122</v>
      </c>
      <c r="P3310">
        <f t="shared" si="258"/>
        <v>75.09</v>
      </c>
      <c r="Q3310" s="12" t="s">
        <v>8315</v>
      </c>
      <c r="R3310" t="s">
        <v>8316</v>
      </c>
      <c r="S3310" s="16">
        <f t="shared" si="259"/>
        <v>42452.876909722225</v>
      </c>
      <c r="T3310" s="16">
        <f t="shared" si="260"/>
        <v>42473.876909722225</v>
      </c>
      <c r="U3310" s="20">
        <f t="shared" si="261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2"/>
        <v>159</v>
      </c>
      <c r="P3311">
        <f t="shared" si="258"/>
        <v>18</v>
      </c>
      <c r="Q3311" s="12" t="s">
        <v>8315</v>
      </c>
      <c r="R3311" t="s">
        <v>8316</v>
      </c>
      <c r="S3311" s="16">
        <f t="shared" si="259"/>
        <v>42628.650208333333</v>
      </c>
      <c r="T3311" s="16">
        <f t="shared" si="260"/>
        <v>42659.650208333333</v>
      </c>
      <c r="U3311" s="20">
        <f t="shared" si="261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2"/>
        <v>100</v>
      </c>
      <c r="P3312">
        <f t="shared" si="258"/>
        <v>209.84</v>
      </c>
      <c r="Q3312" s="12" t="s">
        <v>8315</v>
      </c>
      <c r="R3312" t="s">
        <v>8316</v>
      </c>
      <c r="S3312" s="16">
        <f t="shared" si="259"/>
        <v>42253.928530092591</v>
      </c>
      <c r="T3312" s="16">
        <f t="shared" si="260"/>
        <v>42283.928530092591</v>
      </c>
      <c r="U3312" s="20">
        <f t="shared" si="261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2"/>
        <v>110</v>
      </c>
      <c r="P3313">
        <f t="shared" si="258"/>
        <v>61.02</v>
      </c>
      <c r="Q3313" s="12" t="s">
        <v>8315</v>
      </c>
      <c r="R3313" t="s">
        <v>8316</v>
      </c>
      <c r="S3313" s="16">
        <f t="shared" si="259"/>
        <v>42264.29178240741</v>
      </c>
      <c r="T3313" s="16">
        <f t="shared" si="260"/>
        <v>42294.29178240741</v>
      </c>
      <c r="U3313" s="20">
        <f t="shared" si="261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2"/>
        <v>100</v>
      </c>
      <c r="P3314">
        <f t="shared" si="258"/>
        <v>61</v>
      </c>
      <c r="Q3314" s="12" t="s">
        <v>8315</v>
      </c>
      <c r="R3314" t="s">
        <v>8316</v>
      </c>
      <c r="S3314" s="16">
        <f t="shared" si="259"/>
        <v>42664.809560185182</v>
      </c>
      <c r="T3314" s="16">
        <f t="shared" si="260"/>
        <v>42685.916666666672</v>
      </c>
      <c r="U3314" s="20">
        <f t="shared" si="261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2"/>
        <v>116</v>
      </c>
      <c r="P3315">
        <f t="shared" si="258"/>
        <v>80.03</v>
      </c>
      <c r="Q3315" s="12" t="s">
        <v>8315</v>
      </c>
      <c r="R3315" t="s">
        <v>8316</v>
      </c>
      <c r="S3315" s="16">
        <f t="shared" si="259"/>
        <v>42382.244409722218</v>
      </c>
      <c r="T3315" s="16">
        <f t="shared" si="260"/>
        <v>42396.041666666672</v>
      </c>
      <c r="U3315" s="20">
        <f t="shared" si="261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2"/>
        <v>211</v>
      </c>
      <c r="P3316">
        <f t="shared" si="258"/>
        <v>29.07</v>
      </c>
      <c r="Q3316" s="12" t="s">
        <v>8315</v>
      </c>
      <c r="R3316" t="s">
        <v>8316</v>
      </c>
      <c r="S3316" s="16">
        <f t="shared" si="259"/>
        <v>42105.267488425925</v>
      </c>
      <c r="T3316" s="16">
        <f t="shared" si="260"/>
        <v>42132.836805555555</v>
      </c>
      <c r="U3316" s="20">
        <f t="shared" si="261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2"/>
        <v>110</v>
      </c>
      <c r="P3317">
        <f t="shared" si="258"/>
        <v>49.44</v>
      </c>
      <c r="Q3317" s="12" t="s">
        <v>8315</v>
      </c>
      <c r="R3317" t="s">
        <v>8316</v>
      </c>
      <c r="S3317" s="16">
        <f t="shared" si="259"/>
        <v>42466.303715277783</v>
      </c>
      <c r="T3317" s="16">
        <f t="shared" si="260"/>
        <v>42496.303715277783</v>
      </c>
      <c r="U3317" s="20">
        <f t="shared" si="261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2"/>
        <v>100</v>
      </c>
      <c r="P3318">
        <f t="shared" si="258"/>
        <v>93.98</v>
      </c>
      <c r="Q3318" s="12" t="s">
        <v>8315</v>
      </c>
      <c r="R3318" t="s">
        <v>8316</v>
      </c>
      <c r="S3318" s="16">
        <f t="shared" si="259"/>
        <v>41826.871238425927</v>
      </c>
      <c r="T3318" s="16">
        <f t="shared" si="260"/>
        <v>41859.57916666667</v>
      </c>
      <c r="U3318" s="20">
        <f t="shared" si="261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2"/>
        <v>106</v>
      </c>
      <c r="P3319">
        <f t="shared" si="258"/>
        <v>61.94</v>
      </c>
      <c r="Q3319" s="12" t="s">
        <v>8315</v>
      </c>
      <c r="R3319" t="s">
        <v>8316</v>
      </c>
      <c r="S3319" s="16">
        <f t="shared" si="259"/>
        <v>42499.039629629624</v>
      </c>
      <c r="T3319" s="16">
        <f t="shared" si="260"/>
        <v>42529.039629629624</v>
      </c>
      <c r="U3319" s="20">
        <f t="shared" si="261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2"/>
        <v>126</v>
      </c>
      <c r="P3320">
        <f t="shared" si="258"/>
        <v>78.5</v>
      </c>
      <c r="Q3320" s="12" t="s">
        <v>8315</v>
      </c>
      <c r="R3320" t="s">
        <v>8316</v>
      </c>
      <c r="S3320" s="16">
        <f t="shared" si="259"/>
        <v>42431.302002314813</v>
      </c>
      <c r="T3320" s="16">
        <f t="shared" si="260"/>
        <v>42471.104166666672</v>
      </c>
      <c r="U3320" s="20">
        <f t="shared" si="261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2"/>
        <v>108</v>
      </c>
      <c r="P3321">
        <f t="shared" si="258"/>
        <v>33.75</v>
      </c>
      <c r="Q3321" s="12" t="s">
        <v>8315</v>
      </c>
      <c r="R3321" t="s">
        <v>8316</v>
      </c>
      <c r="S3321" s="16">
        <f t="shared" si="259"/>
        <v>41990.585486111115</v>
      </c>
      <c r="T3321" s="16">
        <f t="shared" si="260"/>
        <v>42035.585486111115</v>
      </c>
      <c r="U3321" s="20">
        <f t="shared" si="261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2"/>
        <v>101</v>
      </c>
      <c r="P3322">
        <f t="shared" si="258"/>
        <v>66.45</v>
      </c>
      <c r="Q3322" s="12" t="s">
        <v>8315</v>
      </c>
      <c r="R3322" t="s">
        <v>8316</v>
      </c>
      <c r="S3322" s="16">
        <f t="shared" si="259"/>
        <v>42513.045798611114</v>
      </c>
      <c r="T3322" s="16">
        <f t="shared" si="260"/>
        <v>42543.045798611114</v>
      </c>
      <c r="U3322" s="20">
        <f t="shared" si="261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2"/>
        <v>107</v>
      </c>
      <c r="P3323">
        <f t="shared" si="258"/>
        <v>35.799999999999997</v>
      </c>
      <c r="Q3323" s="12" t="s">
        <v>8315</v>
      </c>
      <c r="R3323" t="s">
        <v>8316</v>
      </c>
      <c r="S3323" s="16">
        <f t="shared" si="259"/>
        <v>41914.100289351853</v>
      </c>
      <c r="T3323" s="16">
        <f t="shared" si="260"/>
        <v>41928.165972222225</v>
      </c>
      <c r="U3323" s="20">
        <f t="shared" si="261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2"/>
        <v>102</v>
      </c>
      <c r="P3324">
        <f t="shared" si="258"/>
        <v>145.65</v>
      </c>
      <c r="Q3324" s="12" t="s">
        <v>8315</v>
      </c>
      <c r="R3324" t="s">
        <v>8316</v>
      </c>
      <c r="S3324" s="16">
        <f t="shared" si="259"/>
        <v>42521.010370370372</v>
      </c>
      <c r="T3324" s="16">
        <f t="shared" si="260"/>
        <v>42543.163194444445</v>
      </c>
      <c r="U3324" s="20">
        <f t="shared" si="261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2"/>
        <v>126</v>
      </c>
      <c r="P3325">
        <f t="shared" si="258"/>
        <v>25.69</v>
      </c>
      <c r="Q3325" s="12" t="s">
        <v>8315</v>
      </c>
      <c r="R3325" t="s">
        <v>8316</v>
      </c>
      <c r="S3325" s="16">
        <f t="shared" si="259"/>
        <v>42608.36583333333</v>
      </c>
      <c r="T3325" s="16">
        <f t="shared" si="260"/>
        <v>42638.36583333333</v>
      </c>
      <c r="U3325" s="20">
        <f t="shared" si="261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2"/>
        <v>102</v>
      </c>
      <c r="P3326">
        <f t="shared" si="258"/>
        <v>152.5</v>
      </c>
      <c r="Q3326" s="12" t="s">
        <v>8315</v>
      </c>
      <c r="R3326" t="s">
        <v>8316</v>
      </c>
      <c r="S3326" s="16">
        <f t="shared" si="259"/>
        <v>42512.58321759259</v>
      </c>
      <c r="T3326" s="16">
        <f t="shared" si="260"/>
        <v>42526.58321759259</v>
      </c>
      <c r="U3326" s="20">
        <f t="shared" si="261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2"/>
        <v>113</v>
      </c>
      <c r="P3327">
        <f t="shared" si="258"/>
        <v>30</v>
      </c>
      <c r="Q3327" s="12" t="s">
        <v>8315</v>
      </c>
      <c r="R3327" t="s">
        <v>8316</v>
      </c>
      <c r="S3327" s="16">
        <f t="shared" si="259"/>
        <v>42064.785613425927</v>
      </c>
      <c r="T3327" s="16">
        <f t="shared" si="260"/>
        <v>42099.743946759263</v>
      </c>
      <c r="U3327" s="20">
        <f t="shared" si="261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2"/>
        <v>101</v>
      </c>
      <c r="P3328">
        <f t="shared" si="258"/>
        <v>142.28</v>
      </c>
      <c r="Q3328" s="12" t="s">
        <v>8315</v>
      </c>
      <c r="R3328" t="s">
        <v>8316</v>
      </c>
      <c r="S3328" s="16">
        <f t="shared" si="259"/>
        <v>42041.714178240742</v>
      </c>
      <c r="T3328" s="16">
        <f t="shared" si="260"/>
        <v>42071.67251157407</v>
      </c>
      <c r="U3328" s="20">
        <f t="shared" si="261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2"/>
        <v>101</v>
      </c>
      <c r="P3329">
        <f t="shared" si="258"/>
        <v>24.55</v>
      </c>
      <c r="Q3329" s="12" t="s">
        <v>8315</v>
      </c>
      <c r="R3329" t="s">
        <v>8316</v>
      </c>
      <c r="S3329" s="16">
        <f t="shared" si="259"/>
        <v>42468.374606481477</v>
      </c>
      <c r="T3329" s="16">
        <f t="shared" si="260"/>
        <v>42498.374606481477</v>
      </c>
      <c r="U3329" s="20">
        <f t="shared" si="261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62"/>
        <v>146</v>
      </c>
      <c r="P3330">
        <f t="shared" si="258"/>
        <v>292.77999999999997</v>
      </c>
      <c r="Q3330" s="12" t="s">
        <v>8315</v>
      </c>
      <c r="R3330" t="s">
        <v>8316</v>
      </c>
      <c r="S3330" s="16">
        <f t="shared" si="259"/>
        <v>41822.57503472222</v>
      </c>
      <c r="T3330" s="16">
        <f t="shared" si="260"/>
        <v>41825.041666666664</v>
      </c>
      <c r="U3330" s="20">
        <f t="shared" si="261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2"/>
        <v>117</v>
      </c>
      <c r="P3331">
        <f t="shared" ref="P3331:P3394" si="263">IFERROR(ROUND(E3331/L3331, 2), 0)</f>
        <v>44.92</v>
      </c>
      <c r="Q3331" s="12" t="s">
        <v>8315</v>
      </c>
      <c r="R3331" t="s">
        <v>8316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  <c r="U3331" s="20">
        <f t="shared" ref="U3331:U3394" si="266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2"/>
        <v>106</v>
      </c>
      <c r="P3332">
        <f t="shared" si="263"/>
        <v>23.1</v>
      </c>
      <c r="Q3332" s="12" t="s">
        <v>8315</v>
      </c>
      <c r="R3332" t="s">
        <v>8316</v>
      </c>
      <c r="S3332" s="16">
        <f t="shared" si="264"/>
        <v>42065.887361111112</v>
      </c>
      <c r="T3332" s="16">
        <f t="shared" si="265"/>
        <v>42095.845694444448</v>
      </c>
      <c r="U3332" s="20">
        <f t="shared" si="26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2"/>
        <v>105</v>
      </c>
      <c r="P3333">
        <f t="shared" si="263"/>
        <v>80.400000000000006</v>
      </c>
      <c r="Q3333" s="12" t="s">
        <v>8315</v>
      </c>
      <c r="R3333" t="s">
        <v>8316</v>
      </c>
      <c r="S3333" s="16">
        <f t="shared" si="264"/>
        <v>42248.697754629626</v>
      </c>
      <c r="T3333" s="16">
        <f t="shared" si="265"/>
        <v>42283.697754629626</v>
      </c>
      <c r="U3333" s="20">
        <f t="shared" si="26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2"/>
        <v>100</v>
      </c>
      <c r="P3334">
        <f t="shared" si="263"/>
        <v>72.290000000000006</v>
      </c>
      <c r="Q3334" s="12" t="s">
        <v>8315</v>
      </c>
      <c r="R3334" t="s">
        <v>8316</v>
      </c>
      <c r="S3334" s="16">
        <f t="shared" si="264"/>
        <v>41809.860300925924</v>
      </c>
      <c r="T3334" s="16">
        <f t="shared" si="265"/>
        <v>41839.860300925924</v>
      </c>
      <c r="U3334" s="20">
        <f t="shared" si="26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2"/>
        <v>105</v>
      </c>
      <c r="P3335">
        <f t="shared" si="263"/>
        <v>32.97</v>
      </c>
      <c r="Q3335" s="12" t="s">
        <v>8315</v>
      </c>
      <c r="R3335" t="s">
        <v>8316</v>
      </c>
      <c r="S3335" s="16">
        <f t="shared" si="264"/>
        <v>42148.676851851851</v>
      </c>
      <c r="T3335" s="16">
        <f t="shared" si="265"/>
        <v>42170.676851851851</v>
      </c>
      <c r="U3335" s="20">
        <f t="shared" si="26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2"/>
        <v>139</v>
      </c>
      <c r="P3336">
        <f t="shared" si="263"/>
        <v>116.65</v>
      </c>
      <c r="Q3336" s="12" t="s">
        <v>8315</v>
      </c>
      <c r="R3336" t="s">
        <v>8316</v>
      </c>
      <c r="S3336" s="16">
        <f t="shared" si="264"/>
        <v>42185.521087962959</v>
      </c>
      <c r="T3336" s="16">
        <f t="shared" si="265"/>
        <v>42215.521087962959</v>
      </c>
      <c r="U3336" s="20">
        <f t="shared" si="266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2"/>
        <v>100</v>
      </c>
      <c r="P3337">
        <f t="shared" si="263"/>
        <v>79.62</v>
      </c>
      <c r="Q3337" s="12" t="s">
        <v>8315</v>
      </c>
      <c r="R3337" t="s">
        <v>8316</v>
      </c>
      <c r="S3337" s="16">
        <f t="shared" si="264"/>
        <v>41827.674143518518</v>
      </c>
      <c r="T3337" s="16">
        <f t="shared" si="265"/>
        <v>41854.958333333336</v>
      </c>
      <c r="U3337" s="20">
        <f t="shared" si="266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2"/>
        <v>100</v>
      </c>
      <c r="P3338">
        <f t="shared" si="263"/>
        <v>27.78</v>
      </c>
      <c r="Q3338" s="12" t="s">
        <v>8315</v>
      </c>
      <c r="R3338" t="s">
        <v>8316</v>
      </c>
      <c r="S3338" s="16">
        <f t="shared" si="264"/>
        <v>42437.398680555561</v>
      </c>
      <c r="T3338" s="16">
        <f t="shared" si="265"/>
        <v>42465.35701388889</v>
      </c>
      <c r="U3338" s="20">
        <f t="shared" si="266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2"/>
        <v>110</v>
      </c>
      <c r="P3339">
        <f t="shared" si="263"/>
        <v>81.03</v>
      </c>
      <c r="Q3339" s="12" t="s">
        <v>8315</v>
      </c>
      <c r="R3339" t="s">
        <v>8316</v>
      </c>
      <c r="S3339" s="16">
        <f t="shared" si="264"/>
        <v>41901.282025462962</v>
      </c>
      <c r="T3339" s="16">
        <f t="shared" si="265"/>
        <v>41922.875</v>
      </c>
      <c r="U3339" s="20">
        <f t="shared" si="266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2"/>
        <v>102</v>
      </c>
      <c r="P3340">
        <f t="shared" si="263"/>
        <v>136.85</v>
      </c>
      <c r="Q3340" s="12" t="s">
        <v>8315</v>
      </c>
      <c r="R3340" t="s">
        <v>8316</v>
      </c>
      <c r="S3340" s="16">
        <f t="shared" si="264"/>
        <v>42769.574999999997</v>
      </c>
      <c r="T3340" s="16">
        <f t="shared" si="265"/>
        <v>42790.574999999997</v>
      </c>
      <c r="U3340" s="20">
        <f t="shared" si="266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2"/>
        <v>104</v>
      </c>
      <c r="P3341">
        <f t="shared" si="263"/>
        <v>177.62</v>
      </c>
      <c r="Q3341" s="12" t="s">
        <v>8315</v>
      </c>
      <c r="R3341" t="s">
        <v>8316</v>
      </c>
      <c r="S3341" s="16">
        <f t="shared" si="264"/>
        <v>42549.665717592594</v>
      </c>
      <c r="T3341" s="16">
        <f t="shared" si="265"/>
        <v>42579.665717592594</v>
      </c>
      <c r="U3341" s="20">
        <f t="shared" si="266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2"/>
        <v>138</v>
      </c>
      <c r="P3342">
        <f t="shared" si="263"/>
        <v>109.08</v>
      </c>
      <c r="Q3342" s="12" t="s">
        <v>8315</v>
      </c>
      <c r="R3342" t="s">
        <v>8316</v>
      </c>
      <c r="S3342" s="16">
        <f t="shared" si="264"/>
        <v>42685.974004629628</v>
      </c>
      <c r="T3342" s="16">
        <f t="shared" si="265"/>
        <v>42710.974004629628</v>
      </c>
      <c r="U3342" s="20">
        <f t="shared" si="266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2"/>
        <v>100</v>
      </c>
      <c r="P3343">
        <f t="shared" si="263"/>
        <v>119.64</v>
      </c>
      <c r="Q3343" s="12" t="s">
        <v>8315</v>
      </c>
      <c r="R3343" t="s">
        <v>8316</v>
      </c>
      <c r="S3343" s="16">
        <f t="shared" si="264"/>
        <v>42510.798854166671</v>
      </c>
      <c r="T3343" s="16">
        <f t="shared" si="265"/>
        <v>42533.708333333328</v>
      </c>
      <c r="U3343" s="20">
        <f t="shared" si="266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2"/>
        <v>102</v>
      </c>
      <c r="P3344">
        <f t="shared" si="263"/>
        <v>78.209999999999994</v>
      </c>
      <c r="Q3344" s="12" t="s">
        <v>8315</v>
      </c>
      <c r="R3344" t="s">
        <v>8316</v>
      </c>
      <c r="S3344" s="16">
        <f t="shared" si="264"/>
        <v>42062.296412037031</v>
      </c>
      <c r="T3344" s="16">
        <f t="shared" si="265"/>
        <v>42095.207638888889</v>
      </c>
      <c r="U3344" s="20">
        <f t="shared" si="266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2"/>
        <v>171</v>
      </c>
      <c r="P3345">
        <f t="shared" si="263"/>
        <v>52.17</v>
      </c>
      <c r="Q3345" s="12" t="s">
        <v>8315</v>
      </c>
      <c r="R3345" t="s">
        <v>8316</v>
      </c>
      <c r="S3345" s="16">
        <f t="shared" si="264"/>
        <v>42452.916481481487</v>
      </c>
      <c r="T3345" s="16">
        <f t="shared" si="265"/>
        <v>42473.554166666669</v>
      </c>
      <c r="U3345" s="20">
        <f t="shared" si="266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2"/>
        <v>101</v>
      </c>
      <c r="P3346">
        <f t="shared" si="263"/>
        <v>114.13</v>
      </c>
      <c r="Q3346" s="12" t="s">
        <v>8315</v>
      </c>
      <c r="R3346" t="s">
        <v>8316</v>
      </c>
      <c r="S3346" s="16">
        <f t="shared" si="264"/>
        <v>41851.200150462959</v>
      </c>
      <c r="T3346" s="16">
        <f t="shared" si="265"/>
        <v>41881.200150462959</v>
      </c>
      <c r="U3346" s="20">
        <f t="shared" si="266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2"/>
        <v>130</v>
      </c>
      <c r="P3347">
        <f t="shared" si="263"/>
        <v>50</v>
      </c>
      <c r="Q3347" s="12" t="s">
        <v>8315</v>
      </c>
      <c r="R3347" t="s">
        <v>8316</v>
      </c>
      <c r="S3347" s="16">
        <f t="shared" si="264"/>
        <v>42053.106111111112</v>
      </c>
      <c r="T3347" s="16">
        <f t="shared" si="265"/>
        <v>42112.025694444441</v>
      </c>
      <c r="U3347" s="20">
        <f t="shared" si="266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2"/>
        <v>110</v>
      </c>
      <c r="P3348">
        <f t="shared" si="263"/>
        <v>91.67</v>
      </c>
      <c r="Q3348" s="12" t="s">
        <v>8315</v>
      </c>
      <c r="R3348" t="s">
        <v>8316</v>
      </c>
      <c r="S3348" s="16">
        <f t="shared" si="264"/>
        <v>42054.024421296301</v>
      </c>
      <c r="T3348" s="16">
        <f t="shared" si="265"/>
        <v>42061.024421296301</v>
      </c>
      <c r="U3348" s="20">
        <f t="shared" si="266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2"/>
        <v>119</v>
      </c>
      <c r="P3349">
        <f t="shared" si="263"/>
        <v>108.59</v>
      </c>
      <c r="Q3349" s="12" t="s">
        <v>8315</v>
      </c>
      <c r="R3349" t="s">
        <v>8316</v>
      </c>
      <c r="S3349" s="16">
        <f t="shared" si="264"/>
        <v>42484.551550925928</v>
      </c>
      <c r="T3349" s="16">
        <f t="shared" si="265"/>
        <v>42498.875</v>
      </c>
      <c r="U3349" s="20">
        <f t="shared" si="266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2"/>
        <v>100</v>
      </c>
      <c r="P3350">
        <f t="shared" si="263"/>
        <v>69.819999999999993</v>
      </c>
      <c r="Q3350" s="12" t="s">
        <v>8315</v>
      </c>
      <c r="R3350" t="s">
        <v>8316</v>
      </c>
      <c r="S3350" s="16">
        <f t="shared" si="264"/>
        <v>42466.558796296296</v>
      </c>
      <c r="T3350" s="16">
        <f t="shared" si="265"/>
        <v>42490.165972222225</v>
      </c>
      <c r="U3350" s="20">
        <f t="shared" si="266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2"/>
        <v>153</v>
      </c>
      <c r="P3351">
        <f t="shared" si="263"/>
        <v>109.57</v>
      </c>
      <c r="Q3351" s="12" t="s">
        <v>8315</v>
      </c>
      <c r="R3351" t="s">
        <v>8316</v>
      </c>
      <c r="S3351" s="16">
        <f t="shared" si="264"/>
        <v>42513.110787037032</v>
      </c>
      <c r="T3351" s="16">
        <f t="shared" si="265"/>
        <v>42534.708333333328</v>
      </c>
      <c r="U3351" s="20">
        <f t="shared" si="266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2"/>
        <v>104</v>
      </c>
      <c r="P3352">
        <f t="shared" si="263"/>
        <v>71.67</v>
      </c>
      <c r="Q3352" s="12" t="s">
        <v>8315</v>
      </c>
      <c r="R3352" t="s">
        <v>8316</v>
      </c>
      <c r="S3352" s="16">
        <f t="shared" si="264"/>
        <v>42302.701516203699</v>
      </c>
      <c r="T3352" s="16">
        <f t="shared" si="265"/>
        <v>42337.958333333328</v>
      </c>
      <c r="U3352" s="20">
        <f t="shared" si="266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2"/>
        <v>101</v>
      </c>
      <c r="P3353">
        <f t="shared" si="263"/>
        <v>93.61</v>
      </c>
      <c r="Q3353" s="12" t="s">
        <v>8315</v>
      </c>
      <c r="R3353" t="s">
        <v>8316</v>
      </c>
      <c r="S3353" s="16">
        <f t="shared" si="264"/>
        <v>41806.395428240743</v>
      </c>
      <c r="T3353" s="16">
        <f t="shared" si="265"/>
        <v>41843.458333333336</v>
      </c>
      <c r="U3353" s="20">
        <f t="shared" si="266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2"/>
        <v>108</v>
      </c>
      <c r="P3354">
        <f t="shared" si="263"/>
        <v>76.8</v>
      </c>
      <c r="Q3354" s="12" t="s">
        <v>8315</v>
      </c>
      <c r="R3354" t="s">
        <v>8316</v>
      </c>
      <c r="S3354" s="16">
        <f t="shared" si="264"/>
        <v>42495.992800925931</v>
      </c>
      <c r="T3354" s="16">
        <f t="shared" si="265"/>
        <v>42552.958333333328</v>
      </c>
      <c r="U3354" s="20">
        <f t="shared" si="266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2"/>
        <v>315</v>
      </c>
      <c r="P3355">
        <f t="shared" si="263"/>
        <v>35.799999999999997</v>
      </c>
      <c r="Q3355" s="12" t="s">
        <v>8315</v>
      </c>
      <c r="R3355" t="s">
        <v>8316</v>
      </c>
      <c r="S3355" s="16">
        <f t="shared" si="264"/>
        <v>42479.432291666672</v>
      </c>
      <c r="T3355" s="16">
        <f t="shared" si="265"/>
        <v>42492.958333333328</v>
      </c>
      <c r="U3355" s="20">
        <f t="shared" si="266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2"/>
        <v>102</v>
      </c>
      <c r="P3356">
        <f t="shared" si="263"/>
        <v>55.6</v>
      </c>
      <c r="Q3356" s="12" t="s">
        <v>8315</v>
      </c>
      <c r="R3356" t="s">
        <v>8316</v>
      </c>
      <c r="S3356" s="16">
        <f t="shared" si="264"/>
        <v>42270.7269212963</v>
      </c>
      <c r="T3356" s="16">
        <f t="shared" si="265"/>
        <v>42306.167361111111</v>
      </c>
      <c r="U3356" s="20">
        <f t="shared" si="266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2"/>
        <v>126</v>
      </c>
      <c r="P3357">
        <f t="shared" si="263"/>
        <v>147.33000000000001</v>
      </c>
      <c r="Q3357" s="12" t="s">
        <v>8315</v>
      </c>
      <c r="R3357" t="s">
        <v>8316</v>
      </c>
      <c r="S3357" s="16">
        <f t="shared" si="264"/>
        <v>42489.619525462964</v>
      </c>
      <c r="T3357" s="16">
        <f t="shared" si="265"/>
        <v>42500.470138888893</v>
      </c>
      <c r="U3357" s="20">
        <f t="shared" si="266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2"/>
        <v>101</v>
      </c>
      <c r="P3358">
        <f t="shared" si="263"/>
        <v>56.33</v>
      </c>
      <c r="Q3358" s="12" t="s">
        <v>8315</v>
      </c>
      <c r="R3358" t="s">
        <v>8316</v>
      </c>
      <c r="S3358" s="16">
        <f t="shared" si="264"/>
        <v>42536.815648148149</v>
      </c>
      <c r="T3358" s="16">
        <f t="shared" si="265"/>
        <v>42566.815648148149</v>
      </c>
      <c r="U3358" s="20">
        <f t="shared" si="266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2"/>
        <v>101</v>
      </c>
      <c r="P3359">
        <f t="shared" si="263"/>
        <v>96.19</v>
      </c>
      <c r="Q3359" s="12" t="s">
        <v>8315</v>
      </c>
      <c r="R3359" t="s">
        <v>8316</v>
      </c>
      <c r="S3359" s="16">
        <f t="shared" si="264"/>
        <v>41822.417939814812</v>
      </c>
      <c r="T3359" s="16">
        <f t="shared" si="265"/>
        <v>41852.417939814812</v>
      </c>
      <c r="U3359" s="20">
        <f t="shared" si="266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2"/>
        <v>103</v>
      </c>
      <c r="P3360">
        <f t="shared" si="263"/>
        <v>63.57</v>
      </c>
      <c r="Q3360" s="12" t="s">
        <v>8315</v>
      </c>
      <c r="R3360" t="s">
        <v>8316</v>
      </c>
      <c r="S3360" s="16">
        <f t="shared" si="264"/>
        <v>41932.311099537037</v>
      </c>
      <c r="T3360" s="16">
        <f t="shared" si="265"/>
        <v>41962.352766203709</v>
      </c>
      <c r="U3360" s="20">
        <f t="shared" si="266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2"/>
        <v>106</v>
      </c>
      <c r="P3361">
        <f t="shared" si="263"/>
        <v>184.78</v>
      </c>
      <c r="Q3361" s="12" t="s">
        <v>8315</v>
      </c>
      <c r="R3361" t="s">
        <v>8316</v>
      </c>
      <c r="S3361" s="16">
        <f t="shared" si="264"/>
        <v>42746.057106481487</v>
      </c>
      <c r="T3361" s="16">
        <f t="shared" si="265"/>
        <v>42791.057106481487</v>
      </c>
      <c r="U3361" s="20">
        <f t="shared" si="26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ref="O3362:O3425" si="267">ROUND(E3362/D3362 * 100,0)</f>
        <v>101</v>
      </c>
      <c r="P3362">
        <f t="shared" si="263"/>
        <v>126.72</v>
      </c>
      <c r="Q3362" s="12" t="s">
        <v>8315</v>
      </c>
      <c r="R3362" t="s">
        <v>8316</v>
      </c>
      <c r="S3362" s="16">
        <f t="shared" si="264"/>
        <v>42697.082673611112</v>
      </c>
      <c r="T3362" s="16">
        <f t="shared" si="265"/>
        <v>42718.665972222225</v>
      </c>
      <c r="U3362" s="20">
        <f t="shared" si="266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7"/>
        <v>113</v>
      </c>
      <c r="P3363">
        <f t="shared" si="263"/>
        <v>83.43</v>
      </c>
      <c r="Q3363" s="12" t="s">
        <v>8315</v>
      </c>
      <c r="R3363" t="s">
        <v>8316</v>
      </c>
      <c r="S3363" s="16">
        <f t="shared" si="264"/>
        <v>41866.025347222225</v>
      </c>
      <c r="T3363" s="16">
        <f t="shared" si="265"/>
        <v>41883.665972222225</v>
      </c>
      <c r="U3363" s="20">
        <f t="shared" si="266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7"/>
        <v>218</v>
      </c>
      <c r="P3364">
        <f t="shared" si="263"/>
        <v>54.5</v>
      </c>
      <c r="Q3364" s="12" t="s">
        <v>8315</v>
      </c>
      <c r="R3364" t="s">
        <v>8316</v>
      </c>
      <c r="S3364" s="16">
        <f t="shared" si="264"/>
        <v>42056.091631944444</v>
      </c>
      <c r="T3364" s="16">
        <f t="shared" si="265"/>
        <v>42070.204861111109</v>
      </c>
      <c r="U3364" s="20">
        <f t="shared" si="266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7"/>
        <v>101</v>
      </c>
      <c r="P3365">
        <f t="shared" si="263"/>
        <v>302.31</v>
      </c>
      <c r="Q3365" s="12" t="s">
        <v>8315</v>
      </c>
      <c r="R3365" t="s">
        <v>8316</v>
      </c>
      <c r="S3365" s="16">
        <f t="shared" si="264"/>
        <v>41851.771354166667</v>
      </c>
      <c r="T3365" s="16">
        <f t="shared" si="265"/>
        <v>41870.666666666664</v>
      </c>
      <c r="U3365" s="20">
        <f t="shared" si="266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7"/>
        <v>106</v>
      </c>
      <c r="P3366">
        <f t="shared" si="263"/>
        <v>44.14</v>
      </c>
      <c r="Q3366" s="12" t="s">
        <v>8315</v>
      </c>
      <c r="R3366" t="s">
        <v>8316</v>
      </c>
      <c r="S3366" s="16">
        <f t="shared" si="264"/>
        <v>42422.977418981478</v>
      </c>
      <c r="T3366" s="16">
        <f t="shared" si="265"/>
        <v>42444.875</v>
      </c>
      <c r="U3366" s="20">
        <f t="shared" si="266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7"/>
        <v>104</v>
      </c>
      <c r="P3367">
        <f t="shared" si="263"/>
        <v>866.67</v>
      </c>
      <c r="Q3367" s="12" t="s">
        <v>8315</v>
      </c>
      <c r="R3367" t="s">
        <v>8316</v>
      </c>
      <c r="S3367" s="16">
        <f t="shared" si="264"/>
        <v>42321.101759259262</v>
      </c>
      <c r="T3367" s="16">
        <f t="shared" si="265"/>
        <v>42351.101759259262</v>
      </c>
      <c r="U3367" s="20">
        <f t="shared" si="266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7"/>
        <v>221</v>
      </c>
      <c r="P3368">
        <f t="shared" si="263"/>
        <v>61.39</v>
      </c>
      <c r="Q3368" s="12" t="s">
        <v>8315</v>
      </c>
      <c r="R3368" t="s">
        <v>8316</v>
      </c>
      <c r="S3368" s="16">
        <f t="shared" si="264"/>
        <v>42107.067557870367</v>
      </c>
      <c r="T3368" s="16">
        <f t="shared" si="265"/>
        <v>42137.067557870367</v>
      </c>
      <c r="U3368" s="20">
        <f t="shared" si="266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7"/>
        <v>119</v>
      </c>
      <c r="P3369">
        <f t="shared" si="263"/>
        <v>29.67</v>
      </c>
      <c r="Q3369" s="12" t="s">
        <v>8315</v>
      </c>
      <c r="R3369" t="s">
        <v>8316</v>
      </c>
      <c r="S3369" s="16">
        <f t="shared" si="264"/>
        <v>42192.933958333335</v>
      </c>
      <c r="T3369" s="16">
        <f t="shared" si="265"/>
        <v>42217.933958333335</v>
      </c>
      <c r="U3369" s="20">
        <f t="shared" si="266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7"/>
        <v>105</v>
      </c>
      <c r="P3370">
        <f t="shared" si="263"/>
        <v>45.48</v>
      </c>
      <c r="Q3370" s="12" t="s">
        <v>8315</v>
      </c>
      <c r="R3370" t="s">
        <v>8316</v>
      </c>
      <c r="S3370" s="16">
        <f t="shared" si="264"/>
        <v>41969.199756944443</v>
      </c>
      <c r="T3370" s="16">
        <f t="shared" si="265"/>
        <v>42005.208333333328</v>
      </c>
      <c r="U3370" s="20">
        <f t="shared" si="266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7"/>
        <v>104</v>
      </c>
      <c r="P3371">
        <f t="shared" si="263"/>
        <v>96.2</v>
      </c>
      <c r="Q3371" s="12" t="s">
        <v>8315</v>
      </c>
      <c r="R3371" t="s">
        <v>8316</v>
      </c>
      <c r="S3371" s="16">
        <f t="shared" si="264"/>
        <v>42690.041435185187</v>
      </c>
      <c r="T3371" s="16">
        <f t="shared" si="265"/>
        <v>42750.041435185187</v>
      </c>
      <c r="U3371" s="20">
        <f t="shared" si="266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7"/>
        <v>118</v>
      </c>
      <c r="P3372">
        <f t="shared" si="263"/>
        <v>67.92</v>
      </c>
      <c r="Q3372" s="12" t="s">
        <v>8315</v>
      </c>
      <c r="R3372" t="s">
        <v>8316</v>
      </c>
      <c r="S3372" s="16">
        <f t="shared" si="264"/>
        <v>42690.334317129629</v>
      </c>
      <c r="T3372" s="16">
        <f t="shared" si="265"/>
        <v>42721.333333333328</v>
      </c>
      <c r="U3372" s="20">
        <f t="shared" si="266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7"/>
        <v>139</v>
      </c>
      <c r="P3373">
        <f t="shared" si="263"/>
        <v>30.78</v>
      </c>
      <c r="Q3373" s="12" t="s">
        <v>8315</v>
      </c>
      <c r="R3373" t="s">
        <v>8316</v>
      </c>
      <c r="S3373" s="16">
        <f t="shared" si="264"/>
        <v>42312.874594907407</v>
      </c>
      <c r="T3373" s="16">
        <f t="shared" si="265"/>
        <v>42340.874594907407</v>
      </c>
      <c r="U3373" s="20">
        <f t="shared" si="266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7"/>
        <v>104</v>
      </c>
      <c r="P3374">
        <f t="shared" si="263"/>
        <v>38.33</v>
      </c>
      <c r="Q3374" s="12" t="s">
        <v>8315</v>
      </c>
      <c r="R3374" t="s">
        <v>8316</v>
      </c>
      <c r="S3374" s="16">
        <f t="shared" si="264"/>
        <v>41855.548101851848</v>
      </c>
      <c r="T3374" s="16">
        <f t="shared" si="265"/>
        <v>41876.207638888889</v>
      </c>
      <c r="U3374" s="20">
        <f t="shared" si="266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7"/>
        <v>100</v>
      </c>
      <c r="P3375">
        <f t="shared" si="263"/>
        <v>66.83</v>
      </c>
      <c r="Q3375" s="12" t="s">
        <v>8315</v>
      </c>
      <c r="R3375" t="s">
        <v>8316</v>
      </c>
      <c r="S3375" s="16">
        <f t="shared" si="264"/>
        <v>42179.854629629626</v>
      </c>
      <c r="T3375" s="16">
        <f t="shared" si="265"/>
        <v>42203.666666666672</v>
      </c>
      <c r="U3375" s="20">
        <f t="shared" si="266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7"/>
        <v>107</v>
      </c>
      <c r="P3376">
        <f t="shared" si="263"/>
        <v>71.73</v>
      </c>
      <c r="Q3376" s="12" t="s">
        <v>8315</v>
      </c>
      <c r="R3376" t="s">
        <v>8316</v>
      </c>
      <c r="S3376" s="16">
        <f t="shared" si="264"/>
        <v>42275.731666666667</v>
      </c>
      <c r="T3376" s="16">
        <f t="shared" si="265"/>
        <v>42305.731666666667</v>
      </c>
      <c r="U3376" s="20">
        <f t="shared" si="266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7"/>
        <v>100</v>
      </c>
      <c r="P3377">
        <f t="shared" si="263"/>
        <v>176.47</v>
      </c>
      <c r="Q3377" s="12" t="s">
        <v>8315</v>
      </c>
      <c r="R3377" t="s">
        <v>8316</v>
      </c>
      <c r="S3377" s="16">
        <f t="shared" si="264"/>
        <v>41765.610798611109</v>
      </c>
      <c r="T3377" s="16">
        <f t="shared" si="265"/>
        <v>41777.610798611109</v>
      </c>
      <c r="U3377" s="20">
        <f t="shared" si="266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7"/>
        <v>100</v>
      </c>
      <c r="P3378">
        <f t="shared" si="263"/>
        <v>421.11</v>
      </c>
      <c r="Q3378" s="12" t="s">
        <v>8315</v>
      </c>
      <c r="R3378" t="s">
        <v>8316</v>
      </c>
      <c r="S3378" s="16">
        <f t="shared" si="264"/>
        <v>42059.701319444444</v>
      </c>
      <c r="T3378" s="16">
        <f t="shared" si="265"/>
        <v>42119.659652777773</v>
      </c>
      <c r="U3378" s="20">
        <f t="shared" si="266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7"/>
        <v>101</v>
      </c>
      <c r="P3379">
        <f t="shared" si="263"/>
        <v>104.99</v>
      </c>
      <c r="Q3379" s="12" t="s">
        <v>8315</v>
      </c>
      <c r="R3379" t="s">
        <v>8316</v>
      </c>
      <c r="S3379" s="16">
        <f t="shared" si="264"/>
        <v>42053.732627314821</v>
      </c>
      <c r="T3379" s="16">
        <f t="shared" si="265"/>
        <v>42083.705555555556</v>
      </c>
      <c r="U3379" s="20">
        <f t="shared" si="266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7"/>
        <v>108</v>
      </c>
      <c r="P3380">
        <f t="shared" si="263"/>
        <v>28.19</v>
      </c>
      <c r="Q3380" s="12" t="s">
        <v>8315</v>
      </c>
      <c r="R3380" t="s">
        <v>8316</v>
      </c>
      <c r="S3380" s="16">
        <f t="shared" si="264"/>
        <v>41858.355393518519</v>
      </c>
      <c r="T3380" s="16">
        <f t="shared" si="265"/>
        <v>41882.547222222223</v>
      </c>
      <c r="U3380" s="20">
        <f t="shared" si="266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7"/>
        <v>104</v>
      </c>
      <c r="P3381">
        <f t="shared" si="263"/>
        <v>54.55</v>
      </c>
      <c r="Q3381" s="12" t="s">
        <v>8315</v>
      </c>
      <c r="R3381" t="s">
        <v>8316</v>
      </c>
      <c r="S3381" s="16">
        <f t="shared" si="264"/>
        <v>42225.513888888891</v>
      </c>
      <c r="T3381" s="16">
        <f t="shared" si="265"/>
        <v>42242.958333333328</v>
      </c>
      <c r="U3381" s="20">
        <f t="shared" si="266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7"/>
        <v>104</v>
      </c>
      <c r="P3382">
        <f t="shared" si="263"/>
        <v>111.89</v>
      </c>
      <c r="Q3382" s="12" t="s">
        <v>8315</v>
      </c>
      <c r="R3382" t="s">
        <v>8316</v>
      </c>
      <c r="S3382" s="16">
        <f t="shared" si="264"/>
        <v>41937.95344907407</v>
      </c>
      <c r="T3382" s="16">
        <f t="shared" si="265"/>
        <v>41972.995115740734</v>
      </c>
      <c r="U3382" s="20">
        <f t="shared" si="266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7"/>
        <v>102</v>
      </c>
      <c r="P3383">
        <f t="shared" si="263"/>
        <v>85.21</v>
      </c>
      <c r="Q3383" s="12" t="s">
        <v>8315</v>
      </c>
      <c r="R3383" t="s">
        <v>8316</v>
      </c>
      <c r="S3383" s="16">
        <f t="shared" si="264"/>
        <v>42044.184988425928</v>
      </c>
      <c r="T3383" s="16">
        <f t="shared" si="265"/>
        <v>42074.143321759257</v>
      </c>
      <c r="U3383" s="20">
        <f t="shared" si="266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7"/>
        <v>101</v>
      </c>
      <c r="P3384">
        <f t="shared" si="263"/>
        <v>76.650000000000006</v>
      </c>
      <c r="Q3384" s="12" t="s">
        <v>8315</v>
      </c>
      <c r="R3384" t="s">
        <v>8316</v>
      </c>
      <c r="S3384" s="16">
        <f t="shared" si="264"/>
        <v>42559.431203703702</v>
      </c>
      <c r="T3384" s="16">
        <f t="shared" si="265"/>
        <v>42583.957638888889</v>
      </c>
      <c r="U3384" s="20">
        <f t="shared" si="266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7"/>
        <v>112</v>
      </c>
      <c r="P3385">
        <f t="shared" si="263"/>
        <v>65.17</v>
      </c>
      <c r="Q3385" s="12" t="s">
        <v>8315</v>
      </c>
      <c r="R3385" t="s">
        <v>8316</v>
      </c>
      <c r="S3385" s="16">
        <f t="shared" si="264"/>
        <v>42524.782638888893</v>
      </c>
      <c r="T3385" s="16">
        <f t="shared" si="265"/>
        <v>42544.782638888893</v>
      </c>
      <c r="U3385" s="20">
        <f t="shared" si="266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7"/>
        <v>100</v>
      </c>
      <c r="P3386">
        <f t="shared" si="263"/>
        <v>93.76</v>
      </c>
      <c r="Q3386" s="12" t="s">
        <v>8315</v>
      </c>
      <c r="R3386" t="s">
        <v>8316</v>
      </c>
      <c r="S3386" s="16">
        <f t="shared" si="264"/>
        <v>42292.087592592594</v>
      </c>
      <c r="T3386" s="16">
        <f t="shared" si="265"/>
        <v>42329.125</v>
      </c>
      <c r="U3386" s="20">
        <f t="shared" si="266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7"/>
        <v>100</v>
      </c>
      <c r="P3387">
        <f t="shared" si="263"/>
        <v>133.33000000000001</v>
      </c>
      <c r="Q3387" s="12" t="s">
        <v>8315</v>
      </c>
      <c r="R3387" t="s">
        <v>8316</v>
      </c>
      <c r="S3387" s="16">
        <f t="shared" si="264"/>
        <v>41953.8675</v>
      </c>
      <c r="T3387" s="16">
        <f t="shared" si="265"/>
        <v>41983.8675</v>
      </c>
      <c r="U3387" s="20">
        <f t="shared" si="266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7"/>
        <v>105</v>
      </c>
      <c r="P3388">
        <f t="shared" si="263"/>
        <v>51.22</v>
      </c>
      <c r="Q3388" s="12" t="s">
        <v>8315</v>
      </c>
      <c r="R3388" t="s">
        <v>8316</v>
      </c>
      <c r="S3388" s="16">
        <f t="shared" si="264"/>
        <v>41946.644745370373</v>
      </c>
      <c r="T3388" s="16">
        <f t="shared" si="265"/>
        <v>41976.644745370373</v>
      </c>
      <c r="U3388" s="20">
        <f t="shared" si="266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7"/>
        <v>117</v>
      </c>
      <c r="P3389">
        <f t="shared" si="263"/>
        <v>100.17</v>
      </c>
      <c r="Q3389" s="12" t="s">
        <v>8315</v>
      </c>
      <c r="R3389" t="s">
        <v>8316</v>
      </c>
      <c r="S3389" s="16">
        <f t="shared" si="264"/>
        <v>41947.762592592589</v>
      </c>
      <c r="T3389" s="16">
        <f t="shared" si="265"/>
        <v>41987.762592592597</v>
      </c>
      <c r="U3389" s="20">
        <f t="shared" si="266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7"/>
        <v>104</v>
      </c>
      <c r="P3390">
        <f t="shared" si="263"/>
        <v>34.6</v>
      </c>
      <c r="Q3390" s="12" t="s">
        <v>8315</v>
      </c>
      <c r="R3390" t="s">
        <v>8316</v>
      </c>
      <c r="S3390" s="16">
        <f t="shared" si="264"/>
        <v>42143.461122685185</v>
      </c>
      <c r="T3390" s="16">
        <f t="shared" si="265"/>
        <v>42173.461122685185</v>
      </c>
      <c r="U3390" s="20">
        <f t="shared" si="266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7"/>
        <v>115</v>
      </c>
      <c r="P3391">
        <f t="shared" si="263"/>
        <v>184.68</v>
      </c>
      <c r="Q3391" s="12" t="s">
        <v>8315</v>
      </c>
      <c r="R3391" t="s">
        <v>8316</v>
      </c>
      <c r="S3391" s="16">
        <f t="shared" si="264"/>
        <v>42494.563449074078</v>
      </c>
      <c r="T3391" s="16">
        <f t="shared" si="265"/>
        <v>42524.563449074078</v>
      </c>
      <c r="U3391" s="20">
        <f t="shared" si="266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7"/>
        <v>102</v>
      </c>
      <c r="P3392">
        <f t="shared" si="263"/>
        <v>69.819999999999993</v>
      </c>
      <c r="Q3392" s="12" t="s">
        <v>8315</v>
      </c>
      <c r="R3392" t="s">
        <v>8316</v>
      </c>
      <c r="S3392" s="16">
        <f t="shared" si="264"/>
        <v>41815.774826388886</v>
      </c>
      <c r="T3392" s="16">
        <f t="shared" si="265"/>
        <v>41830.774826388886</v>
      </c>
      <c r="U3392" s="20">
        <f t="shared" si="266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7"/>
        <v>223</v>
      </c>
      <c r="P3393">
        <f t="shared" si="263"/>
        <v>61.94</v>
      </c>
      <c r="Q3393" s="12" t="s">
        <v>8315</v>
      </c>
      <c r="R3393" t="s">
        <v>8316</v>
      </c>
      <c r="S3393" s="16">
        <f t="shared" si="264"/>
        <v>41830.545694444445</v>
      </c>
      <c r="T3393" s="16">
        <f t="shared" si="265"/>
        <v>41859.936111111114</v>
      </c>
      <c r="U3393" s="20">
        <f t="shared" si="266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7"/>
        <v>100</v>
      </c>
      <c r="P3394">
        <f t="shared" si="263"/>
        <v>41.67</v>
      </c>
      <c r="Q3394" s="12" t="s">
        <v>8315</v>
      </c>
      <c r="R3394" t="s">
        <v>8316</v>
      </c>
      <c r="S3394" s="16">
        <f t="shared" si="264"/>
        <v>42446.845543981486</v>
      </c>
      <c r="T3394" s="16">
        <f t="shared" si="265"/>
        <v>42496.845543981486</v>
      </c>
      <c r="U3394" s="20">
        <f t="shared" si="266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7"/>
        <v>106</v>
      </c>
      <c r="P3395">
        <f t="shared" ref="P3395:P3458" si="268">IFERROR(ROUND(E3395/L3395, 2), 0)</f>
        <v>36.07</v>
      </c>
      <c r="Q3395" s="12" t="s">
        <v>8315</v>
      </c>
      <c r="R3395" t="s">
        <v>8316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  <c r="U3395" s="20">
        <f t="shared" ref="U3395:U3458" si="271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7"/>
        <v>142</v>
      </c>
      <c r="P3396">
        <f t="shared" si="268"/>
        <v>29</v>
      </c>
      <c r="Q3396" s="12" t="s">
        <v>8315</v>
      </c>
      <c r="R3396" t="s">
        <v>8316</v>
      </c>
      <c r="S3396" s="16">
        <f t="shared" si="269"/>
        <v>41817.59542824074</v>
      </c>
      <c r="T3396" s="16">
        <f t="shared" si="270"/>
        <v>41847.59542824074</v>
      </c>
      <c r="U3396" s="20">
        <f t="shared" si="27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7"/>
        <v>184</v>
      </c>
      <c r="P3397">
        <f t="shared" si="268"/>
        <v>24.21</v>
      </c>
      <c r="Q3397" s="12" t="s">
        <v>8315</v>
      </c>
      <c r="R3397" t="s">
        <v>8316</v>
      </c>
      <c r="S3397" s="16">
        <f t="shared" si="269"/>
        <v>42140.712314814817</v>
      </c>
      <c r="T3397" s="16">
        <f t="shared" si="270"/>
        <v>42154.756944444445</v>
      </c>
      <c r="U3397" s="20">
        <f t="shared" si="27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7"/>
        <v>104</v>
      </c>
      <c r="P3398">
        <f t="shared" si="268"/>
        <v>55.89</v>
      </c>
      <c r="Q3398" s="12" t="s">
        <v>8315</v>
      </c>
      <c r="R3398" t="s">
        <v>8316</v>
      </c>
      <c r="S3398" s="16">
        <f t="shared" si="269"/>
        <v>41764.44663194444</v>
      </c>
      <c r="T3398" s="16">
        <f t="shared" si="270"/>
        <v>41791.165972222225</v>
      </c>
      <c r="U3398" s="20">
        <f t="shared" si="27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7"/>
        <v>112</v>
      </c>
      <c r="P3399">
        <f t="shared" si="268"/>
        <v>11.67</v>
      </c>
      <c r="Q3399" s="12" t="s">
        <v>8315</v>
      </c>
      <c r="R3399" t="s">
        <v>8316</v>
      </c>
      <c r="S3399" s="16">
        <f t="shared" si="269"/>
        <v>42378.478344907402</v>
      </c>
      <c r="T3399" s="16">
        <f t="shared" si="270"/>
        <v>42418.916666666672</v>
      </c>
      <c r="U3399" s="20">
        <f t="shared" si="27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7"/>
        <v>111</v>
      </c>
      <c r="P3400">
        <f t="shared" si="268"/>
        <v>68.349999999999994</v>
      </c>
      <c r="Q3400" s="12" t="s">
        <v>8315</v>
      </c>
      <c r="R3400" t="s">
        <v>8316</v>
      </c>
      <c r="S3400" s="16">
        <f t="shared" si="269"/>
        <v>41941.75203703704</v>
      </c>
      <c r="T3400" s="16">
        <f t="shared" si="270"/>
        <v>41964.708333333328</v>
      </c>
      <c r="U3400" s="20">
        <f t="shared" si="271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7"/>
        <v>104</v>
      </c>
      <c r="P3401">
        <f t="shared" si="268"/>
        <v>27.07</v>
      </c>
      <c r="Q3401" s="12" t="s">
        <v>8315</v>
      </c>
      <c r="R3401" t="s">
        <v>8316</v>
      </c>
      <c r="S3401" s="16">
        <f t="shared" si="269"/>
        <v>42026.920428240745</v>
      </c>
      <c r="T3401" s="16">
        <f t="shared" si="270"/>
        <v>42056.920428240745</v>
      </c>
      <c r="U3401" s="20">
        <f t="shared" si="271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7"/>
        <v>100</v>
      </c>
      <c r="P3402">
        <f t="shared" si="268"/>
        <v>118.13</v>
      </c>
      <c r="Q3402" s="12" t="s">
        <v>8315</v>
      </c>
      <c r="R3402" t="s">
        <v>8316</v>
      </c>
      <c r="S3402" s="16">
        <f t="shared" si="269"/>
        <v>41834.953865740739</v>
      </c>
      <c r="T3402" s="16">
        <f t="shared" si="270"/>
        <v>41879.953865740739</v>
      </c>
      <c r="U3402" s="20">
        <f t="shared" si="271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7"/>
        <v>102</v>
      </c>
      <c r="P3403">
        <f t="shared" si="268"/>
        <v>44.76</v>
      </c>
      <c r="Q3403" s="12" t="s">
        <v>8315</v>
      </c>
      <c r="R3403" t="s">
        <v>8316</v>
      </c>
      <c r="S3403" s="16">
        <f t="shared" si="269"/>
        <v>42193.723912037036</v>
      </c>
      <c r="T3403" s="16">
        <f t="shared" si="270"/>
        <v>42223.723912037036</v>
      </c>
      <c r="U3403" s="20">
        <f t="shared" si="271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7"/>
        <v>110</v>
      </c>
      <c r="P3404">
        <f t="shared" si="268"/>
        <v>99.79</v>
      </c>
      <c r="Q3404" s="12" t="s">
        <v>8315</v>
      </c>
      <c r="R3404" t="s">
        <v>8316</v>
      </c>
      <c r="S3404" s="16">
        <f t="shared" si="269"/>
        <v>42290.61855324074</v>
      </c>
      <c r="T3404" s="16">
        <f t="shared" si="270"/>
        <v>42320.104861111111</v>
      </c>
      <c r="U3404" s="20">
        <f t="shared" si="271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7"/>
        <v>100</v>
      </c>
      <c r="P3405">
        <f t="shared" si="268"/>
        <v>117.65</v>
      </c>
      <c r="Q3405" s="12" t="s">
        <v>8315</v>
      </c>
      <c r="R3405" t="s">
        <v>8316</v>
      </c>
      <c r="S3405" s="16">
        <f t="shared" si="269"/>
        <v>42150.462083333332</v>
      </c>
      <c r="T3405" s="16">
        <f t="shared" si="270"/>
        <v>42180.462083333332</v>
      </c>
      <c r="U3405" s="20">
        <f t="shared" si="271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7"/>
        <v>122</v>
      </c>
      <c r="P3406">
        <f t="shared" si="268"/>
        <v>203.33</v>
      </c>
      <c r="Q3406" s="12" t="s">
        <v>8315</v>
      </c>
      <c r="R3406" t="s">
        <v>8316</v>
      </c>
      <c r="S3406" s="16">
        <f t="shared" si="269"/>
        <v>42152.503495370373</v>
      </c>
      <c r="T3406" s="16">
        <f t="shared" si="270"/>
        <v>42172.503495370373</v>
      </c>
      <c r="U3406" s="20">
        <f t="shared" si="271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7"/>
        <v>138</v>
      </c>
      <c r="P3407">
        <f t="shared" si="268"/>
        <v>28.32</v>
      </c>
      <c r="Q3407" s="12" t="s">
        <v>8315</v>
      </c>
      <c r="R3407" t="s">
        <v>8316</v>
      </c>
      <c r="S3407" s="16">
        <f t="shared" si="269"/>
        <v>42410.017199074078</v>
      </c>
      <c r="T3407" s="16">
        <f t="shared" si="270"/>
        <v>42430.999305555553</v>
      </c>
      <c r="U3407" s="20">
        <f t="shared" si="271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7"/>
        <v>100</v>
      </c>
      <c r="P3408">
        <f t="shared" si="268"/>
        <v>110.23</v>
      </c>
      <c r="Q3408" s="12" t="s">
        <v>8315</v>
      </c>
      <c r="R3408" t="s">
        <v>8316</v>
      </c>
      <c r="S3408" s="16">
        <f t="shared" si="269"/>
        <v>41791.492777777778</v>
      </c>
      <c r="T3408" s="16">
        <f t="shared" si="270"/>
        <v>41836.492777777778</v>
      </c>
      <c r="U3408" s="20">
        <f t="shared" si="271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7"/>
        <v>107</v>
      </c>
      <c r="P3409">
        <f t="shared" si="268"/>
        <v>31.97</v>
      </c>
      <c r="Q3409" s="12" t="s">
        <v>8315</v>
      </c>
      <c r="R3409" t="s">
        <v>8316</v>
      </c>
      <c r="S3409" s="16">
        <f t="shared" si="269"/>
        <v>41796.422326388885</v>
      </c>
      <c r="T3409" s="16">
        <f t="shared" si="270"/>
        <v>41826.422326388885</v>
      </c>
      <c r="U3409" s="20">
        <f t="shared" si="271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7"/>
        <v>211</v>
      </c>
      <c r="P3410">
        <f t="shared" si="268"/>
        <v>58.61</v>
      </c>
      <c r="Q3410" s="12" t="s">
        <v>8315</v>
      </c>
      <c r="R3410" t="s">
        <v>8316</v>
      </c>
      <c r="S3410" s="16">
        <f t="shared" si="269"/>
        <v>41808.991944444446</v>
      </c>
      <c r="T3410" s="16">
        <f t="shared" si="270"/>
        <v>41838.991944444446</v>
      </c>
      <c r="U3410" s="20">
        <f t="shared" si="271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7"/>
        <v>124</v>
      </c>
      <c r="P3411">
        <f t="shared" si="268"/>
        <v>29.43</v>
      </c>
      <c r="Q3411" s="12" t="s">
        <v>8315</v>
      </c>
      <c r="R3411" t="s">
        <v>8316</v>
      </c>
      <c r="S3411" s="16">
        <f t="shared" si="269"/>
        <v>42544.814328703709</v>
      </c>
      <c r="T3411" s="16">
        <f t="shared" si="270"/>
        <v>42582.873611111107</v>
      </c>
      <c r="U3411" s="20">
        <f t="shared" si="271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7"/>
        <v>109</v>
      </c>
      <c r="P3412">
        <f t="shared" si="268"/>
        <v>81.38</v>
      </c>
      <c r="Q3412" s="12" t="s">
        <v>8315</v>
      </c>
      <c r="R3412" t="s">
        <v>8316</v>
      </c>
      <c r="S3412" s="16">
        <f t="shared" si="269"/>
        <v>42500.041550925926</v>
      </c>
      <c r="T3412" s="16">
        <f t="shared" si="270"/>
        <v>42527.291666666672</v>
      </c>
      <c r="U3412" s="20">
        <f t="shared" si="271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7"/>
        <v>104</v>
      </c>
      <c r="P3413">
        <f t="shared" si="268"/>
        <v>199.17</v>
      </c>
      <c r="Q3413" s="12" t="s">
        <v>8315</v>
      </c>
      <c r="R3413" t="s">
        <v>8316</v>
      </c>
      <c r="S3413" s="16">
        <f t="shared" si="269"/>
        <v>42265.022824074069</v>
      </c>
      <c r="T3413" s="16">
        <f t="shared" si="270"/>
        <v>42285.022824074069</v>
      </c>
      <c r="U3413" s="20">
        <f t="shared" si="271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7"/>
        <v>100</v>
      </c>
      <c r="P3414">
        <f t="shared" si="268"/>
        <v>115.38</v>
      </c>
      <c r="Q3414" s="12" t="s">
        <v>8315</v>
      </c>
      <c r="R3414" t="s">
        <v>8316</v>
      </c>
      <c r="S3414" s="16">
        <f t="shared" si="269"/>
        <v>41879.959050925929</v>
      </c>
      <c r="T3414" s="16">
        <f t="shared" si="270"/>
        <v>41909.959050925929</v>
      </c>
      <c r="U3414" s="20">
        <f t="shared" si="271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7"/>
        <v>130</v>
      </c>
      <c r="P3415">
        <f t="shared" si="268"/>
        <v>46.43</v>
      </c>
      <c r="Q3415" s="12" t="s">
        <v>8315</v>
      </c>
      <c r="R3415" t="s">
        <v>8316</v>
      </c>
      <c r="S3415" s="16">
        <f t="shared" si="269"/>
        <v>42053.733078703706</v>
      </c>
      <c r="T3415" s="16">
        <f t="shared" si="270"/>
        <v>42063.207638888889</v>
      </c>
      <c r="U3415" s="20">
        <f t="shared" si="271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7"/>
        <v>104</v>
      </c>
      <c r="P3416">
        <f t="shared" si="268"/>
        <v>70.569999999999993</v>
      </c>
      <c r="Q3416" s="12" t="s">
        <v>8315</v>
      </c>
      <c r="R3416" t="s">
        <v>8316</v>
      </c>
      <c r="S3416" s="16">
        <f t="shared" si="269"/>
        <v>42675.832465277781</v>
      </c>
      <c r="T3416" s="16">
        <f t="shared" si="270"/>
        <v>42705.332638888889</v>
      </c>
      <c r="U3416" s="20">
        <f t="shared" si="271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7"/>
        <v>100</v>
      </c>
      <c r="P3417">
        <f t="shared" si="268"/>
        <v>22.22</v>
      </c>
      <c r="Q3417" s="12" t="s">
        <v>8315</v>
      </c>
      <c r="R3417" t="s">
        <v>8316</v>
      </c>
      <c r="S3417" s="16">
        <f t="shared" si="269"/>
        <v>42467.144166666665</v>
      </c>
      <c r="T3417" s="16">
        <f t="shared" si="270"/>
        <v>42477.979166666672</v>
      </c>
      <c r="U3417" s="20">
        <f t="shared" si="271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7"/>
        <v>120</v>
      </c>
      <c r="P3418">
        <f t="shared" si="268"/>
        <v>159.47</v>
      </c>
      <c r="Q3418" s="12" t="s">
        <v>8315</v>
      </c>
      <c r="R3418" t="s">
        <v>8316</v>
      </c>
      <c r="S3418" s="16">
        <f t="shared" si="269"/>
        <v>42089.412557870368</v>
      </c>
      <c r="T3418" s="16">
        <f t="shared" si="270"/>
        <v>42117.770833333328</v>
      </c>
      <c r="U3418" s="20">
        <f t="shared" si="271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7"/>
        <v>100</v>
      </c>
      <c r="P3419">
        <f t="shared" si="268"/>
        <v>37.78</v>
      </c>
      <c r="Q3419" s="12" t="s">
        <v>8315</v>
      </c>
      <c r="R3419" t="s">
        <v>8316</v>
      </c>
      <c r="S3419" s="16">
        <f t="shared" si="269"/>
        <v>41894.91375</v>
      </c>
      <c r="T3419" s="16">
        <f t="shared" si="270"/>
        <v>41938.029861111114</v>
      </c>
      <c r="U3419" s="20">
        <f t="shared" si="271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7"/>
        <v>101</v>
      </c>
      <c r="P3420">
        <f t="shared" si="268"/>
        <v>72.05</v>
      </c>
      <c r="Q3420" s="12" t="s">
        <v>8315</v>
      </c>
      <c r="R3420" t="s">
        <v>8316</v>
      </c>
      <c r="S3420" s="16">
        <f t="shared" si="269"/>
        <v>41752.83457175926</v>
      </c>
      <c r="T3420" s="16">
        <f t="shared" si="270"/>
        <v>41782.83457175926</v>
      </c>
      <c r="U3420" s="20">
        <f t="shared" si="271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7"/>
        <v>107</v>
      </c>
      <c r="P3421">
        <f t="shared" si="268"/>
        <v>63.7</v>
      </c>
      <c r="Q3421" s="12" t="s">
        <v>8315</v>
      </c>
      <c r="R3421" t="s">
        <v>8316</v>
      </c>
      <c r="S3421" s="16">
        <f t="shared" si="269"/>
        <v>42448.821585648147</v>
      </c>
      <c r="T3421" s="16">
        <f t="shared" si="270"/>
        <v>42466.895833333328</v>
      </c>
      <c r="U3421" s="20">
        <f t="shared" si="271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7"/>
        <v>138</v>
      </c>
      <c r="P3422">
        <f t="shared" si="268"/>
        <v>28.41</v>
      </c>
      <c r="Q3422" s="12" t="s">
        <v>8315</v>
      </c>
      <c r="R3422" t="s">
        <v>8316</v>
      </c>
      <c r="S3422" s="16">
        <f t="shared" si="269"/>
        <v>42405.090300925927</v>
      </c>
      <c r="T3422" s="16">
        <f t="shared" si="270"/>
        <v>42414</v>
      </c>
      <c r="U3422" s="20">
        <f t="shared" si="271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7"/>
        <v>101</v>
      </c>
      <c r="P3423">
        <f t="shared" si="268"/>
        <v>103.21</v>
      </c>
      <c r="Q3423" s="12" t="s">
        <v>8315</v>
      </c>
      <c r="R3423" t="s">
        <v>8316</v>
      </c>
      <c r="S3423" s="16">
        <f t="shared" si="269"/>
        <v>42037.791238425925</v>
      </c>
      <c r="T3423" s="16">
        <f t="shared" si="270"/>
        <v>42067.791238425925</v>
      </c>
      <c r="U3423" s="20">
        <f t="shared" si="271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7"/>
        <v>109</v>
      </c>
      <c r="P3424">
        <f t="shared" si="268"/>
        <v>71.150000000000006</v>
      </c>
      <c r="Q3424" s="12" t="s">
        <v>8315</v>
      </c>
      <c r="R3424" t="s">
        <v>8316</v>
      </c>
      <c r="S3424" s="16">
        <f t="shared" si="269"/>
        <v>42323.562222222223</v>
      </c>
      <c r="T3424" s="16">
        <f t="shared" si="270"/>
        <v>42352</v>
      </c>
      <c r="U3424" s="20">
        <f t="shared" si="271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7"/>
        <v>140</v>
      </c>
      <c r="P3425">
        <f t="shared" si="268"/>
        <v>35</v>
      </c>
      <c r="Q3425" s="12" t="s">
        <v>8315</v>
      </c>
      <c r="R3425" t="s">
        <v>8316</v>
      </c>
      <c r="S3425" s="16">
        <f t="shared" si="269"/>
        <v>42088.911354166667</v>
      </c>
      <c r="T3425" s="16">
        <f t="shared" si="270"/>
        <v>42118.911354166667</v>
      </c>
      <c r="U3425" s="20">
        <f t="shared" si="271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ref="O3426:O3489" si="272">ROUND(E3426/D3426 * 100,0)</f>
        <v>104</v>
      </c>
      <c r="P3426">
        <f t="shared" si="268"/>
        <v>81.78</v>
      </c>
      <c r="Q3426" s="12" t="s">
        <v>8315</v>
      </c>
      <c r="R3426" t="s">
        <v>8316</v>
      </c>
      <c r="S3426" s="16">
        <f t="shared" si="269"/>
        <v>42018.676898148144</v>
      </c>
      <c r="T3426" s="16">
        <f t="shared" si="270"/>
        <v>42040.290972222225</v>
      </c>
      <c r="U3426" s="20">
        <f t="shared" si="271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2"/>
        <v>103</v>
      </c>
      <c r="P3427">
        <f t="shared" si="268"/>
        <v>297.02999999999997</v>
      </c>
      <c r="Q3427" s="12" t="s">
        <v>8315</v>
      </c>
      <c r="R3427" t="s">
        <v>8316</v>
      </c>
      <c r="S3427" s="16">
        <f t="shared" si="269"/>
        <v>41884.617314814815</v>
      </c>
      <c r="T3427" s="16">
        <f t="shared" si="270"/>
        <v>41916.617314814815</v>
      </c>
      <c r="U3427" s="20">
        <f t="shared" si="271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2"/>
        <v>108</v>
      </c>
      <c r="P3428">
        <f t="shared" si="268"/>
        <v>46.61</v>
      </c>
      <c r="Q3428" s="12" t="s">
        <v>8315</v>
      </c>
      <c r="R3428" t="s">
        <v>8316</v>
      </c>
      <c r="S3428" s="16">
        <f t="shared" si="269"/>
        <v>41884.056747685187</v>
      </c>
      <c r="T3428" s="16">
        <f t="shared" si="270"/>
        <v>41903.083333333336</v>
      </c>
      <c r="U3428" s="20">
        <f t="shared" si="271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2"/>
        <v>100</v>
      </c>
      <c r="P3429">
        <f t="shared" si="268"/>
        <v>51.72</v>
      </c>
      <c r="Q3429" s="12" t="s">
        <v>8315</v>
      </c>
      <c r="R3429" t="s">
        <v>8316</v>
      </c>
      <c r="S3429" s="16">
        <f t="shared" si="269"/>
        <v>41792.645277777774</v>
      </c>
      <c r="T3429" s="16">
        <f t="shared" si="270"/>
        <v>41822.645277777774</v>
      </c>
      <c r="U3429" s="20">
        <f t="shared" si="271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2"/>
        <v>103</v>
      </c>
      <c r="P3430">
        <f t="shared" si="268"/>
        <v>40.29</v>
      </c>
      <c r="Q3430" s="12" t="s">
        <v>8315</v>
      </c>
      <c r="R3430" t="s">
        <v>8316</v>
      </c>
      <c r="S3430" s="16">
        <f t="shared" si="269"/>
        <v>42038.720451388886</v>
      </c>
      <c r="T3430" s="16">
        <f t="shared" si="270"/>
        <v>42063.708333333328</v>
      </c>
      <c r="U3430" s="20">
        <f t="shared" si="271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2"/>
        <v>130</v>
      </c>
      <c r="P3431">
        <f t="shared" si="268"/>
        <v>16.25</v>
      </c>
      <c r="Q3431" s="12" t="s">
        <v>8315</v>
      </c>
      <c r="R3431" t="s">
        <v>8316</v>
      </c>
      <c r="S3431" s="16">
        <f t="shared" si="269"/>
        <v>42662.021539351852</v>
      </c>
      <c r="T3431" s="16">
        <f t="shared" si="270"/>
        <v>42676.021539351852</v>
      </c>
      <c r="U3431" s="20">
        <f t="shared" si="271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2"/>
        <v>109</v>
      </c>
      <c r="P3432">
        <f t="shared" si="268"/>
        <v>30.15</v>
      </c>
      <c r="Q3432" s="12" t="s">
        <v>8315</v>
      </c>
      <c r="R3432" t="s">
        <v>8316</v>
      </c>
      <c r="S3432" s="16">
        <f t="shared" si="269"/>
        <v>41820.945613425924</v>
      </c>
      <c r="T3432" s="16">
        <f t="shared" si="270"/>
        <v>41850.945613425924</v>
      </c>
      <c r="U3432" s="20">
        <f t="shared" si="271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2"/>
        <v>100</v>
      </c>
      <c r="P3433">
        <f t="shared" si="268"/>
        <v>95.24</v>
      </c>
      <c r="Q3433" s="12" t="s">
        <v>8315</v>
      </c>
      <c r="R3433" t="s">
        <v>8316</v>
      </c>
      <c r="S3433" s="16">
        <f t="shared" si="269"/>
        <v>41839.730937500004</v>
      </c>
      <c r="T3433" s="16">
        <f t="shared" si="270"/>
        <v>41869.730937500004</v>
      </c>
      <c r="U3433" s="20">
        <f t="shared" si="271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2"/>
        <v>110</v>
      </c>
      <c r="P3434">
        <f t="shared" si="268"/>
        <v>52.21</v>
      </c>
      <c r="Q3434" s="12" t="s">
        <v>8315</v>
      </c>
      <c r="R3434" t="s">
        <v>8316</v>
      </c>
      <c r="S3434" s="16">
        <f t="shared" si="269"/>
        <v>42380.581180555557</v>
      </c>
      <c r="T3434" s="16">
        <f t="shared" si="270"/>
        <v>42405.916666666672</v>
      </c>
      <c r="U3434" s="20">
        <f t="shared" si="27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2"/>
        <v>100</v>
      </c>
      <c r="P3435">
        <f t="shared" si="268"/>
        <v>134.15</v>
      </c>
      <c r="Q3435" s="12" t="s">
        <v>8315</v>
      </c>
      <c r="R3435" t="s">
        <v>8316</v>
      </c>
      <c r="S3435" s="16">
        <f t="shared" si="269"/>
        <v>41776.063136574077</v>
      </c>
      <c r="T3435" s="16">
        <f t="shared" si="270"/>
        <v>41807.125</v>
      </c>
      <c r="U3435" s="20">
        <f t="shared" si="27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2"/>
        <v>106</v>
      </c>
      <c r="P3436">
        <f t="shared" si="268"/>
        <v>62.83</v>
      </c>
      <c r="Q3436" s="12" t="s">
        <v>8315</v>
      </c>
      <c r="R3436" t="s">
        <v>8316</v>
      </c>
      <c r="S3436" s="16">
        <f t="shared" si="269"/>
        <v>41800.380428240744</v>
      </c>
      <c r="T3436" s="16">
        <f t="shared" si="270"/>
        <v>41830.380428240744</v>
      </c>
      <c r="U3436" s="20">
        <f t="shared" si="27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2"/>
        <v>112</v>
      </c>
      <c r="P3437">
        <f t="shared" si="268"/>
        <v>58.95</v>
      </c>
      <c r="Q3437" s="12" t="s">
        <v>8315</v>
      </c>
      <c r="R3437" t="s">
        <v>8316</v>
      </c>
      <c r="S3437" s="16">
        <f t="shared" si="269"/>
        <v>42572.61681712963</v>
      </c>
      <c r="T3437" s="16">
        <f t="shared" si="270"/>
        <v>42589.125</v>
      </c>
      <c r="U3437" s="20">
        <f t="shared" si="27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2"/>
        <v>106</v>
      </c>
      <c r="P3438">
        <f t="shared" si="268"/>
        <v>143.11000000000001</v>
      </c>
      <c r="Q3438" s="12" t="s">
        <v>8315</v>
      </c>
      <c r="R3438" t="s">
        <v>8316</v>
      </c>
      <c r="S3438" s="16">
        <f t="shared" si="269"/>
        <v>41851.541585648149</v>
      </c>
      <c r="T3438" s="16">
        <f t="shared" si="270"/>
        <v>41872.686111111114</v>
      </c>
      <c r="U3438" s="20">
        <f t="shared" si="27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2"/>
        <v>101</v>
      </c>
      <c r="P3439">
        <f t="shared" si="268"/>
        <v>84.17</v>
      </c>
      <c r="Q3439" s="12" t="s">
        <v>8315</v>
      </c>
      <c r="R3439" t="s">
        <v>8316</v>
      </c>
      <c r="S3439" s="16">
        <f t="shared" si="269"/>
        <v>42205.710879629631</v>
      </c>
      <c r="T3439" s="16">
        <f t="shared" si="270"/>
        <v>42235.710879629631</v>
      </c>
      <c r="U3439" s="20">
        <f t="shared" si="27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2"/>
        <v>104</v>
      </c>
      <c r="P3440">
        <f t="shared" si="268"/>
        <v>186.07</v>
      </c>
      <c r="Q3440" s="12" t="s">
        <v>8315</v>
      </c>
      <c r="R3440" t="s">
        <v>8316</v>
      </c>
      <c r="S3440" s="16">
        <f t="shared" si="269"/>
        <v>42100.927858796291</v>
      </c>
      <c r="T3440" s="16">
        <f t="shared" si="270"/>
        <v>42126.875</v>
      </c>
      <c r="U3440" s="20">
        <f t="shared" si="271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2"/>
        <v>135</v>
      </c>
      <c r="P3441">
        <f t="shared" si="268"/>
        <v>89.79</v>
      </c>
      <c r="Q3441" s="12" t="s">
        <v>8315</v>
      </c>
      <c r="R3441" t="s">
        <v>8316</v>
      </c>
      <c r="S3441" s="16">
        <f t="shared" si="269"/>
        <v>42374.911226851851</v>
      </c>
      <c r="T3441" s="16">
        <f t="shared" si="270"/>
        <v>42388.207638888889</v>
      </c>
      <c r="U3441" s="20">
        <f t="shared" si="271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2"/>
        <v>105</v>
      </c>
      <c r="P3442">
        <f t="shared" si="268"/>
        <v>64.16</v>
      </c>
      <c r="Q3442" s="12" t="s">
        <v>8315</v>
      </c>
      <c r="R3442" t="s">
        <v>8316</v>
      </c>
      <c r="S3442" s="16">
        <f t="shared" si="269"/>
        <v>41809.12300925926</v>
      </c>
      <c r="T3442" s="16">
        <f t="shared" si="270"/>
        <v>41831.677083333336</v>
      </c>
      <c r="U3442" s="20">
        <f t="shared" si="271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2"/>
        <v>103</v>
      </c>
      <c r="P3443">
        <f t="shared" si="268"/>
        <v>59.65</v>
      </c>
      <c r="Q3443" s="12" t="s">
        <v>8315</v>
      </c>
      <c r="R3443" t="s">
        <v>8316</v>
      </c>
      <c r="S3443" s="16">
        <f t="shared" si="269"/>
        <v>42294.429641203707</v>
      </c>
      <c r="T3443" s="16">
        <f t="shared" si="270"/>
        <v>42321.845138888893</v>
      </c>
      <c r="U3443" s="20">
        <f t="shared" si="271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2"/>
        <v>100</v>
      </c>
      <c r="P3444">
        <f t="shared" si="268"/>
        <v>31.25</v>
      </c>
      <c r="Q3444" s="12" t="s">
        <v>8315</v>
      </c>
      <c r="R3444" t="s">
        <v>8316</v>
      </c>
      <c r="S3444" s="16">
        <f t="shared" si="269"/>
        <v>42124.841111111105</v>
      </c>
      <c r="T3444" s="16">
        <f t="shared" si="270"/>
        <v>42154.841111111105</v>
      </c>
      <c r="U3444" s="20">
        <f t="shared" si="271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2"/>
        <v>186</v>
      </c>
      <c r="P3445">
        <f t="shared" si="268"/>
        <v>41.22</v>
      </c>
      <c r="Q3445" s="12" t="s">
        <v>8315</v>
      </c>
      <c r="R3445" t="s">
        <v>8316</v>
      </c>
      <c r="S3445" s="16">
        <f t="shared" si="269"/>
        <v>41861.524837962963</v>
      </c>
      <c r="T3445" s="16">
        <f t="shared" si="270"/>
        <v>41891.524837962963</v>
      </c>
      <c r="U3445" s="20">
        <f t="shared" si="271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2"/>
        <v>289</v>
      </c>
      <c r="P3446">
        <f t="shared" si="268"/>
        <v>43.35</v>
      </c>
      <c r="Q3446" s="12" t="s">
        <v>8315</v>
      </c>
      <c r="R3446" t="s">
        <v>8316</v>
      </c>
      <c r="S3446" s="16">
        <f t="shared" si="269"/>
        <v>42521.291504629626</v>
      </c>
      <c r="T3446" s="16">
        <f t="shared" si="270"/>
        <v>42529.582638888889</v>
      </c>
      <c r="U3446" s="20">
        <f t="shared" si="271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2"/>
        <v>100</v>
      </c>
      <c r="P3447">
        <f t="shared" si="268"/>
        <v>64.52</v>
      </c>
      <c r="Q3447" s="12" t="s">
        <v>8315</v>
      </c>
      <c r="R3447" t="s">
        <v>8316</v>
      </c>
      <c r="S3447" s="16">
        <f t="shared" si="269"/>
        <v>42272.530509259261</v>
      </c>
      <c r="T3447" s="16">
        <f t="shared" si="270"/>
        <v>42300.530509259261</v>
      </c>
      <c r="U3447" s="20">
        <f t="shared" si="271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2"/>
        <v>108</v>
      </c>
      <c r="P3448">
        <f t="shared" si="268"/>
        <v>43.28</v>
      </c>
      <c r="Q3448" s="12" t="s">
        <v>8315</v>
      </c>
      <c r="R3448" t="s">
        <v>8316</v>
      </c>
      <c r="S3448" s="16">
        <f t="shared" si="269"/>
        <v>42016.832465277781</v>
      </c>
      <c r="T3448" s="16">
        <f t="shared" si="270"/>
        <v>42040.513888888891</v>
      </c>
      <c r="U3448" s="20">
        <f t="shared" si="271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2"/>
        <v>108</v>
      </c>
      <c r="P3449">
        <f t="shared" si="268"/>
        <v>77</v>
      </c>
      <c r="Q3449" s="12" t="s">
        <v>8315</v>
      </c>
      <c r="R3449" t="s">
        <v>8316</v>
      </c>
      <c r="S3449" s="16">
        <f t="shared" si="269"/>
        <v>42402.889027777783</v>
      </c>
      <c r="T3449" s="16">
        <f t="shared" si="270"/>
        <v>42447.847361111111</v>
      </c>
      <c r="U3449" s="20">
        <f t="shared" si="271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2"/>
        <v>110</v>
      </c>
      <c r="P3450">
        <f t="shared" si="268"/>
        <v>51.22</v>
      </c>
      <c r="Q3450" s="12" t="s">
        <v>8315</v>
      </c>
      <c r="R3450" t="s">
        <v>8316</v>
      </c>
      <c r="S3450" s="16">
        <f t="shared" si="269"/>
        <v>41960.119085648148</v>
      </c>
      <c r="T3450" s="16">
        <f t="shared" si="270"/>
        <v>41990.119085648148</v>
      </c>
      <c r="U3450" s="20">
        <f t="shared" si="271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2"/>
        <v>171</v>
      </c>
      <c r="P3451">
        <f t="shared" si="268"/>
        <v>68.25</v>
      </c>
      <c r="Q3451" s="12" t="s">
        <v>8315</v>
      </c>
      <c r="R3451" t="s">
        <v>8316</v>
      </c>
      <c r="S3451" s="16">
        <f t="shared" si="269"/>
        <v>42532.052523148144</v>
      </c>
      <c r="T3451" s="16">
        <f t="shared" si="270"/>
        <v>42560.166666666672</v>
      </c>
      <c r="U3451" s="20">
        <f t="shared" si="271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2"/>
        <v>152</v>
      </c>
      <c r="P3452">
        <f t="shared" si="268"/>
        <v>19.489999999999998</v>
      </c>
      <c r="Q3452" s="12" t="s">
        <v>8315</v>
      </c>
      <c r="R3452" t="s">
        <v>8316</v>
      </c>
      <c r="S3452" s="16">
        <f t="shared" si="269"/>
        <v>42036.704525462963</v>
      </c>
      <c r="T3452" s="16">
        <f t="shared" si="270"/>
        <v>42096.662858796291</v>
      </c>
      <c r="U3452" s="20">
        <f t="shared" si="271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2"/>
        <v>101</v>
      </c>
      <c r="P3453">
        <f t="shared" si="268"/>
        <v>41.13</v>
      </c>
      <c r="Q3453" s="12" t="s">
        <v>8315</v>
      </c>
      <c r="R3453" t="s">
        <v>8316</v>
      </c>
      <c r="S3453" s="16">
        <f t="shared" si="269"/>
        <v>42088.723692129628</v>
      </c>
      <c r="T3453" s="16">
        <f t="shared" si="270"/>
        <v>42115.723692129628</v>
      </c>
      <c r="U3453" s="20">
        <f t="shared" si="271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2"/>
        <v>153</v>
      </c>
      <c r="P3454">
        <f t="shared" si="268"/>
        <v>41.41</v>
      </c>
      <c r="Q3454" s="12" t="s">
        <v>8315</v>
      </c>
      <c r="R3454" t="s">
        <v>8316</v>
      </c>
      <c r="S3454" s="16">
        <f t="shared" si="269"/>
        <v>41820.639189814814</v>
      </c>
      <c r="T3454" s="16">
        <f t="shared" si="270"/>
        <v>41843.165972222225</v>
      </c>
      <c r="U3454" s="20">
        <f t="shared" si="271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2"/>
        <v>128</v>
      </c>
      <c r="P3455">
        <f t="shared" si="268"/>
        <v>27.5</v>
      </c>
      <c r="Q3455" s="12" t="s">
        <v>8315</v>
      </c>
      <c r="R3455" t="s">
        <v>8316</v>
      </c>
      <c r="S3455" s="16">
        <f t="shared" si="269"/>
        <v>42535.97865740741</v>
      </c>
      <c r="T3455" s="16">
        <f t="shared" si="270"/>
        <v>42595.97865740741</v>
      </c>
      <c r="U3455" s="20">
        <f t="shared" si="271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2"/>
        <v>101</v>
      </c>
      <c r="P3456">
        <f t="shared" si="268"/>
        <v>33.57</v>
      </c>
      <c r="Q3456" s="12" t="s">
        <v>8315</v>
      </c>
      <c r="R3456" t="s">
        <v>8316</v>
      </c>
      <c r="S3456" s="16">
        <f t="shared" si="269"/>
        <v>41821.698599537034</v>
      </c>
      <c r="T3456" s="16">
        <f t="shared" si="270"/>
        <v>41851.698599537034</v>
      </c>
      <c r="U3456" s="20">
        <f t="shared" si="271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2"/>
        <v>101</v>
      </c>
      <c r="P3457">
        <f t="shared" si="268"/>
        <v>145.87</v>
      </c>
      <c r="Q3457" s="12" t="s">
        <v>8315</v>
      </c>
      <c r="R3457" t="s">
        <v>8316</v>
      </c>
      <c r="S3457" s="16">
        <f t="shared" si="269"/>
        <v>42626.7503125</v>
      </c>
      <c r="T3457" s="16">
        <f t="shared" si="270"/>
        <v>42656.7503125</v>
      </c>
      <c r="U3457" s="20">
        <f t="shared" si="271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72"/>
        <v>191</v>
      </c>
      <c r="P3458">
        <f t="shared" si="268"/>
        <v>358.69</v>
      </c>
      <c r="Q3458" s="12" t="s">
        <v>8315</v>
      </c>
      <c r="R3458" t="s">
        <v>8316</v>
      </c>
      <c r="S3458" s="16">
        <f t="shared" si="269"/>
        <v>41821.205636574072</v>
      </c>
      <c r="T3458" s="16">
        <f t="shared" si="270"/>
        <v>41852.290972222225</v>
      </c>
      <c r="U3458" s="20">
        <f t="shared" si="271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2"/>
        <v>140</v>
      </c>
      <c r="P3459">
        <f t="shared" ref="P3459:P3522" si="273">IFERROR(ROUND(E3459/L3459, 2), 0)</f>
        <v>50.98</v>
      </c>
      <c r="Q3459" s="12" t="s">
        <v>8315</v>
      </c>
      <c r="R3459" t="s">
        <v>8316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  <c r="U3459" s="20">
        <f t="shared" ref="U3459:U3522" si="276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2"/>
        <v>124</v>
      </c>
      <c r="P3460">
        <f t="shared" si="273"/>
        <v>45.04</v>
      </c>
      <c r="Q3460" s="12" t="s">
        <v>8315</v>
      </c>
      <c r="R3460" t="s">
        <v>8316</v>
      </c>
      <c r="S3460" s="16">
        <f t="shared" si="274"/>
        <v>42011.202581018515</v>
      </c>
      <c r="T3460" s="16">
        <f t="shared" si="275"/>
        <v>42038.185416666667</v>
      </c>
      <c r="U3460" s="20">
        <f t="shared" si="276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2"/>
        <v>126</v>
      </c>
      <c r="P3461">
        <f t="shared" si="273"/>
        <v>17.53</v>
      </c>
      <c r="Q3461" s="12" t="s">
        <v>8315</v>
      </c>
      <c r="R3461" t="s">
        <v>8316</v>
      </c>
      <c r="S3461" s="16">
        <f t="shared" si="274"/>
        <v>42480.479861111111</v>
      </c>
      <c r="T3461" s="16">
        <f t="shared" si="275"/>
        <v>42510.479861111111</v>
      </c>
      <c r="U3461" s="20">
        <f t="shared" si="276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2"/>
        <v>190</v>
      </c>
      <c r="P3462">
        <f t="shared" si="273"/>
        <v>50</v>
      </c>
      <c r="Q3462" s="12" t="s">
        <v>8315</v>
      </c>
      <c r="R3462" t="s">
        <v>8316</v>
      </c>
      <c r="S3462" s="16">
        <f t="shared" si="274"/>
        <v>41852.527222222219</v>
      </c>
      <c r="T3462" s="16">
        <f t="shared" si="275"/>
        <v>41866.527222222219</v>
      </c>
      <c r="U3462" s="20">
        <f t="shared" si="276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2"/>
        <v>139</v>
      </c>
      <c r="P3463">
        <f t="shared" si="273"/>
        <v>57.92</v>
      </c>
      <c r="Q3463" s="12" t="s">
        <v>8315</v>
      </c>
      <c r="R3463" t="s">
        <v>8316</v>
      </c>
      <c r="S3463" s="16">
        <f t="shared" si="274"/>
        <v>42643.632858796293</v>
      </c>
      <c r="T3463" s="16">
        <f t="shared" si="275"/>
        <v>42672.125</v>
      </c>
      <c r="U3463" s="20">
        <f t="shared" si="276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2"/>
        <v>202</v>
      </c>
      <c r="P3464">
        <f t="shared" si="273"/>
        <v>29.71</v>
      </c>
      <c r="Q3464" s="12" t="s">
        <v>8315</v>
      </c>
      <c r="R3464" t="s">
        <v>8316</v>
      </c>
      <c r="S3464" s="16">
        <f t="shared" si="274"/>
        <v>42179.898472222223</v>
      </c>
      <c r="T3464" s="16">
        <f t="shared" si="275"/>
        <v>42195.75</v>
      </c>
      <c r="U3464" s="20">
        <f t="shared" si="276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2"/>
        <v>103</v>
      </c>
      <c r="P3465">
        <f t="shared" si="273"/>
        <v>90.68</v>
      </c>
      <c r="Q3465" s="12" t="s">
        <v>8315</v>
      </c>
      <c r="R3465" t="s">
        <v>8316</v>
      </c>
      <c r="S3465" s="16">
        <f t="shared" si="274"/>
        <v>42612.918807870374</v>
      </c>
      <c r="T3465" s="16">
        <f t="shared" si="275"/>
        <v>42654.165972222225</v>
      </c>
      <c r="U3465" s="20">
        <f t="shared" si="276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2"/>
        <v>102</v>
      </c>
      <c r="P3466">
        <f t="shared" si="273"/>
        <v>55.01</v>
      </c>
      <c r="Q3466" s="12" t="s">
        <v>8315</v>
      </c>
      <c r="R3466" t="s">
        <v>8316</v>
      </c>
      <c r="S3466" s="16">
        <f t="shared" si="274"/>
        <v>42575.130057870367</v>
      </c>
      <c r="T3466" s="16">
        <f t="shared" si="275"/>
        <v>42605.130057870367</v>
      </c>
      <c r="U3466" s="20">
        <f t="shared" si="276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2"/>
        <v>103</v>
      </c>
      <c r="P3467">
        <f t="shared" si="273"/>
        <v>57.22</v>
      </c>
      <c r="Q3467" s="12" t="s">
        <v>8315</v>
      </c>
      <c r="R3467" t="s">
        <v>8316</v>
      </c>
      <c r="S3467" s="16">
        <f t="shared" si="274"/>
        <v>42200.625833333332</v>
      </c>
      <c r="T3467" s="16">
        <f t="shared" si="275"/>
        <v>42225.666666666672</v>
      </c>
      <c r="U3467" s="20">
        <f t="shared" si="276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2"/>
        <v>127</v>
      </c>
      <c r="P3468">
        <f t="shared" si="273"/>
        <v>72.95</v>
      </c>
      <c r="Q3468" s="12" t="s">
        <v>8315</v>
      </c>
      <c r="R3468" t="s">
        <v>8316</v>
      </c>
      <c r="S3468" s="16">
        <f t="shared" si="274"/>
        <v>42420.019097222219</v>
      </c>
      <c r="T3468" s="16">
        <f t="shared" si="275"/>
        <v>42479.977430555555</v>
      </c>
      <c r="U3468" s="20">
        <f t="shared" si="276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2"/>
        <v>101</v>
      </c>
      <c r="P3469">
        <f t="shared" si="273"/>
        <v>64.47</v>
      </c>
      <c r="Q3469" s="12" t="s">
        <v>8315</v>
      </c>
      <c r="R3469" t="s">
        <v>8316</v>
      </c>
      <c r="S3469" s="16">
        <f t="shared" si="274"/>
        <v>42053.671666666662</v>
      </c>
      <c r="T3469" s="16">
        <f t="shared" si="275"/>
        <v>42083.630000000005</v>
      </c>
      <c r="U3469" s="20">
        <f t="shared" si="276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2"/>
        <v>122</v>
      </c>
      <c r="P3470">
        <f t="shared" si="273"/>
        <v>716.35</v>
      </c>
      <c r="Q3470" s="12" t="s">
        <v>8315</v>
      </c>
      <c r="R3470" t="s">
        <v>8316</v>
      </c>
      <c r="S3470" s="16">
        <f t="shared" si="274"/>
        <v>42605.765381944439</v>
      </c>
      <c r="T3470" s="16">
        <f t="shared" si="275"/>
        <v>42634.125</v>
      </c>
      <c r="U3470" s="20">
        <f t="shared" si="276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2"/>
        <v>113</v>
      </c>
      <c r="P3471">
        <f t="shared" si="273"/>
        <v>50.4</v>
      </c>
      <c r="Q3471" s="12" t="s">
        <v>8315</v>
      </c>
      <c r="R3471" t="s">
        <v>8316</v>
      </c>
      <c r="S3471" s="16">
        <f t="shared" si="274"/>
        <v>42458.641724537039</v>
      </c>
      <c r="T3471" s="16">
        <f t="shared" si="275"/>
        <v>42488.641724537039</v>
      </c>
      <c r="U3471" s="20">
        <f t="shared" si="276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2"/>
        <v>150</v>
      </c>
      <c r="P3472">
        <f t="shared" si="273"/>
        <v>41.67</v>
      </c>
      <c r="Q3472" s="12" t="s">
        <v>8315</v>
      </c>
      <c r="R3472" t="s">
        <v>8316</v>
      </c>
      <c r="S3472" s="16">
        <f t="shared" si="274"/>
        <v>42529.022013888884</v>
      </c>
      <c r="T3472" s="16">
        <f t="shared" si="275"/>
        <v>42566.901388888888</v>
      </c>
      <c r="U3472" s="20">
        <f t="shared" si="276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2"/>
        <v>215</v>
      </c>
      <c r="P3473">
        <f t="shared" si="273"/>
        <v>35.770000000000003</v>
      </c>
      <c r="Q3473" s="12" t="s">
        <v>8315</v>
      </c>
      <c r="R3473" t="s">
        <v>8316</v>
      </c>
      <c r="S3473" s="16">
        <f t="shared" si="274"/>
        <v>41841.820486111108</v>
      </c>
      <c r="T3473" s="16">
        <f t="shared" si="275"/>
        <v>41882.833333333336</v>
      </c>
      <c r="U3473" s="20">
        <f t="shared" si="276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2"/>
        <v>102</v>
      </c>
      <c r="P3474">
        <f t="shared" si="273"/>
        <v>88.74</v>
      </c>
      <c r="Q3474" s="12" t="s">
        <v>8315</v>
      </c>
      <c r="R3474" t="s">
        <v>8316</v>
      </c>
      <c r="S3474" s="16">
        <f t="shared" si="274"/>
        <v>41928.170497685183</v>
      </c>
      <c r="T3474" s="16">
        <f t="shared" si="275"/>
        <v>41949.249305555553</v>
      </c>
      <c r="U3474" s="20">
        <f t="shared" si="276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2"/>
        <v>100</v>
      </c>
      <c r="P3475">
        <f t="shared" si="273"/>
        <v>148.47999999999999</v>
      </c>
      <c r="Q3475" s="12" t="s">
        <v>8315</v>
      </c>
      <c r="R3475" t="s">
        <v>8316</v>
      </c>
      <c r="S3475" s="16">
        <f t="shared" si="274"/>
        <v>42062.834444444445</v>
      </c>
      <c r="T3475" s="16">
        <f t="shared" si="275"/>
        <v>42083.852083333331</v>
      </c>
      <c r="U3475" s="20">
        <f t="shared" si="276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2"/>
        <v>101</v>
      </c>
      <c r="P3476">
        <f t="shared" si="273"/>
        <v>51.79</v>
      </c>
      <c r="Q3476" s="12" t="s">
        <v>8315</v>
      </c>
      <c r="R3476" t="s">
        <v>8316</v>
      </c>
      <c r="S3476" s="16">
        <f t="shared" si="274"/>
        <v>42541.501516203702</v>
      </c>
      <c r="T3476" s="16">
        <f t="shared" si="275"/>
        <v>42571.501516203702</v>
      </c>
      <c r="U3476" s="20">
        <f t="shared" si="276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2"/>
        <v>113</v>
      </c>
      <c r="P3477">
        <f t="shared" si="273"/>
        <v>20</v>
      </c>
      <c r="Q3477" s="12" t="s">
        <v>8315</v>
      </c>
      <c r="R3477" t="s">
        <v>8316</v>
      </c>
      <c r="S3477" s="16">
        <f t="shared" si="274"/>
        <v>41918.880833333329</v>
      </c>
      <c r="T3477" s="16">
        <f t="shared" si="275"/>
        <v>41946</v>
      </c>
      <c r="U3477" s="20">
        <f t="shared" si="276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2"/>
        <v>104</v>
      </c>
      <c r="P3478">
        <f t="shared" si="273"/>
        <v>52</v>
      </c>
      <c r="Q3478" s="12" t="s">
        <v>8315</v>
      </c>
      <c r="R3478" t="s">
        <v>8316</v>
      </c>
      <c r="S3478" s="16">
        <f t="shared" si="274"/>
        <v>41921.279976851853</v>
      </c>
      <c r="T3478" s="16">
        <f t="shared" si="275"/>
        <v>41939.125</v>
      </c>
      <c r="U3478" s="20">
        <f t="shared" si="276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2"/>
        <v>115</v>
      </c>
      <c r="P3479">
        <f t="shared" si="273"/>
        <v>53.23</v>
      </c>
      <c r="Q3479" s="12" t="s">
        <v>8315</v>
      </c>
      <c r="R3479" t="s">
        <v>8316</v>
      </c>
      <c r="S3479" s="16">
        <f t="shared" si="274"/>
        <v>42128.736608796295</v>
      </c>
      <c r="T3479" s="16">
        <f t="shared" si="275"/>
        <v>42141.125</v>
      </c>
      <c r="U3479" s="20">
        <f t="shared" si="276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2"/>
        <v>113</v>
      </c>
      <c r="P3480">
        <f t="shared" si="273"/>
        <v>39.6</v>
      </c>
      <c r="Q3480" s="12" t="s">
        <v>8315</v>
      </c>
      <c r="R3480" t="s">
        <v>8316</v>
      </c>
      <c r="S3480" s="16">
        <f t="shared" si="274"/>
        <v>42053.916921296302</v>
      </c>
      <c r="T3480" s="16">
        <f t="shared" si="275"/>
        <v>42079.875</v>
      </c>
      <c r="U3480" s="20">
        <f t="shared" si="276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2"/>
        <v>128</v>
      </c>
      <c r="P3481">
        <f t="shared" si="273"/>
        <v>34.25</v>
      </c>
      <c r="Q3481" s="12" t="s">
        <v>8315</v>
      </c>
      <c r="R3481" t="s">
        <v>8316</v>
      </c>
      <c r="S3481" s="16">
        <f t="shared" si="274"/>
        <v>41781.855092592588</v>
      </c>
      <c r="T3481" s="16">
        <f t="shared" si="275"/>
        <v>41811.855092592588</v>
      </c>
      <c r="U3481" s="20">
        <f t="shared" si="276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2"/>
        <v>143</v>
      </c>
      <c r="P3482">
        <f t="shared" si="273"/>
        <v>164.62</v>
      </c>
      <c r="Q3482" s="12" t="s">
        <v>8315</v>
      </c>
      <c r="R3482" t="s">
        <v>8316</v>
      </c>
      <c r="S3482" s="16">
        <f t="shared" si="274"/>
        <v>42171.317442129628</v>
      </c>
      <c r="T3482" s="16">
        <f t="shared" si="275"/>
        <v>42195.875</v>
      </c>
      <c r="U3482" s="20">
        <f t="shared" si="276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2"/>
        <v>119</v>
      </c>
      <c r="P3483">
        <f t="shared" si="273"/>
        <v>125.05</v>
      </c>
      <c r="Q3483" s="12" t="s">
        <v>8315</v>
      </c>
      <c r="R3483" t="s">
        <v>8316</v>
      </c>
      <c r="S3483" s="16">
        <f t="shared" si="274"/>
        <v>41989.24754629629</v>
      </c>
      <c r="T3483" s="16">
        <f t="shared" si="275"/>
        <v>42006.24754629629</v>
      </c>
      <c r="U3483" s="20">
        <f t="shared" si="276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2"/>
        <v>138</v>
      </c>
      <c r="P3484">
        <f t="shared" si="273"/>
        <v>51.88</v>
      </c>
      <c r="Q3484" s="12" t="s">
        <v>8315</v>
      </c>
      <c r="R3484" t="s">
        <v>8316</v>
      </c>
      <c r="S3484" s="16">
        <f t="shared" si="274"/>
        <v>41796.771597222221</v>
      </c>
      <c r="T3484" s="16">
        <f t="shared" si="275"/>
        <v>41826.771597222221</v>
      </c>
      <c r="U3484" s="20">
        <f t="shared" si="276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2"/>
        <v>160</v>
      </c>
      <c r="P3485">
        <f t="shared" si="273"/>
        <v>40.29</v>
      </c>
      <c r="Q3485" s="12" t="s">
        <v>8315</v>
      </c>
      <c r="R3485" t="s">
        <v>8316</v>
      </c>
      <c r="S3485" s="16">
        <f t="shared" si="274"/>
        <v>41793.668761574074</v>
      </c>
      <c r="T3485" s="16">
        <f t="shared" si="275"/>
        <v>41823.668761574074</v>
      </c>
      <c r="U3485" s="20">
        <f t="shared" si="276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2"/>
        <v>114</v>
      </c>
      <c r="P3486">
        <f t="shared" si="273"/>
        <v>64.91</v>
      </c>
      <c r="Q3486" s="12" t="s">
        <v>8315</v>
      </c>
      <c r="R3486" t="s">
        <v>8316</v>
      </c>
      <c r="S3486" s="16">
        <f t="shared" si="274"/>
        <v>42506.760405092587</v>
      </c>
      <c r="T3486" s="16">
        <f t="shared" si="275"/>
        <v>42536.760405092587</v>
      </c>
      <c r="U3486" s="20">
        <f t="shared" si="276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2"/>
        <v>101</v>
      </c>
      <c r="P3487">
        <f t="shared" si="273"/>
        <v>55.33</v>
      </c>
      <c r="Q3487" s="12" t="s">
        <v>8315</v>
      </c>
      <c r="R3487" t="s">
        <v>8316</v>
      </c>
      <c r="S3487" s="16">
        <f t="shared" si="274"/>
        <v>42372.693055555559</v>
      </c>
      <c r="T3487" s="16">
        <f t="shared" si="275"/>
        <v>42402.693055555559</v>
      </c>
      <c r="U3487" s="20">
        <f t="shared" si="276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2"/>
        <v>155</v>
      </c>
      <c r="P3488">
        <f t="shared" si="273"/>
        <v>83.14</v>
      </c>
      <c r="Q3488" s="12" t="s">
        <v>8315</v>
      </c>
      <c r="R3488" t="s">
        <v>8316</v>
      </c>
      <c r="S3488" s="16">
        <f t="shared" si="274"/>
        <v>42126.87501157407</v>
      </c>
      <c r="T3488" s="16">
        <f t="shared" si="275"/>
        <v>42158.290972222225</v>
      </c>
      <c r="U3488" s="20">
        <f t="shared" si="276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2"/>
        <v>128</v>
      </c>
      <c r="P3489">
        <f t="shared" si="273"/>
        <v>38.71</v>
      </c>
      <c r="Q3489" s="12" t="s">
        <v>8315</v>
      </c>
      <c r="R3489" t="s">
        <v>8316</v>
      </c>
      <c r="S3489" s="16">
        <f t="shared" si="274"/>
        <v>42149.940416666665</v>
      </c>
      <c r="T3489" s="16">
        <f t="shared" si="275"/>
        <v>42179.940416666665</v>
      </c>
      <c r="U3489" s="20">
        <f t="shared" si="276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ref="O3490:O3553" si="277">ROUND(E3490/D3490 * 100,0)</f>
        <v>121</v>
      </c>
      <c r="P3490">
        <f t="shared" si="273"/>
        <v>125.38</v>
      </c>
      <c r="Q3490" s="12" t="s">
        <v>8315</v>
      </c>
      <c r="R3490" t="s">
        <v>8316</v>
      </c>
      <c r="S3490" s="16">
        <f t="shared" si="274"/>
        <v>42087.768055555556</v>
      </c>
      <c r="T3490" s="16">
        <f t="shared" si="275"/>
        <v>42111.666666666672</v>
      </c>
      <c r="U3490" s="20">
        <f t="shared" si="276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7"/>
        <v>113</v>
      </c>
      <c r="P3491">
        <f t="shared" si="273"/>
        <v>78.260000000000005</v>
      </c>
      <c r="Q3491" s="12" t="s">
        <v>8315</v>
      </c>
      <c r="R3491" t="s">
        <v>8316</v>
      </c>
      <c r="S3491" s="16">
        <f t="shared" si="274"/>
        <v>41753.635775462964</v>
      </c>
      <c r="T3491" s="16">
        <f t="shared" si="275"/>
        <v>41783.875</v>
      </c>
      <c r="U3491" s="20">
        <f t="shared" si="276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7"/>
        <v>128</v>
      </c>
      <c r="P3492">
        <f t="shared" si="273"/>
        <v>47.22</v>
      </c>
      <c r="Q3492" s="12" t="s">
        <v>8315</v>
      </c>
      <c r="R3492" t="s">
        <v>8316</v>
      </c>
      <c r="S3492" s="16">
        <f t="shared" si="274"/>
        <v>42443.802361111113</v>
      </c>
      <c r="T3492" s="16">
        <f t="shared" si="275"/>
        <v>42473.802361111113</v>
      </c>
      <c r="U3492" s="20">
        <f t="shared" si="276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7"/>
        <v>158</v>
      </c>
      <c r="P3493">
        <f t="shared" si="273"/>
        <v>79.099999999999994</v>
      </c>
      <c r="Q3493" s="12" t="s">
        <v>8315</v>
      </c>
      <c r="R3493" t="s">
        <v>8316</v>
      </c>
      <c r="S3493" s="16">
        <f t="shared" si="274"/>
        <v>42121.249814814815</v>
      </c>
      <c r="T3493" s="16">
        <f t="shared" si="275"/>
        <v>42142.249814814815</v>
      </c>
      <c r="U3493" s="20">
        <f t="shared" si="276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7"/>
        <v>105</v>
      </c>
      <c r="P3494">
        <f t="shared" si="273"/>
        <v>114.29</v>
      </c>
      <c r="Q3494" s="12" t="s">
        <v>8315</v>
      </c>
      <c r="R3494" t="s">
        <v>8316</v>
      </c>
      <c r="S3494" s="16">
        <f t="shared" si="274"/>
        <v>42268.009224537032</v>
      </c>
      <c r="T3494" s="16">
        <f t="shared" si="275"/>
        <v>42303.009224537032</v>
      </c>
      <c r="U3494" s="20">
        <f t="shared" si="276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7"/>
        <v>100</v>
      </c>
      <c r="P3495">
        <f t="shared" si="273"/>
        <v>51.72</v>
      </c>
      <c r="Q3495" s="12" t="s">
        <v>8315</v>
      </c>
      <c r="R3495" t="s">
        <v>8316</v>
      </c>
      <c r="S3495" s="16">
        <f t="shared" si="274"/>
        <v>41848.866157407407</v>
      </c>
      <c r="T3495" s="16">
        <f t="shared" si="275"/>
        <v>41868.21597222222</v>
      </c>
      <c r="U3495" s="20">
        <f t="shared" si="276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7"/>
        <v>100</v>
      </c>
      <c r="P3496">
        <f t="shared" si="273"/>
        <v>30.77</v>
      </c>
      <c r="Q3496" s="12" t="s">
        <v>8315</v>
      </c>
      <c r="R3496" t="s">
        <v>8316</v>
      </c>
      <c r="S3496" s="16">
        <f t="shared" si="274"/>
        <v>42689.214988425927</v>
      </c>
      <c r="T3496" s="16">
        <f t="shared" si="275"/>
        <v>42700.25</v>
      </c>
      <c r="U3496" s="20">
        <f t="shared" si="276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7"/>
        <v>107</v>
      </c>
      <c r="P3497">
        <f t="shared" si="273"/>
        <v>74.209999999999994</v>
      </c>
      <c r="Q3497" s="12" t="s">
        <v>8315</v>
      </c>
      <c r="R3497" t="s">
        <v>8316</v>
      </c>
      <c r="S3497" s="16">
        <f t="shared" si="274"/>
        <v>41915.762835648151</v>
      </c>
      <c r="T3497" s="16">
        <f t="shared" si="275"/>
        <v>41944.720833333333</v>
      </c>
      <c r="U3497" s="20">
        <f t="shared" si="276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7"/>
        <v>124</v>
      </c>
      <c r="P3498">
        <f t="shared" si="273"/>
        <v>47.85</v>
      </c>
      <c r="Q3498" s="12" t="s">
        <v>8315</v>
      </c>
      <c r="R3498" t="s">
        <v>8316</v>
      </c>
      <c r="S3498" s="16">
        <f t="shared" si="274"/>
        <v>42584.846828703703</v>
      </c>
      <c r="T3498" s="16">
        <f t="shared" si="275"/>
        <v>42624.846828703703</v>
      </c>
      <c r="U3498" s="20">
        <f t="shared" si="276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7"/>
        <v>109</v>
      </c>
      <c r="P3499">
        <f t="shared" si="273"/>
        <v>34.409999999999997</v>
      </c>
      <c r="Q3499" s="12" t="s">
        <v>8315</v>
      </c>
      <c r="R3499" t="s">
        <v>8316</v>
      </c>
      <c r="S3499" s="16">
        <f t="shared" si="274"/>
        <v>42511.741944444439</v>
      </c>
      <c r="T3499" s="16">
        <f t="shared" si="275"/>
        <v>42523.916666666672</v>
      </c>
      <c r="U3499" s="20">
        <f t="shared" si="276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7"/>
        <v>102</v>
      </c>
      <c r="P3500">
        <f t="shared" si="273"/>
        <v>40.24</v>
      </c>
      <c r="Q3500" s="12" t="s">
        <v>8315</v>
      </c>
      <c r="R3500" t="s">
        <v>8316</v>
      </c>
      <c r="S3500" s="16">
        <f t="shared" si="274"/>
        <v>42459.15861111111</v>
      </c>
      <c r="T3500" s="16">
        <f t="shared" si="275"/>
        <v>42518.905555555553</v>
      </c>
      <c r="U3500" s="20">
        <f t="shared" si="276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7"/>
        <v>106</v>
      </c>
      <c r="P3501">
        <f t="shared" si="273"/>
        <v>60.29</v>
      </c>
      <c r="Q3501" s="12" t="s">
        <v>8315</v>
      </c>
      <c r="R3501" t="s">
        <v>8316</v>
      </c>
      <c r="S3501" s="16">
        <f t="shared" si="274"/>
        <v>42132.036168981482</v>
      </c>
      <c r="T3501" s="16">
        <f t="shared" si="275"/>
        <v>42186.290972222225</v>
      </c>
      <c r="U3501" s="20">
        <f t="shared" si="276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7"/>
        <v>106</v>
      </c>
      <c r="P3502">
        <f t="shared" si="273"/>
        <v>25.31</v>
      </c>
      <c r="Q3502" s="12" t="s">
        <v>8315</v>
      </c>
      <c r="R3502" t="s">
        <v>8316</v>
      </c>
      <c r="S3502" s="16">
        <f t="shared" si="274"/>
        <v>42419.91942129629</v>
      </c>
      <c r="T3502" s="16">
        <f t="shared" si="275"/>
        <v>42436.207638888889</v>
      </c>
      <c r="U3502" s="20">
        <f t="shared" si="276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7"/>
        <v>101</v>
      </c>
      <c r="P3503">
        <f t="shared" si="273"/>
        <v>35.950000000000003</v>
      </c>
      <c r="Q3503" s="12" t="s">
        <v>8315</v>
      </c>
      <c r="R3503" t="s">
        <v>8316</v>
      </c>
      <c r="S3503" s="16">
        <f t="shared" si="274"/>
        <v>42233.763831018514</v>
      </c>
      <c r="T3503" s="16">
        <f t="shared" si="275"/>
        <v>42258.763831018514</v>
      </c>
      <c r="U3503" s="20">
        <f t="shared" si="276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7"/>
        <v>105</v>
      </c>
      <c r="P3504">
        <f t="shared" si="273"/>
        <v>136</v>
      </c>
      <c r="Q3504" s="12" t="s">
        <v>8315</v>
      </c>
      <c r="R3504" t="s">
        <v>8316</v>
      </c>
      <c r="S3504" s="16">
        <f t="shared" si="274"/>
        <v>42430.839398148149</v>
      </c>
      <c r="T3504" s="16">
        <f t="shared" si="275"/>
        <v>42445.165972222225</v>
      </c>
      <c r="U3504" s="20">
        <f t="shared" si="276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7"/>
        <v>108</v>
      </c>
      <c r="P3505">
        <f t="shared" si="273"/>
        <v>70.760000000000005</v>
      </c>
      <c r="Q3505" s="12" t="s">
        <v>8315</v>
      </c>
      <c r="R3505" t="s">
        <v>8316</v>
      </c>
      <c r="S3505" s="16">
        <f t="shared" si="274"/>
        <v>42545.478333333333</v>
      </c>
      <c r="T3505" s="16">
        <f t="shared" si="275"/>
        <v>42575.478333333333</v>
      </c>
      <c r="U3505" s="20">
        <f t="shared" si="276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7"/>
        <v>100</v>
      </c>
      <c r="P3506">
        <f t="shared" si="273"/>
        <v>125</v>
      </c>
      <c r="Q3506" s="12" t="s">
        <v>8315</v>
      </c>
      <c r="R3506" t="s">
        <v>8316</v>
      </c>
      <c r="S3506" s="16">
        <f t="shared" si="274"/>
        <v>42297.748738425929</v>
      </c>
      <c r="T3506" s="16">
        <f t="shared" si="275"/>
        <v>42327.790405092594</v>
      </c>
      <c r="U3506" s="20">
        <f t="shared" si="276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7"/>
        <v>104</v>
      </c>
      <c r="P3507">
        <f t="shared" si="273"/>
        <v>66.510000000000005</v>
      </c>
      <c r="Q3507" s="12" t="s">
        <v>8315</v>
      </c>
      <c r="R3507" t="s">
        <v>8316</v>
      </c>
      <c r="S3507" s="16">
        <f t="shared" si="274"/>
        <v>41760.935706018521</v>
      </c>
      <c r="T3507" s="16">
        <f t="shared" si="275"/>
        <v>41772.166666666664</v>
      </c>
      <c r="U3507" s="20">
        <f t="shared" si="276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7"/>
        <v>102</v>
      </c>
      <c r="P3508">
        <f t="shared" si="273"/>
        <v>105</v>
      </c>
      <c r="Q3508" s="12" t="s">
        <v>8315</v>
      </c>
      <c r="R3508" t="s">
        <v>8316</v>
      </c>
      <c r="S3508" s="16">
        <f t="shared" si="274"/>
        <v>41829.734259259261</v>
      </c>
      <c r="T3508" s="16">
        <f t="shared" si="275"/>
        <v>41874.734259259261</v>
      </c>
      <c r="U3508" s="20">
        <f t="shared" si="276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7"/>
        <v>104</v>
      </c>
      <c r="P3509">
        <f t="shared" si="273"/>
        <v>145</v>
      </c>
      <c r="Q3509" s="12" t="s">
        <v>8315</v>
      </c>
      <c r="R3509" t="s">
        <v>8316</v>
      </c>
      <c r="S3509" s="16">
        <f t="shared" si="274"/>
        <v>42491.92288194444</v>
      </c>
      <c r="T3509" s="16">
        <f t="shared" si="275"/>
        <v>42521.92288194444</v>
      </c>
      <c r="U3509" s="20">
        <f t="shared" si="276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7"/>
        <v>180</v>
      </c>
      <c r="P3510">
        <f t="shared" si="273"/>
        <v>12</v>
      </c>
      <c r="Q3510" s="12" t="s">
        <v>8315</v>
      </c>
      <c r="R3510" t="s">
        <v>8316</v>
      </c>
      <c r="S3510" s="16">
        <f t="shared" si="274"/>
        <v>42477.729780092588</v>
      </c>
      <c r="T3510" s="16">
        <f t="shared" si="275"/>
        <v>42500.875</v>
      </c>
      <c r="U3510" s="20">
        <f t="shared" si="276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7"/>
        <v>106</v>
      </c>
      <c r="P3511">
        <f t="shared" si="273"/>
        <v>96.67</v>
      </c>
      <c r="Q3511" s="12" t="s">
        <v>8315</v>
      </c>
      <c r="R3511" t="s">
        <v>8316</v>
      </c>
      <c r="S3511" s="16">
        <f t="shared" si="274"/>
        <v>41950.859560185185</v>
      </c>
      <c r="T3511" s="16">
        <f t="shared" si="275"/>
        <v>41964.204861111109</v>
      </c>
      <c r="U3511" s="20">
        <f t="shared" si="276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7"/>
        <v>101</v>
      </c>
      <c r="P3512">
        <f t="shared" si="273"/>
        <v>60.33</v>
      </c>
      <c r="Q3512" s="12" t="s">
        <v>8315</v>
      </c>
      <c r="R3512" t="s">
        <v>8316</v>
      </c>
      <c r="S3512" s="16">
        <f t="shared" si="274"/>
        <v>41802.62090277778</v>
      </c>
      <c r="T3512" s="16">
        <f t="shared" si="275"/>
        <v>41822.62090277778</v>
      </c>
      <c r="U3512" s="20">
        <f t="shared" si="276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7"/>
        <v>101</v>
      </c>
      <c r="P3513">
        <f t="shared" si="273"/>
        <v>79.89</v>
      </c>
      <c r="Q3513" s="12" t="s">
        <v>8315</v>
      </c>
      <c r="R3513" t="s">
        <v>8316</v>
      </c>
      <c r="S3513" s="16">
        <f t="shared" si="274"/>
        <v>41927.873784722222</v>
      </c>
      <c r="T3513" s="16">
        <f t="shared" si="275"/>
        <v>41950.770833333336</v>
      </c>
      <c r="U3513" s="20">
        <f t="shared" si="276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7"/>
        <v>100</v>
      </c>
      <c r="P3514">
        <f t="shared" si="273"/>
        <v>58.82</v>
      </c>
      <c r="Q3514" s="12" t="s">
        <v>8315</v>
      </c>
      <c r="R3514" t="s">
        <v>8316</v>
      </c>
      <c r="S3514" s="16">
        <f t="shared" si="274"/>
        <v>42057.536944444444</v>
      </c>
      <c r="T3514" s="16">
        <f t="shared" si="275"/>
        <v>42117.49527777778</v>
      </c>
      <c r="U3514" s="20">
        <f t="shared" si="276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7"/>
        <v>118</v>
      </c>
      <c r="P3515">
        <f t="shared" si="273"/>
        <v>75.34</v>
      </c>
      <c r="Q3515" s="12" t="s">
        <v>8315</v>
      </c>
      <c r="R3515" t="s">
        <v>8316</v>
      </c>
      <c r="S3515" s="16">
        <f t="shared" si="274"/>
        <v>41781.096203703702</v>
      </c>
      <c r="T3515" s="16">
        <f t="shared" si="275"/>
        <v>41794.207638888889</v>
      </c>
      <c r="U3515" s="20">
        <f t="shared" si="276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7"/>
        <v>110</v>
      </c>
      <c r="P3516">
        <f t="shared" si="273"/>
        <v>55</v>
      </c>
      <c r="Q3516" s="12" t="s">
        <v>8315</v>
      </c>
      <c r="R3516" t="s">
        <v>8316</v>
      </c>
      <c r="S3516" s="16">
        <f t="shared" si="274"/>
        <v>42020.846666666665</v>
      </c>
      <c r="T3516" s="16">
        <f t="shared" si="275"/>
        <v>42037.207638888889</v>
      </c>
      <c r="U3516" s="20">
        <f t="shared" si="276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7"/>
        <v>103</v>
      </c>
      <c r="P3517">
        <f t="shared" si="273"/>
        <v>66.959999999999994</v>
      </c>
      <c r="Q3517" s="12" t="s">
        <v>8315</v>
      </c>
      <c r="R3517" t="s">
        <v>8316</v>
      </c>
      <c r="S3517" s="16">
        <f t="shared" si="274"/>
        <v>42125.772812499999</v>
      </c>
      <c r="T3517" s="16">
        <f t="shared" si="275"/>
        <v>42155.772812499999</v>
      </c>
      <c r="U3517" s="20">
        <f t="shared" si="276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7"/>
        <v>100</v>
      </c>
      <c r="P3518">
        <f t="shared" si="273"/>
        <v>227.27</v>
      </c>
      <c r="Q3518" s="12" t="s">
        <v>8315</v>
      </c>
      <c r="R3518" t="s">
        <v>8316</v>
      </c>
      <c r="S3518" s="16">
        <f t="shared" si="274"/>
        <v>41856.010069444441</v>
      </c>
      <c r="T3518" s="16">
        <f t="shared" si="275"/>
        <v>41890.125</v>
      </c>
      <c r="U3518" s="20">
        <f t="shared" si="276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7"/>
        <v>100</v>
      </c>
      <c r="P3519">
        <f t="shared" si="273"/>
        <v>307.69</v>
      </c>
      <c r="Q3519" s="12" t="s">
        <v>8315</v>
      </c>
      <c r="R3519" t="s">
        <v>8316</v>
      </c>
      <c r="S3519" s="16">
        <f t="shared" si="274"/>
        <v>41794.817523148151</v>
      </c>
      <c r="T3519" s="16">
        <f t="shared" si="275"/>
        <v>41824.458333333336</v>
      </c>
      <c r="U3519" s="20">
        <f t="shared" si="276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7"/>
        <v>110</v>
      </c>
      <c r="P3520">
        <f t="shared" si="273"/>
        <v>50.02</v>
      </c>
      <c r="Q3520" s="12" t="s">
        <v>8315</v>
      </c>
      <c r="R3520" t="s">
        <v>8316</v>
      </c>
      <c r="S3520" s="16">
        <f t="shared" si="274"/>
        <v>41893.783553240741</v>
      </c>
      <c r="T3520" s="16">
        <f t="shared" si="275"/>
        <v>41914.597916666666</v>
      </c>
      <c r="U3520" s="20">
        <f t="shared" si="276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7"/>
        <v>101</v>
      </c>
      <c r="P3521">
        <f t="shared" si="273"/>
        <v>72.39</v>
      </c>
      <c r="Q3521" s="12" t="s">
        <v>8315</v>
      </c>
      <c r="R3521" t="s">
        <v>8316</v>
      </c>
      <c r="S3521" s="16">
        <f t="shared" si="274"/>
        <v>42037.598958333328</v>
      </c>
      <c r="T3521" s="16">
        <f t="shared" si="275"/>
        <v>42067.598958333328</v>
      </c>
      <c r="U3521" s="20">
        <f t="shared" si="276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7"/>
        <v>101</v>
      </c>
      <c r="P3522">
        <f t="shared" si="273"/>
        <v>95.95</v>
      </c>
      <c r="Q3522" s="12" t="s">
        <v>8315</v>
      </c>
      <c r="R3522" t="s">
        <v>8316</v>
      </c>
      <c r="S3522" s="16">
        <f t="shared" si="274"/>
        <v>42227.824212962965</v>
      </c>
      <c r="T3522" s="16">
        <f t="shared" si="275"/>
        <v>42253.57430555555</v>
      </c>
      <c r="U3522" s="20">
        <f t="shared" si="276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7"/>
        <v>169</v>
      </c>
      <c r="P3523">
        <f t="shared" ref="P3523:P3586" si="278">IFERROR(ROUND(E3523/L3523, 2), 0)</f>
        <v>45.62</v>
      </c>
      <c r="Q3523" s="12" t="s">
        <v>8315</v>
      </c>
      <c r="R3523" t="s">
        <v>8316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  <c r="U3523" s="20">
        <f t="shared" ref="U3523:U3586" si="28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7"/>
        <v>100</v>
      </c>
      <c r="P3524">
        <f t="shared" si="278"/>
        <v>41.03</v>
      </c>
      <c r="Q3524" s="12" t="s">
        <v>8315</v>
      </c>
      <c r="R3524" t="s">
        <v>8316</v>
      </c>
      <c r="S3524" s="16">
        <f t="shared" si="279"/>
        <v>42234.789884259255</v>
      </c>
      <c r="T3524" s="16">
        <f t="shared" si="280"/>
        <v>42262.420833333337</v>
      </c>
      <c r="U3524" s="20">
        <f t="shared" si="28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7"/>
        <v>114</v>
      </c>
      <c r="P3525">
        <f t="shared" si="278"/>
        <v>56.83</v>
      </c>
      <c r="Q3525" s="12" t="s">
        <v>8315</v>
      </c>
      <c r="R3525" t="s">
        <v>8316</v>
      </c>
      <c r="S3525" s="16">
        <f t="shared" si="279"/>
        <v>42581.397546296299</v>
      </c>
      <c r="T3525" s="16">
        <f t="shared" si="280"/>
        <v>42638.958333333328</v>
      </c>
      <c r="U3525" s="20">
        <f t="shared" si="28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7"/>
        <v>102</v>
      </c>
      <c r="P3526">
        <f t="shared" si="278"/>
        <v>137.24</v>
      </c>
      <c r="Q3526" s="12" t="s">
        <v>8315</v>
      </c>
      <c r="R3526" t="s">
        <v>8316</v>
      </c>
      <c r="S3526" s="16">
        <f t="shared" si="279"/>
        <v>41880.76357638889</v>
      </c>
      <c r="T3526" s="16">
        <f t="shared" si="280"/>
        <v>41895.166666666664</v>
      </c>
      <c r="U3526" s="20">
        <f t="shared" si="28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7"/>
        <v>106</v>
      </c>
      <c r="P3527">
        <f t="shared" si="278"/>
        <v>75.709999999999994</v>
      </c>
      <c r="Q3527" s="12" t="s">
        <v>8315</v>
      </c>
      <c r="R3527" t="s">
        <v>8316</v>
      </c>
      <c r="S3527" s="16">
        <f t="shared" si="279"/>
        <v>42214.6956712963</v>
      </c>
      <c r="T3527" s="16">
        <f t="shared" si="280"/>
        <v>42225.666666666672</v>
      </c>
      <c r="U3527" s="20">
        <f t="shared" si="28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7"/>
        <v>102</v>
      </c>
      <c r="P3528">
        <f t="shared" si="278"/>
        <v>99</v>
      </c>
      <c r="Q3528" s="12" t="s">
        <v>8315</v>
      </c>
      <c r="R3528" t="s">
        <v>8316</v>
      </c>
      <c r="S3528" s="16">
        <f t="shared" si="279"/>
        <v>42460.335312499999</v>
      </c>
      <c r="T3528" s="16">
        <f t="shared" si="280"/>
        <v>42488.249305555553</v>
      </c>
      <c r="U3528" s="20">
        <f t="shared" si="28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7"/>
        <v>117</v>
      </c>
      <c r="P3529">
        <f t="shared" si="278"/>
        <v>81.569999999999993</v>
      </c>
      <c r="Q3529" s="12" t="s">
        <v>8315</v>
      </c>
      <c r="R3529" t="s">
        <v>8316</v>
      </c>
      <c r="S3529" s="16">
        <f t="shared" si="279"/>
        <v>42167.023206018523</v>
      </c>
      <c r="T3529" s="16">
        <f t="shared" si="280"/>
        <v>42196.165972222225</v>
      </c>
      <c r="U3529" s="20">
        <f t="shared" si="28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7"/>
        <v>101</v>
      </c>
      <c r="P3530">
        <f t="shared" si="278"/>
        <v>45.11</v>
      </c>
      <c r="Q3530" s="12" t="s">
        <v>8315</v>
      </c>
      <c r="R3530" t="s">
        <v>8316</v>
      </c>
      <c r="S3530" s="16">
        <f t="shared" si="279"/>
        <v>42733.50136574074</v>
      </c>
      <c r="T3530" s="16">
        <f t="shared" si="280"/>
        <v>42753.50136574074</v>
      </c>
      <c r="U3530" s="20">
        <f t="shared" si="28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7"/>
        <v>132</v>
      </c>
      <c r="P3531">
        <f t="shared" si="278"/>
        <v>36.67</v>
      </c>
      <c r="Q3531" s="12" t="s">
        <v>8315</v>
      </c>
      <c r="R3531" t="s">
        <v>8316</v>
      </c>
      <c r="S3531" s="16">
        <f t="shared" si="279"/>
        <v>42177.761782407411</v>
      </c>
      <c r="T3531" s="16">
        <f t="shared" si="280"/>
        <v>42198.041666666672</v>
      </c>
      <c r="U3531" s="20">
        <f t="shared" si="28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7"/>
        <v>100</v>
      </c>
      <c r="P3532">
        <f t="shared" si="278"/>
        <v>125</v>
      </c>
      <c r="Q3532" s="12" t="s">
        <v>8315</v>
      </c>
      <c r="R3532" t="s">
        <v>8316</v>
      </c>
      <c r="S3532" s="16">
        <f t="shared" si="279"/>
        <v>42442.623344907406</v>
      </c>
      <c r="T3532" s="16">
        <f t="shared" si="280"/>
        <v>42470.833333333328</v>
      </c>
      <c r="U3532" s="20">
        <f t="shared" si="28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7"/>
        <v>128</v>
      </c>
      <c r="P3533">
        <f t="shared" si="278"/>
        <v>49.23</v>
      </c>
      <c r="Q3533" s="12" t="s">
        <v>8315</v>
      </c>
      <c r="R3533" t="s">
        <v>8316</v>
      </c>
      <c r="S3533" s="16">
        <f t="shared" si="279"/>
        <v>42521.654328703706</v>
      </c>
      <c r="T3533" s="16">
        <f t="shared" si="280"/>
        <v>42551.654328703706</v>
      </c>
      <c r="U3533" s="20">
        <f t="shared" si="28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7"/>
        <v>119</v>
      </c>
      <c r="P3534">
        <f t="shared" si="278"/>
        <v>42.3</v>
      </c>
      <c r="Q3534" s="12" t="s">
        <v>8315</v>
      </c>
      <c r="R3534" t="s">
        <v>8316</v>
      </c>
      <c r="S3534" s="16">
        <f t="shared" si="279"/>
        <v>41884.599849537037</v>
      </c>
      <c r="T3534" s="16">
        <f t="shared" si="280"/>
        <v>41900.165972222225</v>
      </c>
      <c r="U3534" s="20">
        <f t="shared" si="28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7"/>
        <v>126</v>
      </c>
      <c r="P3535">
        <f t="shared" si="278"/>
        <v>78.88</v>
      </c>
      <c r="Q3535" s="12" t="s">
        <v>8315</v>
      </c>
      <c r="R3535" t="s">
        <v>8316</v>
      </c>
      <c r="S3535" s="16">
        <f t="shared" si="279"/>
        <v>42289.761192129634</v>
      </c>
      <c r="T3535" s="16">
        <f t="shared" si="280"/>
        <v>42319.802858796291</v>
      </c>
      <c r="U3535" s="20">
        <f t="shared" si="28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7"/>
        <v>156</v>
      </c>
      <c r="P3536">
        <f t="shared" si="278"/>
        <v>38.28</v>
      </c>
      <c r="Q3536" s="12" t="s">
        <v>8315</v>
      </c>
      <c r="R3536" t="s">
        <v>8316</v>
      </c>
      <c r="S3536" s="16">
        <f t="shared" si="279"/>
        <v>42243.6252662037</v>
      </c>
      <c r="T3536" s="16">
        <f t="shared" si="280"/>
        <v>42278.6252662037</v>
      </c>
      <c r="U3536" s="20">
        <f t="shared" si="28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7"/>
        <v>103</v>
      </c>
      <c r="P3537">
        <f t="shared" si="278"/>
        <v>44.85</v>
      </c>
      <c r="Q3537" s="12" t="s">
        <v>8315</v>
      </c>
      <c r="R3537" t="s">
        <v>8316</v>
      </c>
      <c r="S3537" s="16">
        <f t="shared" si="279"/>
        <v>42248.640162037031</v>
      </c>
      <c r="T3537" s="16">
        <f t="shared" si="280"/>
        <v>42279.75</v>
      </c>
      <c r="U3537" s="20">
        <f t="shared" si="28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7"/>
        <v>153</v>
      </c>
      <c r="P3538">
        <f t="shared" si="278"/>
        <v>13.53</v>
      </c>
      <c r="Q3538" s="12" t="s">
        <v>8315</v>
      </c>
      <c r="R3538" t="s">
        <v>8316</v>
      </c>
      <c r="S3538" s="16">
        <f t="shared" si="279"/>
        <v>42328.727141203708</v>
      </c>
      <c r="T3538" s="16">
        <f t="shared" si="280"/>
        <v>42358.499305555553</v>
      </c>
      <c r="U3538" s="20">
        <f t="shared" si="28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7"/>
        <v>180</v>
      </c>
      <c r="P3539">
        <f t="shared" si="278"/>
        <v>43.5</v>
      </c>
      <c r="Q3539" s="12" t="s">
        <v>8315</v>
      </c>
      <c r="R3539" t="s">
        <v>8316</v>
      </c>
      <c r="S3539" s="16">
        <f t="shared" si="279"/>
        <v>41923.354351851849</v>
      </c>
      <c r="T3539" s="16">
        <f t="shared" si="280"/>
        <v>41960.332638888889</v>
      </c>
      <c r="U3539" s="20">
        <f t="shared" si="28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7"/>
        <v>128</v>
      </c>
      <c r="P3540">
        <f t="shared" si="278"/>
        <v>30.95</v>
      </c>
      <c r="Q3540" s="12" t="s">
        <v>8315</v>
      </c>
      <c r="R3540" t="s">
        <v>8316</v>
      </c>
      <c r="S3540" s="16">
        <f t="shared" si="279"/>
        <v>42571.420601851853</v>
      </c>
      <c r="T3540" s="16">
        <f t="shared" si="280"/>
        <v>42599.420601851853</v>
      </c>
      <c r="U3540" s="20">
        <f t="shared" si="28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7"/>
        <v>120</v>
      </c>
      <c r="P3541">
        <f t="shared" si="278"/>
        <v>55.23</v>
      </c>
      <c r="Q3541" s="12" t="s">
        <v>8315</v>
      </c>
      <c r="R3541" t="s">
        <v>8316</v>
      </c>
      <c r="S3541" s="16">
        <f t="shared" si="279"/>
        <v>42600.756041666667</v>
      </c>
      <c r="T3541" s="16">
        <f t="shared" si="280"/>
        <v>42621.756041666667</v>
      </c>
      <c r="U3541" s="20">
        <f t="shared" si="28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7"/>
        <v>123</v>
      </c>
      <c r="P3542">
        <f t="shared" si="278"/>
        <v>46.13</v>
      </c>
      <c r="Q3542" s="12" t="s">
        <v>8315</v>
      </c>
      <c r="R3542" t="s">
        <v>8316</v>
      </c>
      <c r="S3542" s="16">
        <f t="shared" si="279"/>
        <v>42517.003368055557</v>
      </c>
      <c r="T3542" s="16">
        <f t="shared" si="280"/>
        <v>42547.003368055557</v>
      </c>
      <c r="U3542" s="20">
        <f t="shared" si="28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7"/>
        <v>105</v>
      </c>
      <c r="P3543">
        <f t="shared" si="278"/>
        <v>39.380000000000003</v>
      </c>
      <c r="Q3543" s="12" t="s">
        <v>8315</v>
      </c>
      <c r="R3543" t="s">
        <v>8316</v>
      </c>
      <c r="S3543" s="16">
        <f t="shared" si="279"/>
        <v>42222.730034722219</v>
      </c>
      <c r="T3543" s="16">
        <f t="shared" si="280"/>
        <v>42247.730034722219</v>
      </c>
      <c r="U3543" s="20">
        <f t="shared" si="28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7"/>
        <v>102</v>
      </c>
      <c r="P3544">
        <f t="shared" si="278"/>
        <v>66.150000000000006</v>
      </c>
      <c r="Q3544" s="12" t="s">
        <v>8315</v>
      </c>
      <c r="R3544" t="s">
        <v>8316</v>
      </c>
      <c r="S3544" s="16">
        <f t="shared" si="279"/>
        <v>41829.599791666667</v>
      </c>
      <c r="T3544" s="16">
        <f t="shared" si="280"/>
        <v>41889.599791666667</v>
      </c>
      <c r="U3544" s="20">
        <f t="shared" si="28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7"/>
        <v>105</v>
      </c>
      <c r="P3545">
        <f t="shared" si="278"/>
        <v>54.14</v>
      </c>
      <c r="Q3545" s="12" t="s">
        <v>8315</v>
      </c>
      <c r="R3545" t="s">
        <v>8316</v>
      </c>
      <c r="S3545" s="16">
        <f t="shared" si="279"/>
        <v>42150.755312499998</v>
      </c>
      <c r="T3545" s="16">
        <f t="shared" si="280"/>
        <v>42180.755312499998</v>
      </c>
      <c r="U3545" s="20">
        <f t="shared" si="28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7"/>
        <v>100</v>
      </c>
      <c r="P3546">
        <f t="shared" si="278"/>
        <v>104.17</v>
      </c>
      <c r="Q3546" s="12" t="s">
        <v>8315</v>
      </c>
      <c r="R3546" t="s">
        <v>8316</v>
      </c>
      <c r="S3546" s="16">
        <f t="shared" si="279"/>
        <v>42040.831678240742</v>
      </c>
      <c r="T3546" s="16">
        <f t="shared" si="280"/>
        <v>42070.831678240742</v>
      </c>
      <c r="U3546" s="20">
        <f t="shared" si="28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7"/>
        <v>100</v>
      </c>
      <c r="P3547">
        <f t="shared" si="278"/>
        <v>31.38</v>
      </c>
      <c r="Q3547" s="12" t="s">
        <v>8315</v>
      </c>
      <c r="R3547" t="s">
        <v>8316</v>
      </c>
      <c r="S3547" s="16">
        <f t="shared" si="279"/>
        <v>42075.807395833333</v>
      </c>
      <c r="T3547" s="16">
        <f t="shared" si="280"/>
        <v>42105.807395833333</v>
      </c>
      <c r="U3547" s="20">
        <f t="shared" si="28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7"/>
        <v>102</v>
      </c>
      <c r="P3548">
        <f t="shared" si="278"/>
        <v>59.21</v>
      </c>
      <c r="Q3548" s="12" t="s">
        <v>8315</v>
      </c>
      <c r="R3548" t="s">
        <v>8316</v>
      </c>
      <c r="S3548" s="16">
        <f t="shared" si="279"/>
        <v>42073.660694444443</v>
      </c>
      <c r="T3548" s="16">
        <f t="shared" si="280"/>
        <v>42095.165972222225</v>
      </c>
      <c r="U3548" s="20">
        <f t="shared" si="28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7"/>
        <v>114</v>
      </c>
      <c r="P3549">
        <f t="shared" si="278"/>
        <v>119.18</v>
      </c>
      <c r="Q3549" s="12" t="s">
        <v>8315</v>
      </c>
      <c r="R3549" t="s">
        <v>8316</v>
      </c>
      <c r="S3549" s="16">
        <f t="shared" si="279"/>
        <v>42480.078715277778</v>
      </c>
      <c r="T3549" s="16">
        <f t="shared" si="280"/>
        <v>42504.165972222225</v>
      </c>
      <c r="U3549" s="20">
        <f t="shared" si="28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7"/>
        <v>102</v>
      </c>
      <c r="P3550">
        <f t="shared" si="278"/>
        <v>164.62</v>
      </c>
      <c r="Q3550" s="12" t="s">
        <v>8315</v>
      </c>
      <c r="R3550" t="s">
        <v>8316</v>
      </c>
      <c r="S3550" s="16">
        <f t="shared" si="279"/>
        <v>42411.942291666666</v>
      </c>
      <c r="T3550" s="16">
        <f t="shared" si="280"/>
        <v>42434.041666666672</v>
      </c>
      <c r="U3550" s="20">
        <f t="shared" si="28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7"/>
        <v>102</v>
      </c>
      <c r="P3551">
        <f t="shared" si="278"/>
        <v>24.29</v>
      </c>
      <c r="Q3551" s="12" t="s">
        <v>8315</v>
      </c>
      <c r="R3551" t="s">
        <v>8316</v>
      </c>
      <c r="S3551" s="16">
        <f t="shared" si="279"/>
        <v>42223.394363425927</v>
      </c>
      <c r="T3551" s="16">
        <f t="shared" si="280"/>
        <v>42251.394363425927</v>
      </c>
      <c r="U3551" s="20">
        <f t="shared" si="28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7"/>
        <v>105</v>
      </c>
      <c r="P3552">
        <f t="shared" si="278"/>
        <v>40.94</v>
      </c>
      <c r="Q3552" s="12" t="s">
        <v>8315</v>
      </c>
      <c r="R3552" t="s">
        <v>8316</v>
      </c>
      <c r="S3552" s="16">
        <f t="shared" si="279"/>
        <v>42462.893495370372</v>
      </c>
      <c r="T3552" s="16">
        <f t="shared" si="280"/>
        <v>42492.893495370372</v>
      </c>
      <c r="U3552" s="20">
        <f t="shared" si="28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7"/>
        <v>102</v>
      </c>
      <c r="P3553">
        <f t="shared" si="278"/>
        <v>61.1</v>
      </c>
      <c r="Q3553" s="12" t="s">
        <v>8315</v>
      </c>
      <c r="R3553" t="s">
        <v>8316</v>
      </c>
      <c r="S3553" s="16">
        <f t="shared" si="279"/>
        <v>41753.515856481477</v>
      </c>
      <c r="T3553" s="16">
        <f t="shared" si="280"/>
        <v>41781.921527777777</v>
      </c>
      <c r="U3553" s="20">
        <f t="shared" si="28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ref="O3554:O3617" si="282">ROUND(E3554/D3554 * 100,0)</f>
        <v>100</v>
      </c>
      <c r="P3554">
        <f t="shared" si="278"/>
        <v>38.65</v>
      </c>
      <c r="Q3554" s="12" t="s">
        <v>8315</v>
      </c>
      <c r="R3554" t="s">
        <v>8316</v>
      </c>
      <c r="S3554" s="16">
        <f t="shared" si="279"/>
        <v>41788.587083333332</v>
      </c>
      <c r="T3554" s="16">
        <f t="shared" si="280"/>
        <v>41818.587083333332</v>
      </c>
      <c r="U3554" s="20">
        <f t="shared" si="28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2"/>
        <v>106</v>
      </c>
      <c r="P3555">
        <f t="shared" si="278"/>
        <v>56.2</v>
      </c>
      <c r="Q3555" s="12" t="s">
        <v>8315</v>
      </c>
      <c r="R3555" t="s">
        <v>8316</v>
      </c>
      <c r="S3555" s="16">
        <f t="shared" si="279"/>
        <v>42196.028703703705</v>
      </c>
      <c r="T3555" s="16">
        <f t="shared" si="280"/>
        <v>42228</v>
      </c>
      <c r="U3555" s="20">
        <f t="shared" si="28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2"/>
        <v>113</v>
      </c>
      <c r="P3556">
        <f t="shared" si="278"/>
        <v>107</v>
      </c>
      <c r="Q3556" s="12" t="s">
        <v>8315</v>
      </c>
      <c r="R3556" t="s">
        <v>8316</v>
      </c>
      <c r="S3556" s="16">
        <f t="shared" si="279"/>
        <v>42016.050451388888</v>
      </c>
      <c r="T3556" s="16">
        <f t="shared" si="280"/>
        <v>42046.708333333328</v>
      </c>
      <c r="U3556" s="20">
        <f t="shared" si="28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2"/>
        <v>100</v>
      </c>
      <c r="P3557">
        <f t="shared" si="278"/>
        <v>171.43</v>
      </c>
      <c r="Q3557" s="12" t="s">
        <v>8315</v>
      </c>
      <c r="R3557" t="s">
        <v>8316</v>
      </c>
      <c r="S3557" s="16">
        <f t="shared" si="279"/>
        <v>42661.442060185189</v>
      </c>
      <c r="T3557" s="16">
        <f t="shared" si="280"/>
        <v>42691.483726851846</v>
      </c>
      <c r="U3557" s="20">
        <f t="shared" si="28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2"/>
        <v>100</v>
      </c>
      <c r="P3558">
        <f t="shared" si="278"/>
        <v>110.5</v>
      </c>
      <c r="Q3558" s="12" t="s">
        <v>8315</v>
      </c>
      <c r="R3558" t="s">
        <v>8316</v>
      </c>
      <c r="S3558" s="16">
        <f t="shared" si="279"/>
        <v>41808.649583333332</v>
      </c>
      <c r="T3558" s="16">
        <f t="shared" si="280"/>
        <v>41868.649583333332</v>
      </c>
      <c r="U3558" s="20">
        <f t="shared" si="28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2"/>
        <v>100</v>
      </c>
      <c r="P3559">
        <f t="shared" si="278"/>
        <v>179.28</v>
      </c>
      <c r="Q3559" s="12" t="s">
        <v>8315</v>
      </c>
      <c r="R3559" t="s">
        <v>8316</v>
      </c>
      <c r="S3559" s="16">
        <f t="shared" si="279"/>
        <v>41730.276747685188</v>
      </c>
      <c r="T3559" s="16">
        <f t="shared" si="280"/>
        <v>41764.276747685188</v>
      </c>
      <c r="U3559" s="20">
        <f t="shared" si="28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2"/>
        <v>144</v>
      </c>
      <c r="P3560">
        <f t="shared" si="278"/>
        <v>22.91</v>
      </c>
      <c r="Q3560" s="12" t="s">
        <v>8315</v>
      </c>
      <c r="R3560" t="s">
        <v>8316</v>
      </c>
      <c r="S3560" s="16">
        <f t="shared" si="279"/>
        <v>42139.816840277781</v>
      </c>
      <c r="T3560" s="16">
        <f t="shared" si="280"/>
        <v>42181.875</v>
      </c>
      <c r="U3560" s="20">
        <f t="shared" si="28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2"/>
        <v>104</v>
      </c>
      <c r="P3561">
        <f t="shared" si="278"/>
        <v>43.13</v>
      </c>
      <c r="Q3561" s="12" t="s">
        <v>8315</v>
      </c>
      <c r="R3561" t="s">
        <v>8316</v>
      </c>
      <c r="S3561" s="16">
        <f t="shared" si="279"/>
        <v>42194.096157407403</v>
      </c>
      <c r="T3561" s="16">
        <f t="shared" si="280"/>
        <v>42216.373611111107</v>
      </c>
      <c r="U3561" s="20">
        <f t="shared" si="28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2"/>
        <v>108</v>
      </c>
      <c r="P3562">
        <f t="shared" si="278"/>
        <v>46.89</v>
      </c>
      <c r="Q3562" s="12" t="s">
        <v>8315</v>
      </c>
      <c r="R3562" t="s">
        <v>8316</v>
      </c>
      <c r="S3562" s="16">
        <f t="shared" si="279"/>
        <v>42115.889652777783</v>
      </c>
      <c r="T3562" s="16">
        <f t="shared" si="280"/>
        <v>42151.114583333328</v>
      </c>
      <c r="U3562" s="20">
        <f t="shared" si="28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2"/>
        <v>102</v>
      </c>
      <c r="P3563">
        <f t="shared" si="278"/>
        <v>47.41</v>
      </c>
      <c r="Q3563" s="12" t="s">
        <v>8315</v>
      </c>
      <c r="R3563" t="s">
        <v>8316</v>
      </c>
      <c r="S3563" s="16">
        <f t="shared" si="279"/>
        <v>42203.680300925931</v>
      </c>
      <c r="T3563" s="16">
        <f t="shared" si="280"/>
        <v>42221.774999999994</v>
      </c>
      <c r="U3563" s="20">
        <f t="shared" si="28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2"/>
        <v>149</v>
      </c>
      <c r="P3564">
        <f t="shared" si="278"/>
        <v>15.13</v>
      </c>
      <c r="Q3564" s="12" t="s">
        <v>8315</v>
      </c>
      <c r="R3564" t="s">
        <v>8316</v>
      </c>
      <c r="S3564" s="16">
        <f t="shared" si="279"/>
        <v>42433.761886574073</v>
      </c>
      <c r="T3564" s="16">
        <f t="shared" si="280"/>
        <v>42442.916666666672</v>
      </c>
      <c r="U3564" s="20">
        <f t="shared" si="28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2"/>
        <v>105</v>
      </c>
      <c r="P3565">
        <f t="shared" si="278"/>
        <v>21.1</v>
      </c>
      <c r="Q3565" s="12" t="s">
        <v>8315</v>
      </c>
      <c r="R3565" t="s">
        <v>8316</v>
      </c>
      <c r="S3565" s="16">
        <f t="shared" si="279"/>
        <v>42555.671944444446</v>
      </c>
      <c r="T3565" s="16">
        <f t="shared" si="280"/>
        <v>42583.791666666672</v>
      </c>
      <c r="U3565" s="20">
        <f t="shared" si="28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2"/>
        <v>101</v>
      </c>
      <c r="P3566">
        <f t="shared" si="278"/>
        <v>59.12</v>
      </c>
      <c r="Q3566" s="12" t="s">
        <v>8315</v>
      </c>
      <c r="R3566" t="s">
        <v>8316</v>
      </c>
      <c r="S3566" s="16">
        <f t="shared" si="279"/>
        <v>42236.623252314821</v>
      </c>
      <c r="T3566" s="16">
        <f t="shared" si="280"/>
        <v>42282.666666666672</v>
      </c>
      <c r="U3566" s="20">
        <f t="shared" si="28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2"/>
        <v>131</v>
      </c>
      <c r="P3567">
        <f t="shared" si="278"/>
        <v>97.92</v>
      </c>
      <c r="Q3567" s="12" t="s">
        <v>8315</v>
      </c>
      <c r="R3567" t="s">
        <v>8316</v>
      </c>
      <c r="S3567" s="16">
        <f t="shared" si="279"/>
        <v>41974.743148148147</v>
      </c>
      <c r="T3567" s="16">
        <f t="shared" si="280"/>
        <v>42004.743148148147</v>
      </c>
      <c r="U3567" s="20">
        <f t="shared" si="28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2"/>
        <v>105</v>
      </c>
      <c r="P3568">
        <f t="shared" si="278"/>
        <v>55.13</v>
      </c>
      <c r="Q3568" s="12" t="s">
        <v>8315</v>
      </c>
      <c r="R3568" t="s">
        <v>8316</v>
      </c>
      <c r="S3568" s="16">
        <f t="shared" si="279"/>
        <v>41997.507905092592</v>
      </c>
      <c r="T3568" s="16">
        <f t="shared" si="280"/>
        <v>42027.507905092592</v>
      </c>
      <c r="U3568" s="20">
        <f t="shared" si="28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2"/>
        <v>109</v>
      </c>
      <c r="P3569">
        <f t="shared" si="278"/>
        <v>26.54</v>
      </c>
      <c r="Q3569" s="12" t="s">
        <v>8315</v>
      </c>
      <c r="R3569" t="s">
        <v>8316</v>
      </c>
      <c r="S3569" s="16">
        <f t="shared" si="279"/>
        <v>42135.810694444444</v>
      </c>
      <c r="T3569" s="16">
        <f t="shared" si="280"/>
        <v>42165.810694444444</v>
      </c>
      <c r="U3569" s="20">
        <f t="shared" si="28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2"/>
        <v>111</v>
      </c>
      <c r="P3570">
        <f t="shared" si="278"/>
        <v>58.42</v>
      </c>
      <c r="Q3570" s="12" t="s">
        <v>8315</v>
      </c>
      <c r="R3570" t="s">
        <v>8316</v>
      </c>
      <c r="S3570" s="16">
        <f t="shared" si="279"/>
        <v>41869.740671296298</v>
      </c>
      <c r="T3570" s="16">
        <f t="shared" si="280"/>
        <v>41899.740671296298</v>
      </c>
      <c r="U3570" s="20">
        <f t="shared" si="28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2"/>
        <v>100</v>
      </c>
      <c r="P3571">
        <f t="shared" si="278"/>
        <v>122.54</v>
      </c>
      <c r="Q3571" s="12" t="s">
        <v>8315</v>
      </c>
      <c r="R3571" t="s">
        <v>8316</v>
      </c>
      <c r="S3571" s="16">
        <f t="shared" si="279"/>
        <v>41982.688611111109</v>
      </c>
      <c r="T3571" s="16">
        <f t="shared" si="280"/>
        <v>42012.688611111109</v>
      </c>
      <c r="U3571" s="20">
        <f t="shared" si="28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2"/>
        <v>114</v>
      </c>
      <c r="P3572">
        <f t="shared" si="278"/>
        <v>87.96</v>
      </c>
      <c r="Q3572" s="12" t="s">
        <v>8315</v>
      </c>
      <c r="R3572" t="s">
        <v>8316</v>
      </c>
      <c r="S3572" s="16">
        <f t="shared" si="279"/>
        <v>41976.331979166673</v>
      </c>
      <c r="T3572" s="16">
        <f t="shared" si="280"/>
        <v>42004.291666666672</v>
      </c>
      <c r="U3572" s="20">
        <f t="shared" si="28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2"/>
        <v>122</v>
      </c>
      <c r="P3573">
        <f t="shared" si="278"/>
        <v>73.239999999999995</v>
      </c>
      <c r="Q3573" s="12" t="s">
        <v>8315</v>
      </c>
      <c r="R3573" t="s">
        <v>8316</v>
      </c>
      <c r="S3573" s="16">
        <f t="shared" si="279"/>
        <v>41912.858946759261</v>
      </c>
      <c r="T3573" s="16">
        <f t="shared" si="280"/>
        <v>41942.858946759261</v>
      </c>
      <c r="U3573" s="20">
        <f t="shared" si="28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2"/>
        <v>100</v>
      </c>
      <c r="P3574">
        <f t="shared" si="278"/>
        <v>55.56</v>
      </c>
      <c r="Q3574" s="12" t="s">
        <v>8315</v>
      </c>
      <c r="R3574" t="s">
        <v>8316</v>
      </c>
      <c r="S3574" s="16">
        <f t="shared" si="279"/>
        <v>42146.570393518516</v>
      </c>
      <c r="T3574" s="16">
        <f t="shared" si="280"/>
        <v>42176.570393518516</v>
      </c>
      <c r="U3574" s="20">
        <f t="shared" si="28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2"/>
        <v>103</v>
      </c>
      <c r="P3575">
        <f t="shared" si="278"/>
        <v>39.54</v>
      </c>
      <c r="Q3575" s="12" t="s">
        <v>8315</v>
      </c>
      <c r="R3575" t="s">
        <v>8316</v>
      </c>
      <c r="S3575" s="16">
        <f t="shared" si="279"/>
        <v>41921.375532407408</v>
      </c>
      <c r="T3575" s="16">
        <f t="shared" si="280"/>
        <v>41951.417199074072</v>
      </c>
      <c r="U3575" s="20">
        <f t="shared" si="28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2"/>
        <v>106</v>
      </c>
      <c r="P3576">
        <f t="shared" si="278"/>
        <v>136.78</v>
      </c>
      <c r="Q3576" s="12" t="s">
        <v>8315</v>
      </c>
      <c r="R3576" t="s">
        <v>8316</v>
      </c>
      <c r="S3576" s="16">
        <f t="shared" si="279"/>
        <v>41926.942685185182</v>
      </c>
      <c r="T3576" s="16">
        <f t="shared" si="280"/>
        <v>41956.984351851846</v>
      </c>
      <c r="U3576" s="20">
        <f t="shared" si="28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2"/>
        <v>101</v>
      </c>
      <c r="P3577">
        <f t="shared" si="278"/>
        <v>99.34</v>
      </c>
      <c r="Q3577" s="12" t="s">
        <v>8315</v>
      </c>
      <c r="R3577" t="s">
        <v>8316</v>
      </c>
      <c r="S3577" s="16">
        <f t="shared" si="279"/>
        <v>42561.783877314811</v>
      </c>
      <c r="T3577" s="16">
        <f t="shared" si="280"/>
        <v>42593.165972222225</v>
      </c>
      <c r="U3577" s="20">
        <f t="shared" si="28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2"/>
        <v>100</v>
      </c>
      <c r="P3578">
        <f t="shared" si="278"/>
        <v>20</v>
      </c>
      <c r="Q3578" s="12" t="s">
        <v>8315</v>
      </c>
      <c r="R3578" t="s">
        <v>8316</v>
      </c>
      <c r="S3578" s="16">
        <f t="shared" si="279"/>
        <v>42649.54923611111</v>
      </c>
      <c r="T3578" s="16">
        <f t="shared" si="280"/>
        <v>42709.590902777782</v>
      </c>
      <c r="U3578" s="20">
        <f t="shared" si="28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2"/>
        <v>130</v>
      </c>
      <c r="P3579">
        <f t="shared" si="278"/>
        <v>28.89</v>
      </c>
      <c r="Q3579" s="12" t="s">
        <v>8315</v>
      </c>
      <c r="R3579" t="s">
        <v>8316</v>
      </c>
      <c r="S3579" s="16">
        <f t="shared" si="279"/>
        <v>42093.786840277782</v>
      </c>
      <c r="T3579" s="16">
        <f t="shared" si="280"/>
        <v>42120.26944444445</v>
      </c>
      <c r="U3579" s="20">
        <f t="shared" si="28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2"/>
        <v>100</v>
      </c>
      <c r="P3580">
        <f t="shared" si="278"/>
        <v>40.549999999999997</v>
      </c>
      <c r="Q3580" s="12" t="s">
        <v>8315</v>
      </c>
      <c r="R3580" t="s">
        <v>8316</v>
      </c>
      <c r="S3580" s="16">
        <f t="shared" si="279"/>
        <v>42460.733530092592</v>
      </c>
      <c r="T3580" s="16">
        <f t="shared" si="280"/>
        <v>42490.733530092592</v>
      </c>
      <c r="U3580" s="20">
        <f t="shared" si="28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2"/>
        <v>100</v>
      </c>
      <c r="P3581">
        <f t="shared" si="278"/>
        <v>35.71</v>
      </c>
      <c r="Q3581" s="12" t="s">
        <v>8315</v>
      </c>
      <c r="R3581" t="s">
        <v>8316</v>
      </c>
      <c r="S3581" s="16">
        <f t="shared" si="279"/>
        <v>42430.762222222227</v>
      </c>
      <c r="T3581" s="16">
        <f t="shared" si="280"/>
        <v>42460.720555555556</v>
      </c>
      <c r="U3581" s="20">
        <f t="shared" si="28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2"/>
        <v>114</v>
      </c>
      <c r="P3582">
        <f t="shared" si="278"/>
        <v>37.96</v>
      </c>
      <c r="Q3582" s="12" t="s">
        <v>8315</v>
      </c>
      <c r="R3582" t="s">
        <v>8316</v>
      </c>
      <c r="S3582" s="16">
        <f t="shared" si="279"/>
        <v>42026.176180555558</v>
      </c>
      <c r="T3582" s="16">
        <f t="shared" si="280"/>
        <v>42064.207638888889</v>
      </c>
      <c r="U3582" s="20">
        <f t="shared" si="28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2"/>
        <v>100</v>
      </c>
      <c r="P3583">
        <f t="shared" si="278"/>
        <v>33.33</v>
      </c>
      <c r="Q3583" s="12" t="s">
        <v>8315</v>
      </c>
      <c r="R3583" t="s">
        <v>8316</v>
      </c>
      <c r="S3583" s="16">
        <f t="shared" si="279"/>
        <v>41836.471180555556</v>
      </c>
      <c r="T3583" s="16">
        <f t="shared" si="280"/>
        <v>41850.471180555556</v>
      </c>
      <c r="U3583" s="20">
        <f t="shared" si="28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2"/>
        <v>287</v>
      </c>
      <c r="P3584">
        <f t="shared" si="278"/>
        <v>58.57</v>
      </c>
      <c r="Q3584" s="12" t="s">
        <v>8315</v>
      </c>
      <c r="R3584" t="s">
        <v>8316</v>
      </c>
      <c r="S3584" s="16">
        <f t="shared" si="279"/>
        <v>42451.095856481479</v>
      </c>
      <c r="T3584" s="16">
        <f t="shared" si="280"/>
        <v>42465.095856481479</v>
      </c>
      <c r="U3584" s="20">
        <f t="shared" si="28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2"/>
        <v>109</v>
      </c>
      <c r="P3585">
        <f t="shared" si="278"/>
        <v>135.63</v>
      </c>
      <c r="Q3585" s="12" t="s">
        <v>8315</v>
      </c>
      <c r="R3585" t="s">
        <v>8316</v>
      </c>
      <c r="S3585" s="16">
        <f t="shared" si="279"/>
        <v>42418.425983796296</v>
      </c>
      <c r="T3585" s="16">
        <f t="shared" si="280"/>
        <v>42478.384317129632</v>
      </c>
      <c r="U3585" s="20">
        <f t="shared" si="28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82"/>
        <v>116</v>
      </c>
      <c r="P3586">
        <f t="shared" si="278"/>
        <v>30.94</v>
      </c>
      <c r="Q3586" s="12" t="s">
        <v>8315</v>
      </c>
      <c r="R3586" t="s">
        <v>8316</v>
      </c>
      <c r="S3586" s="16">
        <f t="shared" si="279"/>
        <v>42168.316481481481</v>
      </c>
      <c r="T3586" s="16">
        <f t="shared" si="280"/>
        <v>42198.316481481481</v>
      </c>
      <c r="U3586" s="20">
        <f t="shared" si="28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2"/>
        <v>119</v>
      </c>
      <c r="P3587">
        <f t="shared" ref="P3587:P3650" si="283">IFERROR(ROUND(E3587/L3587, 2), 0)</f>
        <v>176.09</v>
      </c>
      <c r="Q3587" s="12" t="s">
        <v>8315</v>
      </c>
      <c r="R3587" t="s">
        <v>8316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  <c r="U3587" s="20">
        <f t="shared" ref="U3587:U3650" si="286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2"/>
        <v>109</v>
      </c>
      <c r="P3588">
        <f t="shared" si="283"/>
        <v>151.97999999999999</v>
      </c>
      <c r="Q3588" s="12" t="s">
        <v>8315</v>
      </c>
      <c r="R3588" t="s">
        <v>8316</v>
      </c>
      <c r="S3588" s="16">
        <f t="shared" si="284"/>
        <v>42576.697569444441</v>
      </c>
      <c r="T3588" s="16">
        <f t="shared" si="285"/>
        <v>42636.697569444441</v>
      </c>
      <c r="U3588" s="20">
        <f t="shared" si="28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2"/>
        <v>127</v>
      </c>
      <c r="P3589">
        <f t="shared" si="283"/>
        <v>22.61</v>
      </c>
      <c r="Q3589" s="12" t="s">
        <v>8315</v>
      </c>
      <c r="R3589" t="s">
        <v>8316</v>
      </c>
      <c r="S3589" s="16">
        <f t="shared" si="284"/>
        <v>42503.539976851855</v>
      </c>
      <c r="T3589" s="16">
        <f t="shared" si="285"/>
        <v>42548.791666666672</v>
      </c>
      <c r="U3589" s="20">
        <f t="shared" si="286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2"/>
        <v>101</v>
      </c>
      <c r="P3590">
        <f t="shared" si="283"/>
        <v>18.27</v>
      </c>
      <c r="Q3590" s="12" t="s">
        <v>8315</v>
      </c>
      <c r="R3590" t="s">
        <v>8316</v>
      </c>
      <c r="S3590" s="16">
        <f t="shared" si="284"/>
        <v>42101.828819444447</v>
      </c>
      <c r="T3590" s="16">
        <f t="shared" si="285"/>
        <v>42123.958333333328</v>
      </c>
      <c r="U3590" s="20">
        <f t="shared" si="286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2"/>
        <v>128</v>
      </c>
      <c r="P3591">
        <f t="shared" si="283"/>
        <v>82.26</v>
      </c>
      <c r="Q3591" s="12" t="s">
        <v>8315</v>
      </c>
      <c r="R3591" t="s">
        <v>8316</v>
      </c>
      <c r="S3591" s="16">
        <f t="shared" si="284"/>
        <v>42125.647534722222</v>
      </c>
      <c r="T3591" s="16">
        <f t="shared" si="285"/>
        <v>42150.647534722222</v>
      </c>
      <c r="U3591" s="20">
        <f t="shared" si="286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2"/>
        <v>100</v>
      </c>
      <c r="P3592">
        <f t="shared" si="283"/>
        <v>68.53</v>
      </c>
      <c r="Q3592" s="12" t="s">
        <v>8315</v>
      </c>
      <c r="R3592" t="s">
        <v>8316</v>
      </c>
      <c r="S3592" s="16">
        <f t="shared" si="284"/>
        <v>41902.333726851852</v>
      </c>
      <c r="T3592" s="16">
        <f t="shared" si="285"/>
        <v>41932.333726851852</v>
      </c>
      <c r="U3592" s="20">
        <f t="shared" si="286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2"/>
        <v>175</v>
      </c>
      <c r="P3593">
        <f t="shared" si="283"/>
        <v>68.06</v>
      </c>
      <c r="Q3593" s="12" t="s">
        <v>8315</v>
      </c>
      <c r="R3593" t="s">
        <v>8316</v>
      </c>
      <c r="S3593" s="16">
        <f t="shared" si="284"/>
        <v>42003.948425925926</v>
      </c>
      <c r="T3593" s="16">
        <f t="shared" si="285"/>
        <v>42028.207638888889</v>
      </c>
      <c r="U3593" s="20">
        <f t="shared" si="286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2"/>
        <v>127</v>
      </c>
      <c r="P3594">
        <f t="shared" si="283"/>
        <v>72.709999999999994</v>
      </c>
      <c r="Q3594" s="12" t="s">
        <v>8315</v>
      </c>
      <c r="R3594" t="s">
        <v>8316</v>
      </c>
      <c r="S3594" s="16">
        <f t="shared" si="284"/>
        <v>41988.829942129625</v>
      </c>
      <c r="T3594" s="16">
        <f t="shared" si="285"/>
        <v>42046.207638888889</v>
      </c>
      <c r="U3594" s="20">
        <f t="shared" si="286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2"/>
        <v>111</v>
      </c>
      <c r="P3595">
        <f t="shared" si="283"/>
        <v>77.19</v>
      </c>
      <c r="Q3595" s="12" t="s">
        <v>8315</v>
      </c>
      <c r="R3595" t="s">
        <v>8316</v>
      </c>
      <c r="S3595" s="16">
        <f t="shared" si="284"/>
        <v>41974.898599537039</v>
      </c>
      <c r="T3595" s="16">
        <f t="shared" si="285"/>
        <v>42009.851388888885</v>
      </c>
      <c r="U3595" s="20">
        <f t="shared" si="286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2"/>
        <v>126</v>
      </c>
      <c r="P3596">
        <f t="shared" si="283"/>
        <v>55.97</v>
      </c>
      <c r="Q3596" s="12" t="s">
        <v>8315</v>
      </c>
      <c r="R3596" t="s">
        <v>8316</v>
      </c>
      <c r="S3596" s="16">
        <f t="shared" si="284"/>
        <v>42592.066921296297</v>
      </c>
      <c r="T3596" s="16">
        <f t="shared" si="285"/>
        <v>42617.066921296297</v>
      </c>
      <c r="U3596" s="20">
        <f t="shared" si="286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2"/>
        <v>119</v>
      </c>
      <c r="P3597">
        <f t="shared" si="283"/>
        <v>49.69</v>
      </c>
      <c r="Q3597" s="12" t="s">
        <v>8315</v>
      </c>
      <c r="R3597" t="s">
        <v>8316</v>
      </c>
      <c r="S3597" s="16">
        <f t="shared" si="284"/>
        <v>42050.008368055554</v>
      </c>
      <c r="T3597" s="16">
        <f t="shared" si="285"/>
        <v>42076.290972222225</v>
      </c>
      <c r="U3597" s="20">
        <f t="shared" si="286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2"/>
        <v>108</v>
      </c>
      <c r="P3598">
        <f t="shared" si="283"/>
        <v>79</v>
      </c>
      <c r="Q3598" s="12" t="s">
        <v>8315</v>
      </c>
      <c r="R3598" t="s">
        <v>8316</v>
      </c>
      <c r="S3598" s="16">
        <f t="shared" si="284"/>
        <v>41856.715069444443</v>
      </c>
      <c r="T3598" s="16">
        <f t="shared" si="285"/>
        <v>41877.715069444443</v>
      </c>
      <c r="U3598" s="20">
        <f t="shared" si="286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2"/>
        <v>103</v>
      </c>
      <c r="P3599">
        <f t="shared" si="283"/>
        <v>77.73</v>
      </c>
      <c r="Q3599" s="12" t="s">
        <v>8315</v>
      </c>
      <c r="R3599" t="s">
        <v>8316</v>
      </c>
      <c r="S3599" s="16">
        <f t="shared" si="284"/>
        <v>42417.585532407407</v>
      </c>
      <c r="T3599" s="16">
        <f t="shared" si="285"/>
        <v>42432.249305555553</v>
      </c>
      <c r="U3599" s="20">
        <f t="shared" si="286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2"/>
        <v>110</v>
      </c>
      <c r="P3600">
        <f t="shared" si="283"/>
        <v>40.78</v>
      </c>
      <c r="Q3600" s="12" t="s">
        <v>8315</v>
      </c>
      <c r="R3600" t="s">
        <v>8316</v>
      </c>
      <c r="S3600" s="16">
        <f t="shared" si="284"/>
        <v>41866.79886574074</v>
      </c>
      <c r="T3600" s="16">
        <f t="shared" si="285"/>
        <v>41885.207638888889</v>
      </c>
      <c r="U3600" s="20">
        <f t="shared" si="286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2"/>
        <v>202</v>
      </c>
      <c r="P3601">
        <f t="shared" si="283"/>
        <v>59.41</v>
      </c>
      <c r="Q3601" s="12" t="s">
        <v>8315</v>
      </c>
      <c r="R3601" t="s">
        <v>8316</v>
      </c>
      <c r="S3601" s="16">
        <f t="shared" si="284"/>
        <v>42220.79487268519</v>
      </c>
      <c r="T3601" s="16">
        <f t="shared" si="285"/>
        <v>42246</v>
      </c>
      <c r="U3601" s="20">
        <f t="shared" si="286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2"/>
        <v>130</v>
      </c>
      <c r="P3602">
        <f t="shared" si="283"/>
        <v>3.25</v>
      </c>
      <c r="Q3602" s="12" t="s">
        <v>8315</v>
      </c>
      <c r="R3602" t="s">
        <v>8316</v>
      </c>
      <c r="S3602" s="16">
        <f t="shared" si="284"/>
        <v>42628.849120370374</v>
      </c>
      <c r="T3602" s="16">
        <f t="shared" si="285"/>
        <v>42656.849120370374</v>
      </c>
      <c r="U3602" s="20">
        <f t="shared" si="286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2"/>
        <v>104</v>
      </c>
      <c r="P3603">
        <f t="shared" si="283"/>
        <v>39.380000000000003</v>
      </c>
      <c r="Q3603" s="12" t="s">
        <v>8315</v>
      </c>
      <c r="R3603" t="s">
        <v>8316</v>
      </c>
      <c r="S3603" s="16">
        <f t="shared" si="284"/>
        <v>41990.99863425926</v>
      </c>
      <c r="T3603" s="16">
        <f t="shared" si="285"/>
        <v>42020.99863425926</v>
      </c>
      <c r="U3603" s="20">
        <f t="shared" si="286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2"/>
        <v>100</v>
      </c>
      <c r="P3604">
        <f t="shared" si="283"/>
        <v>81.67</v>
      </c>
      <c r="Q3604" s="12" t="s">
        <v>8315</v>
      </c>
      <c r="R3604" t="s">
        <v>8316</v>
      </c>
      <c r="S3604" s="16">
        <f t="shared" si="284"/>
        <v>42447.894432870366</v>
      </c>
      <c r="T3604" s="16">
        <f t="shared" si="285"/>
        <v>42507.894432870366</v>
      </c>
      <c r="U3604" s="20">
        <f t="shared" si="286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2"/>
        <v>171</v>
      </c>
      <c r="P3605">
        <f t="shared" si="283"/>
        <v>44.91</v>
      </c>
      <c r="Q3605" s="12" t="s">
        <v>8315</v>
      </c>
      <c r="R3605" t="s">
        <v>8316</v>
      </c>
      <c r="S3605" s="16">
        <f t="shared" si="284"/>
        <v>42283.864351851851</v>
      </c>
      <c r="T3605" s="16">
        <f t="shared" si="285"/>
        <v>42313.906018518523</v>
      </c>
      <c r="U3605" s="20">
        <f t="shared" si="286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2"/>
        <v>113</v>
      </c>
      <c r="P3606">
        <f t="shared" si="283"/>
        <v>49.06</v>
      </c>
      <c r="Q3606" s="12" t="s">
        <v>8315</v>
      </c>
      <c r="R3606" t="s">
        <v>8316</v>
      </c>
      <c r="S3606" s="16">
        <f t="shared" si="284"/>
        <v>42483.015694444446</v>
      </c>
      <c r="T3606" s="16">
        <f t="shared" si="285"/>
        <v>42489.290972222225</v>
      </c>
      <c r="U3606" s="20">
        <f t="shared" si="286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2"/>
        <v>184</v>
      </c>
      <c r="P3607">
        <f t="shared" si="283"/>
        <v>30.67</v>
      </c>
      <c r="Q3607" s="12" t="s">
        <v>8315</v>
      </c>
      <c r="R3607" t="s">
        <v>8316</v>
      </c>
      <c r="S3607" s="16">
        <f t="shared" si="284"/>
        <v>42383.793124999997</v>
      </c>
      <c r="T3607" s="16">
        <f t="shared" si="285"/>
        <v>42413.793124999997</v>
      </c>
      <c r="U3607" s="20">
        <f t="shared" si="286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2"/>
        <v>130</v>
      </c>
      <c r="P3608">
        <f t="shared" si="283"/>
        <v>61.06</v>
      </c>
      <c r="Q3608" s="12" t="s">
        <v>8315</v>
      </c>
      <c r="R3608" t="s">
        <v>8316</v>
      </c>
      <c r="S3608" s="16">
        <f t="shared" si="284"/>
        <v>42566.604826388888</v>
      </c>
      <c r="T3608" s="16">
        <f t="shared" si="285"/>
        <v>42596.604826388888</v>
      </c>
      <c r="U3608" s="20">
        <f t="shared" si="286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2"/>
        <v>105</v>
      </c>
      <c r="P3609">
        <f t="shared" si="283"/>
        <v>29</v>
      </c>
      <c r="Q3609" s="12" t="s">
        <v>8315</v>
      </c>
      <c r="R3609" t="s">
        <v>8316</v>
      </c>
      <c r="S3609" s="16">
        <f t="shared" si="284"/>
        <v>42338.963912037041</v>
      </c>
      <c r="T3609" s="16">
        <f t="shared" si="285"/>
        <v>42353</v>
      </c>
      <c r="U3609" s="20">
        <f t="shared" si="286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2"/>
        <v>100</v>
      </c>
      <c r="P3610">
        <f t="shared" si="283"/>
        <v>29.63</v>
      </c>
      <c r="Q3610" s="12" t="s">
        <v>8315</v>
      </c>
      <c r="R3610" t="s">
        <v>8316</v>
      </c>
      <c r="S3610" s="16">
        <f t="shared" si="284"/>
        <v>42506.709375000006</v>
      </c>
      <c r="T3610" s="16">
        <f t="shared" si="285"/>
        <v>42538.583333333328</v>
      </c>
      <c r="U3610" s="20">
        <f t="shared" si="286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2"/>
        <v>153</v>
      </c>
      <c r="P3611">
        <f t="shared" si="283"/>
        <v>143.1</v>
      </c>
      <c r="Q3611" s="12" t="s">
        <v>8315</v>
      </c>
      <c r="R3611" t="s">
        <v>8316</v>
      </c>
      <c r="S3611" s="16">
        <f t="shared" si="284"/>
        <v>42429.991724537031</v>
      </c>
      <c r="T3611" s="16">
        <f t="shared" si="285"/>
        <v>42459.950057870374</v>
      </c>
      <c r="U3611" s="20">
        <f t="shared" si="286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2"/>
        <v>162</v>
      </c>
      <c r="P3612">
        <f t="shared" si="283"/>
        <v>52.35</v>
      </c>
      <c r="Q3612" s="12" t="s">
        <v>8315</v>
      </c>
      <c r="R3612" t="s">
        <v>8316</v>
      </c>
      <c r="S3612" s="16">
        <f t="shared" si="284"/>
        <v>42203.432129629626</v>
      </c>
      <c r="T3612" s="16">
        <f t="shared" si="285"/>
        <v>42233.432129629626</v>
      </c>
      <c r="U3612" s="20">
        <f t="shared" si="286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2"/>
        <v>136</v>
      </c>
      <c r="P3613">
        <f t="shared" si="283"/>
        <v>66.67</v>
      </c>
      <c r="Q3613" s="12" t="s">
        <v>8315</v>
      </c>
      <c r="R3613" t="s">
        <v>8316</v>
      </c>
      <c r="S3613" s="16">
        <f t="shared" si="284"/>
        <v>42072.370381944449</v>
      </c>
      <c r="T3613" s="16">
        <f t="shared" si="285"/>
        <v>42102.370381944449</v>
      </c>
      <c r="U3613" s="20">
        <f t="shared" si="286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2"/>
        <v>144</v>
      </c>
      <c r="P3614">
        <f t="shared" si="283"/>
        <v>126.67</v>
      </c>
      <c r="Q3614" s="12" t="s">
        <v>8315</v>
      </c>
      <c r="R3614" t="s">
        <v>8316</v>
      </c>
      <c r="S3614" s="16">
        <f t="shared" si="284"/>
        <v>41789.726979166669</v>
      </c>
      <c r="T3614" s="16">
        <f t="shared" si="285"/>
        <v>41799.726979166669</v>
      </c>
      <c r="U3614" s="20">
        <f t="shared" si="286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2"/>
        <v>100</v>
      </c>
      <c r="P3615">
        <f t="shared" si="283"/>
        <v>62.5</v>
      </c>
      <c r="Q3615" s="12" t="s">
        <v>8315</v>
      </c>
      <c r="R3615" t="s">
        <v>8316</v>
      </c>
      <c r="S3615" s="16">
        <f t="shared" si="284"/>
        <v>41788.58997685185</v>
      </c>
      <c r="T3615" s="16">
        <f t="shared" si="285"/>
        <v>41818.58997685185</v>
      </c>
      <c r="U3615" s="20">
        <f t="shared" si="286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2"/>
        <v>101</v>
      </c>
      <c r="P3616">
        <f t="shared" si="283"/>
        <v>35.49</v>
      </c>
      <c r="Q3616" s="12" t="s">
        <v>8315</v>
      </c>
      <c r="R3616" t="s">
        <v>8316</v>
      </c>
      <c r="S3616" s="16">
        <f t="shared" si="284"/>
        <v>42144.041851851856</v>
      </c>
      <c r="T3616" s="16">
        <f t="shared" si="285"/>
        <v>42174.041851851856</v>
      </c>
      <c r="U3616" s="20">
        <f t="shared" si="286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2"/>
        <v>107</v>
      </c>
      <c r="P3617">
        <f t="shared" si="283"/>
        <v>37.08</v>
      </c>
      <c r="Q3617" s="12" t="s">
        <v>8315</v>
      </c>
      <c r="R3617" t="s">
        <v>8316</v>
      </c>
      <c r="S3617" s="16">
        <f t="shared" si="284"/>
        <v>42318.593703703707</v>
      </c>
      <c r="T3617" s="16">
        <f t="shared" si="285"/>
        <v>42348.593703703707</v>
      </c>
      <c r="U3617" s="20">
        <f t="shared" si="286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ref="O3618:O3681" si="287">ROUND(E3618/D3618 * 100,0)</f>
        <v>125</v>
      </c>
      <c r="P3618">
        <f t="shared" si="283"/>
        <v>69.33</v>
      </c>
      <c r="Q3618" s="12" t="s">
        <v>8315</v>
      </c>
      <c r="R3618" t="s">
        <v>8316</v>
      </c>
      <c r="S3618" s="16">
        <f t="shared" si="284"/>
        <v>42052.949814814812</v>
      </c>
      <c r="T3618" s="16">
        <f t="shared" si="285"/>
        <v>42082.908148148148</v>
      </c>
      <c r="U3618" s="20">
        <f t="shared" si="286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7"/>
        <v>119</v>
      </c>
      <c r="P3619">
        <f t="shared" si="283"/>
        <v>17.25</v>
      </c>
      <c r="Q3619" s="12" t="s">
        <v>8315</v>
      </c>
      <c r="R3619" t="s">
        <v>8316</v>
      </c>
      <c r="S3619" s="16">
        <f t="shared" si="284"/>
        <v>42779.610289351855</v>
      </c>
      <c r="T3619" s="16">
        <f t="shared" si="285"/>
        <v>42794</v>
      </c>
      <c r="U3619" s="20">
        <f t="shared" si="286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7"/>
        <v>101</v>
      </c>
      <c r="P3620">
        <f t="shared" si="283"/>
        <v>36.07</v>
      </c>
      <c r="Q3620" s="12" t="s">
        <v>8315</v>
      </c>
      <c r="R3620" t="s">
        <v>8316</v>
      </c>
      <c r="S3620" s="16">
        <f t="shared" si="284"/>
        <v>42128.627893518518</v>
      </c>
      <c r="T3620" s="16">
        <f t="shared" si="285"/>
        <v>42158.627893518518</v>
      </c>
      <c r="U3620" s="20">
        <f t="shared" si="286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7"/>
        <v>113</v>
      </c>
      <c r="P3621">
        <f t="shared" si="283"/>
        <v>66.47</v>
      </c>
      <c r="Q3621" s="12" t="s">
        <v>8315</v>
      </c>
      <c r="R3621" t="s">
        <v>8316</v>
      </c>
      <c r="S3621" s="16">
        <f t="shared" si="284"/>
        <v>42661.132245370376</v>
      </c>
      <c r="T3621" s="16">
        <f t="shared" si="285"/>
        <v>42693.916666666672</v>
      </c>
      <c r="U3621" s="20">
        <f t="shared" si="286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7"/>
        <v>105</v>
      </c>
      <c r="P3622">
        <f t="shared" si="283"/>
        <v>56.07</v>
      </c>
      <c r="Q3622" s="12" t="s">
        <v>8315</v>
      </c>
      <c r="R3622" t="s">
        <v>8316</v>
      </c>
      <c r="S3622" s="16">
        <f t="shared" si="284"/>
        <v>42037.938206018516</v>
      </c>
      <c r="T3622" s="16">
        <f t="shared" si="285"/>
        <v>42068.166666666672</v>
      </c>
      <c r="U3622" s="20">
        <f t="shared" si="286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7"/>
        <v>110</v>
      </c>
      <c r="P3623">
        <f t="shared" si="283"/>
        <v>47.03</v>
      </c>
      <c r="Q3623" s="12" t="s">
        <v>8315</v>
      </c>
      <c r="R3623" t="s">
        <v>8316</v>
      </c>
      <c r="S3623" s="16">
        <f t="shared" si="284"/>
        <v>42619.935694444444</v>
      </c>
      <c r="T3623" s="16">
        <f t="shared" si="285"/>
        <v>42643.875</v>
      </c>
      <c r="U3623" s="20">
        <f t="shared" si="286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7"/>
        <v>100</v>
      </c>
      <c r="P3624">
        <f t="shared" si="283"/>
        <v>47.67</v>
      </c>
      <c r="Q3624" s="12" t="s">
        <v>8315</v>
      </c>
      <c r="R3624" t="s">
        <v>8316</v>
      </c>
      <c r="S3624" s="16">
        <f t="shared" si="284"/>
        <v>41877.221886574072</v>
      </c>
      <c r="T3624" s="16">
        <f t="shared" si="285"/>
        <v>41910.140972222223</v>
      </c>
      <c r="U3624" s="20">
        <f t="shared" si="286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7"/>
        <v>120</v>
      </c>
      <c r="P3625">
        <f t="shared" si="283"/>
        <v>88.24</v>
      </c>
      <c r="Q3625" s="12" t="s">
        <v>8315</v>
      </c>
      <c r="R3625" t="s">
        <v>8316</v>
      </c>
      <c r="S3625" s="16">
        <f t="shared" si="284"/>
        <v>41828.736921296295</v>
      </c>
      <c r="T3625" s="16">
        <f t="shared" si="285"/>
        <v>41846.291666666664</v>
      </c>
      <c r="U3625" s="20">
        <f t="shared" si="286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7"/>
        <v>105</v>
      </c>
      <c r="P3626">
        <f t="shared" si="283"/>
        <v>80.72</v>
      </c>
      <c r="Q3626" s="12" t="s">
        <v>8315</v>
      </c>
      <c r="R3626" t="s">
        <v>8316</v>
      </c>
      <c r="S3626" s="16">
        <f t="shared" si="284"/>
        <v>42545.774189814809</v>
      </c>
      <c r="T3626" s="16">
        <f t="shared" si="285"/>
        <v>42605.774189814809</v>
      </c>
      <c r="U3626" s="20">
        <f t="shared" si="286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7"/>
        <v>103</v>
      </c>
      <c r="P3627">
        <f t="shared" si="283"/>
        <v>39.49</v>
      </c>
      <c r="Q3627" s="12" t="s">
        <v>8315</v>
      </c>
      <c r="R3627" t="s">
        <v>8316</v>
      </c>
      <c r="S3627" s="16">
        <f t="shared" si="284"/>
        <v>42157.652511574073</v>
      </c>
      <c r="T3627" s="16">
        <f t="shared" si="285"/>
        <v>42187.652511574073</v>
      </c>
      <c r="U3627" s="20">
        <f t="shared" si="286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7"/>
        <v>102</v>
      </c>
      <c r="P3628">
        <f t="shared" si="283"/>
        <v>84.85</v>
      </c>
      <c r="Q3628" s="12" t="s">
        <v>8315</v>
      </c>
      <c r="R3628" t="s">
        <v>8316</v>
      </c>
      <c r="S3628" s="16">
        <f t="shared" si="284"/>
        <v>41846.667326388888</v>
      </c>
      <c r="T3628" s="16">
        <f t="shared" si="285"/>
        <v>41867.667326388888</v>
      </c>
      <c r="U3628" s="20">
        <f t="shared" si="286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7"/>
        <v>100</v>
      </c>
      <c r="P3629">
        <f t="shared" si="283"/>
        <v>68.97</v>
      </c>
      <c r="Q3629" s="12" t="s">
        <v>8315</v>
      </c>
      <c r="R3629" t="s">
        <v>8316</v>
      </c>
      <c r="S3629" s="16">
        <f t="shared" si="284"/>
        <v>42460.741747685184</v>
      </c>
      <c r="T3629" s="16">
        <f t="shared" si="285"/>
        <v>42511.165972222225</v>
      </c>
      <c r="U3629" s="20">
        <f t="shared" si="286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7"/>
        <v>0</v>
      </c>
      <c r="P3630">
        <f t="shared" si="283"/>
        <v>0</v>
      </c>
      <c r="Q3630" s="12" t="s">
        <v>8315</v>
      </c>
      <c r="R3630" t="s">
        <v>8357</v>
      </c>
      <c r="S3630" s="16">
        <f t="shared" si="284"/>
        <v>42291.833287037036</v>
      </c>
      <c r="T3630" s="16">
        <f t="shared" si="285"/>
        <v>42351.874953703707</v>
      </c>
      <c r="U3630" s="20">
        <f t="shared" si="286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7"/>
        <v>0</v>
      </c>
      <c r="P3631">
        <f t="shared" si="283"/>
        <v>1</v>
      </c>
      <c r="Q3631" s="12" t="s">
        <v>8315</v>
      </c>
      <c r="R3631" t="s">
        <v>8357</v>
      </c>
      <c r="S3631" s="16">
        <f t="shared" si="284"/>
        <v>42437.094490740739</v>
      </c>
      <c r="T3631" s="16">
        <f t="shared" si="285"/>
        <v>42495.708333333328</v>
      </c>
      <c r="U3631" s="20">
        <f t="shared" si="286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7"/>
        <v>0</v>
      </c>
      <c r="P3632">
        <f t="shared" si="283"/>
        <v>1</v>
      </c>
      <c r="Q3632" s="12" t="s">
        <v>8315</v>
      </c>
      <c r="R3632" t="s">
        <v>8357</v>
      </c>
      <c r="S3632" s="16">
        <f t="shared" si="284"/>
        <v>41942.84710648148</v>
      </c>
      <c r="T3632" s="16">
        <f t="shared" si="285"/>
        <v>41972.888773148152</v>
      </c>
      <c r="U3632" s="20">
        <f t="shared" si="286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7"/>
        <v>51</v>
      </c>
      <c r="P3633">
        <f t="shared" si="283"/>
        <v>147.88</v>
      </c>
      <c r="Q3633" s="12" t="s">
        <v>8315</v>
      </c>
      <c r="R3633" t="s">
        <v>8357</v>
      </c>
      <c r="S3633" s="16">
        <f t="shared" si="284"/>
        <v>41880.753437499996</v>
      </c>
      <c r="T3633" s="16">
        <f t="shared" si="285"/>
        <v>41905.165972222225</v>
      </c>
      <c r="U3633" s="20">
        <f t="shared" si="286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7"/>
        <v>20</v>
      </c>
      <c r="P3634">
        <f t="shared" si="283"/>
        <v>100</v>
      </c>
      <c r="Q3634" s="12" t="s">
        <v>8315</v>
      </c>
      <c r="R3634" t="s">
        <v>8357</v>
      </c>
      <c r="S3634" s="16">
        <f t="shared" si="284"/>
        <v>41946.936909722222</v>
      </c>
      <c r="T3634" s="16">
        <f t="shared" si="285"/>
        <v>41966.936909722222</v>
      </c>
      <c r="U3634" s="20">
        <f t="shared" si="286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7"/>
        <v>35</v>
      </c>
      <c r="P3635">
        <f t="shared" si="283"/>
        <v>56.84</v>
      </c>
      <c r="Q3635" s="12" t="s">
        <v>8315</v>
      </c>
      <c r="R3635" t="s">
        <v>8357</v>
      </c>
      <c r="S3635" s="16">
        <f t="shared" si="284"/>
        <v>42649.623460648145</v>
      </c>
      <c r="T3635" s="16">
        <f t="shared" si="285"/>
        <v>42693.041666666672</v>
      </c>
      <c r="U3635" s="20">
        <f t="shared" si="286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7"/>
        <v>4</v>
      </c>
      <c r="P3636">
        <f t="shared" si="283"/>
        <v>176.94</v>
      </c>
      <c r="Q3636" s="12" t="s">
        <v>8315</v>
      </c>
      <c r="R3636" t="s">
        <v>8357</v>
      </c>
      <c r="S3636" s="16">
        <f t="shared" si="284"/>
        <v>42701.166365740741</v>
      </c>
      <c r="T3636" s="16">
        <f t="shared" si="285"/>
        <v>42749.165972222225</v>
      </c>
      <c r="U3636" s="20">
        <f t="shared" si="286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7"/>
        <v>36</v>
      </c>
      <c r="P3637">
        <f t="shared" si="283"/>
        <v>127.6</v>
      </c>
      <c r="Q3637" s="12" t="s">
        <v>8315</v>
      </c>
      <c r="R3637" t="s">
        <v>8357</v>
      </c>
      <c r="S3637" s="16">
        <f t="shared" si="284"/>
        <v>42450.88282407407</v>
      </c>
      <c r="T3637" s="16">
        <f t="shared" si="285"/>
        <v>42480.88282407407</v>
      </c>
      <c r="U3637" s="20">
        <f t="shared" si="286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7"/>
        <v>0</v>
      </c>
      <c r="P3638">
        <f t="shared" si="283"/>
        <v>0</v>
      </c>
      <c r="Q3638" s="12" t="s">
        <v>8315</v>
      </c>
      <c r="R3638" t="s">
        <v>8357</v>
      </c>
      <c r="S3638" s="16">
        <f t="shared" si="284"/>
        <v>42226.694780092599</v>
      </c>
      <c r="T3638" s="16">
        <f t="shared" si="285"/>
        <v>42261.694780092599</v>
      </c>
      <c r="U3638" s="20">
        <f t="shared" si="286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7"/>
        <v>31</v>
      </c>
      <c r="P3639">
        <f t="shared" si="283"/>
        <v>66.14</v>
      </c>
      <c r="Q3639" s="12" t="s">
        <v>8315</v>
      </c>
      <c r="R3639" t="s">
        <v>8357</v>
      </c>
      <c r="S3639" s="16">
        <f t="shared" si="284"/>
        <v>41975.700636574074</v>
      </c>
      <c r="T3639" s="16">
        <f t="shared" si="285"/>
        <v>42005.700636574074</v>
      </c>
      <c r="U3639" s="20">
        <f t="shared" si="286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7"/>
        <v>7</v>
      </c>
      <c r="P3640">
        <f t="shared" si="283"/>
        <v>108</v>
      </c>
      <c r="Q3640" s="12" t="s">
        <v>8315</v>
      </c>
      <c r="R3640" t="s">
        <v>8357</v>
      </c>
      <c r="S3640" s="16">
        <f t="shared" si="284"/>
        <v>42053.672824074078</v>
      </c>
      <c r="T3640" s="16">
        <f t="shared" si="285"/>
        <v>42113.631157407406</v>
      </c>
      <c r="U3640" s="20">
        <f t="shared" si="286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7"/>
        <v>0</v>
      </c>
      <c r="P3641">
        <f t="shared" si="283"/>
        <v>1</v>
      </c>
      <c r="Q3641" s="12" t="s">
        <v>8315</v>
      </c>
      <c r="R3641" t="s">
        <v>8357</v>
      </c>
      <c r="S3641" s="16">
        <f t="shared" si="284"/>
        <v>42590.677152777775</v>
      </c>
      <c r="T3641" s="16">
        <f t="shared" si="285"/>
        <v>42650.632638888885</v>
      </c>
      <c r="U3641" s="20">
        <f t="shared" si="286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7"/>
        <v>6</v>
      </c>
      <c r="P3642">
        <f t="shared" si="283"/>
        <v>18.329999999999998</v>
      </c>
      <c r="Q3642" s="12" t="s">
        <v>8315</v>
      </c>
      <c r="R3642" t="s">
        <v>8357</v>
      </c>
      <c r="S3642" s="16">
        <f t="shared" si="284"/>
        <v>42104.781597222223</v>
      </c>
      <c r="T3642" s="16">
        <f t="shared" si="285"/>
        <v>42134.781597222223</v>
      </c>
      <c r="U3642" s="20">
        <f t="shared" si="286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7"/>
        <v>0</v>
      </c>
      <c r="P3643">
        <f t="shared" si="283"/>
        <v>0</v>
      </c>
      <c r="Q3643" s="12" t="s">
        <v>8315</v>
      </c>
      <c r="R3643" t="s">
        <v>8357</v>
      </c>
      <c r="S3643" s="16">
        <f t="shared" si="284"/>
        <v>41899.627071759263</v>
      </c>
      <c r="T3643" s="16">
        <f t="shared" si="285"/>
        <v>41917.208333333336</v>
      </c>
      <c r="U3643" s="20">
        <f t="shared" si="286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7"/>
        <v>2</v>
      </c>
      <c r="P3644">
        <f t="shared" si="283"/>
        <v>7.5</v>
      </c>
      <c r="Q3644" s="12" t="s">
        <v>8315</v>
      </c>
      <c r="R3644" t="s">
        <v>8357</v>
      </c>
      <c r="S3644" s="16">
        <f t="shared" si="284"/>
        <v>42297.816284722227</v>
      </c>
      <c r="T3644" s="16">
        <f t="shared" si="285"/>
        <v>42338.708333333328</v>
      </c>
      <c r="U3644" s="20">
        <f t="shared" si="286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7"/>
        <v>0</v>
      </c>
      <c r="P3645">
        <f t="shared" si="283"/>
        <v>0</v>
      </c>
      <c r="Q3645" s="12" t="s">
        <v>8315</v>
      </c>
      <c r="R3645" t="s">
        <v>8357</v>
      </c>
      <c r="S3645" s="16">
        <f t="shared" si="284"/>
        <v>42285.143969907411</v>
      </c>
      <c r="T3645" s="16">
        <f t="shared" si="285"/>
        <v>42325.185636574075</v>
      </c>
      <c r="U3645" s="20">
        <f t="shared" si="286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7"/>
        <v>16</v>
      </c>
      <c r="P3646">
        <f t="shared" si="283"/>
        <v>68.42</v>
      </c>
      <c r="Q3646" s="12" t="s">
        <v>8315</v>
      </c>
      <c r="R3646" t="s">
        <v>8357</v>
      </c>
      <c r="S3646" s="16">
        <f t="shared" si="284"/>
        <v>42409.241747685184</v>
      </c>
      <c r="T3646" s="16">
        <f t="shared" si="285"/>
        <v>42437.207638888889</v>
      </c>
      <c r="U3646" s="20">
        <f t="shared" si="286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7"/>
        <v>0</v>
      </c>
      <c r="P3647">
        <f t="shared" si="283"/>
        <v>1</v>
      </c>
      <c r="Q3647" s="12" t="s">
        <v>8315</v>
      </c>
      <c r="R3647" t="s">
        <v>8357</v>
      </c>
      <c r="S3647" s="16">
        <f t="shared" si="284"/>
        <v>42665.970347222217</v>
      </c>
      <c r="T3647" s="16">
        <f t="shared" si="285"/>
        <v>42696.012013888889</v>
      </c>
      <c r="U3647" s="20">
        <f t="shared" si="286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7"/>
        <v>5</v>
      </c>
      <c r="P3648">
        <f t="shared" si="283"/>
        <v>60.13</v>
      </c>
      <c r="Q3648" s="12" t="s">
        <v>8315</v>
      </c>
      <c r="R3648" t="s">
        <v>8357</v>
      </c>
      <c r="S3648" s="16">
        <f t="shared" si="284"/>
        <v>42140.421319444446</v>
      </c>
      <c r="T3648" s="16">
        <f t="shared" si="285"/>
        <v>42171.979166666672</v>
      </c>
      <c r="U3648" s="20">
        <f t="shared" si="286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7"/>
        <v>6</v>
      </c>
      <c r="P3649">
        <f t="shared" si="283"/>
        <v>15</v>
      </c>
      <c r="Q3649" s="12" t="s">
        <v>8315</v>
      </c>
      <c r="R3649" t="s">
        <v>8357</v>
      </c>
      <c r="S3649" s="16">
        <f t="shared" si="284"/>
        <v>42598.749155092592</v>
      </c>
      <c r="T3649" s="16">
        <f t="shared" si="285"/>
        <v>42643.749155092592</v>
      </c>
      <c r="U3649" s="20">
        <f t="shared" si="286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7"/>
        <v>100</v>
      </c>
      <c r="P3650">
        <f t="shared" si="283"/>
        <v>550.04</v>
      </c>
      <c r="Q3650" s="12" t="s">
        <v>8315</v>
      </c>
      <c r="R3650" t="s">
        <v>8316</v>
      </c>
      <c r="S3650" s="16">
        <f t="shared" si="284"/>
        <v>41887.292187500003</v>
      </c>
      <c r="T3650" s="16">
        <f t="shared" si="285"/>
        <v>41917.292187500003</v>
      </c>
      <c r="U3650" s="20">
        <f t="shared" si="286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7"/>
        <v>104</v>
      </c>
      <c r="P3651">
        <f t="shared" ref="P3651:P3714" si="288">IFERROR(ROUND(E3651/L3651, 2), 0)</f>
        <v>97.5</v>
      </c>
      <c r="Q3651" s="12" t="s">
        <v>8315</v>
      </c>
      <c r="R3651" t="s">
        <v>8316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  <c r="U3651" s="20">
        <f t="shared" ref="U3651:U3714" si="29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7"/>
        <v>100</v>
      </c>
      <c r="P3652">
        <f t="shared" si="288"/>
        <v>29.41</v>
      </c>
      <c r="Q3652" s="12" t="s">
        <v>8315</v>
      </c>
      <c r="R3652" t="s">
        <v>8316</v>
      </c>
      <c r="S3652" s="16">
        <f t="shared" si="289"/>
        <v>42381.478981481487</v>
      </c>
      <c r="T3652" s="16">
        <f t="shared" si="290"/>
        <v>42402.478981481487</v>
      </c>
      <c r="U3652" s="20">
        <f t="shared" si="29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7"/>
        <v>104</v>
      </c>
      <c r="P3653">
        <f t="shared" si="288"/>
        <v>57.78</v>
      </c>
      <c r="Q3653" s="12" t="s">
        <v>8315</v>
      </c>
      <c r="R3653" t="s">
        <v>8316</v>
      </c>
      <c r="S3653" s="16">
        <f t="shared" si="289"/>
        <v>41828.646319444444</v>
      </c>
      <c r="T3653" s="16">
        <f t="shared" si="290"/>
        <v>41861.665972222225</v>
      </c>
      <c r="U3653" s="20">
        <f t="shared" si="29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7"/>
        <v>251</v>
      </c>
      <c r="P3654">
        <f t="shared" si="288"/>
        <v>44.24</v>
      </c>
      <c r="Q3654" s="12" t="s">
        <v>8315</v>
      </c>
      <c r="R3654" t="s">
        <v>8316</v>
      </c>
      <c r="S3654" s="16">
        <f t="shared" si="289"/>
        <v>42596.644699074073</v>
      </c>
      <c r="T3654" s="16">
        <f t="shared" si="290"/>
        <v>42607.165972222225</v>
      </c>
      <c r="U3654" s="20">
        <f t="shared" si="29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7"/>
        <v>101</v>
      </c>
      <c r="P3655">
        <f t="shared" si="288"/>
        <v>60.91</v>
      </c>
      <c r="Q3655" s="12" t="s">
        <v>8315</v>
      </c>
      <c r="R3655" t="s">
        <v>8316</v>
      </c>
      <c r="S3655" s="16">
        <f t="shared" si="289"/>
        <v>42191.363506944443</v>
      </c>
      <c r="T3655" s="16">
        <f t="shared" si="290"/>
        <v>42221.363506944443</v>
      </c>
      <c r="U3655" s="20">
        <f t="shared" si="29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7"/>
        <v>174</v>
      </c>
      <c r="P3656">
        <f t="shared" si="288"/>
        <v>68.84</v>
      </c>
      <c r="Q3656" s="12" t="s">
        <v>8315</v>
      </c>
      <c r="R3656" t="s">
        <v>8316</v>
      </c>
      <c r="S3656" s="16">
        <f t="shared" si="289"/>
        <v>42440.416504629626</v>
      </c>
      <c r="T3656" s="16">
        <f t="shared" si="290"/>
        <v>42463.708333333328</v>
      </c>
      <c r="U3656" s="20">
        <f t="shared" si="29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7"/>
        <v>116</v>
      </c>
      <c r="P3657">
        <f t="shared" si="288"/>
        <v>73.58</v>
      </c>
      <c r="Q3657" s="12" t="s">
        <v>8315</v>
      </c>
      <c r="R3657" t="s">
        <v>8316</v>
      </c>
      <c r="S3657" s="16">
        <f t="shared" si="289"/>
        <v>42173.803217592591</v>
      </c>
      <c r="T3657" s="16">
        <f t="shared" si="290"/>
        <v>42203.290972222225</v>
      </c>
      <c r="U3657" s="20">
        <f t="shared" si="29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7"/>
        <v>106</v>
      </c>
      <c r="P3658">
        <f t="shared" si="288"/>
        <v>115.02</v>
      </c>
      <c r="Q3658" s="12" t="s">
        <v>8315</v>
      </c>
      <c r="R3658" t="s">
        <v>8316</v>
      </c>
      <c r="S3658" s="16">
        <f t="shared" si="289"/>
        <v>42737.910138888896</v>
      </c>
      <c r="T3658" s="16">
        <f t="shared" si="290"/>
        <v>42767.957638888889</v>
      </c>
      <c r="U3658" s="20">
        <f t="shared" si="29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7"/>
        <v>111</v>
      </c>
      <c r="P3659">
        <f t="shared" si="288"/>
        <v>110.75</v>
      </c>
      <c r="Q3659" s="12" t="s">
        <v>8315</v>
      </c>
      <c r="R3659" t="s">
        <v>8316</v>
      </c>
      <c r="S3659" s="16">
        <f t="shared" si="289"/>
        <v>42499.629849537043</v>
      </c>
      <c r="T3659" s="16">
        <f t="shared" si="290"/>
        <v>42522.904166666667</v>
      </c>
      <c r="U3659" s="20">
        <f t="shared" si="29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7"/>
        <v>101</v>
      </c>
      <c r="P3660">
        <f t="shared" si="288"/>
        <v>75.5</v>
      </c>
      <c r="Q3660" s="12" t="s">
        <v>8315</v>
      </c>
      <c r="R3660" t="s">
        <v>8316</v>
      </c>
      <c r="S3660" s="16">
        <f t="shared" si="289"/>
        <v>41775.858564814815</v>
      </c>
      <c r="T3660" s="16">
        <f t="shared" si="290"/>
        <v>41822.165972222225</v>
      </c>
      <c r="U3660" s="20">
        <f t="shared" si="29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7"/>
        <v>102</v>
      </c>
      <c r="P3661">
        <f t="shared" si="288"/>
        <v>235.46</v>
      </c>
      <c r="Q3661" s="12" t="s">
        <v>8315</v>
      </c>
      <c r="R3661" t="s">
        <v>8316</v>
      </c>
      <c r="S3661" s="16">
        <f t="shared" si="289"/>
        <v>42055.277199074073</v>
      </c>
      <c r="T3661" s="16">
        <f t="shared" si="290"/>
        <v>42082.610416666663</v>
      </c>
      <c r="U3661" s="20">
        <f t="shared" si="29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7"/>
        <v>100</v>
      </c>
      <c r="P3662">
        <f t="shared" si="288"/>
        <v>11.36</v>
      </c>
      <c r="Q3662" s="12" t="s">
        <v>8315</v>
      </c>
      <c r="R3662" t="s">
        <v>8316</v>
      </c>
      <c r="S3662" s="16">
        <f t="shared" si="289"/>
        <v>41971.881076388891</v>
      </c>
      <c r="T3662" s="16">
        <f t="shared" si="290"/>
        <v>41996.881076388891</v>
      </c>
      <c r="U3662" s="20">
        <f t="shared" si="29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7"/>
        <v>111</v>
      </c>
      <c r="P3663">
        <f t="shared" si="288"/>
        <v>92.5</v>
      </c>
      <c r="Q3663" s="12" t="s">
        <v>8315</v>
      </c>
      <c r="R3663" t="s">
        <v>8316</v>
      </c>
      <c r="S3663" s="16">
        <f t="shared" si="289"/>
        <v>42447.896666666667</v>
      </c>
      <c r="T3663" s="16">
        <f t="shared" si="290"/>
        <v>42470.166666666672</v>
      </c>
      <c r="U3663" s="20">
        <f t="shared" si="29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7"/>
        <v>101</v>
      </c>
      <c r="P3664">
        <f t="shared" si="288"/>
        <v>202.85</v>
      </c>
      <c r="Q3664" s="12" t="s">
        <v>8315</v>
      </c>
      <c r="R3664" t="s">
        <v>8316</v>
      </c>
      <c r="S3664" s="16">
        <f t="shared" si="289"/>
        <v>42064.220069444447</v>
      </c>
      <c r="T3664" s="16">
        <f t="shared" si="290"/>
        <v>42094.178402777776</v>
      </c>
      <c r="U3664" s="20">
        <f t="shared" si="29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7"/>
        <v>104</v>
      </c>
      <c r="P3665">
        <f t="shared" si="288"/>
        <v>26</v>
      </c>
      <c r="Q3665" s="12" t="s">
        <v>8315</v>
      </c>
      <c r="R3665" t="s">
        <v>8316</v>
      </c>
      <c r="S3665" s="16">
        <f t="shared" si="289"/>
        <v>42665.451736111107</v>
      </c>
      <c r="T3665" s="16">
        <f t="shared" si="290"/>
        <v>42725.493402777778</v>
      </c>
      <c r="U3665" s="20">
        <f t="shared" si="29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7"/>
        <v>109</v>
      </c>
      <c r="P3666">
        <f t="shared" si="288"/>
        <v>46.05</v>
      </c>
      <c r="Q3666" s="12" t="s">
        <v>8315</v>
      </c>
      <c r="R3666" t="s">
        <v>8316</v>
      </c>
      <c r="S3666" s="16">
        <f t="shared" si="289"/>
        <v>42523.248715277776</v>
      </c>
      <c r="T3666" s="16">
        <f t="shared" si="290"/>
        <v>42537.248715277776</v>
      </c>
      <c r="U3666" s="20">
        <f t="shared" si="29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7"/>
        <v>115</v>
      </c>
      <c r="P3667">
        <f t="shared" si="288"/>
        <v>51</v>
      </c>
      <c r="Q3667" s="12" t="s">
        <v>8315</v>
      </c>
      <c r="R3667" t="s">
        <v>8316</v>
      </c>
      <c r="S3667" s="16">
        <f t="shared" si="289"/>
        <v>42294.808124999996</v>
      </c>
      <c r="T3667" s="16">
        <f t="shared" si="290"/>
        <v>42305.829166666663</v>
      </c>
      <c r="U3667" s="20">
        <f t="shared" si="29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7"/>
        <v>100</v>
      </c>
      <c r="P3668">
        <f t="shared" si="288"/>
        <v>31.58</v>
      </c>
      <c r="Q3668" s="12" t="s">
        <v>8315</v>
      </c>
      <c r="R3668" t="s">
        <v>8316</v>
      </c>
      <c r="S3668" s="16">
        <f t="shared" si="289"/>
        <v>41822.90488425926</v>
      </c>
      <c r="T3668" s="16">
        <f t="shared" si="290"/>
        <v>41844.291666666664</v>
      </c>
      <c r="U3668" s="20">
        <f t="shared" si="29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7"/>
        <v>103</v>
      </c>
      <c r="P3669">
        <f t="shared" si="288"/>
        <v>53.36</v>
      </c>
      <c r="Q3669" s="12" t="s">
        <v>8315</v>
      </c>
      <c r="R3669" t="s">
        <v>8316</v>
      </c>
      <c r="S3669" s="16">
        <f t="shared" si="289"/>
        <v>42173.970127314817</v>
      </c>
      <c r="T3669" s="16">
        <f t="shared" si="290"/>
        <v>42203.970127314817</v>
      </c>
      <c r="U3669" s="20">
        <f t="shared" si="29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7"/>
        <v>104</v>
      </c>
      <c r="P3670">
        <f t="shared" si="288"/>
        <v>36.96</v>
      </c>
      <c r="Q3670" s="12" t="s">
        <v>8315</v>
      </c>
      <c r="R3670" t="s">
        <v>8316</v>
      </c>
      <c r="S3670" s="16">
        <f t="shared" si="289"/>
        <v>42185.556157407409</v>
      </c>
      <c r="T3670" s="16">
        <f t="shared" si="290"/>
        <v>42208.772916666669</v>
      </c>
      <c r="U3670" s="20">
        <f t="shared" si="29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7"/>
        <v>138</v>
      </c>
      <c r="P3671">
        <f t="shared" si="288"/>
        <v>81.290000000000006</v>
      </c>
      <c r="Q3671" s="12" t="s">
        <v>8315</v>
      </c>
      <c r="R3671" t="s">
        <v>8316</v>
      </c>
      <c r="S3671" s="16">
        <f t="shared" si="289"/>
        <v>42136.675196759257</v>
      </c>
      <c r="T3671" s="16">
        <f t="shared" si="290"/>
        <v>42166.675196759257</v>
      </c>
      <c r="U3671" s="20">
        <f t="shared" si="29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7"/>
        <v>110</v>
      </c>
      <c r="P3672">
        <f t="shared" si="288"/>
        <v>20.079999999999998</v>
      </c>
      <c r="Q3672" s="12" t="s">
        <v>8315</v>
      </c>
      <c r="R3672" t="s">
        <v>8316</v>
      </c>
      <c r="S3672" s="16">
        <f t="shared" si="289"/>
        <v>42142.514016203699</v>
      </c>
      <c r="T3672" s="16">
        <f t="shared" si="290"/>
        <v>42155.958333333328</v>
      </c>
      <c r="U3672" s="20">
        <f t="shared" si="29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7"/>
        <v>101</v>
      </c>
      <c r="P3673">
        <f t="shared" si="288"/>
        <v>88.25</v>
      </c>
      <c r="Q3673" s="12" t="s">
        <v>8315</v>
      </c>
      <c r="R3673" t="s">
        <v>8316</v>
      </c>
      <c r="S3673" s="16">
        <f t="shared" si="289"/>
        <v>41820.62809027778</v>
      </c>
      <c r="T3673" s="16">
        <f t="shared" si="290"/>
        <v>41841.165972222225</v>
      </c>
      <c r="U3673" s="20">
        <f t="shared" si="29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7"/>
        <v>102</v>
      </c>
      <c r="P3674">
        <f t="shared" si="288"/>
        <v>53.44</v>
      </c>
      <c r="Q3674" s="12" t="s">
        <v>8315</v>
      </c>
      <c r="R3674" t="s">
        <v>8316</v>
      </c>
      <c r="S3674" s="16">
        <f t="shared" si="289"/>
        <v>41878.946574074071</v>
      </c>
      <c r="T3674" s="16">
        <f t="shared" si="290"/>
        <v>41908.946574074071</v>
      </c>
      <c r="U3674" s="20">
        <f t="shared" si="29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7"/>
        <v>114</v>
      </c>
      <c r="P3675">
        <f t="shared" si="288"/>
        <v>39.869999999999997</v>
      </c>
      <c r="Q3675" s="12" t="s">
        <v>8315</v>
      </c>
      <c r="R3675" t="s">
        <v>8316</v>
      </c>
      <c r="S3675" s="16">
        <f t="shared" si="289"/>
        <v>41914.295104166667</v>
      </c>
      <c r="T3675" s="16">
        <f t="shared" si="290"/>
        <v>41948.536111111112</v>
      </c>
      <c r="U3675" s="20">
        <f t="shared" si="29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7"/>
        <v>100</v>
      </c>
      <c r="P3676">
        <f t="shared" si="288"/>
        <v>145.16</v>
      </c>
      <c r="Q3676" s="12" t="s">
        <v>8315</v>
      </c>
      <c r="R3676" t="s">
        <v>8316</v>
      </c>
      <c r="S3676" s="16">
        <f t="shared" si="289"/>
        <v>42556.873020833329</v>
      </c>
      <c r="T3676" s="16">
        <f t="shared" si="290"/>
        <v>42616.873020833329</v>
      </c>
      <c r="U3676" s="20">
        <f t="shared" si="29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7"/>
        <v>140</v>
      </c>
      <c r="P3677">
        <f t="shared" si="288"/>
        <v>23.33</v>
      </c>
      <c r="Q3677" s="12" t="s">
        <v>8315</v>
      </c>
      <c r="R3677" t="s">
        <v>8316</v>
      </c>
      <c r="S3677" s="16">
        <f t="shared" si="289"/>
        <v>42493.597013888888</v>
      </c>
      <c r="T3677" s="16">
        <f t="shared" si="290"/>
        <v>42505.958333333328</v>
      </c>
      <c r="U3677" s="20">
        <f t="shared" si="29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7"/>
        <v>129</v>
      </c>
      <c r="P3678">
        <f t="shared" si="288"/>
        <v>64.38</v>
      </c>
      <c r="Q3678" s="12" t="s">
        <v>8315</v>
      </c>
      <c r="R3678" t="s">
        <v>8316</v>
      </c>
      <c r="S3678" s="16">
        <f t="shared" si="289"/>
        <v>41876.815787037034</v>
      </c>
      <c r="T3678" s="16">
        <f t="shared" si="290"/>
        <v>41894.815787037034</v>
      </c>
      <c r="U3678" s="20">
        <f t="shared" si="29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7"/>
        <v>103</v>
      </c>
      <c r="P3679">
        <f t="shared" si="288"/>
        <v>62.05</v>
      </c>
      <c r="Q3679" s="12" t="s">
        <v>8315</v>
      </c>
      <c r="R3679" t="s">
        <v>8316</v>
      </c>
      <c r="S3679" s="16">
        <f t="shared" si="289"/>
        <v>41802.574282407404</v>
      </c>
      <c r="T3679" s="16">
        <f t="shared" si="290"/>
        <v>41823.165972222225</v>
      </c>
      <c r="U3679" s="20">
        <f t="shared" si="29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7"/>
        <v>103</v>
      </c>
      <c r="P3680">
        <f t="shared" si="288"/>
        <v>66.13</v>
      </c>
      <c r="Q3680" s="12" t="s">
        <v>8315</v>
      </c>
      <c r="R3680" t="s">
        <v>8316</v>
      </c>
      <c r="S3680" s="16">
        <f t="shared" si="289"/>
        <v>42120.531226851846</v>
      </c>
      <c r="T3680" s="16">
        <f t="shared" si="290"/>
        <v>42155.531226851846</v>
      </c>
      <c r="U3680" s="20">
        <f t="shared" si="29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7"/>
        <v>110</v>
      </c>
      <c r="P3681">
        <f t="shared" si="288"/>
        <v>73.400000000000006</v>
      </c>
      <c r="Q3681" s="12" t="s">
        <v>8315</v>
      </c>
      <c r="R3681" t="s">
        <v>8316</v>
      </c>
      <c r="S3681" s="16">
        <f t="shared" si="289"/>
        <v>41786.761354166665</v>
      </c>
      <c r="T3681" s="16">
        <f t="shared" si="290"/>
        <v>41821.207638888889</v>
      </c>
      <c r="U3681" s="20">
        <f t="shared" si="29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ref="O3682:O3745" si="292">ROUND(E3682/D3682 * 100,0)</f>
        <v>113</v>
      </c>
      <c r="P3682">
        <f t="shared" si="288"/>
        <v>99.5</v>
      </c>
      <c r="Q3682" s="12" t="s">
        <v>8315</v>
      </c>
      <c r="R3682" t="s">
        <v>8316</v>
      </c>
      <c r="S3682" s="16">
        <f t="shared" si="289"/>
        <v>42627.454097222217</v>
      </c>
      <c r="T3682" s="16">
        <f t="shared" si="290"/>
        <v>42648.454097222217</v>
      </c>
      <c r="U3682" s="20">
        <f t="shared" si="29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2"/>
        <v>112</v>
      </c>
      <c r="P3683">
        <f t="shared" si="288"/>
        <v>62.17</v>
      </c>
      <c r="Q3683" s="12" t="s">
        <v>8315</v>
      </c>
      <c r="R3683" t="s">
        <v>8316</v>
      </c>
      <c r="S3683" s="16">
        <f t="shared" si="289"/>
        <v>42374.651504629626</v>
      </c>
      <c r="T3683" s="16">
        <f t="shared" si="290"/>
        <v>42384.651504629626</v>
      </c>
      <c r="U3683" s="20">
        <f t="shared" si="29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2"/>
        <v>139</v>
      </c>
      <c r="P3684">
        <f t="shared" si="288"/>
        <v>62.33</v>
      </c>
      <c r="Q3684" s="12" t="s">
        <v>8315</v>
      </c>
      <c r="R3684" t="s">
        <v>8316</v>
      </c>
      <c r="S3684" s="16">
        <f t="shared" si="289"/>
        <v>41772.685393518521</v>
      </c>
      <c r="T3684" s="16">
        <f t="shared" si="290"/>
        <v>41806.290972222225</v>
      </c>
      <c r="U3684" s="20">
        <f t="shared" si="29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2"/>
        <v>111</v>
      </c>
      <c r="P3685">
        <f t="shared" si="288"/>
        <v>58.79</v>
      </c>
      <c r="Q3685" s="12" t="s">
        <v>8315</v>
      </c>
      <c r="R3685" t="s">
        <v>8316</v>
      </c>
      <c r="S3685" s="16">
        <f t="shared" si="289"/>
        <v>42633.116851851853</v>
      </c>
      <c r="T3685" s="16">
        <f t="shared" si="290"/>
        <v>42663.116851851853</v>
      </c>
      <c r="U3685" s="20">
        <f t="shared" si="29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2"/>
        <v>139</v>
      </c>
      <c r="P3686">
        <f t="shared" si="288"/>
        <v>45.35</v>
      </c>
      <c r="Q3686" s="12" t="s">
        <v>8315</v>
      </c>
      <c r="R3686" t="s">
        <v>8316</v>
      </c>
      <c r="S3686" s="16">
        <f t="shared" si="289"/>
        <v>42219.180393518516</v>
      </c>
      <c r="T3686" s="16">
        <f t="shared" si="290"/>
        <v>42249.180393518516</v>
      </c>
      <c r="U3686" s="20">
        <f t="shared" si="29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2"/>
        <v>106</v>
      </c>
      <c r="P3687">
        <f t="shared" si="288"/>
        <v>41.94</v>
      </c>
      <c r="Q3687" s="12" t="s">
        <v>8315</v>
      </c>
      <c r="R3687" t="s">
        <v>8316</v>
      </c>
      <c r="S3687" s="16">
        <f t="shared" si="289"/>
        <v>41753.593275462961</v>
      </c>
      <c r="T3687" s="16">
        <f t="shared" si="290"/>
        <v>41778.875</v>
      </c>
      <c r="U3687" s="20">
        <f t="shared" si="29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2"/>
        <v>101</v>
      </c>
      <c r="P3688">
        <f t="shared" si="288"/>
        <v>59.17</v>
      </c>
      <c r="Q3688" s="12" t="s">
        <v>8315</v>
      </c>
      <c r="R3688" t="s">
        <v>8316</v>
      </c>
      <c r="S3688" s="16">
        <f t="shared" si="289"/>
        <v>42230.662731481483</v>
      </c>
      <c r="T3688" s="16">
        <f t="shared" si="290"/>
        <v>42245.165972222225</v>
      </c>
      <c r="U3688" s="20">
        <f t="shared" si="29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2"/>
        <v>100</v>
      </c>
      <c r="P3689">
        <f t="shared" si="288"/>
        <v>200.49</v>
      </c>
      <c r="Q3689" s="12" t="s">
        <v>8315</v>
      </c>
      <c r="R3689" t="s">
        <v>8316</v>
      </c>
      <c r="S3689" s="16">
        <f t="shared" si="289"/>
        <v>41787.218229166669</v>
      </c>
      <c r="T3689" s="16">
        <f t="shared" si="290"/>
        <v>41817.218229166669</v>
      </c>
      <c r="U3689" s="20">
        <f t="shared" si="29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2"/>
        <v>109</v>
      </c>
      <c r="P3690">
        <f t="shared" si="288"/>
        <v>83.97</v>
      </c>
      <c r="Q3690" s="12" t="s">
        <v>8315</v>
      </c>
      <c r="R3690" t="s">
        <v>8316</v>
      </c>
      <c r="S3690" s="16">
        <f t="shared" si="289"/>
        <v>41829.787083333329</v>
      </c>
      <c r="T3690" s="16">
        <f t="shared" si="290"/>
        <v>41859.787083333329</v>
      </c>
      <c r="U3690" s="20">
        <f t="shared" si="29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2"/>
        <v>118</v>
      </c>
      <c r="P3691">
        <f t="shared" si="288"/>
        <v>57.26</v>
      </c>
      <c r="Q3691" s="12" t="s">
        <v>8315</v>
      </c>
      <c r="R3691" t="s">
        <v>8316</v>
      </c>
      <c r="S3691" s="16">
        <f t="shared" si="289"/>
        <v>42147.826840277776</v>
      </c>
      <c r="T3691" s="16">
        <f t="shared" si="290"/>
        <v>42176.934027777781</v>
      </c>
      <c r="U3691" s="20">
        <f t="shared" si="29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2"/>
        <v>120</v>
      </c>
      <c r="P3692">
        <f t="shared" si="288"/>
        <v>58.06</v>
      </c>
      <c r="Q3692" s="12" t="s">
        <v>8315</v>
      </c>
      <c r="R3692" t="s">
        <v>8316</v>
      </c>
      <c r="S3692" s="16">
        <f t="shared" si="289"/>
        <v>41940.598182870373</v>
      </c>
      <c r="T3692" s="16">
        <f t="shared" si="290"/>
        <v>41970.639849537038</v>
      </c>
      <c r="U3692" s="20">
        <f t="shared" si="29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2"/>
        <v>128</v>
      </c>
      <c r="P3693">
        <f t="shared" si="288"/>
        <v>186.8</v>
      </c>
      <c r="Q3693" s="12" t="s">
        <v>8315</v>
      </c>
      <c r="R3693" t="s">
        <v>8316</v>
      </c>
      <c r="S3693" s="16">
        <f t="shared" si="289"/>
        <v>42020.700567129628</v>
      </c>
      <c r="T3693" s="16">
        <f t="shared" si="290"/>
        <v>42065.207638888889</v>
      </c>
      <c r="U3693" s="20">
        <f t="shared" si="29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2"/>
        <v>126</v>
      </c>
      <c r="P3694">
        <f t="shared" si="288"/>
        <v>74.12</v>
      </c>
      <c r="Q3694" s="12" t="s">
        <v>8315</v>
      </c>
      <c r="R3694" t="s">
        <v>8316</v>
      </c>
      <c r="S3694" s="16">
        <f t="shared" si="289"/>
        <v>41891.96503472222</v>
      </c>
      <c r="T3694" s="16">
        <f t="shared" si="290"/>
        <v>41901</v>
      </c>
      <c r="U3694" s="20">
        <f t="shared" si="29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2"/>
        <v>129</v>
      </c>
      <c r="P3695">
        <f t="shared" si="288"/>
        <v>30.71</v>
      </c>
      <c r="Q3695" s="12" t="s">
        <v>8315</v>
      </c>
      <c r="R3695" t="s">
        <v>8316</v>
      </c>
      <c r="S3695" s="16">
        <f t="shared" si="289"/>
        <v>42309.191307870366</v>
      </c>
      <c r="T3695" s="16">
        <f t="shared" si="290"/>
        <v>42338.9375</v>
      </c>
      <c r="U3695" s="20">
        <f t="shared" si="29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2"/>
        <v>107</v>
      </c>
      <c r="P3696">
        <f t="shared" si="288"/>
        <v>62.67</v>
      </c>
      <c r="Q3696" s="12" t="s">
        <v>8315</v>
      </c>
      <c r="R3696" t="s">
        <v>8316</v>
      </c>
      <c r="S3696" s="16">
        <f t="shared" si="289"/>
        <v>42490.133877314816</v>
      </c>
      <c r="T3696" s="16">
        <f t="shared" si="290"/>
        <v>42527.083333333328</v>
      </c>
      <c r="U3696" s="20">
        <f t="shared" si="29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2"/>
        <v>100</v>
      </c>
      <c r="P3697">
        <f t="shared" si="288"/>
        <v>121.36</v>
      </c>
      <c r="Q3697" s="12" t="s">
        <v>8315</v>
      </c>
      <c r="R3697" t="s">
        <v>8316</v>
      </c>
      <c r="S3697" s="16">
        <f t="shared" si="289"/>
        <v>41995.870486111111</v>
      </c>
      <c r="T3697" s="16">
        <f t="shared" si="290"/>
        <v>42015.870486111111</v>
      </c>
      <c r="U3697" s="20">
        <f t="shared" si="29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2"/>
        <v>155</v>
      </c>
      <c r="P3698">
        <f t="shared" si="288"/>
        <v>39.74</v>
      </c>
      <c r="Q3698" s="12" t="s">
        <v>8315</v>
      </c>
      <c r="R3698" t="s">
        <v>8316</v>
      </c>
      <c r="S3698" s="16">
        <f t="shared" si="289"/>
        <v>41988.617083333331</v>
      </c>
      <c r="T3698" s="16">
        <f t="shared" si="290"/>
        <v>42048.617083333331</v>
      </c>
      <c r="U3698" s="20">
        <f t="shared" si="29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2"/>
        <v>108</v>
      </c>
      <c r="P3699">
        <f t="shared" si="288"/>
        <v>72</v>
      </c>
      <c r="Q3699" s="12" t="s">
        <v>8315</v>
      </c>
      <c r="R3699" t="s">
        <v>8316</v>
      </c>
      <c r="S3699" s="16">
        <f t="shared" si="289"/>
        <v>42479.465833333335</v>
      </c>
      <c r="T3699" s="16">
        <f t="shared" si="290"/>
        <v>42500.465833333335</v>
      </c>
      <c r="U3699" s="20">
        <f t="shared" si="29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2"/>
        <v>111</v>
      </c>
      <c r="P3700">
        <f t="shared" si="288"/>
        <v>40.630000000000003</v>
      </c>
      <c r="Q3700" s="12" t="s">
        <v>8315</v>
      </c>
      <c r="R3700" t="s">
        <v>8316</v>
      </c>
      <c r="S3700" s="16">
        <f t="shared" si="289"/>
        <v>42401.806562500002</v>
      </c>
      <c r="T3700" s="16">
        <f t="shared" si="290"/>
        <v>42431.806562500002</v>
      </c>
      <c r="U3700" s="20">
        <f t="shared" si="29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2"/>
        <v>101</v>
      </c>
      <c r="P3701">
        <f t="shared" si="288"/>
        <v>63</v>
      </c>
      <c r="Q3701" s="12" t="s">
        <v>8315</v>
      </c>
      <c r="R3701" t="s">
        <v>8316</v>
      </c>
      <c r="S3701" s="16">
        <f t="shared" si="289"/>
        <v>41897.602037037039</v>
      </c>
      <c r="T3701" s="16">
        <f t="shared" si="290"/>
        <v>41927.602037037039</v>
      </c>
      <c r="U3701" s="20">
        <f t="shared" si="29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2"/>
        <v>121</v>
      </c>
      <c r="P3702">
        <f t="shared" si="288"/>
        <v>33.67</v>
      </c>
      <c r="Q3702" s="12" t="s">
        <v>8315</v>
      </c>
      <c r="R3702" t="s">
        <v>8316</v>
      </c>
      <c r="S3702" s="16">
        <f t="shared" si="289"/>
        <v>41882.585648148146</v>
      </c>
      <c r="T3702" s="16">
        <f t="shared" si="290"/>
        <v>41912.666666666664</v>
      </c>
      <c r="U3702" s="20">
        <f t="shared" si="29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2"/>
        <v>100</v>
      </c>
      <c r="P3703">
        <f t="shared" si="288"/>
        <v>38.590000000000003</v>
      </c>
      <c r="Q3703" s="12" t="s">
        <v>8315</v>
      </c>
      <c r="R3703" t="s">
        <v>8316</v>
      </c>
      <c r="S3703" s="16">
        <f t="shared" si="289"/>
        <v>42129.541585648149</v>
      </c>
      <c r="T3703" s="16">
        <f t="shared" si="290"/>
        <v>42159.541585648149</v>
      </c>
      <c r="U3703" s="20">
        <f t="shared" si="29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2"/>
        <v>109</v>
      </c>
      <c r="P3704">
        <f t="shared" si="288"/>
        <v>155.94999999999999</v>
      </c>
      <c r="Q3704" s="12" t="s">
        <v>8315</v>
      </c>
      <c r="R3704" t="s">
        <v>8316</v>
      </c>
      <c r="S3704" s="16">
        <f t="shared" si="289"/>
        <v>42524.53800925926</v>
      </c>
      <c r="T3704" s="16">
        <f t="shared" si="290"/>
        <v>42561.957638888889</v>
      </c>
      <c r="U3704" s="20">
        <f t="shared" si="29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2"/>
        <v>123</v>
      </c>
      <c r="P3705">
        <f t="shared" si="288"/>
        <v>43.2</v>
      </c>
      <c r="Q3705" s="12" t="s">
        <v>8315</v>
      </c>
      <c r="R3705" t="s">
        <v>8316</v>
      </c>
      <c r="S3705" s="16">
        <f t="shared" si="289"/>
        <v>42556.504490740743</v>
      </c>
      <c r="T3705" s="16">
        <f t="shared" si="290"/>
        <v>42595.290972222225</v>
      </c>
      <c r="U3705" s="20">
        <f t="shared" si="29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2"/>
        <v>136</v>
      </c>
      <c r="P3706">
        <f t="shared" si="288"/>
        <v>15.15</v>
      </c>
      <c r="Q3706" s="12" t="s">
        <v>8315</v>
      </c>
      <c r="R3706" t="s">
        <v>8316</v>
      </c>
      <c r="S3706" s="16">
        <f t="shared" si="289"/>
        <v>42461.689745370371</v>
      </c>
      <c r="T3706" s="16">
        <f t="shared" si="290"/>
        <v>42521.689745370371</v>
      </c>
      <c r="U3706" s="20">
        <f t="shared" si="29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2"/>
        <v>103</v>
      </c>
      <c r="P3707">
        <f t="shared" si="288"/>
        <v>83.57</v>
      </c>
      <c r="Q3707" s="12" t="s">
        <v>8315</v>
      </c>
      <c r="R3707" t="s">
        <v>8316</v>
      </c>
      <c r="S3707" s="16">
        <f t="shared" si="289"/>
        <v>41792.542986111112</v>
      </c>
      <c r="T3707" s="16">
        <f t="shared" si="290"/>
        <v>41813.75</v>
      </c>
      <c r="U3707" s="20">
        <f t="shared" si="29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2"/>
        <v>121</v>
      </c>
      <c r="P3708">
        <f t="shared" si="288"/>
        <v>140</v>
      </c>
      <c r="Q3708" s="12" t="s">
        <v>8315</v>
      </c>
      <c r="R3708" t="s">
        <v>8316</v>
      </c>
      <c r="S3708" s="16">
        <f t="shared" si="289"/>
        <v>41879.913761574076</v>
      </c>
      <c r="T3708" s="16">
        <f t="shared" si="290"/>
        <v>41894.913761574076</v>
      </c>
      <c r="U3708" s="20">
        <f t="shared" si="29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2"/>
        <v>186</v>
      </c>
      <c r="P3709">
        <f t="shared" si="288"/>
        <v>80.87</v>
      </c>
      <c r="Q3709" s="12" t="s">
        <v>8315</v>
      </c>
      <c r="R3709" t="s">
        <v>8316</v>
      </c>
      <c r="S3709" s="16">
        <f t="shared" si="289"/>
        <v>42552.048356481479</v>
      </c>
      <c r="T3709" s="16">
        <f t="shared" si="290"/>
        <v>42573.226388888885</v>
      </c>
      <c r="U3709" s="20">
        <f t="shared" si="29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2"/>
        <v>300</v>
      </c>
      <c r="P3710">
        <f t="shared" si="288"/>
        <v>53.85</v>
      </c>
      <c r="Q3710" s="12" t="s">
        <v>8315</v>
      </c>
      <c r="R3710" t="s">
        <v>8316</v>
      </c>
      <c r="S3710" s="16">
        <f t="shared" si="289"/>
        <v>41810.142199074071</v>
      </c>
      <c r="T3710" s="16">
        <f t="shared" si="290"/>
        <v>41824.142199074071</v>
      </c>
      <c r="U3710" s="20">
        <f t="shared" si="29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2"/>
        <v>108</v>
      </c>
      <c r="P3711">
        <f t="shared" si="288"/>
        <v>30.93</v>
      </c>
      <c r="Q3711" s="12" t="s">
        <v>8315</v>
      </c>
      <c r="R3711" t="s">
        <v>8316</v>
      </c>
      <c r="S3711" s="16">
        <f t="shared" si="289"/>
        <v>41785.707708333335</v>
      </c>
      <c r="T3711" s="16">
        <f t="shared" si="290"/>
        <v>41815.707708333335</v>
      </c>
      <c r="U3711" s="20">
        <f t="shared" si="29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2"/>
        <v>141</v>
      </c>
      <c r="P3712">
        <f t="shared" si="288"/>
        <v>67.959999999999994</v>
      </c>
      <c r="Q3712" s="12" t="s">
        <v>8315</v>
      </c>
      <c r="R3712" t="s">
        <v>8316</v>
      </c>
      <c r="S3712" s="16">
        <f t="shared" si="289"/>
        <v>42072.576249999998</v>
      </c>
      <c r="T3712" s="16">
        <f t="shared" si="290"/>
        <v>42097.576249999998</v>
      </c>
      <c r="U3712" s="20">
        <f t="shared" si="29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2"/>
        <v>114</v>
      </c>
      <c r="P3713">
        <f t="shared" si="288"/>
        <v>27.14</v>
      </c>
      <c r="Q3713" s="12" t="s">
        <v>8315</v>
      </c>
      <c r="R3713" t="s">
        <v>8316</v>
      </c>
      <c r="S3713" s="16">
        <f t="shared" si="289"/>
        <v>41779.724224537036</v>
      </c>
      <c r="T3713" s="16">
        <f t="shared" si="290"/>
        <v>41805.666666666664</v>
      </c>
      <c r="U3713" s="20">
        <f t="shared" si="29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92"/>
        <v>154</v>
      </c>
      <c r="P3714">
        <f t="shared" si="288"/>
        <v>110.87</v>
      </c>
      <c r="Q3714" s="12" t="s">
        <v>8315</v>
      </c>
      <c r="R3714" t="s">
        <v>8316</v>
      </c>
      <c r="S3714" s="16">
        <f t="shared" si="289"/>
        <v>42134.172071759262</v>
      </c>
      <c r="T3714" s="16">
        <f t="shared" si="290"/>
        <v>42155.290972222225</v>
      </c>
      <c r="U3714" s="20">
        <f t="shared" si="29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2"/>
        <v>102</v>
      </c>
      <c r="P3715">
        <f t="shared" ref="P3715:P3778" si="293">IFERROR(ROUND(E3715/L3715, 2), 0)</f>
        <v>106.84</v>
      </c>
      <c r="Q3715" s="12" t="s">
        <v>8315</v>
      </c>
      <c r="R3715" t="s">
        <v>8316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  <c r="U3715" s="20">
        <f t="shared" ref="U3715:U3778" si="296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2"/>
        <v>102</v>
      </c>
      <c r="P3716">
        <f t="shared" si="293"/>
        <v>105.52</v>
      </c>
      <c r="Q3716" s="12" t="s">
        <v>8315</v>
      </c>
      <c r="R3716" t="s">
        <v>8316</v>
      </c>
      <c r="S3716" s="16">
        <f t="shared" si="294"/>
        <v>42118.556331018524</v>
      </c>
      <c r="T3716" s="16">
        <f t="shared" si="295"/>
        <v>42150.165972222225</v>
      </c>
      <c r="U3716" s="20">
        <f t="shared" si="29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2"/>
        <v>103</v>
      </c>
      <c r="P3717">
        <f t="shared" si="293"/>
        <v>132.96</v>
      </c>
      <c r="Q3717" s="12" t="s">
        <v>8315</v>
      </c>
      <c r="R3717" t="s">
        <v>8316</v>
      </c>
      <c r="S3717" s="16">
        <f t="shared" si="294"/>
        <v>42036.995590277773</v>
      </c>
      <c r="T3717" s="16">
        <f t="shared" si="295"/>
        <v>42094.536111111112</v>
      </c>
      <c r="U3717" s="20">
        <f t="shared" si="29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2"/>
        <v>156</v>
      </c>
      <c r="P3718">
        <f t="shared" si="293"/>
        <v>51.92</v>
      </c>
      <c r="Q3718" s="12" t="s">
        <v>8315</v>
      </c>
      <c r="R3718" t="s">
        <v>8316</v>
      </c>
      <c r="S3718" s="16">
        <f t="shared" si="294"/>
        <v>42360.887835648144</v>
      </c>
      <c r="T3718" s="16">
        <f t="shared" si="295"/>
        <v>42390.887835648144</v>
      </c>
      <c r="U3718" s="20">
        <f t="shared" si="29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2"/>
        <v>101</v>
      </c>
      <c r="P3719">
        <f t="shared" si="293"/>
        <v>310</v>
      </c>
      <c r="Q3719" s="12" t="s">
        <v>8315</v>
      </c>
      <c r="R3719" t="s">
        <v>8316</v>
      </c>
      <c r="S3719" s="16">
        <f t="shared" si="294"/>
        <v>42102.866307870368</v>
      </c>
      <c r="T3719" s="16">
        <f t="shared" si="295"/>
        <v>42133.866307870368</v>
      </c>
      <c r="U3719" s="20">
        <f t="shared" si="29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2"/>
        <v>239</v>
      </c>
      <c r="P3720">
        <f t="shared" si="293"/>
        <v>26.02</v>
      </c>
      <c r="Q3720" s="12" t="s">
        <v>8315</v>
      </c>
      <c r="R3720" t="s">
        <v>8316</v>
      </c>
      <c r="S3720" s="16">
        <f t="shared" si="294"/>
        <v>42032.716145833328</v>
      </c>
      <c r="T3720" s="16">
        <f t="shared" si="295"/>
        <v>42062.716145833328</v>
      </c>
      <c r="U3720" s="20">
        <f t="shared" si="29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2"/>
        <v>210</v>
      </c>
      <c r="P3721">
        <f t="shared" si="293"/>
        <v>105</v>
      </c>
      <c r="Q3721" s="12" t="s">
        <v>8315</v>
      </c>
      <c r="R3721" t="s">
        <v>8316</v>
      </c>
      <c r="S3721" s="16">
        <f t="shared" si="294"/>
        <v>42147.729930555557</v>
      </c>
      <c r="T3721" s="16">
        <f t="shared" si="295"/>
        <v>42177.729930555557</v>
      </c>
      <c r="U3721" s="20">
        <f t="shared" si="29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2"/>
        <v>105</v>
      </c>
      <c r="P3722">
        <f t="shared" si="293"/>
        <v>86.23</v>
      </c>
      <c r="Q3722" s="12" t="s">
        <v>8315</v>
      </c>
      <c r="R3722" t="s">
        <v>8316</v>
      </c>
      <c r="S3722" s="16">
        <f t="shared" si="294"/>
        <v>42165.993125000001</v>
      </c>
      <c r="T3722" s="16">
        <f t="shared" si="295"/>
        <v>42187.993125000001</v>
      </c>
      <c r="U3722" s="20">
        <f t="shared" si="29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2"/>
        <v>101</v>
      </c>
      <c r="P3723">
        <f t="shared" si="293"/>
        <v>114.55</v>
      </c>
      <c r="Q3723" s="12" t="s">
        <v>8315</v>
      </c>
      <c r="R3723" t="s">
        <v>8316</v>
      </c>
      <c r="S3723" s="16">
        <f t="shared" si="294"/>
        <v>41927.936157407406</v>
      </c>
      <c r="T3723" s="16">
        <f t="shared" si="295"/>
        <v>41948.977824074071</v>
      </c>
      <c r="U3723" s="20">
        <f t="shared" si="29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2"/>
        <v>111</v>
      </c>
      <c r="P3724">
        <f t="shared" si="293"/>
        <v>47.66</v>
      </c>
      <c r="Q3724" s="12" t="s">
        <v>8315</v>
      </c>
      <c r="R3724" t="s">
        <v>8316</v>
      </c>
      <c r="S3724" s="16">
        <f t="shared" si="294"/>
        <v>42381.671840277777</v>
      </c>
      <c r="T3724" s="16">
        <f t="shared" si="295"/>
        <v>42411.957638888889</v>
      </c>
      <c r="U3724" s="20">
        <f t="shared" si="29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2"/>
        <v>102</v>
      </c>
      <c r="P3725">
        <f t="shared" si="293"/>
        <v>72.89</v>
      </c>
      <c r="Q3725" s="12" t="s">
        <v>8315</v>
      </c>
      <c r="R3725" t="s">
        <v>8316</v>
      </c>
      <c r="S3725" s="16">
        <f t="shared" si="294"/>
        <v>41943.753032407411</v>
      </c>
      <c r="T3725" s="16">
        <f t="shared" si="295"/>
        <v>41973.794699074075</v>
      </c>
      <c r="U3725" s="20">
        <f t="shared" si="29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2"/>
        <v>103</v>
      </c>
      <c r="P3726">
        <f t="shared" si="293"/>
        <v>49.55</v>
      </c>
      <c r="Q3726" s="12" t="s">
        <v>8315</v>
      </c>
      <c r="R3726" t="s">
        <v>8316</v>
      </c>
      <c r="S3726" s="16">
        <f t="shared" si="294"/>
        <v>42465.491435185191</v>
      </c>
      <c r="T3726" s="16">
        <f t="shared" si="295"/>
        <v>42494.958333333328</v>
      </c>
      <c r="U3726" s="20">
        <f t="shared" si="29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2"/>
        <v>127</v>
      </c>
      <c r="P3727">
        <f t="shared" si="293"/>
        <v>25.4</v>
      </c>
      <c r="Q3727" s="12" t="s">
        <v>8315</v>
      </c>
      <c r="R3727" t="s">
        <v>8316</v>
      </c>
      <c r="S3727" s="16">
        <f t="shared" si="294"/>
        <v>42401.945219907408</v>
      </c>
      <c r="T3727" s="16">
        <f t="shared" si="295"/>
        <v>42418.895833333328</v>
      </c>
      <c r="U3727" s="20">
        <f t="shared" si="29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2"/>
        <v>339</v>
      </c>
      <c r="P3728">
        <f t="shared" si="293"/>
        <v>62.59</v>
      </c>
      <c r="Q3728" s="12" t="s">
        <v>8315</v>
      </c>
      <c r="R3728" t="s">
        <v>8316</v>
      </c>
      <c r="S3728" s="16">
        <f t="shared" si="294"/>
        <v>42462.140868055561</v>
      </c>
      <c r="T3728" s="16">
        <f t="shared" si="295"/>
        <v>42489.875</v>
      </c>
      <c r="U3728" s="20">
        <f t="shared" si="29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2"/>
        <v>101</v>
      </c>
      <c r="P3729">
        <f t="shared" si="293"/>
        <v>61.06</v>
      </c>
      <c r="Q3729" s="12" t="s">
        <v>8315</v>
      </c>
      <c r="R3729" t="s">
        <v>8316</v>
      </c>
      <c r="S3729" s="16">
        <f t="shared" si="294"/>
        <v>42632.348310185189</v>
      </c>
      <c r="T3729" s="16">
        <f t="shared" si="295"/>
        <v>42663.204861111109</v>
      </c>
      <c r="U3729" s="20">
        <f t="shared" si="29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2"/>
        <v>9</v>
      </c>
      <c r="P3730">
        <f t="shared" si="293"/>
        <v>60.06</v>
      </c>
      <c r="Q3730" s="12" t="s">
        <v>8315</v>
      </c>
      <c r="R3730" t="s">
        <v>8316</v>
      </c>
      <c r="S3730" s="16">
        <f t="shared" si="294"/>
        <v>42205.171018518522</v>
      </c>
      <c r="T3730" s="16">
        <f t="shared" si="295"/>
        <v>42235.171018518522</v>
      </c>
      <c r="U3730" s="20">
        <f t="shared" si="29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2"/>
        <v>7</v>
      </c>
      <c r="P3731">
        <f t="shared" si="293"/>
        <v>72.400000000000006</v>
      </c>
      <c r="Q3731" s="12" t="s">
        <v>8315</v>
      </c>
      <c r="R3731" t="s">
        <v>8316</v>
      </c>
      <c r="S3731" s="16">
        <f t="shared" si="294"/>
        <v>42041.205000000002</v>
      </c>
      <c r="T3731" s="16">
        <f t="shared" si="295"/>
        <v>42086.16333333333</v>
      </c>
      <c r="U3731" s="20">
        <f t="shared" si="29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2"/>
        <v>10</v>
      </c>
      <c r="P3732">
        <f t="shared" si="293"/>
        <v>100</v>
      </c>
      <c r="Q3732" s="12" t="s">
        <v>8315</v>
      </c>
      <c r="R3732" t="s">
        <v>8316</v>
      </c>
      <c r="S3732" s="16">
        <f t="shared" si="294"/>
        <v>42203.677766203706</v>
      </c>
      <c r="T3732" s="16">
        <f t="shared" si="295"/>
        <v>42233.677766203706</v>
      </c>
      <c r="U3732" s="20">
        <f t="shared" si="29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2"/>
        <v>11</v>
      </c>
      <c r="P3733">
        <f t="shared" si="293"/>
        <v>51.67</v>
      </c>
      <c r="Q3733" s="12" t="s">
        <v>8315</v>
      </c>
      <c r="R3733" t="s">
        <v>8316</v>
      </c>
      <c r="S3733" s="16">
        <f t="shared" si="294"/>
        <v>41983.752847222218</v>
      </c>
      <c r="T3733" s="16">
        <f t="shared" si="295"/>
        <v>42014.140972222223</v>
      </c>
      <c r="U3733" s="20">
        <f t="shared" si="29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2"/>
        <v>15</v>
      </c>
      <c r="P3734">
        <f t="shared" si="293"/>
        <v>32.75</v>
      </c>
      <c r="Q3734" s="12" t="s">
        <v>8315</v>
      </c>
      <c r="R3734" t="s">
        <v>8316</v>
      </c>
      <c r="S3734" s="16">
        <f t="shared" si="294"/>
        <v>41968.677465277782</v>
      </c>
      <c r="T3734" s="16">
        <f t="shared" si="295"/>
        <v>42028.5</v>
      </c>
      <c r="U3734" s="20">
        <f t="shared" si="29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2"/>
        <v>0</v>
      </c>
      <c r="P3735">
        <f t="shared" si="293"/>
        <v>0</v>
      </c>
      <c r="Q3735" s="12" t="s">
        <v>8315</v>
      </c>
      <c r="R3735" t="s">
        <v>8316</v>
      </c>
      <c r="S3735" s="16">
        <f t="shared" si="294"/>
        <v>42103.024398148147</v>
      </c>
      <c r="T3735" s="16">
        <f t="shared" si="295"/>
        <v>42112.9375</v>
      </c>
      <c r="U3735" s="20">
        <f t="shared" si="29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2"/>
        <v>28</v>
      </c>
      <c r="P3736">
        <f t="shared" si="293"/>
        <v>61</v>
      </c>
      <c r="Q3736" s="12" t="s">
        <v>8315</v>
      </c>
      <c r="R3736" t="s">
        <v>8316</v>
      </c>
      <c r="S3736" s="16">
        <f t="shared" si="294"/>
        <v>42089.901574074072</v>
      </c>
      <c r="T3736" s="16">
        <f t="shared" si="295"/>
        <v>42149.901574074072</v>
      </c>
      <c r="U3736" s="20">
        <f t="shared" si="29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2"/>
        <v>13</v>
      </c>
      <c r="P3737">
        <f t="shared" si="293"/>
        <v>10</v>
      </c>
      <c r="Q3737" s="12" t="s">
        <v>8315</v>
      </c>
      <c r="R3737" t="s">
        <v>8316</v>
      </c>
      <c r="S3737" s="16">
        <f t="shared" si="294"/>
        <v>42122.693159722221</v>
      </c>
      <c r="T3737" s="16">
        <f t="shared" si="295"/>
        <v>42152.693159722221</v>
      </c>
      <c r="U3737" s="20">
        <f t="shared" si="29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2"/>
        <v>1</v>
      </c>
      <c r="P3738">
        <f t="shared" si="293"/>
        <v>10</v>
      </c>
      <c r="Q3738" s="12" t="s">
        <v>8315</v>
      </c>
      <c r="R3738" t="s">
        <v>8316</v>
      </c>
      <c r="S3738" s="16">
        <f t="shared" si="294"/>
        <v>42048.711724537032</v>
      </c>
      <c r="T3738" s="16">
        <f t="shared" si="295"/>
        <v>42086.75</v>
      </c>
      <c r="U3738" s="20">
        <f t="shared" si="29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2"/>
        <v>21</v>
      </c>
      <c r="P3739">
        <f t="shared" si="293"/>
        <v>37.5</v>
      </c>
      <c r="Q3739" s="12" t="s">
        <v>8315</v>
      </c>
      <c r="R3739" t="s">
        <v>8316</v>
      </c>
      <c r="S3739" s="16">
        <f t="shared" si="294"/>
        <v>42297.691006944442</v>
      </c>
      <c r="T3739" s="16">
        <f t="shared" si="295"/>
        <v>42320.290972222225</v>
      </c>
      <c r="U3739" s="20">
        <f t="shared" si="29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2"/>
        <v>18</v>
      </c>
      <c r="P3740">
        <f t="shared" si="293"/>
        <v>45</v>
      </c>
      <c r="Q3740" s="12" t="s">
        <v>8315</v>
      </c>
      <c r="R3740" t="s">
        <v>8316</v>
      </c>
      <c r="S3740" s="16">
        <f t="shared" si="294"/>
        <v>41813.938715277778</v>
      </c>
      <c r="T3740" s="16">
        <f t="shared" si="295"/>
        <v>41835.916666666664</v>
      </c>
      <c r="U3740" s="20">
        <f t="shared" si="29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2"/>
        <v>20</v>
      </c>
      <c r="P3741">
        <f t="shared" si="293"/>
        <v>100.63</v>
      </c>
      <c r="Q3741" s="12" t="s">
        <v>8315</v>
      </c>
      <c r="R3741" t="s">
        <v>8316</v>
      </c>
      <c r="S3741" s="16">
        <f t="shared" si="294"/>
        <v>42548.449861111112</v>
      </c>
      <c r="T3741" s="16">
        <f t="shared" si="295"/>
        <v>42568.449861111112</v>
      </c>
      <c r="U3741" s="20">
        <f t="shared" si="29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2"/>
        <v>18</v>
      </c>
      <c r="P3742">
        <f t="shared" si="293"/>
        <v>25.57</v>
      </c>
      <c r="Q3742" s="12" t="s">
        <v>8315</v>
      </c>
      <c r="R3742" t="s">
        <v>8316</v>
      </c>
      <c r="S3742" s="16">
        <f t="shared" si="294"/>
        <v>41833.089756944442</v>
      </c>
      <c r="T3742" s="16">
        <f t="shared" si="295"/>
        <v>41863.079143518517</v>
      </c>
      <c r="U3742" s="20">
        <f t="shared" si="29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2"/>
        <v>0</v>
      </c>
      <c r="P3743">
        <f t="shared" si="293"/>
        <v>0</v>
      </c>
      <c r="Q3743" s="12" t="s">
        <v>8315</v>
      </c>
      <c r="R3743" t="s">
        <v>8316</v>
      </c>
      <c r="S3743" s="16">
        <f t="shared" si="294"/>
        <v>42325.920717592591</v>
      </c>
      <c r="T3743" s="16">
        <f t="shared" si="295"/>
        <v>42355.920717592591</v>
      </c>
      <c r="U3743" s="20">
        <f t="shared" si="29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2"/>
        <v>2</v>
      </c>
      <c r="P3744">
        <f t="shared" si="293"/>
        <v>25</v>
      </c>
      <c r="Q3744" s="12" t="s">
        <v>8315</v>
      </c>
      <c r="R3744" t="s">
        <v>8316</v>
      </c>
      <c r="S3744" s="16">
        <f t="shared" si="294"/>
        <v>41858.214629629627</v>
      </c>
      <c r="T3744" s="16">
        <f t="shared" si="295"/>
        <v>41888.214629629627</v>
      </c>
      <c r="U3744" s="20">
        <f t="shared" si="29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2"/>
        <v>0</v>
      </c>
      <c r="P3745">
        <f t="shared" si="293"/>
        <v>0</v>
      </c>
      <c r="Q3745" s="12" t="s">
        <v>8315</v>
      </c>
      <c r="R3745" t="s">
        <v>8316</v>
      </c>
      <c r="S3745" s="16">
        <f t="shared" si="294"/>
        <v>41793.710231481484</v>
      </c>
      <c r="T3745" s="16">
        <f t="shared" si="295"/>
        <v>41823.710231481484</v>
      </c>
      <c r="U3745" s="20">
        <f t="shared" si="29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ref="O3746:O3809" si="297">ROUND(E3746/D3746 * 100,0)</f>
        <v>0</v>
      </c>
      <c r="P3746">
        <f t="shared" si="293"/>
        <v>0</v>
      </c>
      <c r="Q3746" s="12" t="s">
        <v>8315</v>
      </c>
      <c r="R3746" t="s">
        <v>8316</v>
      </c>
      <c r="S3746" s="16">
        <f t="shared" si="294"/>
        <v>41793.814259259263</v>
      </c>
      <c r="T3746" s="16">
        <f t="shared" si="295"/>
        <v>41825.165972222225</v>
      </c>
      <c r="U3746" s="20">
        <f t="shared" si="29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7"/>
        <v>10</v>
      </c>
      <c r="P3747">
        <f t="shared" si="293"/>
        <v>10</v>
      </c>
      <c r="Q3747" s="12" t="s">
        <v>8315</v>
      </c>
      <c r="R3747" t="s">
        <v>8316</v>
      </c>
      <c r="S3747" s="16">
        <f t="shared" si="294"/>
        <v>41831.697939814818</v>
      </c>
      <c r="T3747" s="16">
        <f t="shared" si="295"/>
        <v>41861.697939814818</v>
      </c>
      <c r="U3747" s="20">
        <f t="shared" si="29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7"/>
        <v>2</v>
      </c>
      <c r="P3748">
        <f t="shared" si="293"/>
        <v>202</v>
      </c>
      <c r="Q3748" s="12" t="s">
        <v>8315</v>
      </c>
      <c r="R3748" t="s">
        <v>8316</v>
      </c>
      <c r="S3748" s="16">
        <f t="shared" si="294"/>
        <v>42621.389340277776</v>
      </c>
      <c r="T3748" s="16">
        <f t="shared" si="295"/>
        <v>42651.389340277776</v>
      </c>
      <c r="U3748" s="20">
        <f t="shared" si="29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7"/>
        <v>1</v>
      </c>
      <c r="P3749">
        <f t="shared" si="293"/>
        <v>25</v>
      </c>
      <c r="Q3749" s="12" t="s">
        <v>8315</v>
      </c>
      <c r="R3749" t="s">
        <v>8316</v>
      </c>
      <c r="S3749" s="16">
        <f t="shared" si="294"/>
        <v>42164.299722222218</v>
      </c>
      <c r="T3749" s="16">
        <f t="shared" si="295"/>
        <v>42190.957638888889</v>
      </c>
      <c r="U3749" s="20">
        <f t="shared" si="29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7"/>
        <v>104</v>
      </c>
      <c r="P3750">
        <f t="shared" si="293"/>
        <v>99.54</v>
      </c>
      <c r="Q3750" s="12" t="s">
        <v>8315</v>
      </c>
      <c r="R3750" t="s">
        <v>8357</v>
      </c>
      <c r="S3750" s="16">
        <f t="shared" si="294"/>
        <v>42395.706435185188</v>
      </c>
      <c r="T3750" s="16">
        <f t="shared" si="295"/>
        <v>42416.249305555553</v>
      </c>
      <c r="U3750" s="20">
        <f t="shared" si="29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7"/>
        <v>105</v>
      </c>
      <c r="P3751">
        <f t="shared" si="293"/>
        <v>75</v>
      </c>
      <c r="Q3751" s="12" t="s">
        <v>8315</v>
      </c>
      <c r="R3751" t="s">
        <v>8357</v>
      </c>
      <c r="S3751" s="16">
        <f t="shared" si="294"/>
        <v>42458.127175925925</v>
      </c>
      <c r="T3751" s="16">
        <f t="shared" si="295"/>
        <v>42489.165972222225</v>
      </c>
      <c r="U3751" s="20">
        <f t="shared" si="29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7"/>
        <v>100</v>
      </c>
      <c r="P3752">
        <f t="shared" si="293"/>
        <v>215.25</v>
      </c>
      <c r="Q3752" s="12" t="s">
        <v>8315</v>
      </c>
      <c r="R3752" t="s">
        <v>8357</v>
      </c>
      <c r="S3752" s="16">
        <f t="shared" si="294"/>
        <v>42016.981574074074</v>
      </c>
      <c r="T3752" s="16">
        <f t="shared" si="295"/>
        <v>42045.332638888889</v>
      </c>
      <c r="U3752" s="20">
        <f t="shared" si="29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7"/>
        <v>133</v>
      </c>
      <c r="P3753">
        <f t="shared" si="293"/>
        <v>120.55</v>
      </c>
      <c r="Q3753" s="12" t="s">
        <v>8315</v>
      </c>
      <c r="R3753" t="s">
        <v>8357</v>
      </c>
      <c r="S3753" s="16">
        <f t="shared" si="294"/>
        <v>42403.035567129627</v>
      </c>
      <c r="T3753" s="16">
        <f t="shared" si="295"/>
        <v>42462.993900462956</v>
      </c>
      <c r="U3753" s="20">
        <f t="shared" si="29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7"/>
        <v>113</v>
      </c>
      <c r="P3754">
        <f t="shared" si="293"/>
        <v>37.67</v>
      </c>
      <c r="Q3754" s="12" t="s">
        <v>8315</v>
      </c>
      <c r="R3754" t="s">
        <v>8357</v>
      </c>
      <c r="S3754" s="16">
        <f t="shared" si="294"/>
        <v>42619.802488425921</v>
      </c>
      <c r="T3754" s="16">
        <f t="shared" si="295"/>
        <v>42659.875</v>
      </c>
      <c r="U3754" s="20">
        <f t="shared" si="29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7"/>
        <v>103</v>
      </c>
      <c r="P3755">
        <f t="shared" si="293"/>
        <v>172.23</v>
      </c>
      <c r="Q3755" s="12" t="s">
        <v>8315</v>
      </c>
      <c r="R3755" t="s">
        <v>8357</v>
      </c>
      <c r="S3755" s="16">
        <f t="shared" si="294"/>
        <v>42128.824074074073</v>
      </c>
      <c r="T3755" s="16">
        <f t="shared" si="295"/>
        <v>42158</v>
      </c>
      <c r="U3755" s="20">
        <f t="shared" si="29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7"/>
        <v>120</v>
      </c>
      <c r="P3756">
        <f t="shared" si="293"/>
        <v>111.11</v>
      </c>
      <c r="Q3756" s="12" t="s">
        <v>8315</v>
      </c>
      <c r="R3756" t="s">
        <v>8357</v>
      </c>
      <c r="S3756" s="16">
        <f t="shared" si="294"/>
        <v>41808.881215277775</v>
      </c>
      <c r="T3756" s="16">
        <f t="shared" si="295"/>
        <v>41846.207638888889</v>
      </c>
      <c r="U3756" s="20">
        <f t="shared" si="29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7"/>
        <v>130</v>
      </c>
      <c r="P3757">
        <f t="shared" si="293"/>
        <v>25.46</v>
      </c>
      <c r="Q3757" s="12" t="s">
        <v>8315</v>
      </c>
      <c r="R3757" t="s">
        <v>8357</v>
      </c>
      <c r="S3757" s="16">
        <f t="shared" si="294"/>
        <v>42445.866979166662</v>
      </c>
      <c r="T3757" s="16">
        <f t="shared" si="295"/>
        <v>42475.866979166662</v>
      </c>
      <c r="U3757" s="20">
        <f t="shared" si="29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7"/>
        <v>101</v>
      </c>
      <c r="P3758">
        <f t="shared" si="293"/>
        <v>267.64999999999998</v>
      </c>
      <c r="Q3758" s="12" t="s">
        <v>8315</v>
      </c>
      <c r="R3758" t="s">
        <v>8357</v>
      </c>
      <c r="S3758" s="16">
        <f t="shared" si="294"/>
        <v>41771.814791666664</v>
      </c>
      <c r="T3758" s="16">
        <f t="shared" si="295"/>
        <v>41801.814791666664</v>
      </c>
      <c r="U3758" s="20">
        <f t="shared" si="29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7"/>
        <v>109</v>
      </c>
      <c r="P3759">
        <f t="shared" si="293"/>
        <v>75.959999999999994</v>
      </c>
      <c r="Q3759" s="12" t="s">
        <v>8315</v>
      </c>
      <c r="R3759" t="s">
        <v>8357</v>
      </c>
      <c r="S3759" s="16">
        <f t="shared" si="294"/>
        <v>41954.850868055553</v>
      </c>
      <c r="T3759" s="16">
        <f t="shared" si="295"/>
        <v>41974.850868055553</v>
      </c>
      <c r="U3759" s="20">
        <f t="shared" si="29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7"/>
        <v>102</v>
      </c>
      <c r="P3760">
        <f t="shared" si="293"/>
        <v>59.04</v>
      </c>
      <c r="Q3760" s="12" t="s">
        <v>8315</v>
      </c>
      <c r="R3760" t="s">
        <v>8357</v>
      </c>
      <c r="S3760" s="16">
        <f t="shared" si="294"/>
        <v>41747.471504629626</v>
      </c>
      <c r="T3760" s="16">
        <f t="shared" si="295"/>
        <v>41778.208333333336</v>
      </c>
      <c r="U3760" s="20">
        <f t="shared" si="29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7"/>
        <v>110</v>
      </c>
      <c r="P3761">
        <f t="shared" si="293"/>
        <v>50.11</v>
      </c>
      <c r="Q3761" s="12" t="s">
        <v>8315</v>
      </c>
      <c r="R3761" t="s">
        <v>8357</v>
      </c>
      <c r="S3761" s="16">
        <f t="shared" si="294"/>
        <v>42182.108252314814</v>
      </c>
      <c r="T3761" s="16">
        <f t="shared" si="295"/>
        <v>42242.108252314814</v>
      </c>
      <c r="U3761" s="20">
        <f t="shared" si="29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7"/>
        <v>101</v>
      </c>
      <c r="P3762">
        <f t="shared" si="293"/>
        <v>55.5</v>
      </c>
      <c r="Q3762" s="12" t="s">
        <v>8315</v>
      </c>
      <c r="R3762" t="s">
        <v>8357</v>
      </c>
      <c r="S3762" s="16">
        <f t="shared" si="294"/>
        <v>41739.525300925925</v>
      </c>
      <c r="T3762" s="16">
        <f t="shared" si="295"/>
        <v>41764.525300925925</v>
      </c>
      <c r="U3762" s="20">
        <f t="shared" si="29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7"/>
        <v>100</v>
      </c>
      <c r="P3763">
        <f t="shared" si="293"/>
        <v>166.67</v>
      </c>
      <c r="Q3763" s="12" t="s">
        <v>8315</v>
      </c>
      <c r="R3763" t="s">
        <v>8357</v>
      </c>
      <c r="S3763" s="16">
        <f t="shared" si="294"/>
        <v>42173.466863425929</v>
      </c>
      <c r="T3763" s="16">
        <f t="shared" si="295"/>
        <v>42226.958333333328</v>
      </c>
      <c r="U3763" s="20">
        <f t="shared" si="29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7"/>
        <v>106</v>
      </c>
      <c r="P3764">
        <f t="shared" si="293"/>
        <v>47.43</v>
      </c>
      <c r="Q3764" s="12" t="s">
        <v>8315</v>
      </c>
      <c r="R3764" t="s">
        <v>8357</v>
      </c>
      <c r="S3764" s="16">
        <f t="shared" si="294"/>
        <v>42193.813530092593</v>
      </c>
      <c r="T3764" s="16">
        <f t="shared" si="295"/>
        <v>42218.813530092593</v>
      </c>
      <c r="U3764" s="20">
        <f t="shared" si="29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7"/>
        <v>100</v>
      </c>
      <c r="P3765">
        <f t="shared" si="293"/>
        <v>64.94</v>
      </c>
      <c r="Q3765" s="12" t="s">
        <v>8315</v>
      </c>
      <c r="R3765" t="s">
        <v>8357</v>
      </c>
      <c r="S3765" s="16">
        <f t="shared" si="294"/>
        <v>42065.750300925924</v>
      </c>
      <c r="T3765" s="16">
        <f t="shared" si="295"/>
        <v>42095.708634259259</v>
      </c>
      <c r="U3765" s="20">
        <f t="shared" si="29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7"/>
        <v>100</v>
      </c>
      <c r="P3766">
        <f t="shared" si="293"/>
        <v>55.56</v>
      </c>
      <c r="Q3766" s="12" t="s">
        <v>8315</v>
      </c>
      <c r="R3766" t="s">
        <v>8357</v>
      </c>
      <c r="S3766" s="16">
        <f t="shared" si="294"/>
        <v>42499.842962962968</v>
      </c>
      <c r="T3766" s="16">
        <f t="shared" si="295"/>
        <v>42519.024999999994</v>
      </c>
      <c r="U3766" s="20">
        <f t="shared" si="29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7"/>
        <v>113</v>
      </c>
      <c r="P3767">
        <f t="shared" si="293"/>
        <v>74.22</v>
      </c>
      <c r="Q3767" s="12" t="s">
        <v>8315</v>
      </c>
      <c r="R3767" t="s">
        <v>8357</v>
      </c>
      <c r="S3767" s="16">
        <f t="shared" si="294"/>
        <v>41820.776412037041</v>
      </c>
      <c r="T3767" s="16">
        <f t="shared" si="295"/>
        <v>41850.776412037041</v>
      </c>
      <c r="U3767" s="20">
        <f t="shared" si="29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7"/>
        <v>103</v>
      </c>
      <c r="P3768">
        <f t="shared" si="293"/>
        <v>106.93</v>
      </c>
      <c r="Q3768" s="12" t="s">
        <v>8315</v>
      </c>
      <c r="R3768" t="s">
        <v>8357</v>
      </c>
      <c r="S3768" s="16">
        <f t="shared" si="294"/>
        <v>41788.167187500003</v>
      </c>
      <c r="T3768" s="16">
        <f t="shared" si="295"/>
        <v>41823.167187500003</v>
      </c>
      <c r="U3768" s="20">
        <f t="shared" si="29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7"/>
        <v>117</v>
      </c>
      <c r="P3769">
        <f t="shared" si="293"/>
        <v>41.7</v>
      </c>
      <c r="Q3769" s="12" t="s">
        <v>8315</v>
      </c>
      <c r="R3769" t="s">
        <v>8357</v>
      </c>
      <c r="S3769" s="16">
        <f t="shared" si="294"/>
        <v>42050.019641203704</v>
      </c>
      <c r="T3769" s="16">
        <f t="shared" si="295"/>
        <v>42064.207638888889</v>
      </c>
      <c r="U3769" s="20">
        <f t="shared" si="29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7"/>
        <v>108</v>
      </c>
      <c r="P3770">
        <f t="shared" si="293"/>
        <v>74.239999999999995</v>
      </c>
      <c r="Q3770" s="12" t="s">
        <v>8315</v>
      </c>
      <c r="R3770" t="s">
        <v>8357</v>
      </c>
      <c r="S3770" s="16">
        <f t="shared" si="294"/>
        <v>41772.727893518517</v>
      </c>
      <c r="T3770" s="16">
        <f t="shared" si="295"/>
        <v>41802.727893518517</v>
      </c>
      <c r="U3770" s="20">
        <f t="shared" si="29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7"/>
        <v>100</v>
      </c>
      <c r="P3771">
        <f t="shared" si="293"/>
        <v>73.33</v>
      </c>
      <c r="Q3771" s="12" t="s">
        <v>8315</v>
      </c>
      <c r="R3771" t="s">
        <v>8357</v>
      </c>
      <c r="S3771" s="16">
        <f t="shared" si="294"/>
        <v>42445.598136574074</v>
      </c>
      <c r="T3771" s="16">
        <f t="shared" si="295"/>
        <v>42475.598136574074</v>
      </c>
      <c r="U3771" s="20">
        <f t="shared" si="29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7"/>
        <v>100</v>
      </c>
      <c r="P3772">
        <f t="shared" si="293"/>
        <v>100</v>
      </c>
      <c r="Q3772" s="12" t="s">
        <v>8315</v>
      </c>
      <c r="R3772" t="s">
        <v>8357</v>
      </c>
      <c r="S3772" s="16">
        <f t="shared" si="294"/>
        <v>42138.930671296301</v>
      </c>
      <c r="T3772" s="16">
        <f t="shared" si="295"/>
        <v>42168.930671296301</v>
      </c>
      <c r="U3772" s="20">
        <f t="shared" si="29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7"/>
        <v>146</v>
      </c>
      <c r="P3773">
        <f t="shared" si="293"/>
        <v>38.42</v>
      </c>
      <c r="Q3773" s="12" t="s">
        <v>8315</v>
      </c>
      <c r="R3773" t="s">
        <v>8357</v>
      </c>
      <c r="S3773" s="16">
        <f t="shared" si="294"/>
        <v>42493.857083333336</v>
      </c>
      <c r="T3773" s="16">
        <f t="shared" si="295"/>
        <v>42508</v>
      </c>
      <c r="U3773" s="20">
        <f t="shared" si="29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7"/>
        <v>110</v>
      </c>
      <c r="P3774">
        <f t="shared" si="293"/>
        <v>166.97</v>
      </c>
      <c r="Q3774" s="12" t="s">
        <v>8315</v>
      </c>
      <c r="R3774" t="s">
        <v>8357</v>
      </c>
      <c r="S3774" s="16">
        <f t="shared" si="294"/>
        <v>42682.616967592592</v>
      </c>
      <c r="T3774" s="16">
        <f t="shared" si="295"/>
        <v>42703.25</v>
      </c>
      <c r="U3774" s="20">
        <f t="shared" si="29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7"/>
        <v>108</v>
      </c>
      <c r="P3775">
        <f t="shared" si="293"/>
        <v>94.91</v>
      </c>
      <c r="Q3775" s="12" t="s">
        <v>8315</v>
      </c>
      <c r="R3775" t="s">
        <v>8357</v>
      </c>
      <c r="S3775" s="16">
        <f t="shared" si="294"/>
        <v>42656.005173611105</v>
      </c>
      <c r="T3775" s="16">
        <f t="shared" si="295"/>
        <v>42689.088888888888</v>
      </c>
      <c r="U3775" s="20">
        <f t="shared" si="29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7"/>
        <v>100</v>
      </c>
      <c r="P3776">
        <f t="shared" si="293"/>
        <v>100</v>
      </c>
      <c r="Q3776" s="12" t="s">
        <v>8315</v>
      </c>
      <c r="R3776" t="s">
        <v>8357</v>
      </c>
      <c r="S3776" s="16">
        <f t="shared" si="294"/>
        <v>42087.792303240742</v>
      </c>
      <c r="T3776" s="16">
        <f t="shared" si="295"/>
        <v>42103.792303240742</v>
      </c>
      <c r="U3776" s="20">
        <f t="shared" si="29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7"/>
        <v>100</v>
      </c>
      <c r="P3777">
        <f t="shared" si="293"/>
        <v>143.21</v>
      </c>
      <c r="Q3777" s="12" t="s">
        <v>8315</v>
      </c>
      <c r="R3777" t="s">
        <v>8357</v>
      </c>
      <c r="S3777" s="16">
        <f t="shared" si="294"/>
        <v>42075.942627314813</v>
      </c>
      <c r="T3777" s="16">
        <f t="shared" si="295"/>
        <v>42103.166666666672</v>
      </c>
      <c r="U3777" s="20">
        <f t="shared" si="29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7"/>
        <v>107</v>
      </c>
      <c r="P3778">
        <f t="shared" si="293"/>
        <v>90.82</v>
      </c>
      <c r="Q3778" s="12" t="s">
        <v>8315</v>
      </c>
      <c r="R3778" t="s">
        <v>8357</v>
      </c>
      <c r="S3778" s="16">
        <f t="shared" si="294"/>
        <v>41814.367800925924</v>
      </c>
      <c r="T3778" s="16">
        <f t="shared" si="295"/>
        <v>41852.041666666664</v>
      </c>
      <c r="U3778" s="20">
        <f t="shared" si="296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7"/>
        <v>143</v>
      </c>
      <c r="P3779">
        <f t="shared" ref="P3779:P3842" si="298">IFERROR(ROUND(E3779/L3779, 2), 0)</f>
        <v>48.54</v>
      </c>
      <c r="Q3779" s="12" t="s">
        <v>8315</v>
      </c>
      <c r="R3779" t="s">
        <v>8357</v>
      </c>
      <c r="S3779" s="16">
        <f t="shared" ref="S3779:S3842" si="299">(((J3779/60)/60)/24)+DATE(1970,1,1)</f>
        <v>41887.111354166671</v>
      </c>
      <c r="T3779" s="16">
        <f t="shared" ref="T3779:T3842" si="300">(((I3779/60)/60)/24)+DATE(1970,1,1)</f>
        <v>41909.166666666664</v>
      </c>
      <c r="U3779" s="20">
        <f t="shared" ref="U3779:U3842" si="301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7"/>
        <v>105</v>
      </c>
      <c r="P3780">
        <f t="shared" si="298"/>
        <v>70.03</v>
      </c>
      <c r="Q3780" s="12" t="s">
        <v>8315</v>
      </c>
      <c r="R3780" t="s">
        <v>8357</v>
      </c>
      <c r="S3780" s="16">
        <f t="shared" si="299"/>
        <v>41989.819212962961</v>
      </c>
      <c r="T3780" s="16">
        <f t="shared" si="300"/>
        <v>42049.819212962961</v>
      </c>
      <c r="U3780" s="20">
        <f t="shared" si="301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7"/>
        <v>104</v>
      </c>
      <c r="P3781">
        <f t="shared" si="298"/>
        <v>135.63</v>
      </c>
      <c r="Q3781" s="12" t="s">
        <v>8315</v>
      </c>
      <c r="R3781" t="s">
        <v>8357</v>
      </c>
      <c r="S3781" s="16">
        <f t="shared" si="299"/>
        <v>42425.735416666663</v>
      </c>
      <c r="T3781" s="16">
        <f t="shared" si="300"/>
        <v>42455.693750000006</v>
      </c>
      <c r="U3781" s="20">
        <f t="shared" si="301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7"/>
        <v>120</v>
      </c>
      <c r="P3782">
        <f t="shared" si="298"/>
        <v>100</v>
      </c>
      <c r="Q3782" s="12" t="s">
        <v>8315</v>
      </c>
      <c r="R3782" t="s">
        <v>8357</v>
      </c>
      <c r="S3782" s="16">
        <f t="shared" si="299"/>
        <v>42166.219733796301</v>
      </c>
      <c r="T3782" s="16">
        <f t="shared" si="300"/>
        <v>42198.837499999994</v>
      </c>
      <c r="U3782" s="20">
        <f t="shared" si="301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7"/>
        <v>110</v>
      </c>
      <c r="P3783">
        <f t="shared" si="298"/>
        <v>94.9</v>
      </c>
      <c r="Q3783" s="12" t="s">
        <v>8315</v>
      </c>
      <c r="R3783" t="s">
        <v>8357</v>
      </c>
      <c r="S3783" s="16">
        <f t="shared" si="299"/>
        <v>41865.882928240739</v>
      </c>
      <c r="T3783" s="16">
        <f t="shared" si="300"/>
        <v>41890.882928240739</v>
      </c>
      <c r="U3783" s="20">
        <f t="shared" si="301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7"/>
        <v>102</v>
      </c>
      <c r="P3784">
        <f t="shared" si="298"/>
        <v>75.37</v>
      </c>
      <c r="Q3784" s="12" t="s">
        <v>8315</v>
      </c>
      <c r="R3784" t="s">
        <v>8357</v>
      </c>
      <c r="S3784" s="16">
        <f t="shared" si="299"/>
        <v>42546.862233796302</v>
      </c>
      <c r="T3784" s="16">
        <f t="shared" si="300"/>
        <v>42575.958333333328</v>
      </c>
      <c r="U3784" s="20">
        <f t="shared" si="301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7"/>
        <v>129</v>
      </c>
      <c r="P3785">
        <f t="shared" si="298"/>
        <v>64.459999999999994</v>
      </c>
      <c r="Q3785" s="12" t="s">
        <v>8315</v>
      </c>
      <c r="R3785" t="s">
        <v>8357</v>
      </c>
      <c r="S3785" s="16">
        <f t="shared" si="299"/>
        <v>42420.140277777777</v>
      </c>
      <c r="T3785" s="16">
        <f t="shared" si="300"/>
        <v>42444.666666666672</v>
      </c>
      <c r="U3785" s="20">
        <f t="shared" si="301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7"/>
        <v>115</v>
      </c>
      <c r="P3786">
        <f t="shared" si="298"/>
        <v>115</v>
      </c>
      <c r="Q3786" s="12" t="s">
        <v>8315</v>
      </c>
      <c r="R3786" t="s">
        <v>8357</v>
      </c>
      <c r="S3786" s="16">
        <f t="shared" si="299"/>
        <v>42531.980694444443</v>
      </c>
      <c r="T3786" s="16">
        <f t="shared" si="300"/>
        <v>42561.980694444443</v>
      </c>
      <c r="U3786" s="20">
        <f t="shared" si="301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7"/>
        <v>151</v>
      </c>
      <c r="P3787">
        <f t="shared" si="298"/>
        <v>100.5</v>
      </c>
      <c r="Q3787" s="12" t="s">
        <v>8315</v>
      </c>
      <c r="R3787" t="s">
        <v>8357</v>
      </c>
      <c r="S3787" s="16">
        <f t="shared" si="299"/>
        <v>42548.63853009259</v>
      </c>
      <c r="T3787" s="16">
        <f t="shared" si="300"/>
        <v>42584.418749999997</v>
      </c>
      <c r="U3787" s="20">
        <f t="shared" si="301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7"/>
        <v>111</v>
      </c>
      <c r="P3788">
        <f t="shared" si="298"/>
        <v>93.77</v>
      </c>
      <c r="Q3788" s="12" t="s">
        <v>8315</v>
      </c>
      <c r="R3788" t="s">
        <v>8357</v>
      </c>
      <c r="S3788" s="16">
        <f t="shared" si="299"/>
        <v>42487.037905092591</v>
      </c>
      <c r="T3788" s="16">
        <f t="shared" si="300"/>
        <v>42517.037905092591</v>
      </c>
      <c r="U3788" s="20">
        <f t="shared" si="301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7"/>
        <v>100</v>
      </c>
      <c r="P3789">
        <f t="shared" si="298"/>
        <v>35.1</v>
      </c>
      <c r="Q3789" s="12" t="s">
        <v>8315</v>
      </c>
      <c r="R3789" t="s">
        <v>8357</v>
      </c>
      <c r="S3789" s="16">
        <f t="shared" si="299"/>
        <v>42167.534791666665</v>
      </c>
      <c r="T3789" s="16">
        <f t="shared" si="300"/>
        <v>42196.165972222225</v>
      </c>
      <c r="U3789" s="20">
        <f t="shared" si="301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7"/>
        <v>1</v>
      </c>
      <c r="P3790">
        <f t="shared" si="298"/>
        <v>500</v>
      </c>
      <c r="Q3790" s="12" t="s">
        <v>8315</v>
      </c>
      <c r="R3790" t="s">
        <v>8357</v>
      </c>
      <c r="S3790" s="16">
        <f t="shared" si="299"/>
        <v>42333.695821759262</v>
      </c>
      <c r="T3790" s="16">
        <f t="shared" si="300"/>
        <v>42361.679166666669</v>
      </c>
      <c r="U3790" s="20">
        <f t="shared" si="301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7"/>
        <v>3</v>
      </c>
      <c r="P3791">
        <f t="shared" si="298"/>
        <v>29</v>
      </c>
      <c r="Q3791" s="12" t="s">
        <v>8315</v>
      </c>
      <c r="R3791" t="s">
        <v>8357</v>
      </c>
      <c r="S3791" s="16">
        <f t="shared" si="299"/>
        <v>42138.798819444448</v>
      </c>
      <c r="T3791" s="16">
        <f t="shared" si="300"/>
        <v>42170.798819444448</v>
      </c>
      <c r="U3791" s="20">
        <f t="shared" si="301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7"/>
        <v>0</v>
      </c>
      <c r="P3792">
        <f t="shared" si="298"/>
        <v>0</v>
      </c>
      <c r="Q3792" s="12" t="s">
        <v>8315</v>
      </c>
      <c r="R3792" t="s">
        <v>8357</v>
      </c>
      <c r="S3792" s="16">
        <f t="shared" si="299"/>
        <v>42666.666932870372</v>
      </c>
      <c r="T3792" s="16">
        <f t="shared" si="300"/>
        <v>42696.708599537036</v>
      </c>
      <c r="U3792" s="20">
        <f t="shared" si="301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7"/>
        <v>0</v>
      </c>
      <c r="P3793">
        <f t="shared" si="298"/>
        <v>0</v>
      </c>
      <c r="Q3793" s="12" t="s">
        <v>8315</v>
      </c>
      <c r="R3793" t="s">
        <v>8357</v>
      </c>
      <c r="S3793" s="16">
        <f t="shared" si="299"/>
        <v>41766.692037037035</v>
      </c>
      <c r="T3793" s="16">
        <f t="shared" si="300"/>
        <v>41826.692037037035</v>
      </c>
      <c r="U3793" s="20">
        <f t="shared" si="301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7"/>
        <v>0</v>
      </c>
      <c r="P3794">
        <f t="shared" si="298"/>
        <v>17.5</v>
      </c>
      <c r="Q3794" s="12" t="s">
        <v>8315</v>
      </c>
      <c r="R3794" t="s">
        <v>8357</v>
      </c>
      <c r="S3794" s="16">
        <f t="shared" si="299"/>
        <v>42170.447013888886</v>
      </c>
      <c r="T3794" s="16">
        <f t="shared" si="300"/>
        <v>42200.447013888886</v>
      </c>
      <c r="U3794" s="20">
        <f t="shared" si="301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7"/>
        <v>60</v>
      </c>
      <c r="P3795">
        <f t="shared" si="298"/>
        <v>174</v>
      </c>
      <c r="Q3795" s="12" t="s">
        <v>8315</v>
      </c>
      <c r="R3795" t="s">
        <v>8357</v>
      </c>
      <c r="S3795" s="16">
        <f t="shared" si="299"/>
        <v>41968.938993055555</v>
      </c>
      <c r="T3795" s="16">
        <f t="shared" si="300"/>
        <v>41989.938993055555</v>
      </c>
      <c r="U3795" s="20">
        <f t="shared" si="301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7"/>
        <v>1</v>
      </c>
      <c r="P3796">
        <f t="shared" si="298"/>
        <v>50</v>
      </c>
      <c r="Q3796" s="12" t="s">
        <v>8315</v>
      </c>
      <c r="R3796" t="s">
        <v>8357</v>
      </c>
      <c r="S3796" s="16">
        <f t="shared" si="299"/>
        <v>42132.58048611111</v>
      </c>
      <c r="T3796" s="16">
        <f t="shared" si="300"/>
        <v>42162.58048611111</v>
      </c>
      <c r="U3796" s="20">
        <f t="shared" si="301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7"/>
        <v>2</v>
      </c>
      <c r="P3797">
        <f t="shared" si="298"/>
        <v>5</v>
      </c>
      <c r="Q3797" s="12" t="s">
        <v>8315</v>
      </c>
      <c r="R3797" t="s">
        <v>8357</v>
      </c>
      <c r="S3797" s="16">
        <f t="shared" si="299"/>
        <v>42201.436226851853</v>
      </c>
      <c r="T3797" s="16">
        <f t="shared" si="300"/>
        <v>42244.9375</v>
      </c>
      <c r="U3797" s="20">
        <f t="shared" si="30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7"/>
        <v>0</v>
      </c>
      <c r="P3798">
        <f t="shared" si="298"/>
        <v>1</v>
      </c>
      <c r="Q3798" s="12" t="s">
        <v>8315</v>
      </c>
      <c r="R3798" t="s">
        <v>8357</v>
      </c>
      <c r="S3798" s="16">
        <f t="shared" si="299"/>
        <v>42689.029583333337</v>
      </c>
      <c r="T3798" s="16">
        <f t="shared" si="300"/>
        <v>42749.029583333337</v>
      </c>
      <c r="U3798" s="20">
        <f t="shared" si="301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7"/>
        <v>90</v>
      </c>
      <c r="P3799">
        <f t="shared" si="298"/>
        <v>145.41</v>
      </c>
      <c r="Q3799" s="12" t="s">
        <v>8315</v>
      </c>
      <c r="R3799" t="s">
        <v>8357</v>
      </c>
      <c r="S3799" s="16">
        <f t="shared" si="299"/>
        <v>42084.881539351853</v>
      </c>
      <c r="T3799" s="16">
        <f t="shared" si="300"/>
        <v>42114.881539351853</v>
      </c>
      <c r="U3799" s="20">
        <f t="shared" si="301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7"/>
        <v>1</v>
      </c>
      <c r="P3800">
        <f t="shared" si="298"/>
        <v>205</v>
      </c>
      <c r="Q3800" s="12" t="s">
        <v>8315</v>
      </c>
      <c r="R3800" t="s">
        <v>8357</v>
      </c>
      <c r="S3800" s="16">
        <f t="shared" si="299"/>
        <v>41831.722777777781</v>
      </c>
      <c r="T3800" s="16">
        <f t="shared" si="300"/>
        <v>41861.722777777781</v>
      </c>
      <c r="U3800" s="20">
        <f t="shared" si="301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7"/>
        <v>4</v>
      </c>
      <c r="P3801">
        <f t="shared" si="298"/>
        <v>100.5</v>
      </c>
      <c r="Q3801" s="12" t="s">
        <v>8315</v>
      </c>
      <c r="R3801" t="s">
        <v>8357</v>
      </c>
      <c r="S3801" s="16">
        <f t="shared" si="299"/>
        <v>42410.93105324074</v>
      </c>
      <c r="T3801" s="16">
        <f t="shared" si="300"/>
        <v>42440.93105324074</v>
      </c>
      <c r="U3801" s="20">
        <f t="shared" si="301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7"/>
        <v>4</v>
      </c>
      <c r="P3802">
        <f t="shared" si="298"/>
        <v>55.06</v>
      </c>
      <c r="Q3802" s="12" t="s">
        <v>8315</v>
      </c>
      <c r="R3802" t="s">
        <v>8357</v>
      </c>
      <c r="S3802" s="16">
        <f t="shared" si="299"/>
        <v>41982.737071759257</v>
      </c>
      <c r="T3802" s="16">
        <f t="shared" si="300"/>
        <v>42015.207638888889</v>
      </c>
      <c r="U3802" s="20">
        <f t="shared" si="301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7"/>
        <v>9</v>
      </c>
      <c r="P3803">
        <f t="shared" si="298"/>
        <v>47.33</v>
      </c>
      <c r="Q3803" s="12" t="s">
        <v>8315</v>
      </c>
      <c r="R3803" t="s">
        <v>8357</v>
      </c>
      <c r="S3803" s="16">
        <f t="shared" si="299"/>
        <v>41975.676111111112</v>
      </c>
      <c r="T3803" s="16">
        <f t="shared" si="300"/>
        <v>42006.676111111112</v>
      </c>
      <c r="U3803" s="20">
        <f t="shared" si="301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7"/>
        <v>0</v>
      </c>
      <c r="P3804">
        <f t="shared" si="298"/>
        <v>0</v>
      </c>
      <c r="Q3804" s="12" t="s">
        <v>8315</v>
      </c>
      <c r="R3804" t="s">
        <v>8357</v>
      </c>
      <c r="S3804" s="16">
        <f t="shared" si="299"/>
        <v>42269.126226851848</v>
      </c>
      <c r="T3804" s="16">
        <f t="shared" si="300"/>
        <v>42299.126226851848</v>
      </c>
      <c r="U3804" s="20">
        <f t="shared" si="301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7"/>
        <v>20</v>
      </c>
      <c r="P3805">
        <f t="shared" si="298"/>
        <v>58.95</v>
      </c>
      <c r="Q3805" s="12" t="s">
        <v>8315</v>
      </c>
      <c r="R3805" t="s">
        <v>8357</v>
      </c>
      <c r="S3805" s="16">
        <f t="shared" si="299"/>
        <v>42403.971851851849</v>
      </c>
      <c r="T3805" s="16">
        <f t="shared" si="300"/>
        <v>42433.971851851849</v>
      </c>
      <c r="U3805" s="20">
        <f t="shared" si="301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7"/>
        <v>0</v>
      </c>
      <c r="P3806">
        <f t="shared" si="298"/>
        <v>0</v>
      </c>
      <c r="Q3806" s="12" t="s">
        <v>8315</v>
      </c>
      <c r="R3806" t="s">
        <v>8357</v>
      </c>
      <c r="S3806" s="16">
        <f t="shared" si="299"/>
        <v>42527.00953703704</v>
      </c>
      <c r="T3806" s="16">
        <f t="shared" si="300"/>
        <v>42582.291666666672</v>
      </c>
      <c r="U3806" s="20">
        <f t="shared" si="301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7"/>
        <v>0</v>
      </c>
      <c r="P3807">
        <f t="shared" si="298"/>
        <v>1.5</v>
      </c>
      <c r="Q3807" s="12" t="s">
        <v>8315</v>
      </c>
      <c r="R3807" t="s">
        <v>8357</v>
      </c>
      <c r="S3807" s="16">
        <f t="shared" si="299"/>
        <v>41849.887037037035</v>
      </c>
      <c r="T3807" s="16">
        <f t="shared" si="300"/>
        <v>41909.887037037035</v>
      </c>
      <c r="U3807" s="20">
        <f t="shared" si="301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7"/>
        <v>0</v>
      </c>
      <c r="P3808">
        <f t="shared" si="298"/>
        <v>5</v>
      </c>
      <c r="Q3808" s="12" t="s">
        <v>8315</v>
      </c>
      <c r="R3808" t="s">
        <v>8357</v>
      </c>
      <c r="S3808" s="16">
        <f t="shared" si="299"/>
        <v>41799.259039351848</v>
      </c>
      <c r="T3808" s="16">
        <f t="shared" si="300"/>
        <v>41819.259039351848</v>
      </c>
      <c r="U3808" s="20">
        <f t="shared" si="301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7"/>
        <v>30</v>
      </c>
      <c r="P3809">
        <f t="shared" si="298"/>
        <v>50.56</v>
      </c>
      <c r="Q3809" s="12" t="s">
        <v>8315</v>
      </c>
      <c r="R3809" t="s">
        <v>8357</v>
      </c>
      <c r="S3809" s="16">
        <f t="shared" si="299"/>
        <v>42090.909016203703</v>
      </c>
      <c r="T3809" s="16">
        <f t="shared" si="300"/>
        <v>42097.909016203703</v>
      </c>
      <c r="U3809" s="20">
        <f t="shared" si="301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ref="O3810:O3873" si="302">ROUND(E3810/D3810 * 100,0)</f>
        <v>100</v>
      </c>
      <c r="P3810">
        <f t="shared" si="298"/>
        <v>41.67</v>
      </c>
      <c r="Q3810" s="12" t="s">
        <v>8315</v>
      </c>
      <c r="R3810" t="s">
        <v>8316</v>
      </c>
      <c r="S3810" s="16">
        <f t="shared" si="299"/>
        <v>42059.453923611116</v>
      </c>
      <c r="T3810" s="16">
        <f t="shared" si="300"/>
        <v>42119.412256944444</v>
      </c>
      <c r="U3810" s="20">
        <f t="shared" si="301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2"/>
        <v>101</v>
      </c>
      <c r="P3811">
        <f t="shared" si="298"/>
        <v>53.29</v>
      </c>
      <c r="Q3811" s="12" t="s">
        <v>8315</v>
      </c>
      <c r="R3811" t="s">
        <v>8316</v>
      </c>
      <c r="S3811" s="16">
        <f t="shared" si="299"/>
        <v>41800.526701388888</v>
      </c>
      <c r="T3811" s="16">
        <f t="shared" si="300"/>
        <v>41850.958333333336</v>
      </c>
      <c r="U3811" s="20">
        <f t="shared" si="301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2"/>
        <v>122</v>
      </c>
      <c r="P3812">
        <f t="shared" si="298"/>
        <v>70.23</v>
      </c>
      <c r="Q3812" s="12" t="s">
        <v>8315</v>
      </c>
      <c r="R3812" t="s">
        <v>8316</v>
      </c>
      <c r="S3812" s="16">
        <f t="shared" si="299"/>
        <v>42054.849050925928</v>
      </c>
      <c r="T3812" s="16">
        <f t="shared" si="300"/>
        <v>42084.807384259257</v>
      </c>
      <c r="U3812" s="20">
        <f t="shared" si="301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2"/>
        <v>330</v>
      </c>
      <c r="P3813">
        <f t="shared" si="298"/>
        <v>43.42</v>
      </c>
      <c r="Q3813" s="12" t="s">
        <v>8315</v>
      </c>
      <c r="R3813" t="s">
        <v>8316</v>
      </c>
      <c r="S3813" s="16">
        <f t="shared" si="299"/>
        <v>42487.62700231481</v>
      </c>
      <c r="T3813" s="16">
        <f t="shared" si="300"/>
        <v>42521.458333333328</v>
      </c>
      <c r="U3813" s="20">
        <f t="shared" si="301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2"/>
        <v>110</v>
      </c>
      <c r="P3814">
        <f t="shared" si="298"/>
        <v>199.18</v>
      </c>
      <c r="Q3814" s="12" t="s">
        <v>8315</v>
      </c>
      <c r="R3814" t="s">
        <v>8316</v>
      </c>
      <c r="S3814" s="16">
        <f t="shared" si="299"/>
        <v>42109.751250000001</v>
      </c>
      <c r="T3814" s="16">
        <f t="shared" si="300"/>
        <v>42156.165972222225</v>
      </c>
      <c r="U3814" s="20">
        <f t="shared" si="301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2"/>
        <v>101</v>
      </c>
      <c r="P3815">
        <f t="shared" si="298"/>
        <v>78.52</v>
      </c>
      <c r="Q3815" s="12" t="s">
        <v>8315</v>
      </c>
      <c r="R3815" t="s">
        <v>8316</v>
      </c>
      <c r="S3815" s="16">
        <f t="shared" si="299"/>
        <v>42497.275706018518</v>
      </c>
      <c r="T3815" s="16">
        <f t="shared" si="300"/>
        <v>42535.904861111107</v>
      </c>
      <c r="U3815" s="20">
        <f t="shared" si="301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2"/>
        <v>140</v>
      </c>
      <c r="P3816">
        <f t="shared" si="298"/>
        <v>61.82</v>
      </c>
      <c r="Q3816" s="12" t="s">
        <v>8315</v>
      </c>
      <c r="R3816" t="s">
        <v>8316</v>
      </c>
      <c r="S3816" s="16">
        <f t="shared" si="299"/>
        <v>42058.904074074075</v>
      </c>
      <c r="T3816" s="16">
        <f t="shared" si="300"/>
        <v>42095.165972222225</v>
      </c>
      <c r="U3816" s="20">
        <f t="shared" si="301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2"/>
        <v>100</v>
      </c>
      <c r="P3817">
        <f t="shared" si="298"/>
        <v>50</v>
      </c>
      <c r="Q3817" s="12" t="s">
        <v>8315</v>
      </c>
      <c r="R3817" t="s">
        <v>8316</v>
      </c>
      <c r="S3817" s="16">
        <f t="shared" si="299"/>
        <v>42207.259918981479</v>
      </c>
      <c r="T3817" s="16">
        <f t="shared" si="300"/>
        <v>42236.958333333328</v>
      </c>
      <c r="U3817" s="20">
        <f t="shared" si="301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2"/>
        <v>119</v>
      </c>
      <c r="P3818">
        <f t="shared" si="298"/>
        <v>48.34</v>
      </c>
      <c r="Q3818" s="12" t="s">
        <v>8315</v>
      </c>
      <c r="R3818" t="s">
        <v>8316</v>
      </c>
      <c r="S3818" s="16">
        <f t="shared" si="299"/>
        <v>41807.690081018518</v>
      </c>
      <c r="T3818" s="16">
        <f t="shared" si="300"/>
        <v>41837.690081018518</v>
      </c>
      <c r="U3818" s="20">
        <f t="shared" si="301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2"/>
        <v>107</v>
      </c>
      <c r="P3819">
        <f t="shared" si="298"/>
        <v>107.25</v>
      </c>
      <c r="Q3819" s="12" t="s">
        <v>8315</v>
      </c>
      <c r="R3819" t="s">
        <v>8316</v>
      </c>
      <c r="S3819" s="16">
        <f t="shared" si="299"/>
        <v>42284.69694444444</v>
      </c>
      <c r="T3819" s="16">
        <f t="shared" si="300"/>
        <v>42301.165972222225</v>
      </c>
      <c r="U3819" s="20">
        <f t="shared" si="301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2"/>
        <v>228</v>
      </c>
      <c r="P3820">
        <f t="shared" si="298"/>
        <v>57</v>
      </c>
      <c r="Q3820" s="12" t="s">
        <v>8315</v>
      </c>
      <c r="R3820" t="s">
        <v>8316</v>
      </c>
      <c r="S3820" s="16">
        <f t="shared" si="299"/>
        <v>42045.84238425926</v>
      </c>
      <c r="T3820" s="16">
        <f t="shared" si="300"/>
        <v>42075.800717592589</v>
      </c>
      <c r="U3820" s="20">
        <f t="shared" si="301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2"/>
        <v>106</v>
      </c>
      <c r="P3821">
        <f t="shared" si="298"/>
        <v>40.92</v>
      </c>
      <c r="Q3821" s="12" t="s">
        <v>8315</v>
      </c>
      <c r="R3821" t="s">
        <v>8316</v>
      </c>
      <c r="S3821" s="16">
        <f t="shared" si="299"/>
        <v>42184.209537037037</v>
      </c>
      <c r="T3821" s="16">
        <f t="shared" si="300"/>
        <v>42202.876388888893</v>
      </c>
      <c r="U3821" s="20">
        <f t="shared" si="301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2"/>
        <v>143</v>
      </c>
      <c r="P3822">
        <f t="shared" si="298"/>
        <v>21.5</v>
      </c>
      <c r="Q3822" s="12" t="s">
        <v>8315</v>
      </c>
      <c r="R3822" t="s">
        <v>8316</v>
      </c>
      <c r="S3822" s="16">
        <f t="shared" si="299"/>
        <v>42160.651817129634</v>
      </c>
      <c r="T3822" s="16">
        <f t="shared" si="300"/>
        <v>42190.651817129634</v>
      </c>
      <c r="U3822" s="20">
        <f t="shared" si="301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2"/>
        <v>105</v>
      </c>
      <c r="P3823">
        <f t="shared" si="298"/>
        <v>79.540000000000006</v>
      </c>
      <c r="Q3823" s="12" t="s">
        <v>8315</v>
      </c>
      <c r="R3823" t="s">
        <v>8316</v>
      </c>
      <c r="S3823" s="16">
        <f t="shared" si="299"/>
        <v>42341.180636574078</v>
      </c>
      <c r="T3823" s="16">
        <f t="shared" si="300"/>
        <v>42373.180636574078</v>
      </c>
      <c r="U3823" s="20">
        <f t="shared" si="301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2"/>
        <v>110</v>
      </c>
      <c r="P3824">
        <f t="shared" si="298"/>
        <v>72.38</v>
      </c>
      <c r="Q3824" s="12" t="s">
        <v>8315</v>
      </c>
      <c r="R3824" t="s">
        <v>8316</v>
      </c>
      <c r="S3824" s="16">
        <f t="shared" si="299"/>
        <v>42329.838159722218</v>
      </c>
      <c r="T3824" s="16">
        <f t="shared" si="300"/>
        <v>42388.957638888889</v>
      </c>
      <c r="U3824" s="20">
        <f t="shared" si="301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2"/>
        <v>106</v>
      </c>
      <c r="P3825">
        <f t="shared" si="298"/>
        <v>64.63</v>
      </c>
      <c r="Q3825" s="12" t="s">
        <v>8315</v>
      </c>
      <c r="R3825" t="s">
        <v>8316</v>
      </c>
      <c r="S3825" s="16">
        <f t="shared" si="299"/>
        <v>42170.910231481481</v>
      </c>
      <c r="T3825" s="16">
        <f t="shared" si="300"/>
        <v>42205.165972222225</v>
      </c>
      <c r="U3825" s="20">
        <f t="shared" si="301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2"/>
        <v>108</v>
      </c>
      <c r="P3826">
        <f t="shared" si="298"/>
        <v>38.57</v>
      </c>
      <c r="Q3826" s="12" t="s">
        <v>8315</v>
      </c>
      <c r="R3826" t="s">
        <v>8316</v>
      </c>
      <c r="S3826" s="16">
        <f t="shared" si="299"/>
        <v>42571.626192129625</v>
      </c>
      <c r="T3826" s="16">
        <f t="shared" si="300"/>
        <v>42583.570138888885</v>
      </c>
      <c r="U3826" s="20">
        <f t="shared" si="301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2"/>
        <v>105</v>
      </c>
      <c r="P3827">
        <f t="shared" si="298"/>
        <v>107.57</v>
      </c>
      <c r="Q3827" s="12" t="s">
        <v>8315</v>
      </c>
      <c r="R3827" t="s">
        <v>8316</v>
      </c>
      <c r="S3827" s="16">
        <f t="shared" si="299"/>
        <v>42151.069606481484</v>
      </c>
      <c r="T3827" s="16">
        <f t="shared" si="300"/>
        <v>42172.069606481484</v>
      </c>
      <c r="U3827" s="20">
        <f t="shared" si="301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2"/>
        <v>119</v>
      </c>
      <c r="P3828">
        <f t="shared" si="298"/>
        <v>27.5</v>
      </c>
      <c r="Q3828" s="12" t="s">
        <v>8315</v>
      </c>
      <c r="R3828" t="s">
        <v>8316</v>
      </c>
      <c r="S3828" s="16">
        <f t="shared" si="299"/>
        <v>42101.423541666663</v>
      </c>
      <c r="T3828" s="16">
        <f t="shared" si="300"/>
        <v>42131.423541666663</v>
      </c>
      <c r="U3828" s="20">
        <f t="shared" si="301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2"/>
        <v>153</v>
      </c>
      <c r="P3829">
        <f t="shared" si="298"/>
        <v>70.459999999999994</v>
      </c>
      <c r="Q3829" s="12" t="s">
        <v>8315</v>
      </c>
      <c r="R3829" t="s">
        <v>8316</v>
      </c>
      <c r="S3829" s="16">
        <f t="shared" si="299"/>
        <v>42034.928252314814</v>
      </c>
      <c r="T3829" s="16">
        <f t="shared" si="300"/>
        <v>42090</v>
      </c>
      <c r="U3829" s="20">
        <f t="shared" si="301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2"/>
        <v>100</v>
      </c>
      <c r="P3830">
        <f t="shared" si="298"/>
        <v>178.57</v>
      </c>
      <c r="Q3830" s="12" t="s">
        <v>8315</v>
      </c>
      <c r="R3830" t="s">
        <v>8316</v>
      </c>
      <c r="S3830" s="16">
        <f t="shared" si="299"/>
        <v>41944.527627314819</v>
      </c>
      <c r="T3830" s="16">
        <f t="shared" si="300"/>
        <v>42004.569293981483</v>
      </c>
      <c r="U3830" s="20">
        <f t="shared" si="301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2"/>
        <v>100</v>
      </c>
      <c r="P3831">
        <f t="shared" si="298"/>
        <v>62.63</v>
      </c>
      <c r="Q3831" s="12" t="s">
        <v>8315</v>
      </c>
      <c r="R3831" t="s">
        <v>8316</v>
      </c>
      <c r="S3831" s="16">
        <f t="shared" si="299"/>
        <v>42593.865405092598</v>
      </c>
      <c r="T3831" s="16">
        <f t="shared" si="300"/>
        <v>42613.865405092598</v>
      </c>
      <c r="U3831" s="20">
        <f t="shared" si="301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2"/>
        <v>225</v>
      </c>
      <c r="P3832">
        <f t="shared" si="298"/>
        <v>75</v>
      </c>
      <c r="Q3832" s="12" t="s">
        <v>8315</v>
      </c>
      <c r="R3832" t="s">
        <v>8316</v>
      </c>
      <c r="S3832" s="16">
        <f t="shared" si="299"/>
        <v>42503.740868055553</v>
      </c>
      <c r="T3832" s="16">
        <f t="shared" si="300"/>
        <v>42517.740868055553</v>
      </c>
      <c r="U3832" s="20">
        <f t="shared" si="301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2"/>
        <v>106</v>
      </c>
      <c r="P3833">
        <f t="shared" si="298"/>
        <v>58.9</v>
      </c>
      <c r="Q3833" s="12" t="s">
        <v>8315</v>
      </c>
      <c r="R3833" t="s">
        <v>8316</v>
      </c>
      <c r="S3833" s="16">
        <f t="shared" si="299"/>
        <v>41927.848900462966</v>
      </c>
      <c r="T3833" s="16">
        <f t="shared" si="300"/>
        <v>41948.890567129631</v>
      </c>
      <c r="U3833" s="20">
        <f t="shared" si="301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2"/>
        <v>105</v>
      </c>
      <c r="P3834">
        <f t="shared" si="298"/>
        <v>139.56</v>
      </c>
      <c r="Q3834" s="12" t="s">
        <v>8315</v>
      </c>
      <c r="R3834" t="s">
        <v>8316</v>
      </c>
      <c r="S3834" s="16">
        <f t="shared" si="299"/>
        <v>42375.114988425921</v>
      </c>
      <c r="T3834" s="16">
        <f t="shared" si="300"/>
        <v>42420.114988425921</v>
      </c>
      <c r="U3834" s="20">
        <f t="shared" si="301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2"/>
        <v>117</v>
      </c>
      <c r="P3835">
        <f t="shared" si="298"/>
        <v>70</v>
      </c>
      <c r="Q3835" s="12" t="s">
        <v>8315</v>
      </c>
      <c r="R3835" t="s">
        <v>8316</v>
      </c>
      <c r="S3835" s="16">
        <f t="shared" si="299"/>
        <v>41963.872361111105</v>
      </c>
      <c r="T3835" s="16">
        <f t="shared" si="300"/>
        <v>41974.797916666663</v>
      </c>
      <c r="U3835" s="20">
        <f t="shared" si="301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2"/>
        <v>109</v>
      </c>
      <c r="P3836">
        <f t="shared" si="298"/>
        <v>57.39</v>
      </c>
      <c r="Q3836" s="12" t="s">
        <v>8315</v>
      </c>
      <c r="R3836" t="s">
        <v>8316</v>
      </c>
      <c r="S3836" s="16">
        <f t="shared" si="299"/>
        <v>42143.445219907408</v>
      </c>
      <c r="T3836" s="16">
        <f t="shared" si="300"/>
        <v>42173.445219907408</v>
      </c>
      <c r="U3836" s="20">
        <f t="shared" si="301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2"/>
        <v>160</v>
      </c>
      <c r="P3837">
        <f t="shared" si="298"/>
        <v>40</v>
      </c>
      <c r="Q3837" s="12" t="s">
        <v>8315</v>
      </c>
      <c r="R3837" t="s">
        <v>8316</v>
      </c>
      <c r="S3837" s="16">
        <f t="shared" si="299"/>
        <v>42460.94222222222</v>
      </c>
      <c r="T3837" s="16">
        <f t="shared" si="300"/>
        <v>42481.94222222222</v>
      </c>
      <c r="U3837" s="20">
        <f t="shared" si="301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2"/>
        <v>113</v>
      </c>
      <c r="P3838">
        <f t="shared" si="298"/>
        <v>64.290000000000006</v>
      </c>
      <c r="Q3838" s="12" t="s">
        <v>8315</v>
      </c>
      <c r="R3838" t="s">
        <v>8316</v>
      </c>
      <c r="S3838" s="16">
        <f t="shared" si="299"/>
        <v>42553.926527777774</v>
      </c>
      <c r="T3838" s="16">
        <f t="shared" si="300"/>
        <v>42585.172916666663</v>
      </c>
      <c r="U3838" s="20">
        <f t="shared" si="301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2"/>
        <v>102</v>
      </c>
      <c r="P3839">
        <f t="shared" si="298"/>
        <v>120.12</v>
      </c>
      <c r="Q3839" s="12" t="s">
        <v>8315</v>
      </c>
      <c r="R3839" t="s">
        <v>8316</v>
      </c>
      <c r="S3839" s="16">
        <f t="shared" si="299"/>
        <v>42152.765717592592</v>
      </c>
      <c r="T3839" s="16">
        <f t="shared" si="300"/>
        <v>42188.765717592592</v>
      </c>
      <c r="U3839" s="20">
        <f t="shared" si="301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2"/>
        <v>101</v>
      </c>
      <c r="P3840">
        <f t="shared" si="298"/>
        <v>1008.24</v>
      </c>
      <c r="Q3840" s="12" t="s">
        <v>8315</v>
      </c>
      <c r="R3840" t="s">
        <v>8316</v>
      </c>
      <c r="S3840" s="16">
        <f t="shared" si="299"/>
        <v>42116.710752314815</v>
      </c>
      <c r="T3840" s="16">
        <f t="shared" si="300"/>
        <v>42146.710752314815</v>
      </c>
      <c r="U3840" s="20">
        <f t="shared" si="301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2"/>
        <v>101</v>
      </c>
      <c r="P3841">
        <f t="shared" si="298"/>
        <v>63.28</v>
      </c>
      <c r="Q3841" s="12" t="s">
        <v>8315</v>
      </c>
      <c r="R3841" t="s">
        <v>8316</v>
      </c>
      <c r="S3841" s="16">
        <f t="shared" si="299"/>
        <v>42155.142638888887</v>
      </c>
      <c r="T3841" s="16">
        <f t="shared" si="300"/>
        <v>42215.142638888887</v>
      </c>
      <c r="U3841" s="20">
        <f t="shared" si="301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02"/>
        <v>6500</v>
      </c>
      <c r="P3842">
        <f t="shared" si="298"/>
        <v>21.67</v>
      </c>
      <c r="Q3842" s="12" t="s">
        <v>8315</v>
      </c>
      <c r="R3842" t="s">
        <v>8316</v>
      </c>
      <c r="S3842" s="16">
        <f t="shared" si="299"/>
        <v>42432.701724537037</v>
      </c>
      <c r="T3842" s="16">
        <f t="shared" si="300"/>
        <v>42457.660057870366</v>
      </c>
      <c r="U3842" s="20">
        <f t="shared" si="301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2"/>
        <v>9</v>
      </c>
      <c r="P3843">
        <f t="shared" ref="P3843:P3906" si="303">IFERROR(ROUND(E3843/L3843, 2), 0)</f>
        <v>25.65</v>
      </c>
      <c r="Q3843" s="12" t="s">
        <v>8315</v>
      </c>
      <c r="R3843" t="s">
        <v>8316</v>
      </c>
      <c r="S3843" s="16">
        <f t="shared" ref="S3843:S3906" si="304">(((J3843/60)/60)/24)+DATE(1970,1,1)</f>
        <v>41780.785729166666</v>
      </c>
      <c r="T3843" s="16">
        <f t="shared" ref="T3843:T3906" si="305">(((I3843/60)/60)/24)+DATE(1970,1,1)</f>
        <v>41840.785729166666</v>
      </c>
      <c r="U3843" s="20">
        <f t="shared" ref="U3843:U3906" si="30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2"/>
        <v>22</v>
      </c>
      <c r="P3844">
        <f t="shared" si="303"/>
        <v>47.7</v>
      </c>
      <c r="Q3844" s="12" t="s">
        <v>8315</v>
      </c>
      <c r="R3844" t="s">
        <v>8316</v>
      </c>
      <c r="S3844" s="16">
        <f t="shared" si="304"/>
        <v>41740.493657407409</v>
      </c>
      <c r="T3844" s="16">
        <f t="shared" si="305"/>
        <v>41770.493657407409</v>
      </c>
      <c r="U3844" s="20">
        <f t="shared" si="30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2"/>
        <v>21</v>
      </c>
      <c r="P3845">
        <f t="shared" si="303"/>
        <v>56.05</v>
      </c>
      <c r="Q3845" s="12" t="s">
        <v>8315</v>
      </c>
      <c r="R3845" t="s">
        <v>8316</v>
      </c>
      <c r="S3845" s="16">
        <f t="shared" si="304"/>
        <v>41766.072500000002</v>
      </c>
      <c r="T3845" s="16">
        <f t="shared" si="305"/>
        <v>41791.072500000002</v>
      </c>
      <c r="U3845" s="20">
        <f t="shared" si="30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2"/>
        <v>41</v>
      </c>
      <c r="P3846">
        <f t="shared" si="303"/>
        <v>81.319999999999993</v>
      </c>
      <c r="Q3846" s="12" t="s">
        <v>8315</v>
      </c>
      <c r="R3846" t="s">
        <v>8316</v>
      </c>
      <c r="S3846" s="16">
        <f t="shared" si="304"/>
        <v>41766.617291666669</v>
      </c>
      <c r="T3846" s="16">
        <f t="shared" si="305"/>
        <v>41793.290972222225</v>
      </c>
      <c r="U3846" s="20">
        <f t="shared" si="30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2"/>
        <v>2</v>
      </c>
      <c r="P3847">
        <f t="shared" si="303"/>
        <v>70.17</v>
      </c>
      <c r="Q3847" s="12" t="s">
        <v>8315</v>
      </c>
      <c r="R3847" t="s">
        <v>8316</v>
      </c>
      <c r="S3847" s="16">
        <f t="shared" si="304"/>
        <v>42248.627013888887</v>
      </c>
      <c r="T3847" s="16">
        <f t="shared" si="305"/>
        <v>42278.627013888887</v>
      </c>
      <c r="U3847" s="20">
        <f t="shared" si="30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2"/>
        <v>3</v>
      </c>
      <c r="P3848">
        <f t="shared" si="303"/>
        <v>23.63</v>
      </c>
      <c r="Q3848" s="12" t="s">
        <v>8315</v>
      </c>
      <c r="R3848" t="s">
        <v>8316</v>
      </c>
      <c r="S3848" s="16">
        <f t="shared" si="304"/>
        <v>41885.221550925926</v>
      </c>
      <c r="T3848" s="16">
        <f t="shared" si="305"/>
        <v>41916.290972222225</v>
      </c>
      <c r="U3848" s="20">
        <f t="shared" si="30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2"/>
        <v>16</v>
      </c>
      <c r="P3849">
        <f t="shared" si="303"/>
        <v>188.56</v>
      </c>
      <c r="Q3849" s="12" t="s">
        <v>8315</v>
      </c>
      <c r="R3849" t="s">
        <v>8316</v>
      </c>
      <c r="S3849" s="16">
        <f t="shared" si="304"/>
        <v>42159.224432870367</v>
      </c>
      <c r="T3849" s="16">
        <f t="shared" si="305"/>
        <v>42204.224432870367</v>
      </c>
      <c r="U3849" s="20">
        <f t="shared" si="30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2"/>
        <v>16</v>
      </c>
      <c r="P3850">
        <f t="shared" si="303"/>
        <v>49.51</v>
      </c>
      <c r="Q3850" s="12" t="s">
        <v>8315</v>
      </c>
      <c r="R3850" t="s">
        <v>8316</v>
      </c>
      <c r="S3850" s="16">
        <f t="shared" si="304"/>
        <v>42265.817002314812</v>
      </c>
      <c r="T3850" s="16">
        <f t="shared" si="305"/>
        <v>42295.817002314812</v>
      </c>
      <c r="U3850" s="20">
        <f t="shared" si="30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2"/>
        <v>7</v>
      </c>
      <c r="P3851">
        <f t="shared" si="303"/>
        <v>75.459999999999994</v>
      </c>
      <c r="Q3851" s="12" t="s">
        <v>8315</v>
      </c>
      <c r="R3851" t="s">
        <v>8316</v>
      </c>
      <c r="S3851" s="16">
        <f t="shared" si="304"/>
        <v>42136.767175925925</v>
      </c>
      <c r="T3851" s="16">
        <f t="shared" si="305"/>
        <v>42166.767175925925</v>
      </c>
      <c r="U3851" s="20">
        <f t="shared" si="30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2"/>
        <v>4</v>
      </c>
      <c r="P3852">
        <f t="shared" si="303"/>
        <v>9.5</v>
      </c>
      <c r="Q3852" s="12" t="s">
        <v>8315</v>
      </c>
      <c r="R3852" t="s">
        <v>8316</v>
      </c>
      <c r="S3852" s="16">
        <f t="shared" si="304"/>
        <v>41975.124340277776</v>
      </c>
      <c r="T3852" s="16">
        <f t="shared" si="305"/>
        <v>42005.124340277776</v>
      </c>
      <c r="U3852" s="20">
        <f t="shared" si="30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2"/>
        <v>34</v>
      </c>
      <c r="P3853">
        <f t="shared" si="303"/>
        <v>35.5</v>
      </c>
      <c r="Q3853" s="12" t="s">
        <v>8315</v>
      </c>
      <c r="R3853" t="s">
        <v>8316</v>
      </c>
      <c r="S3853" s="16">
        <f t="shared" si="304"/>
        <v>42172.439571759256</v>
      </c>
      <c r="T3853" s="16">
        <f t="shared" si="305"/>
        <v>42202.439571759256</v>
      </c>
      <c r="U3853" s="20">
        <f t="shared" si="30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2"/>
        <v>0</v>
      </c>
      <c r="P3854">
        <f t="shared" si="303"/>
        <v>10</v>
      </c>
      <c r="Q3854" s="12" t="s">
        <v>8315</v>
      </c>
      <c r="R3854" t="s">
        <v>8316</v>
      </c>
      <c r="S3854" s="16">
        <f t="shared" si="304"/>
        <v>42065.190694444449</v>
      </c>
      <c r="T3854" s="16">
        <f t="shared" si="305"/>
        <v>42090.149027777778</v>
      </c>
      <c r="U3854" s="20">
        <f t="shared" si="30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2"/>
        <v>0</v>
      </c>
      <c r="P3855">
        <f t="shared" si="303"/>
        <v>13</v>
      </c>
      <c r="Q3855" s="12" t="s">
        <v>8315</v>
      </c>
      <c r="R3855" t="s">
        <v>8316</v>
      </c>
      <c r="S3855" s="16">
        <f t="shared" si="304"/>
        <v>41848.84002314815</v>
      </c>
      <c r="T3855" s="16">
        <f t="shared" si="305"/>
        <v>41883.84002314815</v>
      </c>
      <c r="U3855" s="20">
        <f t="shared" si="30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2"/>
        <v>16</v>
      </c>
      <c r="P3856">
        <f t="shared" si="303"/>
        <v>89.4</v>
      </c>
      <c r="Q3856" s="12" t="s">
        <v>8315</v>
      </c>
      <c r="R3856" t="s">
        <v>8316</v>
      </c>
      <c r="S3856" s="16">
        <f t="shared" si="304"/>
        <v>42103.884930555556</v>
      </c>
      <c r="T3856" s="16">
        <f t="shared" si="305"/>
        <v>42133.884930555556</v>
      </c>
      <c r="U3856" s="20">
        <f t="shared" si="30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2"/>
        <v>3</v>
      </c>
      <c r="P3857">
        <f t="shared" si="303"/>
        <v>25</v>
      </c>
      <c r="Q3857" s="12" t="s">
        <v>8315</v>
      </c>
      <c r="R3857" t="s">
        <v>8316</v>
      </c>
      <c r="S3857" s="16">
        <f t="shared" si="304"/>
        <v>42059.970729166671</v>
      </c>
      <c r="T3857" s="16">
        <f t="shared" si="305"/>
        <v>42089.929062499999</v>
      </c>
      <c r="U3857" s="20">
        <f t="shared" si="30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2"/>
        <v>0</v>
      </c>
      <c r="P3858">
        <f t="shared" si="303"/>
        <v>1</v>
      </c>
      <c r="Q3858" s="12" t="s">
        <v>8315</v>
      </c>
      <c r="R3858" t="s">
        <v>8316</v>
      </c>
      <c r="S3858" s="16">
        <f t="shared" si="304"/>
        <v>42041.743090277778</v>
      </c>
      <c r="T3858" s="16">
        <f t="shared" si="305"/>
        <v>42071.701423611114</v>
      </c>
      <c r="U3858" s="20">
        <f t="shared" si="30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2"/>
        <v>5</v>
      </c>
      <c r="P3859">
        <f t="shared" si="303"/>
        <v>65</v>
      </c>
      <c r="Q3859" s="12" t="s">
        <v>8315</v>
      </c>
      <c r="R3859" t="s">
        <v>8316</v>
      </c>
      <c r="S3859" s="16">
        <f t="shared" si="304"/>
        <v>41829.73715277778</v>
      </c>
      <c r="T3859" s="16">
        <f t="shared" si="305"/>
        <v>41852.716666666667</v>
      </c>
      <c r="U3859" s="20">
        <f t="shared" si="30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2"/>
        <v>2</v>
      </c>
      <c r="P3860">
        <f t="shared" si="303"/>
        <v>10</v>
      </c>
      <c r="Q3860" s="12" t="s">
        <v>8315</v>
      </c>
      <c r="R3860" t="s">
        <v>8316</v>
      </c>
      <c r="S3860" s="16">
        <f t="shared" si="304"/>
        <v>42128.431064814817</v>
      </c>
      <c r="T3860" s="16">
        <f t="shared" si="305"/>
        <v>42146.875</v>
      </c>
      <c r="U3860" s="20">
        <f t="shared" si="30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2"/>
        <v>0</v>
      </c>
      <c r="P3861">
        <f t="shared" si="303"/>
        <v>1</v>
      </c>
      <c r="Q3861" s="12" t="s">
        <v>8315</v>
      </c>
      <c r="R3861" t="s">
        <v>8316</v>
      </c>
      <c r="S3861" s="16">
        <f t="shared" si="304"/>
        <v>41789.893599537041</v>
      </c>
      <c r="T3861" s="16">
        <f t="shared" si="305"/>
        <v>41815.875</v>
      </c>
      <c r="U3861" s="20">
        <f t="shared" si="30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2"/>
        <v>18</v>
      </c>
      <c r="P3862">
        <f t="shared" si="303"/>
        <v>81.540000000000006</v>
      </c>
      <c r="Q3862" s="12" t="s">
        <v>8315</v>
      </c>
      <c r="R3862" t="s">
        <v>8316</v>
      </c>
      <c r="S3862" s="16">
        <f t="shared" si="304"/>
        <v>41833.660995370366</v>
      </c>
      <c r="T3862" s="16">
        <f t="shared" si="305"/>
        <v>41863.660995370366</v>
      </c>
      <c r="U3862" s="20">
        <f t="shared" si="30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2"/>
        <v>5</v>
      </c>
      <c r="P3863">
        <f t="shared" si="303"/>
        <v>100</v>
      </c>
      <c r="Q3863" s="12" t="s">
        <v>8315</v>
      </c>
      <c r="R3863" t="s">
        <v>8316</v>
      </c>
      <c r="S3863" s="16">
        <f t="shared" si="304"/>
        <v>41914.590011574073</v>
      </c>
      <c r="T3863" s="16">
        <f t="shared" si="305"/>
        <v>41955.907638888893</v>
      </c>
      <c r="U3863" s="20">
        <f t="shared" si="30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2"/>
        <v>0</v>
      </c>
      <c r="P3864">
        <f t="shared" si="303"/>
        <v>1</v>
      </c>
      <c r="Q3864" s="12" t="s">
        <v>8315</v>
      </c>
      <c r="R3864" t="s">
        <v>8316</v>
      </c>
      <c r="S3864" s="16">
        <f t="shared" si="304"/>
        <v>42611.261064814811</v>
      </c>
      <c r="T3864" s="16">
        <f t="shared" si="305"/>
        <v>42625.707638888889</v>
      </c>
      <c r="U3864" s="20">
        <f t="shared" si="30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2"/>
        <v>0</v>
      </c>
      <c r="P3865">
        <f t="shared" si="303"/>
        <v>0</v>
      </c>
      <c r="Q3865" s="12" t="s">
        <v>8315</v>
      </c>
      <c r="R3865" t="s">
        <v>8316</v>
      </c>
      <c r="S3865" s="16">
        <f t="shared" si="304"/>
        <v>42253.633159722223</v>
      </c>
      <c r="T3865" s="16">
        <f t="shared" si="305"/>
        <v>42313.674826388888</v>
      </c>
      <c r="U3865" s="20">
        <f t="shared" si="30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2"/>
        <v>1</v>
      </c>
      <c r="P3866">
        <f t="shared" si="303"/>
        <v>20</v>
      </c>
      <c r="Q3866" s="12" t="s">
        <v>8315</v>
      </c>
      <c r="R3866" t="s">
        <v>8316</v>
      </c>
      <c r="S3866" s="16">
        <f t="shared" si="304"/>
        <v>42295.891828703709</v>
      </c>
      <c r="T3866" s="16">
        <f t="shared" si="305"/>
        <v>42325.933495370366</v>
      </c>
      <c r="U3866" s="20">
        <f t="shared" si="30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2"/>
        <v>27</v>
      </c>
      <c r="P3867">
        <f t="shared" si="303"/>
        <v>46.43</v>
      </c>
      <c r="Q3867" s="12" t="s">
        <v>8315</v>
      </c>
      <c r="R3867" t="s">
        <v>8316</v>
      </c>
      <c r="S3867" s="16">
        <f t="shared" si="304"/>
        <v>41841.651597222226</v>
      </c>
      <c r="T3867" s="16">
        <f t="shared" si="305"/>
        <v>41881.229166666664</v>
      </c>
      <c r="U3867" s="20">
        <f t="shared" si="30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2"/>
        <v>1</v>
      </c>
      <c r="P3868">
        <f t="shared" si="303"/>
        <v>5.5</v>
      </c>
      <c r="Q3868" s="12" t="s">
        <v>8315</v>
      </c>
      <c r="R3868" t="s">
        <v>8316</v>
      </c>
      <c r="S3868" s="16">
        <f t="shared" si="304"/>
        <v>42402.947002314817</v>
      </c>
      <c r="T3868" s="16">
        <f t="shared" si="305"/>
        <v>42452.145138888889</v>
      </c>
      <c r="U3868" s="20">
        <f t="shared" si="30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2"/>
        <v>13</v>
      </c>
      <c r="P3869">
        <f t="shared" si="303"/>
        <v>50.2</v>
      </c>
      <c r="Q3869" s="12" t="s">
        <v>8315</v>
      </c>
      <c r="R3869" t="s">
        <v>8316</v>
      </c>
      <c r="S3869" s="16">
        <f t="shared" si="304"/>
        <v>42509.814108796301</v>
      </c>
      <c r="T3869" s="16">
        <f t="shared" si="305"/>
        <v>42539.814108796301</v>
      </c>
      <c r="U3869" s="20">
        <f t="shared" si="30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2"/>
        <v>0</v>
      </c>
      <c r="P3870">
        <f t="shared" si="303"/>
        <v>10</v>
      </c>
      <c r="Q3870" s="12" t="s">
        <v>8315</v>
      </c>
      <c r="R3870" t="s">
        <v>8357</v>
      </c>
      <c r="S3870" s="16">
        <f t="shared" si="304"/>
        <v>41865.659780092588</v>
      </c>
      <c r="T3870" s="16">
        <f t="shared" si="305"/>
        <v>41890.659780092588</v>
      </c>
      <c r="U3870" s="20">
        <f t="shared" si="30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2"/>
        <v>3</v>
      </c>
      <c r="P3871">
        <f t="shared" si="303"/>
        <v>30.13</v>
      </c>
      <c r="Q3871" s="12" t="s">
        <v>8315</v>
      </c>
      <c r="R3871" t="s">
        <v>8357</v>
      </c>
      <c r="S3871" s="16">
        <f t="shared" si="304"/>
        <v>42047.724444444444</v>
      </c>
      <c r="T3871" s="16">
        <f t="shared" si="305"/>
        <v>42077.132638888885</v>
      </c>
      <c r="U3871" s="20">
        <f t="shared" si="30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2"/>
        <v>15</v>
      </c>
      <c r="P3872">
        <f t="shared" si="303"/>
        <v>150</v>
      </c>
      <c r="Q3872" s="12" t="s">
        <v>8315</v>
      </c>
      <c r="R3872" t="s">
        <v>8357</v>
      </c>
      <c r="S3872" s="16">
        <f t="shared" si="304"/>
        <v>41793.17219907407</v>
      </c>
      <c r="T3872" s="16">
        <f t="shared" si="305"/>
        <v>41823.17219907407</v>
      </c>
      <c r="U3872" s="20">
        <f t="shared" si="30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2"/>
        <v>3</v>
      </c>
      <c r="P3873">
        <f t="shared" si="303"/>
        <v>13.33</v>
      </c>
      <c r="Q3873" s="12" t="s">
        <v>8315</v>
      </c>
      <c r="R3873" t="s">
        <v>8357</v>
      </c>
      <c r="S3873" s="16">
        <f t="shared" si="304"/>
        <v>42763.780671296292</v>
      </c>
      <c r="T3873" s="16">
        <f t="shared" si="305"/>
        <v>42823.739004629635</v>
      </c>
      <c r="U3873" s="20">
        <f t="shared" si="30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ref="O3874:O3937" si="307">ROUND(E3874/D3874 * 100,0)</f>
        <v>0</v>
      </c>
      <c r="P3874">
        <f t="shared" si="303"/>
        <v>0</v>
      </c>
      <c r="Q3874" s="12" t="s">
        <v>8315</v>
      </c>
      <c r="R3874" t="s">
        <v>8357</v>
      </c>
      <c r="S3874" s="16">
        <f t="shared" si="304"/>
        <v>42180.145787037036</v>
      </c>
      <c r="T3874" s="16">
        <f t="shared" si="305"/>
        <v>42230.145787037036</v>
      </c>
      <c r="U3874" s="20">
        <f t="shared" si="30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7"/>
        <v>0</v>
      </c>
      <c r="P3875">
        <f t="shared" si="303"/>
        <v>0</v>
      </c>
      <c r="Q3875" s="12" t="s">
        <v>8315</v>
      </c>
      <c r="R3875" t="s">
        <v>8357</v>
      </c>
      <c r="S3875" s="16">
        <f t="shared" si="304"/>
        <v>42255.696006944447</v>
      </c>
      <c r="T3875" s="16">
        <f t="shared" si="305"/>
        <v>42285.696006944447</v>
      </c>
      <c r="U3875" s="20">
        <f t="shared" si="30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7"/>
        <v>0</v>
      </c>
      <c r="P3876">
        <f t="shared" si="303"/>
        <v>0</v>
      </c>
      <c r="Q3876" s="12" t="s">
        <v>8315</v>
      </c>
      <c r="R3876" t="s">
        <v>8357</v>
      </c>
      <c r="S3876" s="16">
        <f t="shared" si="304"/>
        <v>42007.016458333332</v>
      </c>
      <c r="T3876" s="16">
        <f t="shared" si="305"/>
        <v>42028.041666666672</v>
      </c>
      <c r="U3876" s="20">
        <f t="shared" si="30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7"/>
        <v>0</v>
      </c>
      <c r="P3877">
        <f t="shared" si="303"/>
        <v>0</v>
      </c>
      <c r="Q3877" s="12" t="s">
        <v>8315</v>
      </c>
      <c r="R3877" t="s">
        <v>8357</v>
      </c>
      <c r="S3877" s="16">
        <f t="shared" si="304"/>
        <v>42615.346817129626</v>
      </c>
      <c r="T3877" s="16">
        <f t="shared" si="305"/>
        <v>42616.416666666672</v>
      </c>
      <c r="U3877" s="20">
        <f t="shared" si="30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7"/>
        <v>53</v>
      </c>
      <c r="P3878">
        <f t="shared" si="303"/>
        <v>44.76</v>
      </c>
      <c r="Q3878" s="12" t="s">
        <v>8315</v>
      </c>
      <c r="R3878" t="s">
        <v>8357</v>
      </c>
      <c r="S3878" s="16">
        <f t="shared" si="304"/>
        <v>42372.624166666668</v>
      </c>
      <c r="T3878" s="16">
        <f t="shared" si="305"/>
        <v>42402.624166666668</v>
      </c>
      <c r="U3878" s="20">
        <f t="shared" si="30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7"/>
        <v>5</v>
      </c>
      <c r="P3879">
        <f t="shared" si="303"/>
        <v>88.64</v>
      </c>
      <c r="Q3879" s="12" t="s">
        <v>8315</v>
      </c>
      <c r="R3879" t="s">
        <v>8357</v>
      </c>
      <c r="S3879" s="16">
        <f t="shared" si="304"/>
        <v>42682.67768518519</v>
      </c>
      <c r="T3879" s="16">
        <f t="shared" si="305"/>
        <v>42712.67768518519</v>
      </c>
      <c r="U3879" s="20">
        <f t="shared" si="30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7"/>
        <v>0</v>
      </c>
      <c r="P3880">
        <f t="shared" si="303"/>
        <v>10</v>
      </c>
      <c r="Q3880" s="12" t="s">
        <v>8315</v>
      </c>
      <c r="R3880" t="s">
        <v>8357</v>
      </c>
      <c r="S3880" s="16">
        <f t="shared" si="304"/>
        <v>42154.818819444445</v>
      </c>
      <c r="T3880" s="16">
        <f t="shared" si="305"/>
        <v>42185.165972222225</v>
      </c>
      <c r="U3880" s="20">
        <f t="shared" si="30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7"/>
        <v>0</v>
      </c>
      <c r="P3881">
        <f t="shared" si="303"/>
        <v>0</v>
      </c>
      <c r="Q3881" s="12" t="s">
        <v>8315</v>
      </c>
      <c r="R3881" t="s">
        <v>8357</v>
      </c>
      <c r="S3881" s="16">
        <f t="shared" si="304"/>
        <v>41999.861064814817</v>
      </c>
      <c r="T3881" s="16">
        <f t="shared" si="305"/>
        <v>42029.861064814817</v>
      </c>
      <c r="U3881" s="20">
        <f t="shared" si="30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7"/>
        <v>13</v>
      </c>
      <c r="P3882">
        <f t="shared" si="303"/>
        <v>57.65</v>
      </c>
      <c r="Q3882" s="12" t="s">
        <v>8315</v>
      </c>
      <c r="R3882" t="s">
        <v>8357</v>
      </c>
      <c r="S3882" s="16">
        <f t="shared" si="304"/>
        <v>41815.815046296295</v>
      </c>
      <c r="T3882" s="16">
        <f t="shared" si="305"/>
        <v>41850.958333333336</v>
      </c>
      <c r="U3882" s="20">
        <f t="shared" si="30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7"/>
        <v>5</v>
      </c>
      <c r="P3883">
        <f t="shared" si="303"/>
        <v>25</v>
      </c>
      <c r="Q3883" s="12" t="s">
        <v>8315</v>
      </c>
      <c r="R3883" t="s">
        <v>8357</v>
      </c>
      <c r="S3883" s="16">
        <f t="shared" si="304"/>
        <v>42756.018506944441</v>
      </c>
      <c r="T3883" s="16">
        <f t="shared" si="305"/>
        <v>42786.018506944441</v>
      </c>
      <c r="U3883" s="20">
        <f t="shared" si="30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7"/>
        <v>0</v>
      </c>
      <c r="P3884">
        <f t="shared" si="303"/>
        <v>0</v>
      </c>
      <c r="Q3884" s="12" t="s">
        <v>8315</v>
      </c>
      <c r="R3884" t="s">
        <v>8357</v>
      </c>
      <c r="S3884" s="16">
        <f t="shared" si="304"/>
        <v>42373.983449074076</v>
      </c>
      <c r="T3884" s="16">
        <f t="shared" si="305"/>
        <v>42400.960416666669</v>
      </c>
      <c r="U3884" s="20">
        <f t="shared" si="30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7"/>
        <v>0</v>
      </c>
      <c r="P3885">
        <f t="shared" si="303"/>
        <v>0</v>
      </c>
      <c r="Q3885" s="12" t="s">
        <v>8315</v>
      </c>
      <c r="R3885" t="s">
        <v>8357</v>
      </c>
      <c r="S3885" s="16">
        <f t="shared" si="304"/>
        <v>41854.602650462963</v>
      </c>
      <c r="T3885" s="16">
        <f t="shared" si="305"/>
        <v>41884.602650462963</v>
      </c>
      <c r="U3885" s="20">
        <f t="shared" si="30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7"/>
        <v>0</v>
      </c>
      <c r="P3886">
        <f t="shared" si="303"/>
        <v>0</v>
      </c>
      <c r="Q3886" s="12" t="s">
        <v>8315</v>
      </c>
      <c r="R3886" t="s">
        <v>8357</v>
      </c>
      <c r="S3886" s="16">
        <f t="shared" si="304"/>
        <v>42065.791574074072</v>
      </c>
      <c r="T3886" s="16">
        <f t="shared" si="305"/>
        <v>42090.749907407408</v>
      </c>
      <c r="U3886" s="20">
        <f t="shared" si="30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7"/>
        <v>0</v>
      </c>
      <c r="P3887">
        <f t="shared" si="303"/>
        <v>0</v>
      </c>
      <c r="Q3887" s="12" t="s">
        <v>8315</v>
      </c>
      <c r="R3887" t="s">
        <v>8357</v>
      </c>
      <c r="S3887" s="16">
        <f t="shared" si="304"/>
        <v>42469.951284722221</v>
      </c>
      <c r="T3887" s="16">
        <f t="shared" si="305"/>
        <v>42499.951284722221</v>
      </c>
      <c r="U3887" s="20">
        <f t="shared" si="30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7"/>
        <v>0</v>
      </c>
      <c r="P3888">
        <f t="shared" si="303"/>
        <v>0</v>
      </c>
      <c r="Q3888" s="12" t="s">
        <v>8315</v>
      </c>
      <c r="R3888" t="s">
        <v>8357</v>
      </c>
      <c r="S3888" s="16">
        <f t="shared" si="304"/>
        <v>41954.228032407409</v>
      </c>
      <c r="T3888" s="16">
        <f t="shared" si="305"/>
        <v>41984.228032407409</v>
      </c>
      <c r="U3888" s="20">
        <f t="shared" si="30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7"/>
        <v>2</v>
      </c>
      <c r="P3889">
        <f t="shared" si="303"/>
        <v>17.5</v>
      </c>
      <c r="Q3889" s="12" t="s">
        <v>8315</v>
      </c>
      <c r="R3889" t="s">
        <v>8357</v>
      </c>
      <c r="S3889" s="16">
        <f t="shared" si="304"/>
        <v>42079.857974537037</v>
      </c>
      <c r="T3889" s="16">
        <f t="shared" si="305"/>
        <v>42125.916666666672</v>
      </c>
      <c r="U3889" s="20">
        <f t="shared" si="30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7"/>
        <v>27</v>
      </c>
      <c r="P3890">
        <f t="shared" si="303"/>
        <v>38.71</v>
      </c>
      <c r="Q3890" s="12" t="s">
        <v>8315</v>
      </c>
      <c r="R3890" t="s">
        <v>8316</v>
      </c>
      <c r="S3890" s="16">
        <f t="shared" si="304"/>
        <v>42762.545810185184</v>
      </c>
      <c r="T3890" s="16">
        <f t="shared" si="305"/>
        <v>42792.545810185184</v>
      </c>
      <c r="U3890" s="20">
        <f t="shared" si="30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7"/>
        <v>1</v>
      </c>
      <c r="P3891">
        <f t="shared" si="303"/>
        <v>13.11</v>
      </c>
      <c r="Q3891" s="12" t="s">
        <v>8315</v>
      </c>
      <c r="R3891" t="s">
        <v>8316</v>
      </c>
      <c r="S3891" s="16">
        <f t="shared" si="304"/>
        <v>41977.004976851851</v>
      </c>
      <c r="T3891" s="16">
        <f t="shared" si="305"/>
        <v>42008.976388888885</v>
      </c>
      <c r="U3891" s="20">
        <f t="shared" si="30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7"/>
        <v>17</v>
      </c>
      <c r="P3892">
        <f t="shared" si="303"/>
        <v>315.5</v>
      </c>
      <c r="Q3892" s="12" t="s">
        <v>8315</v>
      </c>
      <c r="R3892" t="s">
        <v>8316</v>
      </c>
      <c r="S3892" s="16">
        <f t="shared" si="304"/>
        <v>42171.758611111116</v>
      </c>
      <c r="T3892" s="16">
        <f t="shared" si="305"/>
        <v>42231.758611111116</v>
      </c>
      <c r="U3892" s="20">
        <f t="shared" si="30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7"/>
        <v>33</v>
      </c>
      <c r="P3893">
        <f t="shared" si="303"/>
        <v>37.14</v>
      </c>
      <c r="Q3893" s="12" t="s">
        <v>8315</v>
      </c>
      <c r="R3893" t="s">
        <v>8316</v>
      </c>
      <c r="S3893" s="16">
        <f t="shared" si="304"/>
        <v>42056.1324537037</v>
      </c>
      <c r="T3893" s="16">
        <f t="shared" si="305"/>
        <v>42086.207638888889</v>
      </c>
      <c r="U3893" s="20">
        <f t="shared" si="30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7"/>
        <v>0</v>
      </c>
      <c r="P3894">
        <f t="shared" si="303"/>
        <v>0</v>
      </c>
      <c r="Q3894" s="12" t="s">
        <v>8315</v>
      </c>
      <c r="R3894" t="s">
        <v>8316</v>
      </c>
      <c r="S3894" s="16">
        <f t="shared" si="304"/>
        <v>41867.652280092596</v>
      </c>
      <c r="T3894" s="16">
        <f t="shared" si="305"/>
        <v>41875.291666666664</v>
      </c>
      <c r="U3894" s="20">
        <f t="shared" si="30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7"/>
        <v>22</v>
      </c>
      <c r="P3895">
        <f t="shared" si="303"/>
        <v>128.27000000000001</v>
      </c>
      <c r="Q3895" s="12" t="s">
        <v>8315</v>
      </c>
      <c r="R3895" t="s">
        <v>8316</v>
      </c>
      <c r="S3895" s="16">
        <f t="shared" si="304"/>
        <v>41779.657870370371</v>
      </c>
      <c r="T3895" s="16">
        <f t="shared" si="305"/>
        <v>41821.25</v>
      </c>
      <c r="U3895" s="20">
        <f t="shared" si="30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7"/>
        <v>3</v>
      </c>
      <c r="P3896">
        <f t="shared" si="303"/>
        <v>47.27</v>
      </c>
      <c r="Q3896" s="12" t="s">
        <v>8315</v>
      </c>
      <c r="R3896" t="s">
        <v>8316</v>
      </c>
      <c r="S3896" s="16">
        <f t="shared" si="304"/>
        <v>42679.958472222221</v>
      </c>
      <c r="T3896" s="16">
        <f t="shared" si="305"/>
        <v>42710.207638888889</v>
      </c>
      <c r="U3896" s="20">
        <f t="shared" si="30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7"/>
        <v>5</v>
      </c>
      <c r="P3897">
        <f t="shared" si="303"/>
        <v>50</v>
      </c>
      <c r="Q3897" s="12" t="s">
        <v>8315</v>
      </c>
      <c r="R3897" t="s">
        <v>8316</v>
      </c>
      <c r="S3897" s="16">
        <f t="shared" si="304"/>
        <v>42032.250208333338</v>
      </c>
      <c r="T3897" s="16">
        <f t="shared" si="305"/>
        <v>42063.250208333338</v>
      </c>
      <c r="U3897" s="20">
        <f t="shared" si="30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7"/>
        <v>11</v>
      </c>
      <c r="P3898">
        <f t="shared" si="303"/>
        <v>42.5</v>
      </c>
      <c r="Q3898" s="12" t="s">
        <v>8315</v>
      </c>
      <c r="R3898" t="s">
        <v>8316</v>
      </c>
      <c r="S3898" s="16">
        <f t="shared" si="304"/>
        <v>41793.191875000004</v>
      </c>
      <c r="T3898" s="16">
        <f t="shared" si="305"/>
        <v>41807.191875000004</v>
      </c>
      <c r="U3898" s="20">
        <f t="shared" si="30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7"/>
        <v>18</v>
      </c>
      <c r="P3899">
        <f t="shared" si="303"/>
        <v>44</v>
      </c>
      <c r="Q3899" s="12" t="s">
        <v>8315</v>
      </c>
      <c r="R3899" t="s">
        <v>8316</v>
      </c>
      <c r="S3899" s="16">
        <f t="shared" si="304"/>
        <v>41982.87364583333</v>
      </c>
      <c r="T3899" s="16">
        <f t="shared" si="305"/>
        <v>42012.87364583333</v>
      </c>
      <c r="U3899" s="20">
        <f t="shared" si="30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7"/>
        <v>33</v>
      </c>
      <c r="P3900">
        <f t="shared" si="303"/>
        <v>50.88</v>
      </c>
      <c r="Q3900" s="12" t="s">
        <v>8315</v>
      </c>
      <c r="R3900" t="s">
        <v>8316</v>
      </c>
      <c r="S3900" s="16">
        <f t="shared" si="304"/>
        <v>42193.482291666667</v>
      </c>
      <c r="T3900" s="16">
        <f t="shared" si="305"/>
        <v>42233.666666666672</v>
      </c>
      <c r="U3900" s="20">
        <f t="shared" si="30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7"/>
        <v>1</v>
      </c>
      <c r="P3901">
        <f t="shared" si="303"/>
        <v>62.5</v>
      </c>
      <c r="Q3901" s="12" t="s">
        <v>8315</v>
      </c>
      <c r="R3901" t="s">
        <v>8316</v>
      </c>
      <c r="S3901" s="16">
        <f t="shared" si="304"/>
        <v>41843.775011574071</v>
      </c>
      <c r="T3901" s="16">
        <f t="shared" si="305"/>
        <v>41863.775011574071</v>
      </c>
      <c r="U3901" s="20">
        <f t="shared" si="30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7"/>
        <v>5</v>
      </c>
      <c r="P3902">
        <f t="shared" si="303"/>
        <v>27</v>
      </c>
      <c r="Q3902" s="12" t="s">
        <v>8315</v>
      </c>
      <c r="R3902" t="s">
        <v>8316</v>
      </c>
      <c r="S3902" s="16">
        <f t="shared" si="304"/>
        <v>42136.092488425929</v>
      </c>
      <c r="T3902" s="16">
        <f t="shared" si="305"/>
        <v>42166.092488425929</v>
      </c>
      <c r="U3902" s="20">
        <f t="shared" si="30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7"/>
        <v>1</v>
      </c>
      <c r="P3903">
        <f t="shared" si="303"/>
        <v>25</v>
      </c>
      <c r="Q3903" s="12" t="s">
        <v>8315</v>
      </c>
      <c r="R3903" t="s">
        <v>8316</v>
      </c>
      <c r="S3903" s="16">
        <f t="shared" si="304"/>
        <v>42317.826377314821</v>
      </c>
      <c r="T3903" s="16">
        <f t="shared" si="305"/>
        <v>42357.826377314821</v>
      </c>
      <c r="U3903" s="20">
        <f t="shared" si="30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7"/>
        <v>49</v>
      </c>
      <c r="P3904">
        <f t="shared" si="303"/>
        <v>47.26</v>
      </c>
      <c r="Q3904" s="12" t="s">
        <v>8315</v>
      </c>
      <c r="R3904" t="s">
        <v>8316</v>
      </c>
      <c r="S3904" s="16">
        <f t="shared" si="304"/>
        <v>42663.468078703707</v>
      </c>
      <c r="T3904" s="16">
        <f t="shared" si="305"/>
        <v>42688.509745370371</v>
      </c>
      <c r="U3904" s="20">
        <f t="shared" si="30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7"/>
        <v>0</v>
      </c>
      <c r="P3905">
        <f t="shared" si="303"/>
        <v>0</v>
      </c>
      <c r="Q3905" s="12" t="s">
        <v>8315</v>
      </c>
      <c r="R3905" t="s">
        <v>8316</v>
      </c>
      <c r="S3905" s="16">
        <f t="shared" si="304"/>
        <v>42186.01116898148</v>
      </c>
      <c r="T3905" s="16">
        <f t="shared" si="305"/>
        <v>42230.818055555559</v>
      </c>
      <c r="U3905" s="20">
        <f t="shared" si="30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7"/>
        <v>0</v>
      </c>
      <c r="P3906">
        <f t="shared" si="303"/>
        <v>1.5</v>
      </c>
      <c r="Q3906" s="12" t="s">
        <v>8315</v>
      </c>
      <c r="R3906" t="s">
        <v>8316</v>
      </c>
      <c r="S3906" s="16">
        <f t="shared" si="304"/>
        <v>42095.229166666672</v>
      </c>
      <c r="T3906" s="16">
        <f t="shared" si="305"/>
        <v>42109.211111111115</v>
      </c>
      <c r="U3906" s="20">
        <f t="shared" si="30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7"/>
        <v>12</v>
      </c>
      <c r="P3907">
        <f t="shared" ref="P3907:P3970" si="308">IFERROR(ROUND(E3907/L3907, 2), 0)</f>
        <v>24.71</v>
      </c>
      <c r="Q3907" s="12" t="s">
        <v>8315</v>
      </c>
      <c r="R3907" t="s">
        <v>8316</v>
      </c>
      <c r="S3907" s="16">
        <f t="shared" ref="S3907:S3970" si="309">(((J3907/60)/60)/24)+DATE(1970,1,1)</f>
        <v>42124.623877314814</v>
      </c>
      <c r="T3907" s="16">
        <f t="shared" ref="T3907:T3970" si="310">(((I3907/60)/60)/24)+DATE(1970,1,1)</f>
        <v>42166.958333333328</v>
      </c>
      <c r="U3907" s="20">
        <f t="shared" ref="U3907:U3970" si="311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7"/>
        <v>67</v>
      </c>
      <c r="P3908">
        <f t="shared" si="308"/>
        <v>63.13</v>
      </c>
      <c r="Q3908" s="12" t="s">
        <v>8315</v>
      </c>
      <c r="R3908" t="s">
        <v>8316</v>
      </c>
      <c r="S3908" s="16">
        <f t="shared" si="309"/>
        <v>42143.917743055557</v>
      </c>
      <c r="T3908" s="16">
        <f t="shared" si="310"/>
        <v>42181.559027777781</v>
      </c>
      <c r="U3908" s="20">
        <f t="shared" si="311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7"/>
        <v>15</v>
      </c>
      <c r="P3909">
        <f t="shared" si="308"/>
        <v>38.25</v>
      </c>
      <c r="Q3909" s="12" t="s">
        <v>8315</v>
      </c>
      <c r="R3909" t="s">
        <v>8316</v>
      </c>
      <c r="S3909" s="16">
        <f t="shared" si="309"/>
        <v>41906.819513888891</v>
      </c>
      <c r="T3909" s="16">
        <f t="shared" si="310"/>
        <v>41938.838888888888</v>
      </c>
      <c r="U3909" s="20">
        <f t="shared" si="311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7"/>
        <v>9</v>
      </c>
      <c r="P3910">
        <f t="shared" si="308"/>
        <v>16.25</v>
      </c>
      <c r="Q3910" s="12" t="s">
        <v>8315</v>
      </c>
      <c r="R3910" t="s">
        <v>8316</v>
      </c>
      <c r="S3910" s="16">
        <f t="shared" si="309"/>
        <v>41834.135370370372</v>
      </c>
      <c r="T3910" s="16">
        <f t="shared" si="310"/>
        <v>41849.135370370372</v>
      </c>
      <c r="U3910" s="20">
        <f t="shared" si="311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7"/>
        <v>0</v>
      </c>
      <c r="P3911">
        <f t="shared" si="308"/>
        <v>33.75</v>
      </c>
      <c r="Q3911" s="12" t="s">
        <v>8315</v>
      </c>
      <c r="R3911" t="s">
        <v>8316</v>
      </c>
      <c r="S3911" s="16">
        <f t="shared" si="309"/>
        <v>41863.359282407408</v>
      </c>
      <c r="T3911" s="16">
        <f t="shared" si="310"/>
        <v>41893.359282407408</v>
      </c>
      <c r="U3911" s="20">
        <f t="shared" si="311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7"/>
        <v>3</v>
      </c>
      <c r="P3912">
        <f t="shared" si="308"/>
        <v>61.67</v>
      </c>
      <c r="Q3912" s="12" t="s">
        <v>8315</v>
      </c>
      <c r="R3912" t="s">
        <v>8316</v>
      </c>
      <c r="S3912" s="16">
        <f t="shared" si="309"/>
        <v>42224.756909722222</v>
      </c>
      <c r="T3912" s="16">
        <f t="shared" si="310"/>
        <v>42254.756909722222</v>
      </c>
      <c r="U3912" s="20">
        <f t="shared" si="311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7"/>
        <v>37</v>
      </c>
      <c r="P3913">
        <f t="shared" si="308"/>
        <v>83.14</v>
      </c>
      <c r="Q3913" s="12" t="s">
        <v>8315</v>
      </c>
      <c r="R3913" t="s">
        <v>8316</v>
      </c>
      <c r="S3913" s="16">
        <f t="shared" si="309"/>
        <v>41939.8122337963</v>
      </c>
      <c r="T3913" s="16">
        <f t="shared" si="310"/>
        <v>41969.853900462964</v>
      </c>
      <c r="U3913" s="20">
        <f t="shared" si="311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7"/>
        <v>0</v>
      </c>
      <c r="P3914">
        <f t="shared" si="308"/>
        <v>1</v>
      </c>
      <c r="Q3914" s="12" t="s">
        <v>8315</v>
      </c>
      <c r="R3914" t="s">
        <v>8316</v>
      </c>
      <c r="S3914" s="16">
        <f t="shared" si="309"/>
        <v>42059.270023148143</v>
      </c>
      <c r="T3914" s="16">
        <f t="shared" si="310"/>
        <v>42119.190972222219</v>
      </c>
      <c r="U3914" s="20">
        <f t="shared" si="311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7"/>
        <v>10</v>
      </c>
      <c r="P3915">
        <f t="shared" si="308"/>
        <v>142.86000000000001</v>
      </c>
      <c r="Q3915" s="12" t="s">
        <v>8315</v>
      </c>
      <c r="R3915" t="s">
        <v>8316</v>
      </c>
      <c r="S3915" s="16">
        <f t="shared" si="309"/>
        <v>42308.211215277777</v>
      </c>
      <c r="T3915" s="16">
        <f t="shared" si="310"/>
        <v>42338.252881944441</v>
      </c>
      <c r="U3915" s="20">
        <f t="shared" si="311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7"/>
        <v>36</v>
      </c>
      <c r="P3916">
        <f t="shared" si="308"/>
        <v>33.67</v>
      </c>
      <c r="Q3916" s="12" t="s">
        <v>8315</v>
      </c>
      <c r="R3916" t="s">
        <v>8316</v>
      </c>
      <c r="S3916" s="16">
        <f t="shared" si="309"/>
        <v>42114.818935185183</v>
      </c>
      <c r="T3916" s="16">
        <f t="shared" si="310"/>
        <v>42134.957638888889</v>
      </c>
      <c r="U3916" s="20">
        <f t="shared" si="311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7"/>
        <v>0</v>
      </c>
      <c r="P3917">
        <f t="shared" si="308"/>
        <v>5</v>
      </c>
      <c r="Q3917" s="12" t="s">
        <v>8315</v>
      </c>
      <c r="R3917" t="s">
        <v>8316</v>
      </c>
      <c r="S3917" s="16">
        <f t="shared" si="309"/>
        <v>42492.98505787037</v>
      </c>
      <c r="T3917" s="16">
        <f t="shared" si="310"/>
        <v>42522.98505787037</v>
      </c>
      <c r="U3917" s="20">
        <f t="shared" si="311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7"/>
        <v>0</v>
      </c>
      <c r="P3918">
        <f t="shared" si="308"/>
        <v>0</v>
      </c>
      <c r="Q3918" s="12" t="s">
        <v>8315</v>
      </c>
      <c r="R3918" t="s">
        <v>8316</v>
      </c>
      <c r="S3918" s="16">
        <f t="shared" si="309"/>
        <v>42494.471666666665</v>
      </c>
      <c r="T3918" s="16">
        <f t="shared" si="310"/>
        <v>42524.471666666665</v>
      </c>
      <c r="U3918" s="20">
        <f t="shared" si="311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7"/>
        <v>0</v>
      </c>
      <c r="P3919">
        <f t="shared" si="308"/>
        <v>10</v>
      </c>
      <c r="Q3919" s="12" t="s">
        <v>8315</v>
      </c>
      <c r="R3919" t="s">
        <v>8316</v>
      </c>
      <c r="S3919" s="16">
        <f t="shared" si="309"/>
        <v>41863.527326388888</v>
      </c>
      <c r="T3919" s="16">
        <f t="shared" si="310"/>
        <v>41893.527326388888</v>
      </c>
      <c r="U3919" s="20">
        <f t="shared" si="311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7"/>
        <v>0</v>
      </c>
      <c r="P3920">
        <f t="shared" si="308"/>
        <v>40</v>
      </c>
      <c r="Q3920" s="12" t="s">
        <v>8315</v>
      </c>
      <c r="R3920" t="s">
        <v>8316</v>
      </c>
      <c r="S3920" s="16">
        <f t="shared" si="309"/>
        <v>41843.664618055554</v>
      </c>
      <c r="T3920" s="16">
        <f t="shared" si="310"/>
        <v>41855.666666666664</v>
      </c>
      <c r="U3920" s="20">
        <f t="shared" si="311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7"/>
        <v>2</v>
      </c>
      <c r="P3921">
        <f t="shared" si="308"/>
        <v>30</v>
      </c>
      <c r="Q3921" s="12" t="s">
        <v>8315</v>
      </c>
      <c r="R3921" t="s">
        <v>8316</v>
      </c>
      <c r="S3921" s="16">
        <f t="shared" si="309"/>
        <v>42358.684872685189</v>
      </c>
      <c r="T3921" s="16">
        <f t="shared" si="310"/>
        <v>42387</v>
      </c>
      <c r="U3921" s="20">
        <f t="shared" si="311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7"/>
        <v>5</v>
      </c>
      <c r="P3922">
        <f t="shared" si="308"/>
        <v>45</v>
      </c>
      <c r="Q3922" s="12" t="s">
        <v>8315</v>
      </c>
      <c r="R3922" t="s">
        <v>8316</v>
      </c>
      <c r="S3922" s="16">
        <f t="shared" si="309"/>
        <v>42657.38726851852</v>
      </c>
      <c r="T3922" s="16">
        <f t="shared" si="310"/>
        <v>42687.428935185191</v>
      </c>
      <c r="U3922" s="20">
        <f t="shared" si="311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7"/>
        <v>0</v>
      </c>
      <c r="P3923">
        <f t="shared" si="308"/>
        <v>0</v>
      </c>
      <c r="Q3923" s="12" t="s">
        <v>8315</v>
      </c>
      <c r="R3923" t="s">
        <v>8316</v>
      </c>
      <c r="S3923" s="16">
        <f t="shared" si="309"/>
        <v>41926.542303240742</v>
      </c>
      <c r="T3923" s="16">
        <f t="shared" si="310"/>
        <v>41938.75</v>
      </c>
      <c r="U3923" s="20">
        <f t="shared" si="311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7"/>
        <v>8</v>
      </c>
      <c r="P3924">
        <f t="shared" si="308"/>
        <v>10.17</v>
      </c>
      <c r="Q3924" s="12" t="s">
        <v>8315</v>
      </c>
      <c r="R3924" t="s">
        <v>8316</v>
      </c>
      <c r="S3924" s="16">
        <f t="shared" si="309"/>
        <v>42020.768634259264</v>
      </c>
      <c r="T3924" s="16">
        <f t="shared" si="310"/>
        <v>42065.958333333328</v>
      </c>
      <c r="U3924" s="20">
        <f t="shared" si="311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7"/>
        <v>12</v>
      </c>
      <c r="P3925">
        <f t="shared" si="308"/>
        <v>81.41</v>
      </c>
      <c r="Q3925" s="12" t="s">
        <v>8315</v>
      </c>
      <c r="R3925" t="s">
        <v>8316</v>
      </c>
      <c r="S3925" s="16">
        <f t="shared" si="309"/>
        <v>42075.979988425926</v>
      </c>
      <c r="T3925" s="16">
        <f t="shared" si="310"/>
        <v>42103.979988425926</v>
      </c>
      <c r="U3925" s="20">
        <f t="shared" si="311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7"/>
        <v>15</v>
      </c>
      <c r="P3926">
        <f t="shared" si="308"/>
        <v>57.25</v>
      </c>
      <c r="Q3926" s="12" t="s">
        <v>8315</v>
      </c>
      <c r="R3926" t="s">
        <v>8316</v>
      </c>
      <c r="S3926" s="16">
        <f t="shared" si="309"/>
        <v>41786.959745370368</v>
      </c>
      <c r="T3926" s="16">
        <f t="shared" si="310"/>
        <v>41816.959745370368</v>
      </c>
      <c r="U3926" s="20">
        <f t="shared" si="311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7"/>
        <v>10</v>
      </c>
      <c r="P3927">
        <f t="shared" si="308"/>
        <v>5</v>
      </c>
      <c r="Q3927" s="12" t="s">
        <v>8315</v>
      </c>
      <c r="R3927" t="s">
        <v>8316</v>
      </c>
      <c r="S3927" s="16">
        <f t="shared" si="309"/>
        <v>41820.870821759258</v>
      </c>
      <c r="T3927" s="16">
        <f t="shared" si="310"/>
        <v>41850.870821759258</v>
      </c>
      <c r="U3927" s="20">
        <f t="shared" si="311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7"/>
        <v>0</v>
      </c>
      <c r="P3928">
        <f t="shared" si="308"/>
        <v>15</v>
      </c>
      <c r="Q3928" s="12" t="s">
        <v>8315</v>
      </c>
      <c r="R3928" t="s">
        <v>8316</v>
      </c>
      <c r="S3928" s="16">
        <f t="shared" si="309"/>
        <v>41970.085046296299</v>
      </c>
      <c r="T3928" s="16">
        <f t="shared" si="310"/>
        <v>42000.085046296299</v>
      </c>
      <c r="U3928" s="20">
        <f t="shared" si="311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7"/>
        <v>1</v>
      </c>
      <c r="P3929">
        <f t="shared" si="308"/>
        <v>12.5</v>
      </c>
      <c r="Q3929" s="12" t="s">
        <v>8315</v>
      </c>
      <c r="R3929" t="s">
        <v>8316</v>
      </c>
      <c r="S3929" s="16">
        <f t="shared" si="309"/>
        <v>41830.267407407409</v>
      </c>
      <c r="T3929" s="16">
        <f t="shared" si="310"/>
        <v>41860.267407407409</v>
      </c>
      <c r="U3929" s="20">
        <f t="shared" si="311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7"/>
        <v>13</v>
      </c>
      <c r="P3930">
        <f t="shared" si="308"/>
        <v>93</v>
      </c>
      <c r="Q3930" s="12" t="s">
        <v>8315</v>
      </c>
      <c r="R3930" t="s">
        <v>8316</v>
      </c>
      <c r="S3930" s="16">
        <f t="shared" si="309"/>
        <v>42265.683182870373</v>
      </c>
      <c r="T3930" s="16">
        <f t="shared" si="310"/>
        <v>42293.207638888889</v>
      </c>
      <c r="U3930" s="20">
        <f t="shared" si="311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7"/>
        <v>2</v>
      </c>
      <c r="P3931">
        <f t="shared" si="308"/>
        <v>32.36</v>
      </c>
      <c r="Q3931" s="12" t="s">
        <v>8315</v>
      </c>
      <c r="R3931" t="s">
        <v>8316</v>
      </c>
      <c r="S3931" s="16">
        <f t="shared" si="309"/>
        <v>42601.827141203699</v>
      </c>
      <c r="T3931" s="16">
        <f t="shared" si="310"/>
        <v>42631.827141203699</v>
      </c>
      <c r="U3931" s="20">
        <f t="shared" si="311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7"/>
        <v>0</v>
      </c>
      <c r="P3932">
        <f t="shared" si="308"/>
        <v>0</v>
      </c>
      <c r="Q3932" s="12" t="s">
        <v>8315</v>
      </c>
      <c r="R3932" t="s">
        <v>8316</v>
      </c>
      <c r="S3932" s="16">
        <f t="shared" si="309"/>
        <v>42433.338749999995</v>
      </c>
      <c r="T3932" s="16">
        <f t="shared" si="310"/>
        <v>42461.25</v>
      </c>
      <c r="U3932" s="20">
        <f t="shared" si="311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7"/>
        <v>0</v>
      </c>
      <c r="P3933">
        <f t="shared" si="308"/>
        <v>0</v>
      </c>
      <c r="Q3933" s="12" t="s">
        <v>8315</v>
      </c>
      <c r="R3933" t="s">
        <v>8316</v>
      </c>
      <c r="S3933" s="16">
        <f t="shared" si="309"/>
        <v>42228.151701388888</v>
      </c>
      <c r="T3933" s="16">
        <f t="shared" si="310"/>
        <v>42253.151701388888</v>
      </c>
      <c r="U3933" s="20">
        <f t="shared" si="311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7"/>
        <v>0</v>
      </c>
      <c r="P3934">
        <f t="shared" si="308"/>
        <v>1</v>
      </c>
      <c r="Q3934" s="12" t="s">
        <v>8315</v>
      </c>
      <c r="R3934" t="s">
        <v>8316</v>
      </c>
      <c r="S3934" s="16">
        <f t="shared" si="309"/>
        <v>42415.168564814812</v>
      </c>
      <c r="T3934" s="16">
        <f t="shared" si="310"/>
        <v>42445.126898148148</v>
      </c>
      <c r="U3934" s="20">
        <f t="shared" si="311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7"/>
        <v>16</v>
      </c>
      <c r="P3935">
        <f t="shared" si="308"/>
        <v>91.83</v>
      </c>
      <c r="Q3935" s="12" t="s">
        <v>8315</v>
      </c>
      <c r="R3935" t="s">
        <v>8316</v>
      </c>
      <c r="S3935" s="16">
        <f t="shared" si="309"/>
        <v>42538.968310185184</v>
      </c>
      <c r="T3935" s="16">
        <f t="shared" si="310"/>
        <v>42568.029861111107</v>
      </c>
      <c r="U3935" s="20">
        <f t="shared" si="311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7"/>
        <v>11</v>
      </c>
      <c r="P3936">
        <f t="shared" si="308"/>
        <v>45.83</v>
      </c>
      <c r="Q3936" s="12" t="s">
        <v>8315</v>
      </c>
      <c r="R3936" t="s">
        <v>8316</v>
      </c>
      <c r="S3936" s="16">
        <f t="shared" si="309"/>
        <v>42233.671747685185</v>
      </c>
      <c r="T3936" s="16">
        <f t="shared" si="310"/>
        <v>42278.541666666672</v>
      </c>
      <c r="U3936" s="20">
        <f t="shared" si="311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7"/>
        <v>44</v>
      </c>
      <c r="P3937">
        <f t="shared" si="308"/>
        <v>57.17</v>
      </c>
      <c r="Q3937" s="12" t="s">
        <v>8315</v>
      </c>
      <c r="R3937" t="s">
        <v>8316</v>
      </c>
      <c r="S3937" s="16">
        <f t="shared" si="309"/>
        <v>42221.656782407401</v>
      </c>
      <c r="T3937" s="16">
        <f t="shared" si="310"/>
        <v>42281.656782407401</v>
      </c>
      <c r="U3937" s="20">
        <f t="shared" si="311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ref="O3938:O4001" si="312">ROUND(E3938/D3938 * 100,0)</f>
        <v>0</v>
      </c>
      <c r="P3938">
        <f t="shared" si="308"/>
        <v>0</v>
      </c>
      <c r="Q3938" s="12" t="s">
        <v>8315</v>
      </c>
      <c r="R3938" t="s">
        <v>8316</v>
      </c>
      <c r="S3938" s="16">
        <f t="shared" si="309"/>
        <v>42675.262962962966</v>
      </c>
      <c r="T3938" s="16">
        <f t="shared" si="310"/>
        <v>42705.304629629631</v>
      </c>
      <c r="U3938" s="20">
        <f t="shared" si="311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2"/>
        <v>86</v>
      </c>
      <c r="P3939">
        <f t="shared" si="308"/>
        <v>248.5</v>
      </c>
      <c r="Q3939" s="12" t="s">
        <v>8315</v>
      </c>
      <c r="R3939" t="s">
        <v>8316</v>
      </c>
      <c r="S3939" s="16">
        <f t="shared" si="309"/>
        <v>42534.631481481483</v>
      </c>
      <c r="T3939" s="16">
        <f t="shared" si="310"/>
        <v>42562.631481481483</v>
      </c>
      <c r="U3939" s="20">
        <f t="shared" si="311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2"/>
        <v>12</v>
      </c>
      <c r="P3940">
        <f t="shared" si="308"/>
        <v>79.400000000000006</v>
      </c>
      <c r="Q3940" s="12" t="s">
        <v>8315</v>
      </c>
      <c r="R3940" t="s">
        <v>8316</v>
      </c>
      <c r="S3940" s="16">
        <f t="shared" si="309"/>
        <v>42151.905717592599</v>
      </c>
      <c r="T3940" s="16">
        <f t="shared" si="310"/>
        <v>42182.905717592599</v>
      </c>
      <c r="U3940" s="20">
        <f t="shared" si="311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2"/>
        <v>0</v>
      </c>
      <c r="P3941">
        <f t="shared" si="308"/>
        <v>5</v>
      </c>
      <c r="Q3941" s="12" t="s">
        <v>8315</v>
      </c>
      <c r="R3941" t="s">
        <v>8316</v>
      </c>
      <c r="S3941" s="16">
        <f t="shared" si="309"/>
        <v>41915.400219907409</v>
      </c>
      <c r="T3941" s="16">
        <f t="shared" si="310"/>
        <v>41919.1875</v>
      </c>
      <c r="U3941" s="20">
        <f t="shared" si="311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2"/>
        <v>0</v>
      </c>
      <c r="P3942">
        <f t="shared" si="308"/>
        <v>5.5</v>
      </c>
      <c r="Q3942" s="12" t="s">
        <v>8315</v>
      </c>
      <c r="R3942" t="s">
        <v>8316</v>
      </c>
      <c r="S3942" s="16">
        <f t="shared" si="309"/>
        <v>41961.492488425924</v>
      </c>
      <c r="T3942" s="16">
        <f t="shared" si="310"/>
        <v>42006.492488425924</v>
      </c>
      <c r="U3942" s="20">
        <f t="shared" si="311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2"/>
        <v>1</v>
      </c>
      <c r="P3943">
        <f t="shared" si="308"/>
        <v>25</v>
      </c>
      <c r="Q3943" s="12" t="s">
        <v>8315</v>
      </c>
      <c r="R3943" t="s">
        <v>8316</v>
      </c>
      <c r="S3943" s="16">
        <f t="shared" si="309"/>
        <v>41940.587233796294</v>
      </c>
      <c r="T3943" s="16">
        <f t="shared" si="310"/>
        <v>41968.041666666672</v>
      </c>
      <c r="U3943" s="20">
        <f t="shared" si="311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2"/>
        <v>0</v>
      </c>
      <c r="P3944">
        <f t="shared" si="308"/>
        <v>0</v>
      </c>
      <c r="Q3944" s="12" t="s">
        <v>8315</v>
      </c>
      <c r="R3944" t="s">
        <v>8316</v>
      </c>
      <c r="S3944" s="16">
        <f t="shared" si="309"/>
        <v>42111.904097222221</v>
      </c>
      <c r="T3944" s="16">
        <f t="shared" si="310"/>
        <v>42171.904097222221</v>
      </c>
      <c r="U3944" s="20">
        <f t="shared" si="311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2"/>
        <v>36</v>
      </c>
      <c r="P3945">
        <f t="shared" si="308"/>
        <v>137.08000000000001</v>
      </c>
      <c r="Q3945" s="12" t="s">
        <v>8315</v>
      </c>
      <c r="R3945" t="s">
        <v>8316</v>
      </c>
      <c r="S3945" s="16">
        <f t="shared" si="309"/>
        <v>42279.778564814813</v>
      </c>
      <c r="T3945" s="16">
        <f t="shared" si="310"/>
        <v>42310.701388888891</v>
      </c>
      <c r="U3945" s="20">
        <f t="shared" si="311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2"/>
        <v>0</v>
      </c>
      <c r="P3946">
        <f t="shared" si="308"/>
        <v>0</v>
      </c>
      <c r="Q3946" s="12" t="s">
        <v>8315</v>
      </c>
      <c r="R3946" t="s">
        <v>8316</v>
      </c>
      <c r="S3946" s="16">
        <f t="shared" si="309"/>
        <v>42213.662905092591</v>
      </c>
      <c r="T3946" s="16">
        <f t="shared" si="310"/>
        <v>42243.662905092591</v>
      </c>
      <c r="U3946" s="20">
        <f t="shared" si="311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2"/>
        <v>0</v>
      </c>
      <c r="P3947">
        <f t="shared" si="308"/>
        <v>5</v>
      </c>
      <c r="Q3947" s="12" t="s">
        <v>8315</v>
      </c>
      <c r="R3947" t="s">
        <v>8316</v>
      </c>
      <c r="S3947" s="16">
        <f t="shared" si="309"/>
        <v>42109.801712962959</v>
      </c>
      <c r="T3947" s="16">
        <f t="shared" si="310"/>
        <v>42139.801712962959</v>
      </c>
      <c r="U3947" s="20">
        <f t="shared" si="311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2"/>
        <v>3</v>
      </c>
      <c r="P3948">
        <f t="shared" si="308"/>
        <v>39</v>
      </c>
      <c r="Q3948" s="12" t="s">
        <v>8315</v>
      </c>
      <c r="R3948" t="s">
        <v>8316</v>
      </c>
      <c r="S3948" s="16">
        <f t="shared" si="309"/>
        <v>42031.833587962959</v>
      </c>
      <c r="T3948" s="16">
        <f t="shared" si="310"/>
        <v>42063.333333333328</v>
      </c>
      <c r="U3948" s="20">
        <f t="shared" si="311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2"/>
        <v>3</v>
      </c>
      <c r="P3949">
        <f t="shared" si="308"/>
        <v>50.5</v>
      </c>
      <c r="Q3949" s="12" t="s">
        <v>8315</v>
      </c>
      <c r="R3949" t="s">
        <v>8316</v>
      </c>
      <c r="S3949" s="16">
        <f t="shared" si="309"/>
        <v>42615.142870370371</v>
      </c>
      <c r="T3949" s="16">
        <f t="shared" si="310"/>
        <v>42645.142870370371</v>
      </c>
      <c r="U3949" s="20">
        <f t="shared" si="311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2"/>
        <v>0</v>
      </c>
      <c r="P3950">
        <f t="shared" si="308"/>
        <v>0</v>
      </c>
      <c r="Q3950" s="12" t="s">
        <v>8315</v>
      </c>
      <c r="R3950" t="s">
        <v>8316</v>
      </c>
      <c r="S3950" s="16">
        <f t="shared" si="309"/>
        <v>41829.325497685182</v>
      </c>
      <c r="T3950" s="16">
        <f t="shared" si="310"/>
        <v>41889.325497685182</v>
      </c>
      <c r="U3950" s="20">
        <f t="shared" si="311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2"/>
        <v>16</v>
      </c>
      <c r="P3951">
        <f t="shared" si="308"/>
        <v>49.28</v>
      </c>
      <c r="Q3951" s="12" t="s">
        <v>8315</v>
      </c>
      <c r="R3951" t="s">
        <v>8316</v>
      </c>
      <c r="S3951" s="16">
        <f t="shared" si="309"/>
        <v>42016.120613425926</v>
      </c>
      <c r="T3951" s="16">
        <f t="shared" si="310"/>
        <v>42046.120613425926</v>
      </c>
      <c r="U3951" s="20">
        <f t="shared" si="311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2"/>
        <v>1</v>
      </c>
      <c r="P3952">
        <f t="shared" si="308"/>
        <v>25</v>
      </c>
      <c r="Q3952" s="12" t="s">
        <v>8315</v>
      </c>
      <c r="R3952" t="s">
        <v>8316</v>
      </c>
      <c r="S3952" s="16">
        <f t="shared" si="309"/>
        <v>42439.702314814815</v>
      </c>
      <c r="T3952" s="16">
        <f t="shared" si="310"/>
        <v>42468.774305555555</v>
      </c>
      <c r="U3952" s="20">
        <f t="shared" si="311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2"/>
        <v>0</v>
      </c>
      <c r="P3953">
        <f t="shared" si="308"/>
        <v>1</v>
      </c>
      <c r="Q3953" s="12" t="s">
        <v>8315</v>
      </c>
      <c r="R3953" t="s">
        <v>8316</v>
      </c>
      <c r="S3953" s="16">
        <f t="shared" si="309"/>
        <v>42433.825717592597</v>
      </c>
      <c r="T3953" s="16">
        <f t="shared" si="310"/>
        <v>42493.784050925926</v>
      </c>
      <c r="U3953" s="20">
        <f t="shared" si="311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2"/>
        <v>0</v>
      </c>
      <c r="P3954">
        <f t="shared" si="308"/>
        <v>25</v>
      </c>
      <c r="Q3954" s="12" t="s">
        <v>8315</v>
      </c>
      <c r="R3954" t="s">
        <v>8316</v>
      </c>
      <c r="S3954" s="16">
        <f t="shared" si="309"/>
        <v>42243.790393518517</v>
      </c>
      <c r="T3954" s="16">
        <f t="shared" si="310"/>
        <v>42303.790393518517</v>
      </c>
      <c r="U3954" s="20">
        <f t="shared" si="311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2"/>
        <v>0</v>
      </c>
      <c r="P3955">
        <f t="shared" si="308"/>
        <v>0</v>
      </c>
      <c r="Q3955" s="12" t="s">
        <v>8315</v>
      </c>
      <c r="R3955" t="s">
        <v>8316</v>
      </c>
      <c r="S3955" s="16">
        <f t="shared" si="309"/>
        <v>42550.048449074078</v>
      </c>
      <c r="T3955" s="16">
        <f t="shared" si="310"/>
        <v>42580.978472222225</v>
      </c>
      <c r="U3955" s="20">
        <f t="shared" si="311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2"/>
        <v>0</v>
      </c>
      <c r="P3956">
        <f t="shared" si="308"/>
        <v>0</v>
      </c>
      <c r="Q3956" s="12" t="s">
        <v>8315</v>
      </c>
      <c r="R3956" t="s">
        <v>8316</v>
      </c>
      <c r="S3956" s="16">
        <f t="shared" si="309"/>
        <v>41774.651203703703</v>
      </c>
      <c r="T3956" s="16">
        <f t="shared" si="310"/>
        <v>41834.651203703703</v>
      </c>
      <c r="U3956" s="20">
        <f t="shared" si="311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2"/>
        <v>24</v>
      </c>
      <c r="P3957">
        <f t="shared" si="308"/>
        <v>53.13</v>
      </c>
      <c r="Q3957" s="12" t="s">
        <v>8315</v>
      </c>
      <c r="R3957" t="s">
        <v>8316</v>
      </c>
      <c r="S3957" s="16">
        <f t="shared" si="309"/>
        <v>42306.848854166667</v>
      </c>
      <c r="T3957" s="16">
        <f t="shared" si="310"/>
        <v>42336.890520833331</v>
      </c>
      <c r="U3957" s="20">
        <f t="shared" si="311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2"/>
        <v>0</v>
      </c>
      <c r="P3958">
        <f t="shared" si="308"/>
        <v>0</v>
      </c>
      <c r="Q3958" s="12" t="s">
        <v>8315</v>
      </c>
      <c r="R3958" t="s">
        <v>8316</v>
      </c>
      <c r="S3958" s="16">
        <f t="shared" si="309"/>
        <v>42457.932025462964</v>
      </c>
      <c r="T3958" s="16">
        <f t="shared" si="310"/>
        <v>42485.013888888891</v>
      </c>
      <c r="U3958" s="20">
        <f t="shared" si="311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2"/>
        <v>0</v>
      </c>
      <c r="P3959">
        <f t="shared" si="308"/>
        <v>7</v>
      </c>
      <c r="Q3959" s="12" t="s">
        <v>8315</v>
      </c>
      <c r="R3959" t="s">
        <v>8316</v>
      </c>
      <c r="S3959" s="16">
        <f t="shared" si="309"/>
        <v>42513.976319444439</v>
      </c>
      <c r="T3959" s="16">
        <f t="shared" si="310"/>
        <v>42559.976319444439</v>
      </c>
      <c r="U3959" s="20">
        <f t="shared" si="311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2"/>
        <v>32</v>
      </c>
      <c r="P3960">
        <f t="shared" si="308"/>
        <v>40.06</v>
      </c>
      <c r="Q3960" s="12" t="s">
        <v>8315</v>
      </c>
      <c r="R3960" t="s">
        <v>8316</v>
      </c>
      <c r="S3960" s="16">
        <f t="shared" si="309"/>
        <v>41816.950370370374</v>
      </c>
      <c r="T3960" s="16">
        <f t="shared" si="310"/>
        <v>41853.583333333336</v>
      </c>
      <c r="U3960" s="20">
        <f t="shared" si="311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2"/>
        <v>24</v>
      </c>
      <c r="P3961">
        <f t="shared" si="308"/>
        <v>24.33</v>
      </c>
      <c r="Q3961" s="12" t="s">
        <v>8315</v>
      </c>
      <c r="R3961" t="s">
        <v>8316</v>
      </c>
      <c r="S3961" s="16">
        <f t="shared" si="309"/>
        <v>41880.788842592592</v>
      </c>
      <c r="T3961" s="16">
        <f t="shared" si="310"/>
        <v>41910.788842592592</v>
      </c>
      <c r="U3961" s="20">
        <f t="shared" si="311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2"/>
        <v>2</v>
      </c>
      <c r="P3962">
        <f t="shared" si="308"/>
        <v>11.25</v>
      </c>
      <c r="Q3962" s="12" t="s">
        <v>8315</v>
      </c>
      <c r="R3962" t="s">
        <v>8316</v>
      </c>
      <c r="S3962" s="16">
        <f t="shared" si="309"/>
        <v>42342.845555555556</v>
      </c>
      <c r="T3962" s="16">
        <f t="shared" si="310"/>
        <v>42372.845555555556</v>
      </c>
      <c r="U3962" s="20">
        <f t="shared" si="311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2"/>
        <v>0</v>
      </c>
      <c r="P3963">
        <f t="shared" si="308"/>
        <v>10.5</v>
      </c>
      <c r="Q3963" s="12" t="s">
        <v>8315</v>
      </c>
      <c r="R3963" t="s">
        <v>8316</v>
      </c>
      <c r="S3963" s="16">
        <f t="shared" si="309"/>
        <v>41745.891319444447</v>
      </c>
      <c r="T3963" s="16">
        <f t="shared" si="310"/>
        <v>41767.891319444447</v>
      </c>
      <c r="U3963" s="20">
        <f t="shared" si="311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2"/>
        <v>3</v>
      </c>
      <c r="P3964">
        <f t="shared" si="308"/>
        <v>15</v>
      </c>
      <c r="Q3964" s="12" t="s">
        <v>8315</v>
      </c>
      <c r="R3964" t="s">
        <v>8316</v>
      </c>
      <c r="S3964" s="16">
        <f t="shared" si="309"/>
        <v>42311.621458333335</v>
      </c>
      <c r="T3964" s="16">
        <f t="shared" si="310"/>
        <v>42336.621458333335</v>
      </c>
      <c r="U3964" s="20">
        <f t="shared" si="311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2"/>
        <v>0</v>
      </c>
      <c r="P3965">
        <f t="shared" si="308"/>
        <v>0</v>
      </c>
      <c r="Q3965" s="12" t="s">
        <v>8315</v>
      </c>
      <c r="R3965" t="s">
        <v>8316</v>
      </c>
      <c r="S3965" s="16">
        <f t="shared" si="309"/>
        <v>42296.154131944444</v>
      </c>
      <c r="T3965" s="16">
        <f t="shared" si="310"/>
        <v>42326.195798611108</v>
      </c>
      <c r="U3965" s="20">
        <f t="shared" si="311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2"/>
        <v>6</v>
      </c>
      <c r="P3966">
        <f t="shared" si="308"/>
        <v>42</v>
      </c>
      <c r="Q3966" s="12" t="s">
        <v>8315</v>
      </c>
      <c r="R3966" t="s">
        <v>8316</v>
      </c>
      <c r="S3966" s="16">
        <f t="shared" si="309"/>
        <v>42053.722060185188</v>
      </c>
      <c r="T3966" s="16">
        <f t="shared" si="310"/>
        <v>42113.680393518516</v>
      </c>
      <c r="U3966" s="20">
        <f t="shared" si="311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2"/>
        <v>14</v>
      </c>
      <c r="P3967">
        <f t="shared" si="308"/>
        <v>71.25</v>
      </c>
      <c r="Q3967" s="12" t="s">
        <v>8315</v>
      </c>
      <c r="R3967" t="s">
        <v>8316</v>
      </c>
      <c r="S3967" s="16">
        <f t="shared" si="309"/>
        <v>42414.235879629632</v>
      </c>
      <c r="T3967" s="16">
        <f t="shared" si="310"/>
        <v>42474.194212962961</v>
      </c>
      <c r="U3967" s="20">
        <f t="shared" si="311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2"/>
        <v>1</v>
      </c>
      <c r="P3968">
        <f t="shared" si="308"/>
        <v>22.5</v>
      </c>
      <c r="Q3968" s="12" t="s">
        <v>8315</v>
      </c>
      <c r="R3968" t="s">
        <v>8316</v>
      </c>
      <c r="S3968" s="16">
        <f t="shared" si="309"/>
        <v>41801.711550925924</v>
      </c>
      <c r="T3968" s="16">
        <f t="shared" si="310"/>
        <v>41844.124305555553</v>
      </c>
      <c r="U3968" s="20">
        <f t="shared" si="311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2"/>
        <v>24</v>
      </c>
      <c r="P3969">
        <f t="shared" si="308"/>
        <v>41</v>
      </c>
      <c r="Q3969" s="12" t="s">
        <v>8315</v>
      </c>
      <c r="R3969" t="s">
        <v>8316</v>
      </c>
      <c r="S3969" s="16">
        <f t="shared" si="309"/>
        <v>42770.290590277778</v>
      </c>
      <c r="T3969" s="16">
        <f t="shared" si="310"/>
        <v>42800.290590277778</v>
      </c>
      <c r="U3969" s="20">
        <f t="shared" si="311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12"/>
        <v>11</v>
      </c>
      <c r="P3970">
        <f t="shared" si="308"/>
        <v>47.91</v>
      </c>
      <c r="Q3970" s="12" t="s">
        <v>8315</v>
      </c>
      <c r="R3970" t="s">
        <v>8316</v>
      </c>
      <c r="S3970" s="16">
        <f t="shared" si="309"/>
        <v>42452.815659722226</v>
      </c>
      <c r="T3970" s="16">
        <f t="shared" si="310"/>
        <v>42512.815659722226</v>
      </c>
      <c r="U3970" s="20">
        <f t="shared" si="311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2"/>
        <v>7</v>
      </c>
      <c r="P3971">
        <f t="shared" ref="P3971:P4034" si="313">IFERROR(ROUND(E3971/L3971, 2), 0)</f>
        <v>35.17</v>
      </c>
      <c r="Q3971" s="12" t="s">
        <v>8315</v>
      </c>
      <c r="R3971" t="s">
        <v>8316</v>
      </c>
      <c r="S3971" s="16">
        <f t="shared" ref="S3971:S4034" si="314">(((J3971/60)/60)/24)+DATE(1970,1,1)</f>
        <v>42601.854699074072</v>
      </c>
      <c r="T3971" s="16">
        <f t="shared" ref="T3971:T4034" si="315">(((I3971/60)/60)/24)+DATE(1970,1,1)</f>
        <v>42611.163194444445</v>
      </c>
      <c r="U3971" s="20">
        <f t="shared" ref="U3971:U4034" si="316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2"/>
        <v>0</v>
      </c>
      <c r="P3972">
        <f t="shared" si="313"/>
        <v>5.5</v>
      </c>
      <c r="Q3972" s="12" t="s">
        <v>8315</v>
      </c>
      <c r="R3972" t="s">
        <v>8316</v>
      </c>
      <c r="S3972" s="16">
        <f t="shared" si="314"/>
        <v>42447.863553240735</v>
      </c>
      <c r="T3972" s="16">
        <f t="shared" si="315"/>
        <v>42477.863553240735</v>
      </c>
      <c r="U3972" s="20">
        <f t="shared" si="31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2"/>
        <v>1</v>
      </c>
      <c r="P3973">
        <f t="shared" si="313"/>
        <v>22.67</v>
      </c>
      <c r="Q3973" s="12" t="s">
        <v>8315</v>
      </c>
      <c r="R3973" t="s">
        <v>8316</v>
      </c>
      <c r="S3973" s="16">
        <f t="shared" si="314"/>
        <v>41811.536180555559</v>
      </c>
      <c r="T3973" s="16">
        <f t="shared" si="315"/>
        <v>41841.536180555559</v>
      </c>
      <c r="U3973" s="20">
        <f t="shared" si="31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2"/>
        <v>21</v>
      </c>
      <c r="P3974">
        <f t="shared" si="313"/>
        <v>26.38</v>
      </c>
      <c r="Q3974" s="12" t="s">
        <v>8315</v>
      </c>
      <c r="R3974" t="s">
        <v>8316</v>
      </c>
      <c r="S3974" s="16">
        <f t="shared" si="314"/>
        <v>41981.067523148144</v>
      </c>
      <c r="T3974" s="16">
        <f t="shared" si="315"/>
        <v>42041.067523148144</v>
      </c>
      <c r="U3974" s="20">
        <f t="shared" si="31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2"/>
        <v>78</v>
      </c>
      <c r="P3975">
        <f t="shared" si="313"/>
        <v>105.54</v>
      </c>
      <c r="Q3975" s="12" t="s">
        <v>8315</v>
      </c>
      <c r="R3975" t="s">
        <v>8316</v>
      </c>
      <c r="S3975" s="16">
        <f t="shared" si="314"/>
        <v>42469.68414351852</v>
      </c>
      <c r="T3975" s="16">
        <f t="shared" si="315"/>
        <v>42499.166666666672</v>
      </c>
      <c r="U3975" s="20">
        <f t="shared" si="31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2"/>
        <v>32</v>
      </c>
      <c r="P3976">
        <f t="shared" si="313"/>
        <v>29.09</v>
      </c>
      <c r="Q3976" s="12" t="s">
        <v>8315</v>
      </c>
      <c r="R3976" t="s">
        <v>8316</v>
      </c>
      <c r="S3976" s="16">
        <f t="shared" si="314"/>
        <v>42493.546851851846</v>
      </c>
      <c r="T3976" s="16">
        <f t="shared" si="315"/>
        <v>42523.546851851846</v>
      </c>
      <c r="U3976" s="20">
        <f t="shared" si="31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2"/>
        <v>0</v>
      </c>
      <c r="P3977">
        <f t="shared" si="313"/>
        <v>0</v>
      </c>
      <c r="Q3977" s="12" t="s">
        <v>8315</v>
      </c>
      <c r="R3977" t="s">
        <v>8316</v>
      </c>
      <c r="S3977" s="16">
        <f t="shared" si="314"/>
        <v>42534.866875</v>
      </c>
      <c r="T3977" s="16">
        <f t="shared" si="315"/>
        <v>42564.866875</v>
      </c>
      <c r="U3977" s="20">
        <f t="shared" si="31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2"/>
        <v>48</v>
      </c>
      <c r="P3978">
        <f t="shared" si="313"/>
        <v>62</v>
      </c>
      <c r="Q3978" s="12" t="s">
        <v>8315</v>
      </c>
      <c r="R3978" t="s">
        <v>8316</v>
      </c>
      <c r="S3978" s="16">
        <f t="shared" si="314"/>
        <v>41830.858344907407</v>
      </c>
      <c r="T3978" s="16">
        <f t="shared" si="315"/>
        <v>41852.291666666664</v>
      </c>
      <c r="U3978" s="20">
        <f t="shared" si="31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2"/>
        <v>1</v>
      </c>
      <c r="P3979">
        <f t="shared" si="313"/>
        <v>217.5</v>
      </c>
      <c r="Q3979" s="12" t="s">
        <v>8315</v>
      </c>
      <c r="R3979" t="s">
        <v>8316</v>
      </c>
      <c r="S3979" s="16">
        <f t="shared" si="314"/>
        <v>42543.788564814815</v>
      </c>
      <c r="T3979" s="16">
        <f t="shared" si="315"/>
        <v>42573.788564814815</v>
      </c>
      <c r="U3979" s="20">
        <f t="shared" si="31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2"/>
        <v>11</v>
      </c>
      <c r="P3980">
        <f t="shared" si="313"/>
        <v>26.75</v>
      </c>
      <c r="Q3980" s="12" t="s">
        <v>8315</v>
      </c>
      <c r="R3980" t="s">
        <v>8316</v>
      </c>
      <c r="S3980" s="16">
        <f t="shared" si="314"/>
        <v>41975.642974537041</v>
      </c>
      <c r="T3980" s="16">
        <f t="shared" si="315"/>
        <v>42035.642974537041</v>
      </c>
      <c r="U3980" s="20">
        <f t="shared" si="31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2"/>
        <v>2</v>
      </c>
      <c r="P3981">
        <f t="shared" si="313"/>
        <v>18.329999999999998</v>
      </c>
      <c r="Q3981" s="12" t="s">
        <v>8315</v>
      </c>
      <c r="R3981" t="s">
        <v>8316</v>
      </c>
      <c r="S3981" s="16">
        <f t="shared" si="314"/>
        <v>42069.903437500005</v>
      </c>
      <c r="T3981" s="16">
        <f t="shared" si="315"/>
        <v>42092.833333333328</v>
      </c>
      <c r="U3981" s="20">
        <f t="shared" si="31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2"/>
        <v>18</v>
      </c>
      <c r="P3982">
        <f t="shared" si="313"/>
        <v>64.290000000000006</v>
      </c>
      <c r="Q3982" s="12" t="s">
        <v>8315</v>
      </c>
      <c r="R3982" t="s">
        <v>8316</v>
      </c>
      <c r="S3982" s="16">
        <f t="shared" si="314"/>
        <v>41795.598923611113</v>
      </c>
      <c r="T3982" s="16">
        <f t="shared" si="315"/>
        <v>41825.598923611113</v>
      </c>
      <c r="U3982" s="20">
        <f t="shared" si="31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2"/>
        <v>4</v>
      </c>
      <c r="P3983">
        <f t="shared" si="313"/>
        <v>175</v>
      </c>
      <c r="Q3983" s="12" t="s">
        <v>8315</v>
      </c>
      <c r="R3983" t="s">
        <v>8316</v>
      </c>
      <c r="S3983" s="16">
        <f t="shared" si="314"/>
        <v>42508.179965277777</v>
      </c>
      <c r="T3983" s="16">
        <f t="shared" si="315"/>
        <v>42568.179965277777</v>
      </c>
      <c r="U3983" s="20">
        <f t="shared" si="31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2"/>
        <v>20</v>
      </c>
      <c r="P3984">
        <f t="shared" si="313"/>
        <v>34</v>
      </c>
      <c r="Q3984" s="12" t="s">
        <v>8315</v>
      </c>
      <c r="R3984" t="s">
        <v>8316</v>
      </c>
      <c r="S3984" s="16">
        <f t="shared" si="314"/>
        <v>42132.809953703705</v>
      </c>
      <c r="T3984" s="16">
        <f t="shared" si="315"/>
        <v>42192.809953703705</v>
      </c>
      <c r="U3984" s="20">
        <f t="shared" si="31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2"/>
        <v>35</v>
      </c>
      <c r="P3985">
        <f t="shared" si="313"/>
        <v>84.28</v>
      </c>
      <c r="Q3985" s="12" t="s">
        <v>8315</v>
      </c>
      <c r="R3985" t="s">
        <v>8316</v>
      </c>
      <c r="S3985" s="16">
        <f t="shared" si="314"/>
        <v>41747.86986111111</v>
      </c>
      <c r="T3985" s="16">
        <f t="shared" si="315"/>
        <v>41779.290972222225</v>
      </c>
      <c r="U3985" s="20">
        <f t="shared" si="31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2"/>
        <v>6</v>
      </c>
      <c r="P3986">
        <f t="shared" si="313"/>
        <v>9.5</v>
      </c>
      <c r="Q3986" s="12" t="s">
        <v>8315</v>
      </c>
      <c r="R3986" t="s">
        <v>8316</v>
      </c>
      <c r="S3986" s="16">
        <f t="shared" si="314"/>
        <v>41920.963472222218</v>
      </c>
      <c r="T3986" s="16">
        <f t="shared" si="315"/>
        <v>41951</v>
      </c>
      <c r="U3986" s="20">
        <f t="shared" si="31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2"/>
        <v>32</v>
      </c>
      <c r="P3987">
        <f t="shared" si="313"/>
        <v>33.74</v>
      </c>
      <c r="Q3987" s="12" t="s">
        <v>8315</v>
      </c>
      <c r="R3987" t="s">
        <v>8316</v>
      </c>
      <c r="S3987" s="16">
        <f t="shared" si="314"/>
        <v>42399.707407407404</v>
      </c>
      <c r="T3987" s="16">
        <f t="shared" si="315"/>
        <v>42420.878472222219</v>
      </c>
      <c r="U3987" s="20">
        <f t="shared" si="31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2"/>
        <v>10</v>
      </c>
      <c r="P3988">
        <f t="shared" si="313"/>
        <v>37.54</v>
      </c>
      <c r="Q3988" s="12" t="s">
        <v>8315</v>
      </c>
      <c r="R3988" t="s">
        <v>8316</v>
      </c>
      <c r="S3988" s="16">
        <f t="shared" si="314"/>
        <v>42467.548541666663</v>
      </c>
      <c r="T3988" s="16">
        <f t="shared" si="315"/>
        <v>42496.544444444444</v>
      </c>
      <c r="U3988" s="20">
        <f t="shared" si="31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2"/>
        <v>38</v>
      </c>
      <c r="P3989">
        <f t="shared" si="313"/>
        <v>11.62</v>
      </c>
      <c r="Q3989" s="12" t="s">
        <v>8315</v>
      </c>
      <c r="R3989" t="s">
        <v>8316</v>
      </c>
      <c r="S3989" s="16">
        <f t="shared" si="314"/>
        <v>41765.92465277778</v>
      </c>
      <c r="T3989" s="16">
        <f t="shared" si="315"/>
        <v>41775.92465277778</v>
      </c>
      <c r="U3989" s="20">
        <f t="shared" si="31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2"/>
        <v>2</v>
      </c>
      <c r="P3990">
        <f t="shared" si="313"/>
        <v>8</v>
      </c>
      <c r="Q3990" s="12" t="s">
        <v>8315</v>
      </c>
      <c r="R3990" t="s">
        <v>8316</v>
      </c>
      <c r="S3990" s="16">
        <f t="shared" si="314"/>
        <v>42230.08116898148</v>
      </c>
      <c r="T3990" s="16">
        <f t="shared" si="315"/>
        <v>42245.08116898148</v>
      </c>
      <c r="U3990" s="20">
        <f t="shared" si="31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2"/>
        <v>0</v>
      </c>
      <c r="P3991">
        <f t="shared" si="313"/>
        <v>0</v>
      </c>
      <c r="Q3991" s="12" t="s">
        <v>8315</v>
      </c>
      <c r="R3991" t="s">
        <v>8316</v>
      </c>
      <c r="S3991" s="16">
        <f t="shared" si="314"/>
        <v>42286.749780092592</v>
      </c>
      <c r="T3991" s="16">
        <f t="shared" si="315"/>
        <v>42316.791446759264</v>
      </c>
      <c r="U3991" s="20">
        <f t="shared" si="31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2"/>
        <v>4</v>
      </c>
      <c r="P3992">
        <f t="shared" si="313"/>
        <v>23</v>
      </c>
      <c r="Q3992" s="12" t="s">
        <v>8315</v>
      </c>
      <c r="R3992" t="s">
        <v>8316</v>
      </c>
      <c r="S3992" s="16">
        <f t="shared" si="314"/>
        <v>42401.672372685185</v>
      </c>
      <c r="T3992" s="16">
        <f t="shared" si="315"/>
        <v>42431.672372685185</v>
      </c>
      <c r="U3992" s="20">
        <f t="shared" si="31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2"/>
        <v>20</v>
      </c>
      <c r="P3993">
        <f t="shared" si="313"/>
        <v>100</v>
      </c>
      <c r="Q3993" s="12" t="s">
        <v>8315</v>
      </c>
      <c r="R3993" t="s">
        <v>8316</v>
      </c>
      <c r="S3993" s="16">
        <f t="shared" si="314"/>
        <v>42125.644467592589</v>
      </c>
      <c r="T3993" s="16">
        <f t="shared" si="315"/>
        <v>42155.644467592589</v>
      </c>
      <c r="U3993" s="20">
        <f t="shared" si="31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2"/>
        <v>5</v>
      </c>
      <c r="P3994">
        <f t="shared" si="313"/>
        <v>60.11</v>
      </c>
      <c r="Q3994" s="12" t="s">
        <v>8315</v>
      </c>
      <c r="R3994" t="s">
        <v>8316</v>
      </c>
      <c r="S3994" s="16">
        <f t="shared" si="314"/>
        <v>42289.94049768518</v>
      </c>
      <c r="T3994" s="16">
        <f t="shared" si="315"/>
        <v>42349.982164351852</v>
      </c>
      <c r="U3994" s="20">
        <f t="shared" si="31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2"/>
        <v>0</v>
      </c>
      <c r="P3995">
        <f t="shared" si="313"/>
        <v>3</v>
      </c>
      <c r="Q3995" s="12" t="s">
        <v>8315</v>
      </c>
      <c r="R3995" t="s">
        <v>8316</v>
      </c>
      <c r="S3995" s="16">
        <f t="shared" si="314"/>
        <v>42107.864722222221</v>
      </c>
      <c r="T3995" s="16">
        <f t="shared" si="315"/>
        <v>42137.864722222221</v>
      </c>
      <c r="U3995" s="20">
        <f t="shared" si="31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2"/>
        <v>0</v>
      </c>
      <c r="P3996">
        <f t="shared" si="313"/>
        <v>5</v>
      </c>
      <c r="Q3996" s="12" t="s">
        <v>8315</v>
      </c>
      <c r="R3996" t="s">
        <v>8316</v>
      </c>
      <c r="S3996" s="16">
        <f t="shared" si="314"/>
        <v>41809.389930555553</v>
      </c>
      <c r="T3996" s="16">
        <f t="shared" si="315"/>
        <v>41839.389930555553</v>
      </c>
      <c r="U3996" s="20">
        <f t="shared" si="31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2"/>
        <v>35</v>
      </c>
      <c r="P3997">
        <f t="shared" si="313"/>
        <v>17.5</v>
      </c>
      <c r="Q3997" s="12" t="s">
        <v>8315</v>
      </c>
      <c r="R3997" t="s">
        <v>8316</v>
      </c>
      <c r="S3997" s="16">
        <f t="shared" si="314"/>
        <v>42019.683761574073</v>
      </c>
      <c r="T3997" s="16">
        <f t="shared" si="315"/>
        <v>42049.477083333331</v>
      </c>
      <c r="U3997" s="20">
        <f t="shared" si="31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2"/>
        <v>17</v>
      </c>
      <c r="P3998">
        <f t="shared" si="313"/>
        <v>29.24</v>
      </c>
      <c r="Q3998" s="12" t="s">
        <v>8315</v>
      </c>
      <c r="R3998" t="s">
        <v>8316</v>
      </c>
      <c r="S3998" s="16">
        <f t="shared" si="314"/>
        <v>41950.26694444444</v>
      </c>
      <c r="T3998" s="16">
        <f t="shared" si="315"/>
        <v>41963.669444444444</v>
      </c>
      <c r="U3998" s="20">
        <f t="shared" si="31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2"/>
        <v>0</v>
      </c>
      <c r="P3999">
        <f t="shared" si="313"/>
        <v>0</v>
      </c>
      <c r="Q3999" s="12" t="s">
        <v>8315</v>
      </c>
      <c r="R3999" t="s">
        <v>8316</v>
      </c>
      <c r="S3999" s="16">
        <f t="shared" si="314"/>
        <v>42069.391446759255</v>
      </c>
      <c r="T3999" s="16">
        <f t="shared" si="315"/>
        <v>42099.349780092598</v>
      </c>
      <c r="U3999" s="20">
        <f t="shared" si="31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2"/>
        <v>57</v>
      </c>
      <c r="P4000">
        <f t="shared" si="313"/>
        <v>59.58</v>
      </c>
      <c r="Q4000" s="12" t="s">
        <v>8315</v>
      </c>
      <c r="R4000" t="s">
        <v>8316</v>
      </c>
      <c r="S4000" s="16">
        <f t="shared" si="314"/>
        <v>42061.963263888887</v>
      </c>
      <c r="T4000" s="16">
        <f t="shared" si="315"/>
        <v>42091.921597222223</v>
      </c>
      <c r="U4000" s="20">
        <f t="shared" si="31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2"/>
        <v>17</v>
      </c>
      <c r="P4001">
        <f t="shared" si="313"/>
        <v>82.57</v>
      </c>
      <c r="Q4001" s="12" t="s">
        <v>8315</v>
      </c>
      <c r="R4001" t="s">
        <v>8316</v>
      </c>
      <c r="S4001" s="16">
        <f t="shared" si="314"/>
        <v>41842.828680555554</v>
      </c>
      <c r="T4001" s="16">
        <f t="shared" si="315"/>
        <v>41882.827650462961</v>
      </c>
      <c r="U4001" s="20">
        <f t="shared" si="31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ref="O4002:O4065" si="317">ROUND(E4002/D4002 * 100,0)</f>
        <v>0</v>
      </c>
      <c r="P4002">
        <f t="shared" si="313"/>
        <v>10</v>
      </c>
      <c r="Q4002" s="12" t="s">
        <v>8315</v>
      </c>
      <c r="R4002" t="s">
        <v>8316</v>
      </c>
      <c r="S4002" s="16">
        <f t="shared" si="314"/>
        <v>42437.64534722222</v>
      </c>
      <c r="T4002" s="16">
        <f t="shared" si="315"/>
        <v>42497.603680555556</v>
      </c>
      <c r="U4002" s="20">
        <f t="shared" si="31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7"/>
        <v>38</v>
      </c>
      <c r="P4003">
        <f t="shared" si="313"/>
        <v>32.36</v>
      </c>
      <c r="Q4003" s="12" t="s">
        <v>8315</v>
      </c>
      <c r="R4003" t="s">
        <v>8316</v>
      </c>
      <c r="S4003" s="16">
        <f t="shared" si="314"/>
        <v>42775.964212962965</v>
      </c>
      <c r="T4003" s="16">
        <f t="shared" si="315"/>
        <v>42795.791666666672</v>
      </c>
      <c r="U4003" s="20">
        <f t="shared" si="31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7"/>
        <v>2</v>
      </c>
      <c r="P4004">
        <f t="shared" si="313"/>
        <v>5.75</v>
      </c>
      <c r="Q4004" s="12" t="s">
        <v>8315</v>
      </c>
      <c r="R4004" t="s">
        <v>8316</v>
      </c>
      <c r="S4004" s="16">
        <f t="shared" si="314"/>
        <v>41879.043530092589</v>
      </c>
      <c r="T4004" s="16">
        <f t="shared" si="315"/>
        <v>41909.043530092589</v>
      </c>
      <c r="U4004" s="20">
        <f t="shared" si="31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7"/>
        <v>10</v>
      </c>
      <c r="P4005">
        <f t="shared" si="313"/>
        <v>100.5</v>
      </c>
      <c r="Q4005" s="12" t="s">
        <v>8315</v>
      </c>
      <c r="R4005" t="s">
        <v>8316</v>
      </c>
      <c r="S4005" s="16">
        <f t="shared" si="314"/>
        <v>42020.587349537032</v>
      </c>
      <c r="T4005" s="16">
        <f t="shared" si="315"/>
        <v>42050.587349537032</v>
      </c>
      <c r="U4005" s="20">
        <f t="shared" si="31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7"/>
        <v>0</v>
      </c>
      <c r="P4006">
        <f t="shared" si="313"/>
        <v>1</v>
      </c>
      <c r="Q4006" s="12" t="s">
        <v>8315</v>
      </c>
      <c r="R4006" t="s">
        <v>8316</v>
      </c>
      <c r="S4006" s="16">
        <f t="shared" si="314"/>
        <v>41890.16269675926</v>
      </c>
      <c r="T4006" s="16">
        <f t="shared" si="315"/>
        <v>41920.16269675926</v>
      </c>
      <c r="U4006" s="20">
        <f t="shared" si="31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7"/>
        <v>1</v>
      </c>
      <c r="P4007">
        <f t="shared" si="313"/>
        <v>20</v>
      </c>
      <c r="Q4007" s="12" t="s">
        <v>8315</v>
      </c>
      <c r="R4007" t="s">
        <v>8316</v>
      </c>
      <c r="S4007" s="16">
        <f t="shared" si="314"/>
        <v>41872.807696759257</v>
      </c>
      <c r="T4007" s="16">
        <f t="shared" si="315"/>
        <v>41932.807696759257</v>
      </c>
      <c r="U4007" s="20">
        <f t="shared" si="31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7"/>
        <v>0</v>
      </c>
      <c r="P4008">
        <f t="shared" si="313"/>
        <v>2</v>
      </c>
      <c r="Q4008" s="12" t="s">
        <v>8315</v>
      </c>
      <c r="R4008" t="s">
        <v>8316</v>
      </c>
      <c r="S4008" s="16">
        <f t="shared" si="314"/>
        <v>42391.772997685184</v>
      </c>
      <c r="T4008" s="16">
        <f t="shared" si="315"/>
        <v>42416.772997685184</v>
      </c>
      <c r="U4008" s="20">
        <f t="shared" si="31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7"/>
        <v>0</v>
      </c>
      <c r="P4009">
        <f t="shared" si="313"/>
        <v>5</v>
      </c>
      <c r="Q4009" s="12" t="s">
        <v>8315</v>
      </c>
      <c r="R4009" t="s">
        <v>8316</v>
      </c>
      <c r="S4009" s="16">
        <f t="shared" si="314"/>
        <v>41848.772928240738</v>
      </c>
      <c r="T4009" s="16">
        <f t="shared" si="315"/>
        <v>41877.686111111114</v>
      </c>
      <c r="U4009" s="20">
        <f t="shared" si="31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7"/>
        <v>6</v>
      </c>
      <c r="P4010">
        <f t="shared" si="313"/>
        <v>15</v>
      </c>
      <c r="Q4010" s="12" t="s">
        <v>8315</v>
      </c>
      <c r="R4010" t="s">
        <v>8316</v>
      </c>
      <c r="S4010" s="16">
        <f t="shared" si="314"/>
        <v>42177.964201388888</v>
      </c>
      <c r="T4010" s="16">
        <f t="shared" si="315"/>
        <v>42207.964201388888</v>
      </c>
      <c r="U4010" s="20">
        <f t="shared" si="31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7"/>
        <v>4</v>
      </c>
      <c r="P4011">
        <f t="shared" si="313"/>
        <v>25</v>
      </c>
      <c r="Q4011" s="12" t="s">
        <v>8315</v>
      </c>
      <c r="R4011" t="s">
        <v>8316</v>
      </c>
      <c r="S4011" s="16">
        <f t="shared" si="314"/>
        <v>41851.700925925928</v>
      </c>
      <c r="T4011" s="16">
        <f t="shared" si="315"/>
        <v>41891.700925925928</v>
      </c>
      <c r="U4011" s="20">
        <f t="shared" si="31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7"/>
        <v>24</v>
      </c>
      <c r="P4012">
        <f t="shared" si="313"/>
        <v>45.84</v>
      </c>
      <c r="Q4012" s="12" t="s">
        <v>8315</v>
      </c>
      <c r="R4012" t="s">
        <v>8316</v>
      </c>
      <c r="S4012" s="16">
        <f t="shared" si="314"/>
        <v>41921.770439814813</v>
      </c>
      <c r="T4012" s="16">
        <f t="shared" si="315"/>
        <v>41938.770439814813</v>
      </c>
      <c r="U4012" s="20">
        <f t="shared" si="31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7"/>
        <v>8</v>
      </c>
      <c r="P4013">
        <f t="shared" si="313"/>
        <v>4.75</v>
      </c>
      <c r="Q4013" s="12" t="s">
        <v>8315</v>
      </c>
      <c r="R4013" t="s">
        <v>8316</v>
      </c>
      <c r="S4013" s="16">
        <f t="shared" si="314"/>
        <v>42002.54488425926</v>
      </c>
      <c r="T4013" s="16">
        <f t="shared" si="315"/>
        <v>42032.54488425926</v>
      </c>
      <c r="U4013" s="20">
        <f t="shared" si="31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7"/>
        <v>0</v>
      </c>
      <c r="P4014">
        <f t="shared" si="313"/>
        <v>0</v>
      </c>
      <c r="Q4014" s="12" t="s">
        <v>8315</v>
      </c>
      <c r="R4014" t="s">
        <v>8316</v>
      </c>
      <c r="S4014" s="16">
        <f t="shared" si="314"/>
        <v>42096.544548611113</v>
      </c>
      <c r="T4014" s="16">
        <f t="shared" si="315"/>
        <v>42126.544548611113</v>
      </c>
      <c r="U4014" s="20">
        <f t="shared" si="31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7"/>
        <v>1</v>
      </c>
      <c r="P4015">
        <f t="shared" si="313"/>
        <v>13</v>
      </c>
      <c r="Q4015" s="12" t="s">
        <v>8315</v>
      </c>
      <c r="R4015" t="s">
        <v>8316</v>
      </c>
      <c r="S4015" s="16">
        <f t="shared" si="314"/>
        <v>42021.301192129627</v>
      </c>
      <c r="T4015" s="16">
        <f t="shared" si="315"/>
        <v>42051.301192129627</v>
      </c>
      <c r="U4015" s="20">
        <f t="shared" si="31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7"/>
        <v>0</v>
      </c>
      <c r="P4016">
        <f t="shared" si="313"/>
        <v>0</v>
      </c>
      <c r="Q4016" s="12" t="s">
        <v>8315</v>
      </c>
      <c r="R4016" t="s">
        <v>8316</v>
      </c>
      <c r="S4016" s="16">
        <f t="shared" si="314"/>
        <v>42419.246168981481</v>
      </c>
      <c r="T4016" s="16">
        <f t="shared" si="315"/>
        <v>42434.246168981481</v>
      </c>
      <c r="U4016" s="20">
        <f t="shared" si="31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7"/>
        <v>0</v>
      </c>
      <c r="P4017">
        <f t="shared" si="313"/>
        <v>1</v>
      </c>
      <c r="Q4017" s="12" t="s">
        <v>8315</v>
      </c>
      <c r="R4017" t="s">
        <v>8316</v>
      </c>
      <c r="S4017" s="16">
        <f t="shared" si="314"/>
        <v>42174.780821759254</v>
      </c>
      <c r="T4017" s="16">
        <f t="shared" si="315"/>
        <v>42204.780821759254</v>
      </c>
      <c r="U4017" s="20">
        <f t="shared" si="31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7"/>
        <v>14</v>
      </c>
      <c r="P4018">
        <f t="shared" si="313"/>
        <v>10</v>
      </c>
      <c r="Q4018" s="12" t="s">
        <v>8315</v>
      </c>
      <c r="R4018" t="s">
        <v>8316</v>
      </c>
      <c r="S4018" s="16">
        <f t="shared" si="314"/>
        <v>41869.872685185182</v>
      </c>
      <c r="T4018" s="16">
        <f t="shared" si="315"/>
        <v>41899.872685185182</v>
      </c>
      <c r="U4018" s="20">
        <f t="shared" si="31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7"/>
        <v>1</v>
      </c>
      <c r="P4019">
        <f t="shared" si="313"/>
        <v>52.5</v>
      </c>
      <c r="Q4019" s="12" t="s">
        <v>8315</v>
      </c>
      <c r="R4019" t="s">
        <v>8316</v>
      </c>
      <c r="S4019" s="16">
        <f t="shared" si="314"/>
        <v>41856.672152777777</v>
      </c>
      <c r="T4019" s="16">
        <f t="shared" si="315"/>
        <v>41886.672152777777</v>
      </c>
      <c r="U4019" s="20">
        <f t="shared" si="31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7"/>
        <v>9</v>
      </c>
      <c r="P4020">
        <f t="shared" si="313"/>
        <v>32.5</v>
      </c>
      <c r="Q4020" s="12" t="s">
        <v>8315</v>
      </c>
      <c r="R4020" t="s">
        <v>8316</v>
      </c>
      <c r="S4020" s="16">
        <f t="shared" si="314"/>
        <v>42620.91097222222</v>
      </c>
      <c r="T4020" s="16">
        <f t="shared" si="315"/>
        <v>42650.91097222222</v>
      </c>
      <c r="U4020" s="20">
        <f t="shared" si="31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7"/>
        <v>1</v>
      </c>
      <c r="P4021">
        <f t="shared" si="313"/>
        <v>7.25</v>
      </c>
      <c r="Q4021" s="12" t="s">
        <v>8315</v>
      </c>
      <c r="R4021" t="s">
        <v>8316</v>
      </c>
      <c r="S4021" s="16">
        <f t="shared" si="314"/>
        <v>42417.675879629634</v>
      </c>
      <c r="T4021" s="16">
        <f t="shared" si="315"/>
        <v>42475.686111111107</v>
      </c>
      <c r="U4021" s="20">
        <f t="shared" si="31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7"/>
        <v>17</v>
      </c>
      <c r="P4022">
        <f t="shared" si="313"/>
        <v>33.33</v>
      </c>
      <c r="Q4022" s="12" t="s">
        <v>8315</v>
      </c>
      <c r="R4022" t="s">
        <v>8316</v>
      </c>
      <c r="S4022" s="16">
        <f t="shared" si="314"/>
        <v>42057.190960648149</v>
      </c>
      <c r="T4022" s="16">
        <f t="shared" si="315"/>
        <v>42087.149293981478</v>
      </c>
      <c r="U4022" s="20">
        <f t="shared" si="31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7"/>
        <v>1</v>
      </c>
      <c r="P4023">
        <f t="shared" si="313"/>
        <v>62.5</v>
      </c>
      <c r="Q4023" s="12" t="s">
        <v>8315</v>
      </c>
      <c r="R4023" t="s">
        <v>8316</v>
      </c>
      <c r="S4023" s="16">
        <f t="shared" si="314"/>
        <v>41878.911550925928</v>
      </c>
      <c r="T4023" s="16">
        <f t="shared" si="315"/>
        <v>41938.911550925928</v>
      </c>
      <c r="U4023" s="20">
        <f t="shared" si="31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7"/>
        <v>70</v>
      </c>
      <c r="P4024">
        <f t="shared" si="313"/>
        <v>63.56</v>
      </c>
      <c r="Q4024" s="12" t="s">
        <v>8315</v>
      </c>
      <c r="R4024" t="s">
        <v>8316</v>
      </c>
      <c r="S4024" s="16">
        <f t="shared" si="314"/>
        <v>41990.584108796291</v>
      </c>
      <c r="T4024" s="16">
        <f t="shared" si="315"/>
        <v>42036.120833333334</v>
      </c>
      <c r="U4024" s="20">
        <f t="shared" si="31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7"/>
        <v>0</v>
      </c>
      <c r="P4025">
        <f t="shared" si="313"/>
        <v>0</v>
      </c>
      <c r="Q4025" s="12" t="s">
        <v>8315</v>
      </c>
      <c r="R4025" t="s">
        <v>8316</v>
      </c>
      <c r="S4025" s="16">
        <f t="shared" si="314"/>
        <v>42408.999571759254</v>
      </c>
      <c r="T4025" s="16">
        <f t="shared" si="315"/>
        <v>42453.957905092597</v>
      </c>
      <c r="U4025" s="20">
        <f t="shared" si="31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7"/>
        <v>1</v>
      </c>
      <c r="P4026">
        <f t="shared" si="313"/>
        <v>10</v>
      </c>
      <c r="Q4026" s="12" t="s">
        <v>8315</v>
      </c>
      <c r="R4026" t="s">
        <v>8316</v>
      </c>
      <c r="S4026" s="16">
        <f t="shared" si="314"/>
        <v>42217.670104166667</v>
      </c>
      <c r="T4026" s="16">
        <f t="shared" si="315"/>
        <v>42247.670104166667</v>
      </c>
      <c r="U4026" s="20">
        <f t="shared" si="31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7"/>
        <v>5</v>
      </c>
      <c r="P4027">
        <f t="shared" si="313"/>
        <v>62.5</v>
      </c>
      <c r="Q4027" s="12" t="s">
        <v>8315</v>
      </c>
      <c r="R4027" t="s">
        <v>8316</v>
      </c>
      <c r="S4027" s="16">
        <f t="shared" si="314"/>
        <v>42151.237685185188</v>
      </c>
      <c r="T4027" s="16">
        <f t="shared" si="315"/>
        <v>42211.237685185188</v>
      </c>
      <c r="U4027" s="20">
        <f t="shared" si="31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7"/>
        <v>0</v>
      </c>
      <c r="P4028">
        <f t="shared" si="313"/>
        <v>0</v>
      </c>
      <c r="Q4028" s="12" t="s">
        <v>8315</v>
      </c>
      <c r="R4028" t="s">
        <v>8316</v>
      </c>
      <c r="S4028" s="16">
        <f t="shared" si="314"/>
        <v>42282.655543981484</v>
      </c>
      <c r="T4028" s="16">
        <f t="shared" si="315"/>
        <v>42342.697210648148</v>
      </c>
      <c r="U4028" s="20">
        <f t="shared" si="31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7"/>
        <v>7</v>
      </c>
      <c r="P4029">
        <f t="shared" si="313"/>
        <v>30.71</v>
      </c>
      <c r="Q4029" s="12" t="s">
        <v>8315</v>
      </c>
      <c r="R4029" t="s">
        <v>8316</v>
      </c>
      <c r="S4029" s="16">
        <f t="shared" si="314"/>
        <v>42768.97084490741</v>
      </c>
      <c r="T4029" s="16">
        <f t="shared" si="315"/>
        <v>42789.041666666672</v>
      </c>
      <c r="U4029" s="20">
        <f t="shared" si="31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7"/>
        <v>28</v>
      </c>
      <c r="P4030">
        <f t="shared" si="313"/>
        <v>51</v>
      </c>
      <c r="Q4030" s="12" t="s">
        <v>8315</v>
      </c>
      <c r="R4030" t="s">
        <v>8316</v>
      </c>
      <c r="S4030" s="16">
        <f t="shared" si="314"/>
        <v>41765.938657407409</v>
      </c>
      <c r="T4030" s="16">
        <f t="shared" si="315"/>
        <v>41795.938657407409</v>
      </c>
      <c r="U4030" s="20">
        <f t="shared" si="31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7"/>
        <v>0</v>
      </c>
      <c r="P4031">
        <f t="shared" si="313"/>
        <v>0</v>
      </c>
      <c r="Q4031" s="12" t="s">
        <v>8315</v>
      </c>
      <c r="R4031" t="s">
        <v>8316</v>
      </c>
      <c r="S4031" s="16">
        <f t="shared" si="314"/>
        <v>42322.025115740747</v>
      </c>
      <c r="T4031" s="16">
        <f t="shared" si="315"/>
        <v>42352.025115740747</v>
      </c>
      <c r="U4031" s="20">
        <f t="shared" si="31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7"/>
        <v>16</v>
      </c>
      <c r="P4032">
        <f t="shared" si="313"/>
        <v>66.67</v>
      </c>
      <c r="Q4032" s="12" t="s">
        <v>8315</v>
      </c>
      <c r="R4032" t="s">
        <v>8316</v>
      </c>
      <c r="S4032" s="16">
        <f t="shared" si="314"/>
        <v>42374.655081018514</v>
      </c>
      <c r="T4032" s="16">
        <f t="shared" si="315"/>
        <v>42403.784027777772</v>
      </c>
      <c r="U4032" s="20">
        <f t="shared" si="31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7"/>
        <v>0</v>
      </c>
      <c r="P4033">
        <f t="shared" si="313"/>
        <v>0</v>
      </c>
      <c r="Q4033" s="12" t="s">
        <v>8315</v>
      </c>
      <c r="R4033" t="s">
        <v>8316</v>
      </c>
      <c r="S4033" s="16">
        <f t="shared" si="314"/>
        <v>41941.585231481484</v>
      </c>
      <c r="T4033" s="16">
        <f t="shared" si="315"/>
        <v>41991.626898148148</v>
      </c>
      <c r="U4033" s="20">
        <f t="shared" si="31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7"/>
        <v>7</v>
      </c>
      <c r="P4034">
        <f t="shared" si="313"/>
        <v>59</v>
      </c>
      <c r="Q4034" s="12" t="s">
        <v>8315</v>
      </c>
      <c r="R4034" t="s">
        <v>8316</v>
      </c>
      <c r="S4034" s="16">
        <f t="shared" si="314"/>
        <v>42293.809212962966</v>
      </c>
      <c r="T4034" s="16">
        <f t="shared" si="315"/>
        <v>42353.85087962963</v>
      </c>
      <c r="U4034" s="20">
        <f t="shared" si="316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7"/>
        <v>26</v>
      </c>
      <c r="P4035">
        <f t="shared" ref="P4035:P4098" si="318">IFERROR(ROUND(E4035/L4035, 2), 0)</f>
        <v>65.34</v>
      </c>
      <c r="Q4035" s="12" t="s">
        <v>8315</v>
      </c>
      <c r="R4035" t="s">
        <v>8316</v>
      </c>
      <c r="S4035" s="16">
        <f t="shared" ref="S4035:S4098" si="319">(((J4035/60)/60)/24)+DATE(1970,1,1)</f>
        <v>42614.268796296295</v>
      </c>
      <c r="T4035" s="16">
        <f t="shared" ref="T4035:T4098" si="320">(((I4035/60)/60)/24)+DATE(1970,1,1)</f>
        <v>42645.375</v>
      </c>
      <c r="U4035" s="20">
        <f t="shared" ref="U4035:U4098" si="321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7"/>
        <v>1</v>
      </c>
      <c r="P4036">
        <f t="shared" si="318"/>
        <v>100</v>
      </c>
      <c r="Q4036" s="12" t="s">
        <v>8315</v>
      </c>
      <c r="R4036" t="s">
        <v>8316</v>
      </c>
      <c r="S4036" s="16">
        <f t="shared" si="319"/>
        <v>42067.947337962964</v>
      </c>
      <c r="T4036" s="16">
        <f t="shared" si="320"/>
        <v>42097.905671296292</v>
      </c>
      <c r="U4036" s="20">
        <f t="shared" si="321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7"/>
        <v>37</v>
      </c>
      <c r="P4037">
        <f t="shared" si="318"/>
        <v>147.4</v>
      </c>
      <c r="Q4037" s="12" t="s">
        <v>8315</v>
      </c>
      <c r="R4037" t="s">
        <v>8316</v>
      </c>
      <c r="S4037" s="16">
        <f t="shared" si="319"/>
        <v>41903.882951388885</v>
      </c>
      <c r="T4037" s="16">
        <f t="shared" si="320"/>
        <v>41933.882951388885</v>
      </c>
      <c r="U4037" s="20">
        <f t="shared" si="321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7"/>
        <v>47</v>
      </c>
      <c r="P4038">
        <f t="shared" si="318"/>
        <v>166.06</v>
      </c>
      <c r="Q4038" s="12" t="s">
        <v>8315</v>
      </c>
      <c r="R4038" t="s">
        <v>8316</v>
      </c>
      <c r="S4038" s="16">
        <f t="shared" si="319"/>
        <v>41804.937083333331</v>
      </c>
      <c r="T4038" s="16">
        <f t="shared" si="320"/>
        <v>41821.9375</v>
      </c>
      <c r="U4038" s="20">
        <f t="shared" si="321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7"/>
        <v>11</v>
      </c>
      <c r="P4039">
        <f t="shared" si="318"/>
        <v>40</v>
      </c>
      <c r="Q4039" s="12" t="s">
        <v>8315</v>
      </c>
      <c r="R4039" t="s">
        <v>8316</v>
      </c>
      <c r="S4039" s="16">
        <f t="shared" si="319"/>
        <v>42497.070775462969</v>
      </c>
      <c r="T4039" s="16">
        <f t="shared" si="320"/>
        <v>42514.600694444445</v>
      </c>
      <c r="U4039" s="20">
        <f t="shared" si="321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7"/>
        <v>12</v>
      </c>
      <c r="P4040">
        <f t="shared" si="318"/>
        <v>75.25</v>
      </c>
      <c r="Q4040" s="12" t="s">
        <v>8315</v>
      </c>
      <c r="R4040" t="s">
        <v>8316</v>
      </c>
      <c r="S4040" s="16">
        <f t="shared" si="319"/>
        <v>41869.798726851855</v>
      </c>
      <c r="T4040" s="16">
        <f t="shared" si="320"/>
        <v>41929.798726851855</v>
      </c>
      <c r="U4040" s="20">
        <f t="shared" si="321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7"/>
        <v>60</v>
      </c>
      <c r="P4041">
        <f t="shared" si="318"/>
        <v>60</v>
      </c>
      <c r="Q4041" s="12" t="s">
        <v>8315</v>
      </c>
      <c r="R4041" t="s">
        <v>8316</v>
      </c>
      <c r="S4041" s="16">
        <f t="shared" si="319"/>
        <v>42305.670914351853</v>
      </c>
      <c r="T4041" s="16">
        <f t="shared" si="320"/>
        <v>42339.249305555553</v>
      </c>
      <c r="U4041" s="20">
        <f t="shared" si="321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7"/>
        <v>31</v>
      </c>
      <c r="P4042">
        <f t="shared" si="318"/>
        <v>1250</v>
      </c>
      <c r="Q4042" s="12" t="s">
        <v>8315</v>
      </c>
      <c r="R4042" t="s">
        <v>8316</v>
      </c>
      <c r="S4042" s="16">
        <f t="shared" si="319"/>
        <v>42144.231527777782</v>
      </c>
      <c r="T4042" s="16">
        <f t="shared" si="320"/>
        <v>42203.125</v>
      </c>
      <c r="U4042" s="20">
        <f t="shared" si="321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7"/>
        <v>0</v>
      </c>
      <c r="P4043">
        <f t="shared" si="318"/>
        <v>10.5</v>
      </c>
      <c r="Q4043" s="12" t="s">
        <v>8315</v>
      </c>
      <c r="R4043" t="s">
        <v>8316</v>
      </c>
      <c r="S4043" s="16">
        <f t="shared" si="319"/>
        <v>42559.474004629628</v>
      </c>
      <c r="T4043" s="16">
        <f t="shared" si="320"/>
        <v>42619.474004629628</v>
      </c>
      <c r="U4043" s="20">
        <f t="shared" si="321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7"/>
        <v>0</v>
      </c>
      <c r="P4044">
        <f t="shared" si="318"/>
        <v>7</v>
      </c>
      <c r="Q4044" s="12" t="s">
        <v>8315</v>
      </c>
      <c r="R4044" t="s">
        <v>8316</v>
      </c>
      <c r="S4044" s="16">
        <f t="shared" si="319"/>
        <v>41995.084074074075</v>
      </c>
      <c r="T4044" s="16">
        <f t="shared" si="320"/>
        <v>42024.802777777775</v>
      </c>
      <c r="U4044" s="20">
        <f t="shared" si="321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7"/>
        <v>0</v>
      </c>
      <c r="P4045">
        <f t="shared" si="318"/>
        <v>0</v>
      </c>
      <c r="Q4045" s="12" t="s">
        <v>8315</v>
      </c>
      <c r="R4045" t="s">
        <v>8316</v>
      </c>
      <c r="S4045" s="16">
        <f t="shared" si="319"/>
        <v>41948.957465277781</v>
      </c>
      <c r="T4045" s="16">
        <f t="shared" si="320"/>
        <v>41963.957465277781</v>
      </c>
      <c r="U4045" s="20">
        <f t="shared" si="321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7"/>
        <v>38</v>
      </c>
      <c r="P4046">
        <f t="shared" si="318"/>
        <v>56.25</v>
      </c>
      <c r="Q4046" s="12" t="s">
        <v>8315</v>
      </c>
      <c r="R4046" t="s">
        <v>8316</v>
      </c>
      <c r="S4046" s="16">
        <f t="shared" si="319"/>
        <v>42074.219699074078</v>
      </c>
      <c r="T4046" s="16">
        <f t="shared" si="320"/>
        <v>42104.208333333328</v>
      </c>
      <c r="U4046" s="20">
        <f t="shared" si="321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7"/>
        <v>0</v>
      </c>
      <c r="P4047">
        <f t="shared" si="318"/>
        <v>1</v>
      </c>
      <c r="Q4047" s="12" t="s">
        <v>8315</v>
      </c>
      <c r="R4047" t="s">
        <v>8316</v>
      </c>
      <c r="S4047" s="16">
        <f t="shared" si="319"/>
        <v>41842.201261574075</v>
      </c>
      <c r="T4047" s="16">
        <f t="shared" si="320"/>
        <v>41872.201261574075</v>
      </c>
      <c r="U4047" s="20">
        <f t="shared" si="321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7"/>
        <v>8</v>
      </c>
      <c r="P4048">
        <f t="shared" si="318"/>
        <v>38.33</v>
      </c>
      <c r="Q4048" s="12" t="s">
        <v>8315</v>
      </c>
      <c r="R4048" t="s">
        <v>8316</v>
      </c>
      <c r="S4048" s="16">
        <f t="shared" si="319"/>
        <v>41904.650578703702</v>
      </c>
      <c r="T4048" s="16">
        <f t="shared" si="320"/>
        <v>41934.650578703702</v>
      </c>
      <c r="U4048" s="20">
        <f t="shared" si="321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7"/>
        <v>2</v>
      </c>
      <c r="P4049">
        <f t="shared" si="318"/>
        <v>27.5</v>
      </c>
      <c r="Q4049" s="12" t="s">
        <v>8315</v>
      </c>
      <c r="R4049" t="s">
        <v>8316</v>
      </c>
      <c r="S4049" s="16">
        <f t="shared" si="319"/>
        <v>41991.022488425922</v>
      </c>
      <c r="T4049" s="16">
        <f t="shared" si="320"/>
        <v>42015.041666666672</v>
      </c>
      <c r="U4049" s="20">
        <f t="shared" si="321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7"/>
        <v>18</v>
      </c>
      <c r="P4050">
        <f t="shared" si="318"/>
        <v>32.979999999999997</v>
      </c>
      <c r="Q4050" s="12" t="s">
        <v>8315</v>
      </c>
      <c r="R4050" t="s">
        <v>8316</v>
      </c>
      <c r="S4050" s="16">
        <f t="shared" si="319"/>
        <v>42436.509108796294</v>
      </c>
      <c r="T4050" s="16">
        <f t="shared" si="320"/>
        <v>42471.467442129629</v>
      </c>
      <c r="U4050" s="20">
        <f t="shared" si="321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7"/>
        <v>0</v>
      </c>
      <c r="P4051">
        <f t="shared" si="318"/>
        <v>16</v>
      </c>
      <c r="Q4051" s="12" t="s">
        <v>8315</v>
      </c>
      <c r="R4051" t="s">
        <v>8316</v>
      </c>
      <c r="S4051" s="16">
        <f t="shared" si="319"/>
        <v>42169.958506944444</v>
      </c>
      <c r="T4051" s="16">
        <f t="shared" si="320"/>
        <v>42199.958506944444</v>
      </c>
      <c r="U4051" s="20">
        <f t="shared" si="321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7"/>
        <v>0</v>
      </c>
      <c r="P4052">
        <f t="shared" si="318"/>
        <v>1</v>
      </c>
      <c r="Q4052" s="12" t="s">
        <v>8315</v>
      </c>
      <c r="R4052" t="s">
        <v>8316</v>
      </c>
      <c r="S4052" s="16">
        <f t="shared" si="319"/>
        <v>41905.636469907404</v>
      </c>
      <c r="T4052" s="16">
        <f t="shared" si="320"/>
        <v>41935.636469907404</v>
      </c>
      <c r="U4052" s="20">
        <f t="shared" si="321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7"/>
        <v>0</v>
      </c>
      <c r="P4053">
        <f t="shared" si="318"/>
        <v>0</v>
      </c>
      <c r="Q4053" s="12" t="s">
        <v>8315</v>
      </c>
      <c r="R4053" t="s">
        <v>8316</v>
      </c>
      <c r="S4053" s="16">
        <f t="shared" si="319"/>
        <v>41761.810150462967</v>
      </c>
      <c r="T4053" s="16">
        <f t="shared" si="320"/>
        <v>41768.286805555559</v>
      </c>
      <c r="U4053" s="20">
        <f t="shared" si="321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7"/>
        <v>38</v>
      </c>
      <c r="P4054">
        <f t="shared" si="318"/>
        <v>86.62</v>
      </c>
      <c r="Q4054" s="12" t="s">
        <v>8315</v>
      </c>
      <c r="R4054" t="s">
        <v>8316</v>
      </c>
      <c r="S4054" s="16">
        <f t="shared" si="319"/>
        <v>41865.878657407404</v>
      </c>
      <c r="T4054" s="16">
        <f t="shared" si="320"/>
        <v>41925.878657407404</v>
      </c>
      <c r="U4054" s="20">
        <f t="shared" si="321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7"/>
        <v>22</v>
      </c>
      <c r="P4055">
        <f t="shared" si="318"/>
        <v>55</v>
      </c>
      <c r="Q4055" s="12" t="s">
        <v>8315</v>
      </c>
      <c r="R4055" t="s">
        <v>8316</v>
      </c>
      <c r="S4055" s="16">
        <f t="shared" si="319"/>
        <v>41928.690138888887</v>
      </c>
      <c r="T4055" s="16">
        <f t="shared" si="320"/>
        <v>41958.833333333328</v>
      </c>
      <c r="U4055" s="20">
        <f t="shared" si="321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7"/>
        <v>0</v>
      </c>
      <c r="P4056">
        <f t="shared" si="318"/>
        <v>0</v>
      </c>
      <c r="Q4056" s="12" t="s">
        <v>8315</v>
      </c>
      <c r="R4056" t="s">
        <v>8316</v>
      </c>
      <c r="S4056" s="16">
        <f t="shared" si="319"/>
        <v>42613.841261574074</v>
      </c>
      <c r="T4056" s="16">
        <f t="shared" si="320"/>
        <v>42644.166666666672</v>
      </c>
      <c r="U4056" s="20">
        <f t="shared" si="321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7"/>
        <v>18</v>
      </c>
      <c r="P4057">
        <f t="shared" si="318"/>
        <v>41.95</v>
      </c>
      <c r="Q4057" s="12" t="s">
        <v>8315</v>
      </c>
      <c r="R4057" t="s">
        <v>8316</v>
      </c>
      <c r="S4057" s="16">
        <f t="shared" si="319"/>
        <v>41779.648506944446</v>
      </c>
      <c r="T4057" s="16">
        <f t="shared" si="320"/>
        <v>41809.648506944446</v>
      </c>
      <c r="U4057" s="20">
        <f t="shared" si="321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7"/>
        <v>53</v>
      </c>
      <c r="P4058">
        <f t="shared" si="318"/>
        <v>88.33</v>
      </c>
      <c r="Q4058" s="12" t="s">
        <v>8315</v>
      </c>
      <c r="R4058" t="s">
        <v>8316</v>
      </c>
      <c r="S4058" s="16">
        <f t="shared" si="319"/>
        <v>42534.933321759265</v>
      </c>
      <c r="T4058" s="16">
        <f t="shared" si="320"/>
        <v>42554.832638888889</v>
      </c>
      <c r="U4058" s="20">
        <f t="shared" si="321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7"/>
        <v>22</v>
      </c>
      <c r="P4059">
        <f t="shared" si="318"/>
        <v>129.16999999999999</v>
      </c>
      <c r="Q4059" s="12" t="s">
        <v>8315</v>
      </c>
      <c r="R4059" t="s">
        <v>8316</v>
      </c>
      <c r="S4059" s="16">
        <f t="shared" si="319"/>
        <v>42310.968518518523</v>
      </c>
      <c r="T4059" s="16">
        <f t="shared" si="320"/>
        <v>42333.958333333328</v>
      </c>
      <c r="U4059" s="20">
        <f t="shared" si="321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7"/>
        <v>3</v>
      </c>
      <c r="P4060">
        <f t="shared" si="318"/>
        <v>23.75</v>
      </c>
      <c r="Q4060" s="12" t="s">
        <v>8315</v>
      </c>
      <c r="R4060" t="s">
        <v>8316</v>
      </c>
      <c r="S4060" s="16">
        <f t="shared" si="319"/>
        <v>42446.060694444444</v>
      </c>
      <c r="T4060" s="16">
        <f t="shared" si="320"/>
        <v>42461.165972222225</v>
      </c>
      <c r="U4060" s="20">
        <f t="shared" si="321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7"/>
        <v>3</v>
      </c>
      <c r="P4061">
        <f t="shared" si="318"/>
        <v>35.71</v>
      </c>
      <c r="Q4061" s="12" t="s">
        <v>8315</v>
      </c>
      <c r="R4061" t="s">
        <v>8316</v>
      </c>
      <c r="S4061" s="16">
        <f t="shared" si="319"/>
        <v>41866.640648148146</v>
      </c>
      <c r="T4061" s="16">
        <f t="shared" si="320"/>
        <v>41898.125</v>
      </c>
      <c r="U4061" s="20">
        <f t="shared" si="321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7"/>
        <v>3</v>
      </c>
      <c r="P4062">
        <f t="shared" si="318"/>
        <v>57</v>
      </c>
      <c r="Q4062" s="12" t="s">
        <v>8315</v>
      </c>
      <c r="R4062" t="s">
        <v>8316</v>
      </c>
      <c r="S4062" s="16">
        <f t="shared" si="319"/>
        <v>41779.695092592592</v>
      </c>
      <c r="T4062" s="16">
        <f t="shared" si="320"/>
        <v>41813.666666666664</v>
      </c>
      <c r="U4062" s="20">
        <f t="shared" si="321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7"/>
        <v>0</v>
      </c>
      <c r="P4063">
        <f t="shared" si="318"/>
        <v>0</v>
      </c>
      <c r="Q4063" s="12" t="s">
        <v>8315</v>
      </c>
      <c r="R4063" t="s">
        <v>8316</v>
      </c>
      <c r="S4063" s="16">
        <f t="shared" si="319"/>
        <v>42421.141469907408</v>
      </c>
      <c r="T4063" s="16">
        <f t="shared" si="320"/>
        <v>42481.099803240737</v>
      </c>
      <c r="U4063" s="20">
        <f t="shared" si="321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7"/>
        <v>2</v>
      </c>
      <c r="P4064">
        <f t="shared" si="318"/>
        <v>163.33000000000001</v>
      </c>
      <c r="Q4064" s="12" t="s">
        <v>8315</v>
      </c>
      <c r="R4064" t="s">
        <v>8316</v>
      </c>
      <c r="S4064" s="16">
        <f t="shared" si="319"/>
        <v>42523.739212962959</v>
      </c>
      <c r="T4064" s="16">
        <f t="shared" si="320"/>
        <v>42553.739212962959</v>
      </c>
      <c r="U4064" s="20">
        <f t="shared" si="321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7"/>
        <v>1</v>
      </c>
      <c r="P4065">
        <f t="shared" si="318"/>
        <v>15</v>
      </c>
      <c r="Q4065" s="12" t="s">
        <v>8315</v>
      </c>
      <c r="R4065" t="s">
        <v>8316</v>
      </c>
      <c r="S4065" s="16">
        <f t="shared" si="319"/>
        <v>41787.681527777779</v>
      </c>
      <c r="T4065" s="16">
        <f t="shared" si="320"/>
        <v>41817.681527777779</v>
      </c>
      <c r="U4065" s="20">
        <f t="shared" si="321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ref="O4066:O4115" si="322">ROUND(E4066/D4066 * 100,0)</f>
        <v>19</v>
      </c>
      <c r="P4066">
        <f t="shared" si="318"/>
        <v>64.17</v>
      </c>
      <c r="Q4066" s="12" t="s">
        <v>8315</v>
      </c>
      <c r="R4066" t="s">
        <v>8316</v>
      </c>
      <c r="S4066" s="16">
        <f t="shared" si="319"/>
        <v>42093.588263888887</v>
      </c>
      <c r="T4066" s="16">
        <f t="shared" si="320"/>
        <v>42123.588263888887</v>
      </c>
      <c r="U4066" s="20">
        <f t="shared" si="321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2"/>
        <v>1</v>
      </c>
      <c r="P4067">
        <f t="shared" si="318"/>
        <v>6.75</v>
      </c>
      <c r="Q4067" s="12" t="s">
        <v>8315</v>
      </c>
      <c r="R4067" t="s">
        <v>8316</v>
      </c>
      <c r="S4067" s="16">
        <f t="shared" si="319"/>
        <v>41833.951516203706</v>
      </c>
      <c r="T4067" s="16">
        <f t="shared" si="320"/>
        <v>41863.951516203706</v>
      </c>
      <c r="U4067" s="20">
        <f t="shared" si="321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2"/>
        <v>0</v>
      </c>
      <c r="P4068">
        <f t="shared" si="318"/>
        <v>25</v>
      </c>
      <c r="Q4068" s="12" t="s">
        <v>8315</v>
      </c>
      <c r="R4068" t="s">
        <v>8316</v>
      </c>
      <c r="S4068" s="16">
        <f t="shared" si="319"/>
        <v>42479.039212962962</v>
      </c>
      <c r="T4068" s="16">
        <f t="shared" si="320"/>
        <v>42509.039212962962</v>
      </c>
      <c r="U4068" s="20">
        <f t="shared" si="32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2"/>
        <v>61</v>
      </c>
      <c r="P4069">
        <f t="shared" si="318"/>
        <v>179.12</v>
      </c>
      <c r="Q4069" s="12" t="s">
        <v>8315</v>
      </c>
      <c r="R4069" t="s">
        <v>8316</v>
      </c>
      <c r="S4069" s="16">
        <f t="shared" si="319"/>
        <v>42235.117476851854</v>
      </c>
      <c r="T4069" s="16">
        <f t="shared" si="320"/>
        <v>42275.117476851854</v>
      </c>
      <c r="U4069" s="20">
        <f t="shared" si="32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2"/>
        <v>1</v>
      </c>
      <c r="P4070">
        <f t="shared" si="318"/>
        <v>34.950000000000003</v>
      </c>
      <c r="Q4070" s="12" t="s">
        <v>8315</v>
      </c>
      <c r="R4070" t="s">
        <v>8316</v>
      </c>
      <c r="S4070" s="16">
        <f t="shared" si="319"/>
        <v>42718.963599537034</v>
      </c>
      <c r="T4070" s="16">
        <f t="shared" si="320"/>
        <v>42748.961805555555</v>
      </c>
      <c r="U4070" s="20">
        <f t="shared" si="32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2"/>
        <v>34</v>
      </c>
      <c r="P4071">
        <f t="shared" si="318"/>
        <v>33.08</v>
      </c>
      <c r="Q4071" s="12" t="s">
        <v>8315</v>
      </c>
      <c r="R4071" t="s">
        <v>8316</v>
      </c>
      <c r="S4071" s="16">
        <f t="shared" si="319"/>
        <v>42022.661527777775</v>
      </c>
      <c r="T4071" s="16">
        <f t="shared" si="320"/>
        <v>42063.5</v>
      </c>
      <c r="U4071" s="20">
        <f t="shared" si="321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2"/>
        <v>17</v>
      </c>
      <c r="P4072">
        <f t="shared" si="318"/>
        <v>27.5</v>
      </c>
      <c r="Q4072" s="12" t="s">
        <v>8315</v>
      </c>
      <c r="R4072" t="s">
        <v>8316</v>
      </c>
      <c r="S4072" s="16">
        <f t="shared" si="319"/>
        <v>42031.666898148149</v>
      </c>
      <c r="T4072" s="16">
        <f t="shared" si="320"/>
        <v>42064.125</v>
      </c>
      <c r="U4072" s="20">
        <f t="shared" si="321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2"/>
        <v>0</v>
      </c>
      <c r="P4073">
        <f t="shared" si="318"/>
        <v>0</v>
      </c>
      <c r="Q4073" s="12" t="s">
        <v>8315</v>
      </c>
      <c r="R4073" t="s">
        <v>8316</v>
      </c>
      <c r="S4073" s="16">
        <f t="shared" si="319"/>
        <v>42700.804756944446</v>
      </c>
      <c r="T4073" s="16">
        <f t="shared" si="320"/>
        <v>42730.804756944446</v>
      </c>
      <c r="U4073" s="20">
        <f t="shared" si="321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2"/>
        <v>0</v>
      </c>
      <c r="P4074">
        <f t="shared" si="318"/>
        <v>2</v>
      </c>
      <c r="Q4074" s="12" t="s">
        <v>8315</v>
      </c>
      <c r="R4074" t="s">
        <v>8316</v>
      </c>
      <c r="S4074" s="16">
        <f t="shared" si="319"/>
        <v>41812.77443287037</v>
      </c>
      <c r="T4074" s="16">
        <f t="shared" si="320"/>
        <v>41872.77443287037</v>
      </c>
      <c r="U4074" s="20">
        <f t="shared" si="321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2"/>
        <v>1</v>
      </c>
      <c r="P4075">
        <f t="shared" si="318"/>
        <v>18.5</v>
      </c>
      <c r="Q4075" s="12" t="s">
        <v>8315</v>
      </c>
      <c r="R4075" t="s">
        <v>8316</v>
      </c>
      <c r="S4075" s="16">
        <f t="shared" si="319"/>
        <v>42078.34520833334</v>
      </c>
      <c r="T4075" s="16">
        <f t="shared" si="320"/>
        <v>42133.166666666672</v>
      </c>
      <c r="U4075" s="20">
        <f t="shared" si="321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2"/>
        <v>27</v>
      </c>
      <c r="P4076">
        <f t="shared" si="318"/>
        <v>35</v>
      </c>
      <c r="Q4076" s="12" t="s">
        <v>8315</v>
      </c>
      <c r="R4076" t="s">
        <v>8316</v>
      </c>
      <c r="S4076" s="16">
        <f t="shared" si="319"/>
        <v>42283.552951388891</v>
      </c>
      <c r="T4076" s="16">
        <f t="shared" si="320"/>
        <v>42313.594618055555</v>
      </c>
      <c r="U4076" s="20">
        <f t="shared" si="321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2"/>
        <v>29</v>
      </c>
      <c r="P4077">
        <f t="shared" si="318"/>
        <v>44.31</v>
      </c>
      <c r="Q4077" s="12" t="s">
        <v>8315</v>
      </c>
      <c r="R4077" t="s">
        <v>8316</v>
      </c>
      <c r="S4077" s="16">
        <f t="shared" si="319"/>
        <v>41779.045937499999</v>
      </c>
      <c r="T4077" s="16">
        <f t="shared" si="320"/>
        <v>41820.727777777778</v>
      </c>
      <c r="U4077" s="20">
        <f t="shared" si="321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2"/>
        <v>0</v>
      </c>
      <c r="P4078">
        <f t="shared" si="318"/>
        <v>0</v>
      </c>
      <c r="Q4078" s="12" t="s">
        <v>8315</v>
      </c>
      <c r="R4078" t="s">
        <v>8316</v>
      </c>
      <c r="S4078" s="16">
        <f t="shared" si="319"/>
        <v>41905.795706018522</v>
      </c>
      <c r="T4078" s="16">
        <f t="shared" si="320"/>
        <v>41933.82708333333</v>
      </c>
      <c r="U4078" s="20">
        <f t="shared" si="321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2"/>
        <v>9</v>
      </c>
      <c r="P4079">
        <f t="shared" si="318"/>
        <v>222.5</v>
      </c>
      <c r="Q4079" s="12" t="s">
        <v>8315</v>
      </c>
      <c r="R4079" t="s">
        <v>8316</v>
      </c>
      <c r="S4079" s="16">
        <f t="shared" si="319"/>
        <v>42695.7105787037</v>
      </c>
      <c r="T4079" s="16">
        <f t="shared" si="320"/>
        <v>42725.7105787037</v>
      </c>
      <c r="U4079" s="20">
        <f t="shared" si="321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2"/>
        <v>0</v>
      </c>
      <c r="P4080">
        <f t="shared" si="318"/>
        <v>0</v>
      </c>
      <c r="Q4080" s="12" t="s">
        <v>8315</v>
      </c>
      <c r="R4080" t="s">
        <v>8316</v>
      </c>
      <c r="S4080" s="16">
        <f t="shared" si="319"/>
        <v>42732.787523148145</v>
      </c>
      <c r="T4080" s="16">
        <f t="shared" si="320"/>
        <v>42762.787523148145</v>
      </c>
      <c r="U4080" s="20">
        <f t="shared" si="321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2"/>
        <v>0</v>
      </c>
      <c r="P4081">
        <f t="shared" si="318"/>
        <v>5</v>
      </c>
      <c r="Q4081" s="12" t="s">
        <v>8315</v>
      </c>
      <c r="R4081" t="s">
        <v>8316</v>
      </c>
      <c r="S4081" s="16">
        <f t="shared" si="319"/>
        <v>42510.938900462963</v>
      </c>
      <c r="T4081" s="16">
        <f t="shared" si="320"/>
        <v>42540.938900462963</v>
      </c>
      <c r="U4081" s="20">
        <f t="shared" si="321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2"/>
        <v>0</v>
      </c>
      <c r="P4082">
        <f t="shared" si="318"/>
        <v>0</v>
      </c>
      <c r="Q4082" s="12" t="s">
        <v>8315</v>
      </c>
      <c r="R4082" t="s">
        <v>8316</v>
      </c>
      <c r="S4082" s="16">
        <f t="shared" si="319"/>
        <v>42511.698101851856</v>
      </c>
      <c r="T4082" s="16">
        <f t="shared" si="320"/>
        <v>42535.787500000006</v>
      </c>
      <c r="U4082" s="20">
        <f t="shared" si="321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2"/>
        <v>16</v>
      </c>
      <c r="P4083">
        <f t="shared" si="318"/>
        <v>29.17</v>
      </c>
      <c r="Q4083" s="12" t="s">
        <v>8315</v>
      </c>
      <c r="R4083" t="s">
        <v>8316</v>
      </c>
      <c r="S4083" s="16">
        <f t="shared" si="319"/>
        <v>42041.581307870365</v>
      </c>
      <c r="T4083" s="16">
        <f t="shared" si="320"/>
        <v>42071.539641203708</v>
      </c>
      <c r="U4083" s="20">
        <f t="shared" si="321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2"/>
        <v>2</v>
      </c>
      <c r="P4084">
        <f t="shared" si="318"/>
        <v>1.5</v>
      </c>
      <c r="Q4084" s="12" t="s">
        <v>8315</v>
      </c>
      <c r="R4084" t="s">
        <v>8316</v>
      </c>
      <c r="S4084" s="16">
        <f t="shared" si="319"/>
        <v>42307.189270833333</v>
      </c>
      <c r="T4084" s="16">
        <f t="shared" si="320"/>
        <v>42322.958333333328</v>
      </c>
      <c r="U4084" s="20">
        <f t="shared" si="321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2"/>
        <v>22</v>
      </c>
      <c r="P4085">
        <f t="shared" si="318"/>
        <v>126.5</v>
      </c>
      <c r="Q4085" s="12" t="s">
        <v>8315</v>
      </c>
      <c r="R4085" t="s">
        <v>8316</v>
      </c>
      <c r="S4085" s="16">
        <f t="shared" si="319"/>
        <v>42353.761759259258</v>
      </c>
      <c r="T4085" s="16">
        <f t="shared" si="320"/>
        <v>42383.761759259258</v>
      </c>
      <c r="U4085" s="20">
        <f t="shared" si="321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2"/>
        <v>0</v>
      </c>
      <c r="P4086">
        <f t="shared" si="318"/>
        <v>10</v>
      </c>
      <c r="Q4086" s="12" t="s">
        <v>8315</v>
      </c>
      <c r="R4086" t="s">
        <v>8316</v>
      </c>
      <c r="S4086" s="16">
        <f t="shared" si="319"/>
        <v>42622.436412037037</v>
      </c>
      <c r="T4086" s="16">
        <f t="shared" si="320"/>
        <v>42652.436412037037</v>
      </c>
      <c r="U4086" s="20">
        <f t="shared" si="321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2"/>
        <v>0</v>
      </c>
      <c r="P4087">
        <f t="shared" si="318"/>
        <v>10</v>
      </c>
      <c r="Q4087" s="12" t="s">
        <v>8315</v>
      </c>
      <c r="R4087" t="s">
        <v>8316</v>
      </c>
      <c r="S4087" s="16">
        <f t="shared" si="319"/>
        <v>42058.603877314818</v>
      </c>
      <c r="T4087" s="16">
        <f t="shared" si="320"/>
        <v>42087.165972222225</v>
      </c>
      <c r="U4087" s="20">
        <f t="shared" si="321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2"/>
        <v>5</v>
      </c>
      <c r="P4088">
        <f t="shared" si="318"/>
        <v>9.4</v>
      </c>
      <c r="Q4088" s="12" t="s">
        <v>8315</v>
      </c>
      <c r="R4088" t="s">
        <v>8316</v>
      </c>
      <c r="S4088" s="16">
        <f t="shared" si="319"/>
        <v>42304.940960648149</v>
      </c>
      <c r="T4088" s="16">
        <f t="shared" si="320"/>
        <v>42329.166666666672</v>
      </c>
      <c r="U4088" s="20">
        <f t="shared" si="321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2"/>
        <v>0</v>
      </c>
      <c r="P4089">
        <f t="shared" si="318"/>
        <v>0</v>
      </c>
      <c r="Q4089" s="12" t="s">
        <v>8315</v>
      </c>
      <c r="R4089" t="s">
        <v>8316</v>
      </c>
      <c r="S4089" s="16">
        <f t="shared" si="319"/>
        <v>42538.742893518516</v>
      </c>
      <c r="T4089" s="16">
        <f t="shared" si="320"/>
        <v>42568.742893518516</v>
      </c>
      <c r="U4089" s="20">
        <f t="shared" si="321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2"/>
        <v>11</v>
      </c>
      <c r="P4090">
        <f t="shared" si="318"/>
        <v>72</v>
      </c>
      <c r="Q4090" s="12" t="s">
        <v>8315</v>
      </c>
      <c r="R4090" t="s">
        <v>8316</v>
      </c>
      <c r="S4090" s="16">
        <f t="shared" si="319"/>
        <v>41990.612546296295</v>
      </c>
      <c r="T4090" s="16">
        <f t="shared" si="320"/>
        <v>42020.434722222228</v>
      </c>
      <c r="U4090" s="20">
        <f t="shared" si="321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2"/>
        <v>5</v>
      </c>
      <c r="P4091">
        <f t="shared" si="318"/>
        <v>30</v>
      </c>
      <c r="Q4091" s="12" t="s">
        <v>8315</v>
      </c>
      <c r="R4091" t="s">
        <v>8316</v>
      </c>
      <c r="S4091" s="16">
        <f t="shared" si="319"/>
        <v>42122.732499999998</v>
      </c>
      <c r="T4091" s="16">
        <f t="shared" si="320"/>
        <v>42155.732638888891</v>
      </c>
      <c r="U4091" s="20">
        <f t="shared" si="321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2"/>
        <v>3</v>
      </c>
      <c r="P4092">
        <f t="shared" si="318"/>
        <v>10.67</v>
      </c>
      <c r="Q4092" s="12" t="s">
        <v>8315</v>
      </c>
      <c r="R4092" t="s">
        <v>8316</v>
      </c>
      <c r="S4092" s="16">
        <f t="shared" si="319"/>
        <v>42209.67288194444</v>
      </c>
      <c r="T4092" s="16">
        <f t="shared" si="320"/>
        <v>42223.625</v>
      </c>
      <c r="U4092" s="20">
        <f t="shared" si="321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2"/>
        <v>13</v>
      </c>
      <c r="P4093">
        <f t="shared" si="318"/>
        <v>25.5</v>
      </c>
      <c r="Q4093" s="12" t="s">
        <v>8315</v>
      </c>
      <c r="R4093" t="s">
        <v>8316</v>
      </c>
      <c r="S4093" s="16">
        <f t="shared" si="319"/>
        <v>41990.506377314814</v>
      </c>
      <c r="T4093" s="16">
        <f t="shared" si="320"/>
        <v>42020.506377314814</v>
      </c>
      <c r="U4093" s="20">
        <f t="shared" si="321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2"/>
        <v>0</v>
      </c>
      <c r="P4094">
        <f t="shared" si="318"/>
        <v>20</v>
      </c>
      <c r="Q4094" s="12" t="s">
        <v>8315</v>
      </c>
      <c r="R4094" t="s">
        <v>8316</v>
      </c>
      <c r="S4094" s="16">
        <f t="shared" si="319"/>
        <v>42039.194988425923</v>
      </c>
      <c r="T4094" s="16">
        <f t="shared" si="320"/>
        <v>42099.153321759266</v>
      </c>
      <c r="U4094" s="20">
        <f t="shared" si="321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2"/>
        <v>2</v>
      </c>
      <c r="P4095">
        <f t="shared" si="318"/>
        <v>15</v>
      </c>
      <c r="Q4095" s="12" t="s">
        <v>8315</v>
      </c>
      <c r="R4095" t="s">
        <v>8316</v>
      </c>
      <c r="S4095" s="16">
        <f t="shared" si="319"/>
        <v>42178.815891203703</v>
      </c>
      <c r="T4095" s="16">
        <f t="shared" si="320"/>
        <v>42238.815891203703</v>
      </c>
      <c r="U4095" s="20">
        <f t="shared" si="321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2"/>
        <v>37</v>
      </c>
      <c r="P4096">
        <f t="shared" si="318"/>
        <v>91.25</v>
      </c>
      <c r="Q4096" s="12" t="s">
        <v>8315</v>
      </c>
      <c r="R4096" t="s">
        <v>8316</v>
      </c>
      <c r="S4096" s="16">
        <f t="shared" si="319"/>
        <v>41890.086805555555</v>
      </c>
      <c r="T4096" s="16">
        <f t="shared" si="320"/>
        <v>41934.207638888889</v>
      </c>
      <c r="U4096" s="20">
        <f t="shared" si="321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2"/>
        <v>3</v>
      </c>
      <c r="P4097">
        <f t="shared" si="318"/>
        <v>800</v>
      </c>
      <c r="Q4097" s="12" t="s">
        <v>8315</v>
      </c>
      <c r="R4097" t="s">
        <v>8316</v>
      </c>
      <c r="S4097" s="16">
        <f t="shared" si="319"/>
        <v>42693.031828703708</v>
      </c>
      <c r="T4097" s="16">
        <f t="shared" si="320"/>
        <v>42723.031828703708</v>
      </c>
      <c r="U4097" s="20">
        <f t="shared" si="321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22"/>
        <v>11</v>
      </c>
      <c r="P4098">
        <f t="shared" si="318"/>
        <v>80</v>
      </c>
      <c r="Q4098" s="12" t="s">
        <v>8315</v>
      </c>
      <c r="R4098" t="s">
        <v>8316</v>
      </c>
      <c r="S4098" s="16">
        <f t="shared" si="319"/>
        <v>42750.530312499999</v>
      </c>
      <c r="T4098" s="16">
        <f t="shared" si="320"/>
        <v>42794.368749999994</v>
      </c>
      <c r="U4098" s="20">
        <f t="shared" si="321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2"/>
        <v>0</v>
      </c>
      <c r="P4099">
        <f t="shared" ref="P4099:P4115" si="323">IFERROR(ROUND(E4099/L4099, 2), 0)</f>
        <v>0</v>
      </c>
      <c r="Q4099" s="12" t="s">
        <v>8315</v>
      </c>
      <c r="R4099" t="s">
        <v>8316</v>
      </c>
      <c r="S4099" s="16">
        <f t="shared" ref="S4099:S4115" si="324">(((J4099/60)/60)/24)+DATE(1970,1,1)</f>
        <v>42344.824502314819</v>
      </c>
      <c r="T4099" s="16">
        <f t="shared" ref="T4099:T4114" si="325">(((I4099/60)/60)/24)+DATE(1970,1,1)</f>
        <v>42400.996527777781</v>
      </c>
      <c r="U4099" s="20">
        <f t="shared" ref="U4099:U4115" si="326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2"/>
        <v>0</v>
      </c>
      <c r="P4100">
        <f t="shared" si="323"/>
        <v>0</v>
      </c>
      <c r="Q4100" s="12" t="s">
        <v>8315</v>
      </c>
      <c r="R4100" t="s">
        <v>8316</v>
      </c>
      <c r="S4100" s="16">
        <f t="shared" si="324"/>
        <v>42495.722187499996</v>
      </c>
      <c r="T4100" s="16">
        <f t="shared" si="325"/>
        <v>42525.722187499996</v>
      </c>
      <c r="U4100" s="20">
        <f t="shared" si="326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2"/>
        <v>1</v>
      </c>
      <c r="P4101">
        <f t="shared" si="323"/>
        <v>50</v>
      </c>
      <c r="Q4101" s="12" t="s">
        <v>8315</v>
      </c>
      <c r="R4101" t="s">
        <v>8316</v>
      </c>
      <c r="S4101" s="16">
        <f t="shared" si="324"/>
        <v>42570.850381944445</v>
      </c>
      <c r="T4101" s="16">
        <f t="shared" si="325"/>
        <v>42615.850381944445</v>
      </c>
      <c r="U4101" s="20">
        <f t="shared" si="326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2"/>
        <v>0</v>
      </c>
      <c r="P4102">
        <f t="shared" si="323"/>
        <v>0</v>
      </c>
      <c r="Q4102" s="12" t="s">
        <v>8315</v>
      </c>
      <c r="R4102" t="s">
        <v>8316</v>
      </c>
      <c r="S4102" s="16">
        <f t="shared" si="324"/>
        <v>41927.124884259261</v>
      </c>
      <c r="T4102" s="16">
        <f t="shared" si="325"/>
        <v>41937.124884259261</v>
      </c>
      <c r="U4102" s="20">
        <f t="shared" si="326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2"/>
        <v>0</v>
      </c>
      <c r="P4103">
        <f t="shared" si="323"/>
        <v>0</v>
      </c>
      <c r="Q4103" s="12" t="s">
        <v>8315</v>
      </c>
      <c r="R4103" t="s">
        <v>8316</v>
      </c>
      <c r="S4103" s="16">
        <f t="shared" si="324"/>
        <v>42730.903726851851</v>
      </c>
      <c r="T4103" s="16">
        <f t="shared" si="325"/>
        <v>42760.903726851851</v>
      </c>
      <c r="U4103" s="20">
        <f t="shared" si="326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2"/>
        <v>27</v>
      </c>
      <c r="P4104">
        <f t="shared" si="323"/>
        <v>22.83</v>
      </c>
      <c r="Q4104" s="12" t="s">
        <v>8315</v>
      </c>
      <c r="R4104" t="s">
        <v>8316</v>
      </c>
      <c r="S4104" s="16">
        <f t="shared" si="324"/>
        <v>42475.848067129627</v>
      </c>
      <c r="T4104" s="16">
        <f t="shared" si="325"/>
        <v>42505.848067129627</v>
      </c>
      <c r="U4104" s="20">
        <f t="shared" si="326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2"/>
        <v>10</v>
      </c>
      <c r="P4105">
        <f t="shared" si="323"/>
        <v>16.670000000000002</v>
      </c>
      <c r="Q4105" s="12" t="s">
        <v>8315</v>
      </c>
      <c r="R4105" t="s">
        <v>8316</v>
      </c>
      <c r="S4105" s="16">
        <f t="shared" si="324"/>
        <v>42188.83293981482</v>
      </c>
      <c r="T4105" s="16">
        <f t="shared" si="325"/>
        <v>42242.772222222222</v>
      </c>
      <c r="U4105" s="20">
        <f t="shared" si="326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2"/>
        <v>21</v>
      </c>
      <c r="P4106">
        <f t="shared" si="323"/>
        <v>45.79</v>
      </c>
      <c r="Q4106" s="12" t="s">
        <v>8315</v>
      </c>
      <c r="R4106" t="s">
        <v>8316</v>
      </c>
      <c r="S4106" s="16">
        <f t="shared" si="324"/>
        <v>42640.278171296297</v>
      </c>
      <c r="T4106" s="16">
        <f t="shared" si="325"/>
        <v>42670.278171296297</v>
      </c>
      <c r="U4106" s="20">
        <f t="shared" si="326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2"/>
        <v>7</v>
      </c>
      <c r="P4107">
        <f t="shared" si="323"/>
        <v>383.33</v>
      </c>
      <c r="Q4107" s="12" t="s">
        <v>8315</v>
      </c>
      <c r="R4107" t="s">
        <v>8316</v>
      </c>
      <c r="S4107" s="16">
        <f t="shared" si="324"/>
        <v>42697.010520833333</v>
      </c>
      <c r="T4107" s="16">
        <f t="shared" si="325"/>
        <v>42730.010520833333</v>
      </c>
      <c r="U4107" s="20">
        <f t="shared" si="326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2"/>
        <v>71</v>
      </c>
      <c r="P4108">
        <f t="shared" si="323"/>
        <v>106.97</v>
      </c>
      <c r="Q4108" s="12" t="s">
        <v>8315</v>
      </c>
      <c r="R4108" t="s">
        <v>8316</v>
      </c>
      <c r="S4108" s="16">
        <f t="shared" si="324"/>
        <v>42053.049375000002</v>
      </c>
      <c r="T4108" s="16">
        <f t="shared" si="325"/>
        <v>42096.041666666672</v>
      </c>
      <c r="U4108" s="20">
        <f t="shared" si="326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2"/>
        <v>2</v>
      </c>
      <c r="P4109">
        <f t="shared" si="323"/>
        <v>10.25</v>
      </c>
      <c r="Q4109" s="12" t="s">
        <v>8315</v>
      </c>
      <c r="R4109" t="s">
        <v>8316</v>
      </c>
      <c r="S4109" s="16">
        <f t="shared" si="324"/>
        <v>41883.916678240741</v>
      </c>
      <c r="T4109" s="16">
        <f t="shared" si="325"/>
        <v>41906.916678240741</v>
      </c>
      <c r="U4109" s="20">
        <f t="shared" si="326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2"/>
        <v>2</v>
      </c>
      <c r="P4110">
        <f t="shared" si="323"/>
        <v>59</v>
      </c>
      <c r="Q4110" s="12" t="s">
        <v>8315</v>
      </c>
      <c r="R4110" t="s">
        <v>8316</v>
      </c>
      <c r="S4110" s="16">
        <f t="shared" si="324"/>
        <v>42767.031678240746</v>
      </c>
      <c r="T4110" s="16">
        <f t="shared" si="325"/>
        <v>42797.208333333328</v>
      </c>
      <c r="U4110" s="20">
        <f t="shared" si="326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2"/>
        <v>0</v>
      </c>
      <c r="P4111">
        <f t="shared" si="323"/>
        <v>0</v>
      </c>
      <c r="Q4111" s="12" t="s">
        <v>8315</v>
      </c>
      <c r="R4111" t="s">
        <v>8316</v>
      </c>
      <c r="S4111" s="16">
        <f t="shared" si="324"/>
        <v>42307.539398148147</v>
      </c>
      <c r="T4111" s="16">
        <f t="shared" si="325"/>
        <v>42337.581064814818</v>
      </c>
      <c r="U4111" s="20">
        <f t="shared" si="326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2"/>
        <v>29</v>
      </c>
      <c r="P4112">
        <f t="shared" si="323"/>
        <v>14.33</v>
      </c>
      <c r="Q4112" s="12" t="s">
        <v>8315</v>
      </c>
      <c r="R4112" t="s">
        <v>8316</v>
      </c>
      <c r="S4112" s="16">
        <f t="shared" si="324"/>
        <v>42512.626747685179</v>
      </c>
      <c r="T4112" s="16">
        <f t="shared" si="325"/>
        <v>42572.626747685179</v>
      </c>
      <c r="U4112" s="20">
        <f t="shared" si="326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2"/>
        <v>3</v>
      </c>
      <c r="P4113">
        <f t="shared" si="323"/>
        <v>15.67</v>
      </c>
      <c r="Q4113" s="12" t="s">
        <v>8315</v>
      </c>
      <c r="R4113" t="s">
        <v>8316</v>
      </c>
      <c r="S4113" s="16">
        <f t="shared" si="324"/>
        <v>42029.135879629626</v>
      </c>
      <c r="T4113" s="16">
        <f t="shared" si="325"/>
        <v>42059.135879629626</v>
      </c>
      <c r="U4113" s="20">
        <f t="shared" si="326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2"/>
        <v>0</v>
      </c>
      <c r="P4114">
        <f t="shared" si="323"/>
        <v>1</v>
      </c>
      <c r="Q4114" s="12" t="s">
        <v>8315</v>
      </c>
      <c r="R4114" t="s">
        <v>8316</v>
      </c>
      <c r="S4114" s="16">
        <f t="shared" si="324"/>
        <v>42400.946597222224</v>
      </c>
      <c r="T4114" s="16">
        <f t="shared" si="325"/>
        <v>42428</v>
      </c>
      <c r="U4114" s="20">
        <f t="shared" si="326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2"/>
        <v>0</v>
      </c>
      <c r="P4115">
        <f t="shared" si="323"/>
        <v>1</v>
      </c>
      <c r="Q4115" s="12" t="s">
        <v>8315</v>
      </c>
      <c r="R4115" t="s">
        <v>8316</v>
      </c>
      <c r="S4115" s="16">
        <f t="shared" si="324"/>
        <v>42358.573182870372</v>
      </c>
      <c r="T4115" s="16">
        <f>(((I4115/60)/60)/24)+DATE(1970,1,1)</f>
        <v>42377.273611111115</v>
      </c>
      <c r="U4115" s="20">
        <f t="shared" si="326"/>
        <v>2015</v>
      </c>
    </row>
    <row r="4116" spans="1:21" x14ac:dyDescent="0.2">
      <c r="S4116" s="16"/>
    </row>
    <row r="4117" spans="1:21" x14ac:dyDescent="0.2">
      <c r="S4117" s="16"/>
    </row>
  </sheetData>
  <autoFilter ref="A1:U4115" xr:uid="{CBD2B8FF-A614-B649-9968-73BC89F6AB2A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0000"/>
        <color rgb="FFFFFF0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30629-7B79-5040-851C-2DFE2C570539}">
  <dimension ref="A1:H14"/>
  <sheetViews>
    <sheetView workbookViewId="0">
      <selection activeCell="L9" sqref="L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5" bestFit="1" customWidth="1"/>
    <col min="4" max="4" width="12.5" bestFit="1" customWidth="1"/>
    <col min="5" max="5" width="11.6640625" bestFit="1" customWidth="1"/>
    <col min="6" max="6" width="18.33203125" bestFit="1" customWidth="1"/>
    <col min="7" max="7" width="17.6640625" bestFit="1" customWidth="1"/>
    <col min="8" max="8" width="15" bestFit="1" customWidth="1"/>
  </cols>
  <sheetData>
    <row r="1" spans="1:8" x14ac:dyDescent="0.2">
      <c r="A1" s="1" t="s">
        <v>8381</v>
      </c>
      <c r="B1" s="19" t="s">
        <v>8396</v>
      </c>
      <c r="C1" s="1" t="s">
        <v>8397</v>
      </c>
      <c r="D1" s="1" t="s">
        <v>8398</v>
      </c>
      <c r="E1" s="1" t="s">
        <v>8399</v>
      </c>
      <c r="F1" s="1" t="s">
        <v>8400</v>
      </c>
      <c r="G1" s="1" t="s">
        <v>8402</v>
      </c>
      <c r="H1" s="1" t="s">
        <v>8401</v>
      </c>
    </row>
    <row r="2" spans="1:8" x14ac:dyDescent="0.2">
      <c r="A2" t="s">
        <v>8385</v>
      </c>
      <c r="B2">
        <f>COUNTIFS(KickStarter!D:D, "&lt;1000", KickStarter!F:F, "successful", KickStarter!R:R, "plays")</f>
        <v>141</v>
      </c>
      <c r="C2">
        <f>COUNTIFS(KickStarter!D:D, "&lt;1000", KickStarter!F:F, "canceled", KickStarter!R:R, "plays")</f>
        <v>0</v>
      </c>
      <c r="D2">
        <f>COUNTIFS(KickStarter!D:D, "&lt;1000", KickStarter!F:F, "failed", KickStarter!R:R, "plays")</f>
        <v>45</v>
      </c>
      <c r="E2">
        <f>SUM(B2:D2)</f>
        <v>186</v>
      </c>
      <c r="F2">
        <f>ROUND(B2/E2 * 100, 2)</f>
        <v>75.81</v>
      </c>
      <c r="G2">
        <f>ROUND(C2/E2 * 100, 2)</f>
        <v>0</v>
      </c>
      <c r="H2">
        <f>ROUND(D2/E2 * 100, 2)</f>
        <v>24.19</v>
      </c>
    </row>
    <row r="3" spans="1:8" x14ac:dyDescent="0.2">
      <c r="A3" t="s">
        <v>8386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"canceled", KickStarter!R:R, "plays")</f>
        <v>0</v>
      </c>
      <c r="D3">
        <f>COUNTIFS(KickStarter!D:D, "&gt;=1000", KickStarter!D:D, "&lt;=4999", KickStarter!F:F, "failed", KickStarter!R:R, "plays")</f>
        <v>146</v>
      </c>
      <c r="E3">
        <f>SUM(B3:D3)</f>
        <v>534</v>
      </c>
      <c r="F3">
        <f t="shared" ref="F3:F13" si="0">ROUND(B3/E3 * 100, 2)</f>
        <v>72.66</v>
      </c>
      <c r="G3">
        <f t="shared" ref="G3:G13" si="1">ROUND(C3/E3 * 100, 2)</f>
        <v>0</v>
      </c>
      <c r="H3">
        <f t="shared" ref="H3:H13" si="2">ROUND(D3/E3 * 100, 2)</f>
        <v>27.34</v>
      </c>
    </row>
    <row r="4" spans="1:8" x14ac:dyDescent="0.2">
      <c r="A4" t="s">
        <v>8387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"canceled", KickStarter!R:R, "plays")</f>
        <v>0</v>
      </c>
      <c r="D4">
        <f>COUNTIFS(KickStarter!D:D, "&gt;=5000", KickStarter!D:D, "&lt;=9999", KickStarter!F:F, "failed", KickStarter!R:R, "plays")</f>
        <v>76</v>
      </c>
      <c r="E4">
        <f t="shared" ref="E4:E13" si="3">SUM(B4:D4)</f>
        <v>169</v>
      </c>
      <c r="F4">
        <f t="shared" si="0"/>
        <v>55.03</v>
      </c>
      <c r="G4">
        <f t="shared" si="1"/>
        <v>0</v>
      </c>
      <c r="H4">
        <f t="shared" si="2"/>
        <v>44.97</v>
      </c>
    </row>
    <row r="5" spans="1:8" x14ac:dyDescent="0.2">
      <c r="A5" t="s">
        <v>8388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"canceled", KickStarter!R:R, "plays")</f>
        <v>0</v>
      </c>
      <c r="D5">
        <f>COUNTIFS(KickStarter!D:D, "&gt;=10000", KickStarter!D:D, "&lt;=14999", KickStarter!F:F, "failed", KickStarter!R:R, "plays")</f>
        <v>33</v>
      </c>
      <c r="E5">
        <f t="shared" si="3"/>
        <v>72</v>
      </c>
      <c r="F5">
        <f t="shared" si="0"/>
        <v>54.17</v>
      </c>
      <c r="G5">
        <f t="shared" si="1"/>
        <v>0</v>
      </c>
      <c r="H5">
        <f t="shared" si="2"/>
        <v>45.83</v>
      </c>
    </row>
    <row r="6" spans="1:8" x14ac:dyDescent="0.2">
      <c r="A6" t="s">
        <v>8389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"canceled", KickStarter!R:R, "plays")</f>
        <v>0</v>
      </c>
      <c r="D6">
        <f>COUNTIFS(KickStarter!D:D, "&gt;=15000", KickStarter!D:D, "&lt;=19999", KickStarter!F:F, "failed", KickStarter!R:R, "plays")</f>
        <v>12</v>
      </c>
      <c r="E6">
        <f t="shared" si="3"/>
        <v>24</v>
      </c>
      <c r="F6">
        <f t="shared" si="0"/>
        <v>50</v>
      </c>
      <c r="G6">
        <f t="shared" si="1"/>
        <v>0</v>
      </c>
      <c r="H6">
        <f t="shared" si="2"/>
        <v>50</v>
      </c>
    </row>
    <row r="7" spans="1:8" x14ac:dyDescent="0.2">
      <c r="A7" t="s">
        <v>8390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"canceledl", KickStarter!R:R, "plays")</f>
        <v>0</v>
      </c>
      <c r="D7">
        <f>COUNTIFS(KickStarter!D:D, "&gt;=20000", KickStarter!D:D, "&lt;=24999", KickStarter!F:F, "failed", KickStarter!R:R, "plays")</f>
        <v>11</v>
      </c>
      <c r="E7">
        <f t="shared" si="3"/>
        <v>20</v>
      </c>
      <c r="F7">
        <f t="shared" si="0"/>
        <v>45</v>
      </c>
      <c r="G7">
        <f t="shared" si="1"/>
        <v>0</v>
      </c>
      <c r="H7">
        <f t="shared" si="2"/>
        <v>55</v>
      </c>
    </row>
    <row r="8" spans="1:8" x14ac:dyDescent="0.2">
      <c r="A8" t="s">
        <v>8403</v>
      </c>
      <c r="B8">
        <f>COUNTIFS(KickStarter!D:D, "&gt;=25000", KickStarter!D:D, "&lt;=29999", KickStarter!F:F, "successful", KickStarter!R:R, "plays")</f>
        <v>1</v>
      </c>
      <c r="C8">
        <f>COUNTIFS(KickStarter!D:D, "&gt;=25999", KickStarter!D:D, "&lt;=29999", KickStarter!F:F, "canceled", KickStarter!R:R, "plays")</f>
        <v>0</v>
      </c>
      <c r="D8">
        <f>COUNTIFS(KickStarter!D:D, "&gt;=25000", KickStarter!D:D, "&lt;=29999", KickStarter!F:F, "failed", KickStarter!R:R, "plays")</f>
        <v>4</v>
      </c>
      <c r="E8">
        <f t="shared" si="3"/>
        <v>5</v>
      </c>
      <c r="F8">
        <f t="shared" si="0"/>
        <v>20</v>
      </c>
      <c r="G8">
        <f t="shared" si="1"/>
        <v>0</v>
      </c>
      <c r="H8">
        <f t="shared" si="2"/>
        <v>80</v>
      </c>
    </row>
    <row r="9" spans="1:8" x14ac:dyDescent="0.2">
      <c r="A9" t="s">
        <v>8391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"canceled", KickStarter!R:R, "plays")</f>
        <v>0</v>
      </c>
      <c r="D9">
        <f>COUNTIFS(KickStarter!D:D, "&gt;=30000", KickStarter!D:D, "&lt;=34999", KickStarter!F:F, "failed", KickStarter!R:R, "plays")</f>
        <v>8</v>
      </c>
      <c r="E9">
        <f t="shared" si="3"/>
        <v>11</v>
      </c>
      <c r="F9">
        <f t="shared" si="0"/>
        <v>27.27</v>
      </c>
      <c r="G9">
        <f t="shared" si="1"/>
        <v>0</v>
      </c>
      <c r="H9">
        <f t="shared" si="2"/>
        <v>72.73</v>
      </c>
    </row>
    <row r="10" spans="1:8" x14ac:dyDescent="0.2">
      <c r="A10" t="s">
        <v>8392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"canceled", KickStarter!R:R, "plays")</f>
        <v>0</v>
      </c>
      <c r="D10">
        <f>COUNTIFS(KickStarter!D:D, "&gt;=35000", KickStarter!D:D, "&lt;=39999", KickStarter!F:F, "failed", KickStarter!R:R, "plays")</f>
        <v>2</v>
      </c>
      <c r="E10">
        <f t="shared" si="3"/>
        <v>6</v>
      </c>
      <c r="F10">
        <f t="shared" si="0"/>
        <v>66.67</v>
      </c>
      <c r="G10">
        <f t="shared" si="1"/>
        <v>0</v>
      </c>
      <c r="H10">
        <f t="shared" si="2"/>
        <v>33.33</v>
      </c>
    </row>
    <row r="11" spans="1:8" x14ac:dyDescent="0.2">
      <c r="A11" t="s">
        <v>8393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"canceled", KickStarter!R:R, "plays")</f>
        <v>0</v>
      </c>
      <c r="D11">
        <f>COUNTIFS(KickStarter!D:D, "&gt;=40000", KickStarter!D:D, "&lt;=44999", KickStarter!F:F, "failed", KickStarter!R:R, "plays")</f>
        <v>1</v>
      </c>
      <c r="E11">
        <f t="shared" si="3"/>
        <v>3</v>
      </c>
      <c r="F11">
        <f t="shared" si="0"/>
        <v>66.67</v>
      </c>
      <c r="G11">
        <f t="shared" si="1"/>
        <v>0</v>
      </c>
      <c r="H11">
        <f t="shared" si="2"/>
        <v>33.33</v>
      </c>
    </row>
    <row r="12" spans="1:8" x14ac:dyDescent="0.2">
      <c r="A12" t="s">
        <v>8394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"canceled", KickStarter!R:R, "plays")</f>
        <v>0</v>
      </c>
      <c r="D12">
        <f>COUNTIFS(KickStarter!D:D, "&gt;=45000", KickStarter!D:D, "&lt;=49999", KickStarter!F:F, "failed", KickStarter!R:R, "plays")</f>
        <v>1</v>
      </c>
      <c r="E12">
        <f t="shared" si="3"/>
        <v>1</v>
      </c>
      <c r="F12">
        <f t="shared" si="0"/>
        <v>0</v>
      </c>
      <c r="G12">
        <f t="shared" si="1"/>
        <v>0</v>
      </c>
      <c r="H12">
        <f t="shared" si="2"/>
        <v>100</v>
      </c>
    </row>
    <row r="13" spans="1:8" x14ac:dyDescent="0.2">
      <c r="A13" t="s">
        <v>8395</v>
      </c>
      <c r="B13">
        <f>COUNTIFS(KickStarter!D:D, "&gt;=50000", KickStarter!F:F, "successful", KickStarter!R:R, "plays")</f>
        <v>2</v>
      </c>
      <c r="C13">
        <f>COUNTIFS(KickStarter!D:D, "&gt;=50000", KickStarter!F:F, "canceled", KickStarter!R:R, "plays")</f>
        <v>0</v>
      </c>
      <c r="D13">
        <f>COUNTIFS(KickStarter!D:D, "&gt;=50000", KickStarter!F:F, "failed", KickStarter!R:R, "plays")</f>
        <v>14</v>
      </c>
      <c r="E13">
        <f t="shared" si="3"/>
        <v>16</v>
      </c>
      <c r="F13">
        <f t="shared" si="0"/>
        <v>12.5</v>
      </c>
      <c r="G13">
        <f t="shared" si="1"/>
        <v>0</v>
      </c>
      <c r="H13">
        <f t="shared" si="2"/>
        <v>87.5</v>
      </c>
    </row>
    <row r="14" spans="1:8" x14ac:dyDescent="0.2"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0B747-AB67-AB48-ADFB-230DFD018E88}">
  <sheetPr codeName="Sheet4"/>
  <dimension ref="A2:E19"/>
  <sheetViews>
    <sheetView topLeftCell="G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4" width="5" bestFit="1" customWidth="1"/>
    <col min="35" max="35" width="7.5" bestFit="1" customWidth="1"/>
    <col min="36" max="38" width="5.83203125" bestFit="1" customWidth="1"/>
    <col min="39" max="39" width="8.33203125" bestFit="1" customWidth="1"/>
    <col min="40" max="43" width="5.6640625" bestFit="1" customWidth="1"/>
    <col min="44" max="44" width="8.1640625" bestFit="1" customWidth="1"/>
    <col min="45" max="48" width="5.5" bestFit="1" customWidth="1"/>
    <col min="49" max="49" width="8" bestFit="1" customWidth="1"/>
    <col min="50" max="53" width="5.83203125" bestFit="1" customWidth="1"/>
    <col min="54" max="54" width="8.33203125" bestFit="1" customWidth="1"/>
    <col min="55" max="58" width="5.83203125" bestFit="1" customWidth="1"/>
    <col min="59" max="59" width="8.33203125" bestFit="1" customWidth="1"/>
    <col min="60" max="60" width="10" bestFit="1" customWidth="1"/>
    <col min="61" max="61" width="15.33203125" bestFit="1" customWidth="1"/>
    <col min="62" max="62" width="12.83203125" bestFit="1" customWidth="1"/>
    <col min="63" max="63" width="15.33203125" bestFit="1" customWidth="1"/>
    <col min="64" max="64" width="12.83203125" bestFit="1" customWidth="1"/>
    <col min="65" max="65" width="15.33203125" bestFit="1" customWidth="1"/>
    <col min="66" max="66" width="12.83203125" bestFit="1" customWidth="1"/>
    <col min="67" max="67" width="15.33203125" bestFit="1" customWidth="1"/>
    <col min="68" max="68" width="12.83203125" bestFit="1" customWidth="1"/>
    <col min="69" max="69" width="15.33203125" bestFit="1" customWidth="1"/>
    <col min="70" max="70" width="12.83203125" bestFit="1" customWidth="1"/>
    <col min="71" max="71" width="15.33203125" bestFit="1" customWidth="1"/>
    <col min="72" max="72" width="12.83203125" bestFit="1" customWidth="1"/>
    <col min="73" max="73" width="15.33203125" bestFit="1" customWidth="1"/>
    <col min="74" max="74" width="12.83203125" bestFit="1" customWidth="1"/>
    <col min="75" max="75" width="15.33203125" bestFit="1" customWidth="1"/>
    <col min="76" max="76" width="12.83203125" bestFit="1" customWidth="1"/>
    <col min="77" max="77" width="15.33203125" bestFit="1" customWidth="1"/>
    <col min="78" max="78" width="12.83203125" bestFit="1" customWidth="1"/>
    <col min="79" max="79" width="15.33203125" bestFit="1" customWidth="1"/>
    <col min="80" max="80" width="12.83203125" bestFit="1" customWidth="1"/>
    <col min="81" max="81" width="15.33203125" bestFit="1" customWidth="1"/>
    <col min="82" max="82" width="12.83203125" bestFit="1" customWidth="1"/>
    <col min="83" max="83" width="15.33203125" bestFit="1" customWidth="1"/>
    <col min="84" max="84" width="12.83203125" bestFit="1" customWidth="1"/>
    <col min="85" max="85" width="15.33203125" bestFit="1" customWidth="1"/>
    <col min="86" max="86" width="12.83203125" bestFit="1" customWidth="1"/>
    <col min="87" max="87" width="15.33203125" bestFit="1" customWidth="1"/>
    <col min="88" max="88" width="12.83203125" bestFit="1" customWidth="1"/>
    <col min="89" max="89" width="15.33203125" bestFit="1" customWidth="1"/>
    <col min="90" max="90" width="12.83203125" bestFit="1" customWidth="1"/>
    <col min="91" max="91" width="15.33203125" bestFit="1" customWidth="1"/>
    <col min="92" max="92" width="12.83203125" bestFit="1" customWidth="1"/>
    <col min="93" max="93" width="15.33203125" bestFit="1" customWidth="1"/>
    <col min="94" max="94" width="12.83203125" bestFit="1" customWidth="1"/>
    <col min="95" max="95" width="15.33203125" bestFit="1" customWidth="1"/>
    <col min="96" max="96" width="12.83203125" bestFit="1" customWidth="1"/>
    <col min="97" max="97" width="15.33203125" bestFit="1" customWidth="1"/>
    <col min="98" max="98" width="12.83203125" bestFit="1" customWidth="1"/>
    <col min="99" max="99" width="15.33203125" bestFit="1" customWidth="1"/>
    <col min="100" max="100" width="12.83203125" bestFit="1" customWidth="1"/>
    <col min="101" max="101" width="15.33203125" bestFit="1" customWidth="1"/>
    <col min="102" max="102" width="12.83203125" bestFit="1" customWidth="1"/>
    <col min="103" max="103" width="15.33203125" bestFit="1" customWidth="1"/>
    <col min="104" max="104" width="12.83203125" bestFit="1" customWidth="1"/>
    <col min="105" max="105" width="15.33203125" bestFit="1" customWidth="1"/>
    <col min="106" max="106" width="12.83203125" bestFit="1" customWidth="1"/>
    <col min="107" max="107" width="15.33203125" bestFit="1" customWidth="1"/>
    <col min="108" max="108" width="12.83203125" bestFit="1" customWidth="1"/>
    <col min="109" max="109" width="15.33203125" bestFit="1" customWidth="1"/>
    <col min="110" max="110" width="12.83203125" bestFit="1" customWidth="1"/>
    <col min="111" max="111" width="15.33203125" bestFit="1" customWidth="1"/>
    <col min="112" max="112" width="12.83203125" bestFit="1" customWidth="1"/>
    <col min="113" max="113" width="15.33203125" bestFit="1" customWidth="1"/>
    <col min="114" max="114" width="12.83203125" bestFit="1" customWidth="1"/>
    <col min="115" max="115" width="15.33203125" bestFit="1" customWidth="1"/>
    <col min="116" max="116" width="12.83203125" bestFit="1" customWidth="1"/>
    <col min="117" max="117" width="15.33203125" bestFit="1" customWidth="1"/>
    <col min="118" max="118" width="12.83203125" bestFit="1" customWidth="1"/>
    <col min="119" max="119" width="15.33203125" bestFit="1" customWidth="1"/>
    <col min="120" max="120" width="12.83203125" bestFit="1" customWidth="1"/>
    <col min="121" max="121" width="15.33203125" bestFit="1" customWidth="1"/>
    <col min="122" max="122" width="12.83203125" bestFit="1" customWidth="1"/>
    <col min="123" max="123" width="15.33203125" bestFit="1" customWidth="1"/>
    <col min="124" max="124" width="12.83203125" bestFit="1" customWidth="1"/>
    <col min="125" max="125" width="15.33203125" bestFit="1" customWidth="1"/>
    <col min="126" max="126" width="12.83203125" bestFit="1" customWidth="1"/>
    <col min="127" max="127" width="15.33203125" bestFit="1" customWidth="1"/>
    <col min="128" max="128" width="12.83203125" bestFit="1" customWidth="1"/>
    <col min="129" max="129" width="15.33203125" bestFit="1" customWidth="1"/>
    <col min="130" max="130" width="12.83203125" bestFit="1" customWidth="1"/>
    <col min="131" max="131" width="15.33203125" bestFit="1" customWidth="1"/>
    <col min="132" max="132" width="12.83203125" bestFit="1" customWidth="1"/>
    <col min="133" max="133" width="15.33203125" bestFit="1" customWidth="1"/>
    <col min="134" max="134" width="12.83203125" bestFit="1" customWidth="1"/>
    <col min="135" max="135" width="15.33203125" bestFit="1" customWidth="1"/>
    <col min="136" max="136" width="12.83203125" bestFit="1" customWidth="1"/>
    <col min="137" max="137" width="15.33203125" bestFit="1" customWidth="1"/>
    <col min="138" max="138" width="12.83203125" bestFit="1" customWidth="1"/>
    <col min="139" max="139" width="15.33203125" bestFit="1" customWidth="1"/>
    <col min="140" max="140" width="12.83203125" bestFit="1" customWidth="1"/>
    <col min="141" max="141" width="15.33203125" bestFit="1" customWidth="1"/>
    <col min="142" max="142" width="12.83203125" bestFit="1" customWidth="1"/>
    <col min="143" max="143" width="15.33203125" bestFit="1" customWidth="1"/>
    <col min="144" max="144" width="12.83203125" bestFit="1" customWidth="1"/>
    <col min="145" max="145" width="15.33203125" bestFit="1" customWidth="1"/>
    <col min="146" max="146" width="12.83203125" bestFit="1" customWidth="1"/>
    <col min="147" max="147" width="15.33203125" bestFit="1" customWidth="1"/>
    <col min="148" max="148" width="12.83203125" bestFit="1" customWidth="1"/>
    <col min="149" max="149" width="15.33203125" bestFit="1" customWidth="1"/>
    <col min="150" max="150" width="12.83203125" bestFit="1" customWidth="1"/>
    <col min="151" max="151" width="15.33203125" bestFit="1" customWidth="1"/>
    <col min="152" max="152" width="12.83203125" bestFit="1" customWidth="1"/>
    <col min="153" max="153" width="15.33203125" bestFit="1" customWidth="1"/>
    <col min="154" max="154" width="12.83203125" bestFit="1" customWidth="1"/>
    <col min="155" max="155" width="15.33203125" bestFit="1" customWidth="1"/>
    <col min="156" max="156" width="12.83203125" bestFit="1" customWidth="1"/>
    <col min="157" max="157" width="15.33203125" bestFit="1" customWidth="1"/>
    <col min="158" max="158" width="12.83203125" bestFit="1" customWidth="1"/>
    <col min="159" max="159" width="15.33203125" bestFit="1" customWidth="1"/>
    <col min="160" max="160" width="12.83203125" bestFit="1" customWidth="1"/>
    <col min="161" max="161" width="15.33203125" bestFit="1" customWidth="1"/>
    <col min="162" max="162" width="12.83203125" bestFit="1" customWidth="1"/>
    <col min="163" max="163" width="15.33203125" bestFit="1" customWidth="1"/>
    <col min="164" max="164" width="12.83203125" bestFit="1" customWidth="1"/>
    <col min="165" max="165" width="15.33203125" bestFit="1" customWidth="1"/>
    <col min="166" max="166" width="12.83203125" bestFit="1" customWidth="1"/>
    <col min="167" max="167" width="15.33203125" bestFit="1" customWidth="1"/>
    <col min="168" max="168" width="12.83203125" bestFit="1" customWidth="1"/>
    <col min="169" max="169" width="15.33203125" bestFit="1" customWidth="1"/>
    <col min="170" max="170" width="12.83203125" bestFit="1" customWidth="1"/>
    <col min="171" max="171" width="15.33203125" bestFit="1" customWidth="1"/>
    <col min="172" max="172" width="12.83203125" bestFit="1" customWidth="1"/>
    <col min="173" max="173" width="15.33203125" bestFit="1" customWidth="1"/>
    <col min="174" max="174" width="12.83203125" bestFit="1" customWidth="1"/>
    <col min="175" max="175" width="15.33203125" bestFit="1" customWidth="1"/>
    <col min="176" max="176" width="12.83203125" bestFit="1" customWidth="1"/>
    <col min="177" max="177" width="15.33203125" bestFit="1" customWidth="1"/>
    <col min="178" max="178" width="12.83203125" bestFit="1" customWidth="1"/>
    <col min="179" max="179" width="15.33203125" bestFit="1" customWidth="1"/>
    <col min="180" max="180" width="12.83203125" bestFit="1" customWidth="1"/>
    <col min="181" max="181" width="15.33203125" bestFit="1" customWidth="1"/>
    <col min="182" max="182" width="12.83203125" bestFit="1" customWidth="1"/>
    <col min="183" max="183" width="15.33203125" bestFit="1" customWidth="1"/>
    <col min="184" max="184" width="12.83203125" bestFit="1" customWidth="1"/>
    <col min="185" max="185" width="15.33203125" bestFit="1" customWidth="1"/>
    <col min="186" max="186" width="12.83203125" bestFit="1" customWidth="1"/>
    <col min="187" max="187" width="15.33203125" bestFit="1" customWidth="1"/>
    <col min="188" max="188" width="12.83203125" bestFit="1" customWidth="1"/>
    <col min="189" max="189" width="15.33203125" bestFit="1" customWidth="1"/>
    <col min="190" max="190" width="12.83203125" bestFit="1" customWidth="1"/>
    <col min="191" max="191" width="15.33203125" bestFit="1" customWidth="1"/>
    <col min="192" max="192" width="12.83203125" bestFit="1" customWidth="1"/>
    <col min="193" max="193" width="15.33203125" bestFit="1" customWidth="1"/>
    <col min="194" max="194" width="12.83203125" bestFit="1" customWidth="1"/>
    <col min="195" max="195" width="15.33203125" bestFit="1" customWidth="1"/>
    <col min="196" max="196" width="12.83203125" bestFit="1" customWidth="1"/>
    <col min="197" max="197" width="15.33203125" bestFit="1" customWidth="1"/>
    <col min="198" max="198" width="12.83203125" bestFit="1" customWidth="1"/>
    <col min="199" max="199" width="15.33203125" bestFit="1" customWidth="1"/>
    <col min="200" max="200" width="12.83203125" bestFit="1" customWidth="1"/>
    <col min="201" max="201" width="15.33203125" bestFit="1" customWidth="1"/>
    <col min="202" max="202" width="12.83203125" bestFit="1" customWidth="1"/>
    <col min="203" max="203" width="15.33203125" bestFit="1" customWidth="1"/>
    <col min="204" max="204" width="12.83203125" bestFit="1" customWidth="1"/>
    <col min="205" max="205" width="15.33203125" bestFit="1" customWidth="1"/>
    <col min="206" max="206" width="12.83203125" bestFit="1" customWidth="1"/>
    <col min="207" max="207" width="15.33203125" bestFit="1" customWidth="1"/>
    <col min="208" max="208" width="12.83203125" bestFit="1" customWidth="1"/>
    <col min="209" max="209" width="15.33203125" bestFit="1" customWidth="1"/>
    <col min="210" max="210" width="12.83203125" bestFit="1" customWidth="1"/>
    <col min="211" max="211" width="15.33203125" bestFit="1" customWidth="1"/>
    <col min="212" max="212" width="12.83203125" bestFit="1" customWidth="1"/>
    <col min="213" max="213" width="15.33203125" bestFit="1" customWidth="1"/>
    <col min="214" max="214" width="12.83203125" bestFit="1" customWidth="1"/>
    <col min="215" max="215" width="15.33203125" bestFit="1" customWidth="1"/>
    <col min="216" max="216" width="12.83203125" bestFit="1" customWidth="1"/>
    <col min="217" max="217" width="15.33203125" bestFit="1" customWidth="1"/>
    <col min="218" max="218" width="12.83203125" bestFit="1" customWidth="1"/>
    <col min="219" max="219" width="15.33203125" bestFit="1" customWidth="1"/>
    <col min="220" max="220" width="12.83203125" bestFit="1" customWidth="1"/>
    <col min="221" max="221" width="15.33203125" bestFit="1" customWidth="1"/>
    <col min="222" max="222" width="12.83203125" bestFit="1" customWidth="1"/>
    <col min="223" max="223" width="15.33203125" bestFit="1" customWidth="1"/>
    <col min="224" max="224" width="12.83203125" bestFit="1" customWidth="1"/>
    <col min="225" max="225" width="15.33203125" bestFit="1" customWidth="1"/>
    <col min="226" max="226" width="12.83203125" bestFit="1" customWidth="1"/>
    <col min="227" max="227" width="15.33203125" bestFit="1" customWidth="1"/>
    <col min="228" max="228" width="12.83203125" bestFit="1" customWidth="1"/>
    <col min="229" max="229" width="15.33203125" bestFit="1" customWidth="1"/>
    <col min="230" max="230" width="12.83203125" bestFit="1" customWidth="1"/>
    <col min="231" max="231" width="15.33203125" bestFit="1" customWidth="1"/>
    <col min="232" max="232" width="12.83203125" bestFit="1" customWidth="1"/>
    <col min="233" max="233" width="15.33203125" bestFit="1" customWidth="1"/>
    <col min="234" max="234" width="12.83203125" bestFit="1" customWidth="1"/>
    <col min="235" max="235" width="15.33203125" bestFit="1" customWidth="1"/>
    <col min="236" max="236" width="12.83203125" bestFit="1" customWidth="1"/>
    <col min="237" max="237" width="15.33203125" bestFit="1" customWidth="1"/>
    <col min="238" max="238" width="12.83203125" bestFit="1" customWidth="1"/>
    <col min="239" max="239" width="15.33203125" bestFit="1" customWidth="1"/>
    <col min="240" max="240" width="12.83203125" bestFit="1" customWidth="1"/>
    <col min="241" max="241" width="15.33203125" bestFit="1" customWidth="1"/>
    <col min="242" max="242" width="12.83203125" bestFit="1" customWidth="1"/>
    <col min="243" max="243" width="15.33203125" bestFit="1" customWidth="1"/>
    <col min="244" max="244" width="12.83203125" bestFit="1" customWidth="1"/>
    <col min="245" max="245" width="15.33203125" bestFit="1" customWidth="1"/>
    <col min="246" max="246" width="12.83203125" bestFit="1" customWidth="1"/>
    <col min="247" max="247" width="15.33203125" bestFit="1" customWidth="1"/>
    <col min="248" max="248" width="12.83203125" bestFit="1" customWidth="1"/>
    <col min="249" max="249" width="15.33203125" bestFit="1" customWidth="1"/>
    <col min="250" max="250" width="12.83203125" bestFit="1" customWidth="1"/>
    <col min="251" max="251" width="15.33203125" bestFit="1" customWidth="1"/>
    <col min="252" max="252" width="12.83203125" bestFit="1" customWidth="1"/>
    <col min="253" max="253" width="15.33203125" bestFit="1" customWidth="1"/>
    <col min="254" max="254" width="12.83203125" bestFit="1" customWidth="1"/>
    <col min="255" max="255" width="15.33203125" bestFit="1" customWidth="1"/>
    <col min="256" max="256" width="12.83203125" bestFit="1" customWidth="1"/>
    <col min="257" max="257" width="15.33203125" bestFit="1" customWidth="1"/>
    <col min="258" max="258" width="12.83203125" bestFit="1" customWidth="1"/>
    <col min="259" max="259" width="15.33203125" bestFit="1" customWidth="1"/>
    <col min="260" max="260" width="12.83203125" bestFit="1" customWidth="1"/>
    <col min="261" max="261" width="15.33203125" bestFit="1" customWidth="1"/>
    <col min="262" max="262" width="12.83203125" bestFit="1" customWidth="1"/>
    <col min="263" max="263" width="15.33203125" bestFit="1" customWidth="1"/>
    <col min="264" max="264" width="12.83203125" bestFit="1" customWidth="1"/>
    <col min="265" max="265" width="15.33203125" bestFit="1" customWidth="1"/>
    <col min="266" max="266" width="12.83203125" bestFit="1" customWidth="1"/>
    <col min="267" max="267" width="15.33203125" bestFit="1" customWidth="1"/>
    <col min="268" max="268" width="12.83203125" bestFit="1" customWidth="1"/>
    <col min="269" max="269" width="15.33203125" bestFit="1" customWidth="1"/>
    <col min="270" max="270" width="12.83203125" bestFit="1" customWidth="1"/>
    <col min="271" max="271" width="15.33203125" bestFit="1" customWidth="1"/>
    <col min="272" max="272" width="12.83203125" bestFit="1" customWidth="1"/>
    <col min="273" max="273" width="15.33203125" bestFit="1" customWidth="1"/>
    <col min="274" max="274" width="12.83203125" bestFit="1" customWidth="1"/>
    <col min="275" max="275" width="15.33203125" bestFit="1" customWidth="1"/>
    <col min="276" max="276" width="12.83203125" bestFit="1" customWidth="1"/>
    <col min="277" max="277" width="15.33203125" bestFit="1" customWidth="1"/>
    <col min="278" max="278" width="12.83203125" bestFit="1" customWidth="1"/>
    <col min="279" max="279" width="15.33203125" bestFit="1" customWidth="1"/>
    <col min="280" max="280" width="12.83203125" bestFit="1" customWidth="1"/>
    <col min="281" max="281" width="15.33203125" bestFit="1" customWidth="1"/>
    <col min="282" max="282" width="12.83203125" bestFit="1" customWidth="1"/>
    <col min="283" max="283" width="15.33203125" bestFit="1" customWidth="1"/>
    <col min="284" max="284" width="12.83203125" bestFit="1" customWidth="1"/>
    <col min="285" max="285" width="15.33203125" bestFit="1" customWidth="1"/>
    <col min="286" max="286" width="12.83203125" bestFit="1" customWidth="1"/>
    <col min="287" max="287" width="15.33203125" bestFit="1" customWidth="1"/>
    <col min="288" max="288" width="12.83203125" bestFit="1" customWidth="1"/>
    <col min="289" max="289" width="15.33203125" bestFit="1" customWidth="1"/>
    <col min="290" max="290" width="12.83203125" bestFit="1" customWidth="1"/>
    <col min="291" max="291" width="15.33203125" bestFit="1" customWidth="1"/>
    <col min="292" max="292" width="12.83203125" bestFit="1" customWidth="1"/>
    <col min="293" max="293" width="15.33203125" bestFit="1" customWidth="1"/>
    <col min="294" max="294" width="12.83203125" bestFit="1" customWidth="1"/>
    <col min="295" max="295" width="15.33203125" bestFit="1" customWidth="1"/>
    <col min="296" max="296" width="12.83203125" bestFit="1" customWidth="1"/>
    <col min="297" max="297" width="15.33203125" bestFit="1" customWidth="1"/>
    <col min="298" max="298" width="12.83203125" bestFit="1" customWidth="1"/>
    <col min="299" max="299" width="15.33203125" bestFit="1" customWidth="1"/>
    <col min="300" max="300" width="12.83203125" bestFit="1" customWidth="1"/>
    <col min="301" max="301" width="15.33203125" bestFit="1" customWidth="1"/>
    <col min="302" max="302" width="12.83203125" bestFit="1" customWidth="1"/>
    <col min="303" max="303" width="15.33203125" bestFit="1" customWidth="1"/>
    <col min="304" max="304" width="12.83203125" bestFit="1" customWidth="1"/>
    <col min="305" max="305" width="15.33203125" bestFit="1" customWidth="1"/>
    <col min="306" max="306" width="12.83203125" bestFit="1" customWidth="1"/>
    <col min="307" max="307" width="15.33203125" bestFit="1" customWidth="1"/>
    <col min="308" max="308" width="12.83203125" bestFit="1" customWidth="1"/>
    <col min="309" max="309" width="15.33203125" bestFit="1" customWidth="1"/>
    <col min="310" max="310" width="12.83203125" bestFit="1" customWidth="1"/>
    <col min="311" max="311" width="15.33203125" bestFit="1" customWidth="1"/>
    <col min="312" max="312" width="12.83203125" bestFit="1" customWidth="1"/>
    <col min="313" max="313" width="15.33203125" bestFit="1" customWidth="1"/>
    <col min="314" max="314" width="12.83203125" bestFit="1" customWidth="1"/>
    <col min="315" max="315" width="15.33203125" bestFit="1" customWidth="1"/>
    <col min="316" max="316" width="12.83203125" bestFit="1" customWidth="1"/>
    <col min="317" max="317" width="15.33203125" bestFit="1" customWidth="1"/>
    <col min="318" max="318" width="12.83203125" bestFit="1" customWidth="1"/>
    <col min="319" max="319" width="15.33203125" bestFit="1" customWidth="1"/>
    <col min="320" max="320" width="12.83203125" bestFit="1" customWidth="1"/>
    <col min="321" max="321" width="15.33203125" bestFit="1" customWidth="1"/>
    <col min="322" max="322" width="12.83203125" bestFit="1" customWidth="1"/>
    <col min="323" max="323" width="15.33203125" bestFit="1" customWidth="1"/>
    <col min="324" max="324" width="12.83203125" bestFit="1" customWidth="1"/>
    <col min="325" max="325" width="15.33203125" bestFit="1" customWidth="1"/>
    <col min="326" max="326" width="12.83203125" bestFit="1" customWidth="1"/>
    <col min="327" max="327" width="15.33203125" bestFit="1" customWidth="1"/>
    <col min="328" max="328" width="12.83203125" bestFit="1" customWidth="1"/>
    <col min="329" max="329" width="15.33203125" bestFit="1" customWidth="1"/>
    <col min="330" max="330" width="12.83203125" bestFit="1" customWidth="1"/>
    <col min="331" max="331" width="15.33203125" bestFit="1" customWidth="1"/>
    <col min="332" max="332" width="12.83203125" bestFit="1" customWidth="1"/>
    <col min="333" max="333" width="15.33203125" bestFit="1" customWidth="1"/>
    <col min="334" max="334" width="12.83203125" bestFit="1" customWidth="1"/>
    <col min="335" max="335" width="15.33203125" bestFit="1" customWidth="1"/>
    <col min="336" max="336" width="12.83203125" bestFit="1" customWidth="1"/>
    <col min="337" max="337" width="15.33203125" bestFit="1" customWidth="1"/>
    <col min="338" max="338" width="12.83203125" bestFit="1" customWidth="1"/>
    <col min="339" max="339" width="15.33203125" bestFit="1" customWidth="1"/>
    <col min="340" max="340" width="12.83203125" bestFit="1" customWidth="1"/>
    <col min="341" max="341" width="15.33203125" bestFit="1" customWidth="1"/>
    <col min="342" max="342" width="12.83203125" bestFit="1" customWidth="1"/>
    <col min="343" max="343" width="15.33203125" bestFit="1" customWidth="1"/>
    <col min="344" max="344" width="12.83203125" bestFit="1" customWidth="1"/>
    <col min="345" max="345" width="15.33203125" bestFit="1" customWidth="1"/>
    <col min="346" max="346" width="12.83203125" bestFit="1" customWidth="1"/>
    <col min="347" max="347" width="15.33203125" bestFit="1" customWidth="1"/>
    <col min="348" max="348" width="12.83203125" bestFit="1" customWidth="1"/>
    <col min="349" max="349" width="15.33203125" bestFit="1" customWidth="1"/>
    <col min="350" max="350" width="12.83203125" bestFit="1" customWidth="1"/>
    <col min="351" max="351" width="15.33203125" bestFit="1" customWidth="1"/>
    <col min="352" max="352" width="12.83203125" bestFit="1" customWidth="1"/>
    <col min="353" max="353" width="15.33203125" bestFit="1" customWidth="1"/>
    <col min="354" max="354" width="12.83203125" bestFit="1" customWidth="1"/>
    <col min="355" max="355" width="15.33203125" bestFit="1" customWidth="1"/>
    <col min="356" max="356" width="12.83203125" bestFit="1" customWidth="1"/>
    <col min="357" max="357" width="15.33203125" bestFit="1" customWidth="1"/>
    <col min="358" max="358" width="12.83203125" bestFit="1" customWidth="1"/>
    <col min="359" max="359" width="15.33203125" bestFit="1" customWidth="1"/>
    <col min="360" max="360" width="12.83203125" bestFit="1" customWidth="1"/>
    <col min="361" max="361" width="15.33203125" bestFit="1" customWidth="1"/>
    <col min="362" max="362" width="12.83203125" bestFit="1" customWidth="1"/>
    <col min="363" max="363" width="15.33203125" bestFit="1" customWidth="1"/>
    <col min="364" max="364" width="12.83203125" bestFit="1" customWidth="1"/>
    <col min="365" max="365" width="15.33203125" bestFit="1" customWidth="1"/>
    <col min="366" max="366" width="12.83203125" bestFit="1" customWidth="1"/>
    <col min="367" max="367" width="15.33203125" bestFit="1" customWidth="1"/>
    <col min="368" max="368" width="12.83203125" bestFit="1" customWidth="1"/>
    <col min="369" max="369" width="15.33203125" bestFit="1" customWidth="1"/>
    <col min="370" max="370" width="12.83203125" bestFit="1" customWidth="1"/>
    <col min="371" max="371" width="15.33203125" bestFit="1" customWidth="1"/>
    <col min="372" max="372" width="12.83203125" bestFit="1" customWidth="1"/>
    <col min="373" max="373" width="15.33203125" bestFit="1" customWidth="1"/>
    <col min="374" max="374" width="12.83203125" bestFit="1" customWidth="1"/>
    <col min="375" max="375" width="15.33203125" bestFit="1" customWidth="1"/>
    <col min="376" max="376" width="12.83203125" bestFit="1" customWidth="1"/>
    <col min="377" max="377" width="15.33203125" bestFit="1" customWidth="1"/>
    <col min="378" max="378" width="12.83203125" bestFit="1" customWidth="1"/>
    <col min="379" max="379" width="15.33203125" bestFit="1" customWidth="1"/>
    <col min="380" max="380" width="12.83203125" bestFit="1" customWidth="1"/>
    <col min="381" max="381" width="15.33203125" bestFit="1" customWidth="1"/>
    <col min="382" max="382" width="12.83203125" bestFit="1" customWidth="1"/>
    <col min="383" max="383" width="15.33203125" bestFit="1" customWidth="1"/>
    <col min="384" max="384" width="12.83203125" bestFit="1" customWidth="1"/>
    <col min="385" max="385" width="15.33203125" bestFit="1" customWidth="1"/>
    <col min="386" max="386" width="12.83203125" bestFit="1" customWidth="1"/>
    <col min="387" max="387" width="15.33203125" bestFit="1" customWidth="1"/>
    <col min="388" max="388" width="12.83203125" bestFit="1" customWidth="1"/>
    <col min="389" max="389" width="15.33203125" bestFit="1" customWidth="1"/>
    <col min="390" max="390" width="12.83203125" bestFit="1" customWidth="1"/>
    <col min="391" max="391" width="15.33203125" bestFit="1" customWidth="1"/>
    <col min="392" max="392" width="12.83203125" bestFit="1" customWidth="1"/>
    <col min="393" max="393" width="15.33203125" bestFit="1" customWidth="1"/>
    <col min="394" max="394" width="12.83203125" bestFit="1" customWidth="1"/>
    <col min="395" max="395" width="15.33203125" bestFit="1" customWidth="1"/>
    <col min="396" max="396" width="12.83203125" bestFit="1" customWidth="1"/>
    <col min="397" max="397" width="15.33203125" bestFit="1" customWidth="1"/>
    <col min="398" max="398" width="12.83203125" bestFit="1" customWidth="1"/>
    <col min="399" max="399" width="15.33203125" bestFit="1" customWidth="1"/>
    <col min="400" max="400" width="12.83203125" bestFit="1" customWidth="1"/>
    <col min="401" max="401" width="15.33203125" bestFit="1" customWidth="1"/>
    <col min="402" max="402" width="12.83203125" bestFit="1" customWidth="1"/>
    <col min="403" max="403" width="15.33203125" bestFit="1" customWidth="1"/>
    <col min="404" max="404" width="12.83203125" bestFit="1" customWidth="1"/>
    <col min="405" max="405" width="15.33203125" bestFit="1" customWidth="1"/>
    <col min="406" max="406" width="12.83203125" bestFit="1" customWidth="1"/>
    <col min="407" max="407" width="15.33203125" bestFit="1" customWidth="1"/>
    <col min="408" max="408" width="12.83203125" bestFit="1" customWidth="1"/>
    <col min="409" max="409" width="15.33203125" bestFit="1" customWidth="1"/>
    <col min="410" max="410" width="12.83203125" bestFit="1" customWidth="1"/>
    <col min="411" max="411" width="15.33203125" bestFit="1" customWidth="1"/>
    <col min="412" max="412" width="12.83203125" bestFit="1" customWidth="1"/>
    <col min="413" max="413" width="15.33203125" bestFit="1" customWidth="1"/>
    <col min="414" max="414" width="12.83203125" bestFit="1" customWidth="1"/>
    <col min="415" max="415" width="15.33203125" bestFit="1" customWidth="1"/>
    <col min="416" max="416" width="12.83203125" bestFit="1" customWidth="1"/>
    <col min="417" max="417" width="15.33203125" bestFit="1" customWidth="1"/>
    <col min="418" max="418" width="12.83203125" bestFit="1" customWidth="1"/>
    <col min="419" max="419" width="15.33203125" bestFit="1" customWidth="1"/>
    <col min="420" max="420" width="12.83203125" bestFit="1" customWidth="1"/>
    <col min="421" max="421" width="15.33203125" bestFit="1" customWidth="1"/>
    <col min="422" max="422" width="12.83203125" bestFit="1" customWidth="1"/>
    <col min="423" max="423" width="15.33203125" bestFit="1" customWidth="1"/>
    <col min="424" max="424" width="12.83203125" bestFit="1" customWidth="1"/>
    <col min="425" max="425" width="15.33203125" bestFit="1" customWidth="1"/>
    <col min="426" max="426" width="12.83203125" bestFit="1" customWidth="1"/>
    <col min="427" max="427" width="15.33203125" bestFit="1" customWidth="1"/>
    <col min="428" max="428" width="12.83203125" bestFit="1" customWidth="1"/>
    <col min="429" max="429" width="15.33203125" bestFit="1" customWidth="1"/>
    <col min="430" max="430" width="12.83203125" bestFit="1" customWidth="1"/>
    <col min="431" max="431" width="15.33203125" bestFit="1" customWidth="1"/>
    <col min="432" max="432" width="12.83203125" bestFit="1" customWidth="1"/>
    <col min="433" max="433" width="15.33203125" bestFit="1" customWidth="1"/>
    <col min="434" max="434" width="12.83203125" bestFit="1" customWidth="1"/>
    <col min="435" max="435" width="15.33203125" bestFit="1" customWidth="1"/>
    <col min="436" max="436" width="12.83203125" bestFit="1" customWidth="1"/>
    <col min="437" max="437" width="15.33203125" bestFit="1" customWidth="1"/>
    <col min="438" max="438" width="12.83203125" bestFit="1" customWidth="1"/>
    <col min="439" max="439" width="15.33203125" bestFit="1" customWidth="1"/>
    <col min="440" max="440" width="12.83203125" bestFit="1" customWidth="1"/>
    <col min="441" max="441" width="15.33203125" bestFit="1" customWidth="1"/>
    <col min="442" max="442" width="12.83203125" bestFit="1" customWidth="1"/>
    <col min="443" max="443" width="15.33203125" bestFit="1" customWidth="1"/>
    <col min="444" max="444" width="12.83203125" bestFit="1" customWidth="1"/>
    <col min="445" max="445" width="15.33203125" bestFit="1" customWidth="1"/>
    <col min="446" max="446" width="12.83203125" bestFit="1" customWidth="1"/>
    <col min="447" max="447" width="15.33203125" bestFit="1" customWidth="1"/>
    <col min="448" max="448" width="12.83203125" bestFit="1" customWidth="1"/>
    <col min="449" max="449" width="15.33203125" bestFit="1" customWidth="1"/>
    <col min="450" max="450" width="12.83203125" bestFit="1" customWidth="1"/>
    <col min="451" max="451" width="15.33203125" bestFit="1" customWidth="1"/>
    <col min="452" max="452" width="12.83203125" bestFit="1" customWidth="1"/>
    <col min="453" max="453" width="15.33203125" bestFit="1" customWidth="1"/>
    <col min="454" max="454" width="12.83203125" bestFit="1" customWidth="1"/>
    <col min="455" max="455" width="15.33203125" bestFit="1" customWidth="1"/>
    <col min="456" max="456" width="12.83203125" bestFit="1" customWidth="1"/>
    <col min="457" max="457" width="15.33203125" bestFit="1" customWidth="1"/>
    <col min="458" max="458" width="12.83203125" bestFit="1" customWidth="1"/>
    <col min="459" max="459" width="15.33203125" bestFit="1" customWidth="1"/>
    <col min="460" max="460" width="12.83203125" bestFit="1" customWidth="1"/>
    <col min="461" max="461" width="15.33203125" bestFit="1" customWidth="1"/>
    <col min="462" max="462" width="12.83203125" bestFit="1" customWidth="1"/>
    <col min="463" max="463" width="15.33203125" bestFit="1" customWidth="1"/>
    <col min="464" max="464" width="12.83203125" bestFit="1" customWidth="1"/>
    <col min="465" max="465" width="15.33203125" bestFit="1" customWidth="1"/>
    <col min="466" max="466" width="12.83203125" bestFit="1" customWidth="1"/>
    <col min="467" max="467" width="15.33203125" bestFit="1" customWidth="1"/>
    <col min="468" max="468" width="12.83203125" bestFit="1" customWidth="1"/>
    <col min="469" max="469" width="15.33203125" bestFit="1" customWidth="1"/>
    <col min="470" max="470" width="12.83203125" bestFit="1" customWidth="1"/>
    <col min="471" max="471" width="15.33203125" bestFit="1" customWidth="1"/>
    <col min="472" max="472" width="12.83203125" bestFit="1" customWidth="1"/>
    <col min="473" max="473" width="15.33203125" bestFit="1" customWidth="1"/>
    <col min="474" max="474" width="12.83203125" bestFit="1" customWidth="1"/>
    <col min="475" max="475" width="15.33203125" bestFit="1" customWidth="1"/>
    <col min="476" max="476" width="12.83203125" bestFit="1" customWidth="1"/>
    <col min="477" max="477" width="15.33203125" bestFit="1" customWidth="1"/>
    <col min="478" max="478" width="12.83203125" bestFit="1" customWidth="1"/>
    <col min="479" max="479" width="15.33203125" bestFit="1" customWidth="1"/>
    <col min="480" max="480" width="12.83203125" bestFit="1" customWidth="1"/>
    <col min="481" max="481" width="15.33203125" bestFit="1" customWidth="1"/>
    <col min="482" max="482" width="12.83203125" bestFit="1" customWidth="1"/>
    <col min="483" max="483" width="15.33203125" bestFit="1" customWidth="1"/>
    <col min="484" max="484" width="12.83203125" bestFit="1" customWidth="1"/>
    <col min="485" max="485" width="15.33203125" bestFit="1" customWidth="1"/>
    <col min="486" max="486" width="12.83203125" bestFit="1" customWidth="1"/>
    <col min="487" max="487" width="15.33203125" bestFit="1" customWidth="1"/>
    <col min="488" max="488" width="12.83203125" bestFit="1" customWidth="1"/>
    <col min="489" max="489" width="15.33203125" bestFit="1" customWidth="1"/>
    <col min="490" max="490" width="12.83203125" bestFit="1" customWidth="1"/>
    <col min="491" max="491" width="15.33203125" bestFit="1" customWidth="1"/>
    <col min="492" max="492" width="12.83203125" bestFit="1" customWidth="1"/>
    <col min="493" max="493" width="15.33203125" bestFit="1" customWidth="1"/>
    <col min="494" max="494" width="12.83203125" bestFit="1" customWidth="1"/>
    <col min="495" max="495" width="15.33203125" bestFit="1" customWidth="1"/>
    <col min="496" max="496" width="12.83203125" bestFit="1" customWidth="1"/>
    <col min="497" max="497" width="15.33203125" bestFit="1" customWidth="1"/>
    <col min="498" max="498" width="12.83203125" bestFit="1" customWidth="1"/>
    <col min="499" max="499" width="15.33203125" bestFit="1" customWidth="1"/>
    <col min="500" max="500" width="12.83203125" bestFit="1" customWidth="1"/>
    <col min="501" max="501" width="15.33203125" bestFit="1" customWidth="1"/>
    <col min="502" max="502" width="12.83203125" bestFit="1" customWidth="1"/>
    <col min="503" max="503" width="15.33203125" bestFit="1" customWidth="1"/>
    <col min="504" max="504" width="12.83203125" bestFit="1" customWidth="1"/>
    <col min="505" max="505" width="15.33203125" bestFit="1" customWidth="1"/>
    <col min="506" max="506" width="12.83203125" bestFit="1" customWidth="1"/>
    <col min="507" max="507" width="15.33203125" bestFit="1" customWidth="1"/>
    <col min="508" max="508" width="12.83203125" bestFit="1" customWidth="1"/>
    <col min="509" max="509" width="15.33203125" bestFit="1" customWidth="1"/>
    <col min="510" max="510" width="12.83203125" bestFit="1" customWidth="1"/>
    <col min="511" max="511" width="15.33203125" bestFit="1" customWidth="1"/>
    <col min="512" max="512" width="12.83203125" bestFit="1" customWidth="1"/>
    <col min="513" max="513" width="15.33203125" bestFit="1" customWidth="1"/>
    <col min="514" max="514" width="12.83203125" bestFit="1" customWidth="1"/>
    <col min="515" max="515" width="15.33203125" bestFit="1" customWidth="1"/>
    <col min="516" max="516" width="12.83203125" bestFit="1" customWidth="1"/>
    <col min="517" max="517" width="15.33203125" bestFit="1" customWidth="1"/>
    <col min="518" max="518" width="12.83203125" bestFit="1" customWidth="1"/>
    <col min="519" max="519" width="15.33203125" bestFit="1" customWidth="1"/>
    <col min="520" max="520" width="12.83203125" bestFit="1" customWidth="1"/>
    <col min="521" max="521" width="15.33203125" bestFit="1" customWidth="1"/>
    <col min="522" max="522" width="12.83203125" bestFit="1" customWidth="1"/>
    <col min="523" max="523" width="15.33203125" bestFit="1" customWidth="1"/>
    <col min="524" max="524" width="12.83203125" bestFit="1" customWidth="1"/>
    <col min="525" max="525" width="15.33203125" bestFit="1" customWidth="1"/>
    <col min="526" max="526" width="12.83203125" bestFit="1" customWidth="1"/>
    <col min="527" max="527" width="15.33203125" bestFit="1" customWidth="1"/>
    <col min="528" max="528" width="12.83203125" bestFit="1" customWidth="1"/>
    <col min="529" max="529" width="15.33203125" bestFit="1" customWidth="1"/>
    <col min="530" max="530" width="12.83203125" bestFit="1" customWidth="1"/>
    <col min="531" max="531" width="15.33203125" bestFit="1" customWidth="1"/>
    <col min="532" max="532" width="12.83203125" bestFit="1" customWidth="1"/>
    <col min="533" max="533" width="15.33203125" bestFit="1" customWidth="1"/>
    <col min="534" max="534" width="12.83203125" bestFit="1" customWidth="1"/>
    <col min="535" max="535" width="15.33203125" bestFit="1" customWidth="1"/>
    <col min="536" max="536" width="12.83203125" bestFit="1" customWidth="1"/>
    <col min="537" max="537" width="15.33203125" bestFit="1" customWidth="1"/>
    <col min="538" max="538" width="12.83203125" bestFit="1" customWidth="1"/>
    <col min="539" max="539" width="15.33203125" bestFit="1" customWidth="1"/>
    <col min="540" max="540" width="12.83203125" bestFit="1" customWidth="1"/>
    <col min="541" max="541" width="15.33203125" bestFit="1" customWidth="1"/>
    <col min="542" max="542" width="12.83203125" bestFit="1" customWidth="1"/>
    <col min="543" max="543" width="15.33203125" bestFit="1" customWidth="1"/>
    <col min="544" max="544" width="12.83203125" bestFit="1" customWidth="1"/>
    <col min="545" max="545" width="15.33203125" bestFit="1" customWidth="1"/>
    <col min="546" max="546" width="12.83203125" bestFit="1" customWidth="1"/>
    <col min="547" max="547" width="15.33203125" bestFit="1" customWidth="1"/>
    <col min="548" max="548" width="12.83203125" bestFit="1" customWidth="1"/>
    <col min="549" max="549" width="15.33203125" bestFit="1" customWidth="1"/>
    <col min="550" max="550" width="12.83203125" bestFit="1" customWidth="1"/>
    <col min="551" max="551" width="15.33203125" bestFit="1" customWidth="1"/>
    <col min="552" max="552" width="12.83203125" bestFit="1" customWidth="1"/>
    <col min="553" max="553" width="15.33203125" bestFit="1" customWidth="1"/>
    <col min="554" max="554" width="12.83203125" bestFit="1" customWidth="1"/>
    <col min="555" max="555" width="15.33203125" bestFit="1" customWidth="1"/>
    <col min="556" max="556" width="12.83203125" bestFit="1" customWidth="1"/>
    <col min="557" max="557" width="15.33203125" bestFit="1" customWidth="1"/>
    <col min="558" max="558" width="12.83203125" bestFit="1" customWidth="1"/>
    <col min="559" max="559" width="15.33203125" bestFit="1" customWidth="1"/>
    <col min="560" max="560" width="12.83203125" bestFit="1" customWidth="1"/>
    <col min="561" max="561" width="15.33203125" bestFit="1" customWidth="1"/>
    <col min="562" max="562" width="12.83203125" bestFit="1" customWidth="1"/>
    <col min="563" max="563" width="15.33203125" bestFit="1" customWidth="1"/>
    <col min="564" max="564" width="12.83203125" bestFit="1" customWidth="1"/>
    <col min="565" max="565" width="15.33203125" bestFit="1" customWidth="1"/>
    <col min="566" max="566" width="12.83203125" bestFit="1" customWidth="1"/>
    <col min="567" max="567" width="15.33203125" bestFit="1" customWidth="1"/>
    <col min="568" max="568" width="12.83203125" bestFit="1" customWidth="1"/>
    <col min="569" max="569" width="15.33203125" bestFit="1" customWidth="1"/>
    <col min="570" max="570" width="12.83203125" bestFit="1" customWidth="1"/>
    <col min="571" max="571" width="15.33203125" bestFit="1" customWidth="1"/>
    <col min="572" max="572" width="12.83203125" bestFit="1" customWidth="1"/>
    <col min="573" max="573" width="15.33203125" bestFit="1" customWidth="1"/>
    <col min="574" max="574" width="12.83203125" bestFit="1" customWidth="1"/>
    <col min="575" max="575" width="15.33203125" bestFit="1" customWidth="1"/>
    <col min="576" max="576" width="12.83203125" bestFit="1" customWidth="1"/>
    <col min="577" max="577" width="15.33203125" bestFit="1" customWidth="1"/>
    <col min="578" max="578" width="12.83203125" bestFit="1" customWidth="1"/>
    <col min="579" max="579" width="15.33203125" bestFit="1" customWidth="1"/>
    <col min="580" max="580" width="12.83203125" bestFit="1" customWidth="1"/>
    <col min="581" max="581" width="15.33203125" bestFit="1" customWidth="1"/>
    <col min="582" max="582" width="12.83203125" bestFit="1" customWidth="1"/>
    <col min="583" max="583" width="15.33203125" bestFit="1" customWidth="1"/>
    <col min="584" max="584" width="12.83203125" bestFit="1" customWidth="1"/>
    <col min="585" max="585" width="15.33203125" bestFit="1" customWidth="1"/>
    <col min="586" max="586" width="12.83203125" bestFit="1" customWidth="1"/>
    <col min="587" max="587" width="15.33203125" bestFit="1" customWidth="1"/>
    <col min="588" max="588" width="12.83203125" bestFit="1" customWidth="1"/>
    <col min="589" max="589" width="15.33203125" bestFit="1" customWidth="1"/>
    <col min="590" max="590" width="12.83203125" bestFit="1" customWidth="1"/>
    <col min="591" max="591" width="15.33203125" bestFit="1" customWidth="1"/>
    <col min="592" max="592" width="12.83203125" bestFit="1" customWidth="1"/>
    <col min="593" max="593" width="15.33203125" bestFit="1" customWidth="1"/>
    <col min="594" max="594" width="12.83203125" bestFit="1" customWidth="1"/>
    <col min="595" max="595" width="15.33203125" bestFit="1" customWidth="1"/>
    <col min="596" max="596" width="12.83203125" bestFit="1" customWidth="1"/>
    <col min="597" max="597" width="15.33203125" bestFit="1" customWidth="1"/>
    <col min="598" max="598" width="12.83203125" bestFit="1" customWidth="1"/>
    <col min="599" max="599" width="15.33203125" bestFit="1" customWidth="1"/>
    <col min="600" max="600" width="12.83203125" bestFit="1" customWidth="1"/>
    <col min="601" max="601" width="15.33203125" bestFit="1" customWidth="1"/>
    <col min="602" max="602" width="12.83203125" bestFit="1" customWidth="1"/>
    <col min="603" max="603" width="15.33203125" bestFit="1" customWidth="1"/>
    <col min="604" max="604" width="12.83203125" bestFit="1" customWidth="1"/>
    <col min="605" max="605" width="15.33203125" bestFit="1" customWidth="1"/>
    <col min="606" max="606" width="12.83203125" bestFit="1" customWidth="1"/>
    <col min="607" max="607" width="15.33203125" bestFit="1" customWidth="1"/>
    <col min="608" max="608" width="12.83203125" bestFit="1" customWidth="1"/>
    <col min="609" max="609" width="15.33203125" bestFit="1" customWidth="1"/>
    <col min="610" max="610" width="12.83203125" bestFit="1" customWidth="1"/>
    <col min="611" max="611" width="15.33203125" bestFit="1" customWidth="1"/>
    <col min="612" max="612" width="12.83203125" bestFit="1" customWidth="1"/>
    <col min="613" max="613" width="15.33203125" bestFit="1" customWidth="1"/>
    <col min="614" max="614" width="12.83203125" bestFit="1" customWidth="1"/>
    <col min="615" max="615" width="15.33203125" bestFit="1" customWidth="1"/>
    <col min="616" max="616" width="12.83203125" bestFit="1" customWidth="1"/>
    <col min="617" max="617" width="15.33203125" bestFit="1" customWidth="1"/>
    <col min="618" max="618" width="12.83203125" bestFit="1" customWidth="1"/>
    <col min="619" max="619" width="15.33203125" bestFit="1" customWidth="1"/>
    <col min="620" max="620" width="12.83203125" bestFit="1" customWidth="1"/>
    <col min="621" max="621" width="15.33203125" bestFit="1" customWidth="1"/>
    <col min="622" max="622" width="12.83203125" bestFit="1" customWidth="1"/>
    <col min="623" max="623" width="15.33203125" bestFit="1" customWidth="1"/>
    <col min="624" max="624" width="12.83203125" bestFit="1" customWidth="1"/>
    <col min="625" max="625" width="15.33203125" bestFit="1" customWidth="1"/>
    <col min="626" max="626" width="12.83203125" bestFit="1" customWidth="1"/>
    <col min="627" max="627" width="15.33203125" bestFit="1" customWidth="1"/>
    <col min="628" max="628" width="12.83203125" bestFit="1" customWidth="1"/>
    <col min="629" max="629" width="15.33203125" bestFit="1" customWidth="1"/>
    <col min="630" max="630" width="12.83203125" bestFit="1" customWidth="1"/>
    <col min="631" max="631" width="15.33203125" bestFit="1" customWidth="1"/>
    <col min="632" max="632" width="12.83203125" bestFit="1" customWidth="1"/>
    <col min="633" max="633" width="15.33203125" bestFit="1" customWidth="1"/>
    <col min="634" max="634" width="12.83203125" bestFit="1" customWidth="1"/>
    <col min="635" max="635" width="15.33203125" bestFit="1" customWidth="1"/>
    <col min="636" max="636" width="12.83203125" bestFit="1" customWidth="1"/>
    <col min="637" max="637" width="15.33203125" bestFit="1" customWidth="1"/>
    <col min="638" max="638" width="12.83203125" bestFit="1" customWidth="1"/>
    <col min="639" max="639" width="15.33203125" bestFit="1" customWidth="1"/>
    <col min="640" max="640" width="12.83203125" bestFit="1" customWidth="1"/>
    <col min="641" max="641" width="15.33203125" bestFit="1" customWidth="1"/>
    <col min="642" max="642" width="12.83203125" bestFit="1" customWidth="1"/>
    <col min="643" max="643" width="15.33203125" bestFit="1" customWidth="1"/>
    <col min="644" max="644" width="12.83203125" bestFit="1" customWidth="1"/>
    <col min="645" max="645" width="15.33203125" bestFit="1" customWidth="1"/>
    <col min="646" max="646" width="12.83203125" bestFit="1" customWidth="1"/>
    <col min="647" max="647" width="15.33203125" bestFit="1" customWidth="1"/>
    <col min="648" max="648" width="12.83203125" bestFit="1" customWidth="1"/>
    <col min="649" max="649" width="15.33203125" bestFit="1" customWidth="1"/>
    <col min="650" max="650" width="12.83203125" bestFit="1" customWidth="1"/>
    <col min="651" max="651" width="15.33203125" bestFit="1" customWidth="1"/>
    <col min="652" max="652" width="12.83203125" bestFit="1" customWidth="1"/>
    <col min="653" max="653" width="15.33203125" bestFit="1" customWidth="1"/>
    <col min="654" max="654" width="12.83203125" bestFit="1" customWidth="1"/>
    <col min="655" max="655" width="15.33203125" bestFit="1" customWidth="1"/>
    <col min="656" max="656" width="12.83203125" bestFit="1" customWidth="1"/>
    <col min="657" max="657" width="15.33203125" bestFit="1" customWidth="1"/>
    <col min="658" max="658" width="12.83203125" bestFit="1" customWidth="1"/>
    <col min="659" max="659" width="15.33203125" bestFit="1" customWidth="1"/>
    <col min="660" max="660" width="12.83203125" bestFit="1" customWidth="1"/>
    <col min="661" max="661" width="15.33203125" bestFit="1" customWidth="1"/>
    <col min="662" max="662" width="12.83203125" bestFit="1" customWidth="1"/>
    <col min="663" max="663" width="15.33203125" bestFit="1" customWidth="1"/>
    <col min="664" max="664" width="12.83203125" bestFit="1" customWidth="1"/>
    <col min="665" max="665" width="15.33203125" bestFit="1" customWidth="1"/>
    <col min="666" max="666" width="12.83203125" bestFit="1" customWidth="1"/>
    <col min="667" max="667" width="15.33203125" bestFit="1" customWidth="1"/>
    <col min="668" max="668" width="12.83203125" bestFit="1" customWidth="1"/>
    <col min="669" max="669" width="15.33203125" bestFit="1" customWidth="1"/>
    <col min="670" max="670" width="12.83203125" bestFit="1" customWidth="1"/>
    <col min="671" max="671" width="15.33203125" bestFit="1" customWidth="1"/>
    <col min="672" max="672" width="12.83203125" bestFit="1" customWidth="1"/>
    <col min="673" max="673" width="15.33203125" bestFit="1" customWidth="1"/>
    <col min="674" max="674" width="12.83203125" bestFit="1" customWidth="1"/>
    <col min="675" max="675" width="15.33203125" bestFit="1" customWidth="1"/>
    <col min="676" max="676" width="12.83203125" bestFit="1" customWidth="1"/>
    <col min="677" max="677" width="15.33203125" bestFit="1" customWidth="1"/>
    <col min="678" max="678" width="12.83203125" bestFit="1" customWidth="1"/>
    <col min="679" max="679" width="15.33203125" bestFit="1" customWidth="1"/>
    <col min="680" max="680" width="12.83203125" bestFit="1" customWidth="1"/>
    <col min="681" max="681" width="15.33203125" bestFit="1" customWidth="1"/>
    <col min="682" max="682" width="12.83203125" bestFit="1" customWidth="1"/>
    <col min="683" max="683" width="15.33203125" bestFit="1" customWidth="1"/>
    <col min="684" max="684" width="12.83203125" bestFit="1" customWidth="1"/>
    <col min="685" max="685" width="15.33203125" bestFit="1" customWidth="1"/>
    <col min="686" max="686" width="12.83203125" bestFit="1" customWidth="1"/>
    <col min="687" max="687" width="15.33203125" bestFit="1" customWidth="1"/>
    <col min="688" max="688" width="12.83203125" bestFit="1" customWidth="1"/>
    <col min="689" max="689" width="15.33203125" bestFit="1" customWidth="1"/>
    <col min="690" max="690" width="12.83203125" bestFit="1" customWidth="1"/>
    <col min="691" max="691" width="15.33203125" bestFit="1" customWidth="1"/>
    <col min="692" max="692" width="12.83203125" bestFit="1" customWidth="1"/>
    <col min="693" max="693" width="15.33203125" bestFit="1" customWidth="1"/>
    <col min="694" max="694" width="12.83203125" bestFit="1" customWidth="1"/>
    <col min="695" max="695" width="15.33203125" bestFit="1" customWidth="1"/>
    <col min="696" max="696" width="12.83203125" bestFit="1" customWidth="1"/>
    <col min="697" max="697" width="15.33203125" bestFit="1" customWidth="1"/>
    <col min="698" max="698" width="12.83203125" bestFit="1" customWidth="1"/>
    <col min="699" max="699" width="15.33203125" bestFit="1" customWidth="1"/>
    <col min="700" max="700" width="12.83203125" bestFit="1" customWidth="1"/>
    <col min="701" max="701" width="15.33203125" bestFit="1" customWidth="1"/>
    <col min="702" max="702" width="12.83203125" bestFit="1" customWidth="1"/>
    <col min="703" max="703" width="15.33203125" bestFit="1" customWidth="1"/>
    <col min="704" max="704" width="12.83203125" bestFit="1" customWidth="1"/>
    <col min="705" max="705" width="15.33203125" bestFit="1" customWidth="1"/>
    <col min="706" max="706" width="12.83203125" bestFit="1" customWidth="1"/>
    <col min="707" max="707" width="15.33203125" bestFit="1" customWidth="1"/>
    <col min="708" max="708" width="12.83203125" bestFit="1" customWidth="1"/>
    <col min="709" max="709" width="15.33203125" bestFit="1" customWidth="1"/>
    <col min="710" max="710" width="12.83203125" bestFit="1" customWidth="1"/>
    <col min="711" max="711" width="15.33203125" bestFit="1" customWidth="1"/>
    <col min="712" max="712" width="12.83203125" bestFit="1" customWidth="1"/>
    <col min="713" max="713" width="15.33203125" bestFit="1" customWidth="1"/>
    <col min="714" max="714" width="12.83203125" bestFit="1" customWidth="1"/>
    <col min="715" max="715" width="15.33203125" bestFit="1" customWidth="1"/>
    <col min="716" max="716" width="12.83203125" bestFit="1" customWidth="1"/>
    <col min="717" max="717" width="15.33203125" bestFit="1" customWidth="1"/>
    <col min="718" max="718" width="12.83203125" bestFit="1" customWidth="1"/>
    <col min="719" max="719" width="15.33203125" bestFit="1" customWidth="1"/>
    <col min="720" max="720" width="12.83203125" bestFit="1" customWidth="1"/>
    <col min="721" max="721" width="15.33203125" bestFit="1" customWidth="1"/>
    <col min="722" max="722" width="12.83203125" bestFit="1" customWidth="1"/>
    <col min="723" max="723" width="15.33203125" bestFit="1" customWidth="1"/>
    <col min="724" max="724" width="12.83203125" bestFit="1" customWidth="1"/>
    <col min="725" max="725" width="15.33203125" bestFit="1" customWidth="1"/>
    <col min="726" max="726" width="12.83203125" bestFit="1" customWidth="1"/>
    <col min="727" max="727" width="15.33203125" bestFit="1" customWidth="1"/>
    <col min="728" max="728" width="12.83203125" bestFit="1" customWidth="1"/>
    <col min="729" max="729" width="15.33203125" bestFit="1" customWidth="1"/>
    <col min="730" max="730" width="12.83203125" bestFit="1" customWidth="1"/>
    <col min="731" max="731" width="15.33203125" bestFit="1" customWidth="1"/>
    <col min="732" max="732" width="12.83203125" bestFit="1" customWidth="1"/>
    <col min="733" max="733" width="15.33203125" bestFit="1" customWidth="1"/>
    <col min="734" max="734" width="12.83203125" bestFit="1" customWidth="1"/>
    <col min="735" max="735" width="15.33203125" bestFit="1" customWidth="1"/>
    <col min="736" max="736" width="12.83203125" bestFit="1" customWidth="1"/>
    <col min="737" max="737" width="15.33203125" bestFit="1" customWidth="1"/>
    <col min="738" max="738" width="12.83203125" bestFit="1" customWidth="1"/>
    <col min="739" max="739" width="15.33203125" bestFit="1" customWidth="1"/>
    <col min="740" max="740" width="12.83203125" bestFit="1" customWidth="1"/>
    <col min="741" max="741" width="15.33203125" bestFit="1" customWidth="1"/>
    <col min="742" max="742" width="12.83203125" bestFit="1" customWidth="1"/>
    <col min="743" max="743" width="15.33203125" bestFit="1" customWidth="1"/>
    <col min="744" max="744" width="12.83203125" bestFit="1" customWidth="1"/>
    <col min="745" max="745" width="15.33203125" bestFit="1" customWidth="1"/>
    <col min="746" max="746" width="12.83203125" bestFit="1" customWidth="1"/>
    <col min="747" max="747" width="15.33203125" bestFit="1" customWidth="1"/>
    <col min="748" max="748" width="12.83203125" bestFit="1" customWidth="1"/>
    <col min="749" max="749" width="15.33203125" bestFit="1" customWidth="1"/>
    <col min="750" max="750" width="12.83203125" bestFit="1" customWidth="1"/>
    <col min="751" max="751" width="15.33203125" bestFit="1" customWidth="1"/>
    <col min="752" max="752" width="12.83203125" bestFit="1" customWidth="1"/>
    <col min="753" max="753" width="15.33203125" bestFit="1" customWidth="1"/>
    <col min="754" max="754" width="12.83203125" bestFit="1" customWidth="1"/>
    <col min="755" max="755" width="15.33203125" bestFit="1" customWidth="1"/>
    <col min="756" max="756" width="12.83203125" bestFit="1" customWidth="1"/>
    <col min="757" max="757" width="15.33203125" bestFit="1" customWidth="1"/>
    <col min="758" max="758" width="12.83203125" bestFit="1" customWidth="1"/>
    <col min="759" max="759" width="15.33203125" bestFit="1" customWidth="1"/>
    <col min="760" max="760" width="12.83203125" bestFit="1" customWidth="1"/>
    <col min="761" max="761" width="15.33203125" bestFit="1" customWidth="1"/>
    <col min="762" max="762" width="12.83203125" bestFit="1" customWidth="1"/>
    <col min="763" max="763" width="15.33203125" bestFit="1" customWidth="1"/>
    <col min="764" max="764" width="12.83203125" bestFit="1" customWidth="1"/>
    <col min="765" max="765" width="15.33203125" bestFit="1" customWidth="1"/>
    <col min="766" max="766" width="12.83203125" bestFit="1" customWidth="1"/>
    <col min="767" max="767" width="15.33203125" bestFit="1" customWidth="1"/>
    <col min="768" max="768" width="12.83203125" bestFit="1" customWidth="1"/>
    <col min="769" max="769" width="15.33203125" bestFit="1" customWidth="1"/>
    <col min="770" max="770" width="12.83203125" bestFit="1" customWidth="1"/>
    <col min="771" max="771" width="15.33203125" bestFit="1" customWidth="1"/>
    <col min="772" max="772" width="12.83203125" bestFit="1" customWidth="1"/>
    <col min="773" max="773" width="15.33203125" bestFit="1" customWidth="1"/>
    <col min="774" max="774" width="12.83203125" bestFit="1" customWidth="1"/>
    <col min="775" max="775" width="15.33203125" bestFit="1" customWidth="1"/>
    <col min="776" max="776" width="12.83203125" bestFit="1" customWidth="1"/>
    <col min="777" max="777" width="15.33203125" bestFit="1" customWidth="1"/>
    <col min="778" max="778" width="12.83203125" bestFit="1" customWidth="1"/>
    <col min="779" max="779" width="15.33203125" bestFit="1" customWidth="1"/>
    <col min="780" max="780" width="12.83203125" bestFit="1" customWidth="1"/>
    <col min="781" max="781" width="15.33203125" bestFit="1" customWidth="1"/>
    <col min="782" max="782" width="12.83203125" bestFit="1" customWidth="1"/>
    <col min="783" max="783" width="15.33203125" bestFit="1" customWidth="1"/>
    <col min="784" max="784" width="12.83203125" bestFit="1" customWidth="1"/>
    <col min="785" max="785" width="15.33203125" bestFit="1" customWidth="1"/>
    <col min="786" max="786" width="12.83203125" bestFit="1" customWidth="1"/>
    <col min="787" max="787" width="15.33203125" bestFit="1" customWidth="1"/>
    <col min="788" max="788" width="12.83203125" bestFit="1" customWidth="1"/>
    <col min="789" max="789" width="15.33203125" bestFit="1" customWidth="1"/>
    <col min="790" max="790" width="12.83203125" bestFit="1" customWidth="1"/>
    <col min="791" max="791" width="15.33203125" bestFit="1" customWidth="1"/>
    <col min="792" max="792" width="12.83203125" bestFit="1" customWidth="1"/>
    <col min="793" max="793" width="15.33203125" bestFit="1" customWidth="1"/>
    <col min="794" max="794" width="12.83203125" bestFit="1" customWidth="1"/>
    <col min="795" max="795" width="15.33203125" bestFit="1" customWidth="1"/>
    <col min="796" max="796" width="12.83203125" bestFit="1" customWidth="1"/>
    <col min="797" max="797" width="15.33203125" bestFit="1" customWidth="1"/>
    <col min="798" max="798" width="12.83203125" bestFit="1" customWidth="1"/>
    <col min="799" max="799" width="15.33203125" bestFit="1" customWidth="1"/>
    <col min="800" max="800" width="12.83203125" bestFit="1" customWidth="1"/>
    <col min="801" max="801" width="15.33203125" bestFit="1" customWidth="1"/>
    <col min="802" max="802" width="12.83203125" bestFit="1" customWidth="1"/>
    <col min="803" max="803" width="15.33203125" bestFit="1" customWidth="1"/>
    <col min="804" max="804" width="12.83203125" bestFit="1" customWidth="1"/>
    <col min="805" max="805" width="15.33203125" bestFit="1" customWidth="1"/>
    <col min="806" max="806" width="12.83203125" bestFit="1" customWidth="1"/>
    <col min="807" max="807" width="15.33203125" bestFit="1" customWidth="1"/>
    <col min="808" max="808" width="12.83203125" bestFit="1" customWidth="1"/>
    <col min="809" max="809" width="15.33203125" bestFit="1" customWidth="1"/>
    <col min="810" max="810" width="12.83203125" bestFit="1" customWidth="1"/>
    <col min="811" max="811" width="15.33203125" bestFit="1" customWidth="1"/>
    <col min="812" max="812" width="12.83203125" bestFit="1" customWidth="1"/>
    <col min="813" max="813" width="15.33203125" bestFit="1" customWidth="1"/>
    <col min="814" max="814" width="12.83203125" bestFit="1" customWidth="1"/>
    <col min="815" max="815" width="15.33203125" bestFit="1" customWidth="1"/>
    <col min="816" max="816" width="12.83203125" bestFit="1" customWidth="1"/>
    <col min="817" max="817" width="15.33203125" bestFit="1" customWidth="1"/>
    <col min="818" max="818" width="12.83203125" bestFit="1" customWidth="1"/>
    <col min="819" max="819" width="15.33203125" bestFit="1" customWidth="1"/>
    <col min="820" max="820" width="12.83203125" bestFit="1" customWidth="1"/>
    <col min="821" max="821" width="15.33203125" bestFit="1" customWidth="1"/>
    <col min="822" max="822" width="12.83203125" bestFit="1" customWidth="1"/>
    <col min="823" max="823" width="15.33203125" bestFit="1" customWidth="1"/>
    <col min="824" max="824" width="12.83203125" bestFit="1" customWidth="1"/>
    <col min="825" max="825" width="15.33203125" bestFit="1" customWidth="1"/>
    <col min="826" max="826" width="12.83203125" bestFit="1" customWidth="1"/>
    <col min="827" max="827" width="15.33203125" bestFit="1" customWidth="1"/>
    <col min="828" max="828" width="12.83203125" bestFit="1" customWidth="1"/>
    <col min="829" max="829" width="15.33203125" bestFit="1" customWidth="1"/>
    <col min="830" max="830" width="12.83203125" bestFit="1" customWidth="1"/>
    <col min="831" max="831" width="15.33203125" bestFit="1" customWidth="1"/>
    <col min="832" max="832" width="12.83203125" bestFit="1" customWidth="1"/>
    <col min="833" max="833" width="15.33203125" bestFit="1" customWidth="1"/>
    <col min="834" max="834" width="12.83203125" bestFit="1" customWidth="1"/>
    <col min="835" max="835" width="15.33203125" bestFit="1" customWidth="1"/>
    <col min="836" max="836" width="12.83203125" bestFit="1" customWidth="1"/>
    <col min="837" max="837" width="15.33203125" bestFit="1" customWidth="1"/>
    <col min="838" max="838" width="12.83203125" bestFit="1" customWidth="1"/>
    <col min="839" max="839" width="15.33203125" bestFit="1" customWidth="1"/>
    <col min="840" max="840" width="12.83203125" bestFit="1" customWidth="1"/>
    <col min="841" max="841" width="15.33203125" bestFit="1" customWidth="1"/>
    <col min="842" max="842" width="12.83203125" bestFit="1" customWidth="1"/>
    <col min="843" max="843" width="15.33203125" bestFit="1" customWidth="1"/>
    <col min="844" max="844" width="12.83203125" bestFit="1" customWidth="1"/>
    <col min="845" max="845" width="15.33203125" bestFit="1" customWidth="1"/>
    <col min="846" max="846" width="12.83203125" bestFit="1" customWidth="1"/>
    <col min="847" max="847" width="15.33203125" bestFit="1" customWidth="1"/>
    <col min="848" max="848" width="12.83203125" bestFit="1" customWidth="1"/>
    <col min="849" max="849" width="15.33203125" bestFit="1" customWidth="1"/>
    <col min="850" max="850" width="12.83203125" bestFit="1" customWidth="1"/>
    <col min="851" max="851" width="15.33203125" bestFit="1" customWidth="1"/>
    <col min="852" max="852" width="12.83203125" bestFit="1" customWidth="1"/>
    <col min="853" max="853" width="15.33203125" bestFit="1" customWidth="1"/>
    <col min="854" max="854" width="12.83203125" bestFit="1" customWidth="1"/>
    <col min="855" max="855" width="15.33203125" bestFit="1" customWidth="1"/>
    <col min="856" max="856" width="12.83203125" bestFit="1" customWidth="1"/>
    <col min="857" max="857" width="15.33203125" bestFit="1" customWidth="1"/>
    <col min="858" max="858" width="12.83203125" bestFit="1" customWidth="1"/>
    <col min="859" max="859" width="15.33203125" bestFit="1" customWidth="1"/>
    <col min="860" max="860" width="12.83203125" bestFit="1" customWidth="1"/>
    <col min="861" max="861" width="15.33203125" bestFit="1" customWidth="1"/>
    <col min="862" max="862" width="12.83203125" bestFit="1" customWidth="1"/>
    <col min="863" max="863" width="15.33203125" bestFit="1" customWidth="1"/>
    <col min="864" max="864" width="12.83203125" bestFit="1" customWidth="1"/>
    <col min="865" max="865" width="15.33203125" bestFit="1" customWidth="1"/>
    <col min="866" max="866" width="12.83203125" bestFit="1" customWidth="1"/>
    <col min="867" max="867" width="15.33203125" bestFit="1" customWidth="1"/>
    <col min="868" max="868" width="12.83203125" bestFit="1" customWidth="1"/>
    <col min="869" max="869" width="15.33203125" bestFit="1" customWidth="1"/>
    <col min="870" max="870" width="12.83203125" bestFit="1" customWidth="1"/>
    <col min="871" max="871" width="15.33203125" bestFit="1" customWidth="1"/>
    <col min="872" max="872" width="12.83203125" bestFit="1" customWidth="1"/>
    <col min="873" max="873" width="15.33203125" bestFit="1" customWidth="1"/>
    <col min="874" max="874" width="12.83203125" bestFit="1" customWidth="1"/>
    <col min="875" max="875" width="15.33203125" bestFit="1" customWidth="1"/>
    <col min="876" max="876" width="12.83203125" bestFit="1" customWidth="1"/>
    <col min="877" max="877" width="15.33203125" bestFit="1" customWidth="1"/>
    <col min="878" max="878" width="12.83203125" bestFit="1" customWidth="1"/>
    <col min="879" max="879" width="15.33203125" bestFit="1" customWidth="1"/>
    <col min="880" max="880" width="12.83203125" bestFit="1" customWidth="1"/>
    <col min="881" max="881" width="15.33203125" bestFit="1" customWidth="1"/>
    <col min="882" max="882" width="12.83203125" bestFit="1" customWidth="1"/>
    <col min="883" max="883" width="15.33203125" bestFit="1" customWidth="1"/>
    <col min="884" max="884" width="12.83203125" bestFit="1" customWidth="1"/>
    <col min="885" max="885" width="15.33203125" bestFit="1" customWidth="1"/>
    <col min="886" max="886" width="12.83203125" bestFit="1" customWidth="1"/>
    <col min="887" max="887" width="15.33203125" bestFit="1" customWidth="1"/>
    <col min="888" max="888" width="12.83203125" bestFit="1" customWidth="1"/>
    <col min="889" max="889" width="15.33203125" bestFit="1" customWidth="1"/>
    <col min="890" max="890" width="12.83203125" bestFit="1" customWidth="1"/>
    <col min="891" max="891" width="15.33203125" bestFit="1" customWidth="1"/>
    <col min="892" max="892" width="12.83203125" bestFit="1" customWidth="1"/>
    <col min="893" max="893" width="15.33203125" bestFit="1" customWidth="1"/>
    <col min="894" max="894" width="12.83203125" bestFit="1" customWidth="1"/>
    <col min="895" max="895" width="15.33203125" bestFit="1" customWidth="1"/>
    <col min="896" max="896" width="12.83203125" bestFit="1" customWidth="1"/>
    <col min="897" max="897" width="15.33203125" bestFit="1" customWidth="1"/>
    <col min="898" max="898" width="12.83203125" bestFit="1" customWidth="1"/>
    <col min="899" max="899" width="15.33203125" bestFit="1" customWidth="1"/>
    <col min="900" max="900" width="12.83203125" bestFit="1" customWidth="1"/>
    <col min="901" max="901" width="15.33203125" bestFit="1" customWidth="1"/>
    <col min="902" max="902" width="12.83203125" bestFit="1" customWidth="1"/>
    <col min="903" max="903" width="15.33203125" bestFit="1" customWidth="1"/>
    <col min="904" max="904" width="12.83203125" bestFit="1" customWidth="1"/>
    <col min="905" max="905" width="15.33203125" bestFit="1" customWidth="1"/>
    <col min="906" max="906" width="12.83203125" bestFit="1" customWidth="1"/>
    <col min="907" max="907" width="15.33203125" bestFit="1" customWidth="1"/>
    <col min="908" max="908" width="12.83203125" bestFit="1" customWidth="1"/>
    <col min="909" max="909" width="15.33203125" bestFit="1" customWidth="1"/>
    <col min="910" max="910" width="12.83203125" bestFit="1" customWidth="1"/>
    <col min="911" max="911" width="15.33203125" bestFit="1" customWidth="1"/>
    <col min="912" max="912" width="12.83203125" bestFit="1" customWidth="1"/>
    <col min="913" max="913" width="15.33203125" bestFit="1" customWidth="1"/>
    <col min="914" max="914" width="12.83203125" bestFit="1" customWidth="1"/>
    <col min="915" max="915" width="15.33203125" bestFit="1" customWidth="1"/>
    <col min="916" max="916" width="12.83203125" bestFit="1" customWidth="1"/>
    <col min="917" max="917" width="15.33203125" bestFit="1" customWidth="1"/>
    <col min="918" max="918" width="12.83203125" bestFit="1" customWidth="1"/>
    <col min="919" max="919" width="15.33203125" bestFit="1" customWidth="1"/>
    <col min="920" max="920" width="12.83203125" bestFit="1" customWidth="1"/>
    <col min="921" max="921" width="15.33203125" bestFit="1" customWidth="1"/>
    <col min="922" max="922" width="12.83203125" bestFit="1" customWidth="1"/>
    <col min="923" max="923" width="15.33203125" bestFit="1" customWidth="1"/>
    <col min="924" max="924" width="12.83203125" bestFit="1" customWidth="1"/>
    <col min="925" max="925" width="15.33203125" bestFit="1" customWidth="1"/>
    <col min="926" max="926" width="12.83203125" bestFit="1" customWidth="1"/>
    <col min="927" max="927" width="15.33203125" bestFit="1" customWidth="1"/>
    <col min="928" max="928" width="12.83203125" bestFit="1" customWidth="1"/>
    <col min="929" max="929" width="15.33203125" bestFit="1" customWidth="1"/>
    <col min="930" max="930" width="12.83203125" bestFit="1" customWidth="1"/>
    <col min="931" max="931" width="15.33203125" bestFit="1" customWidth="1"/>
    <col min="932" max="932" width="12.83203125" bestFit="1" customWidth="1"/>
    <col min="933" max="933" width="15.33203125" bestFit="1" customWidth="1"/>
    <col min="934" max="934" width="12.83203125" bestFit="1" customWidth="1"/>
    <col min="935" max="935" width="15.33203125" bestFit="1" customWidth="1"/>
    <col min="936" max="936" width="12.83203125" bestFit="1" customWidth="1"/>
    <col min="937" max="937" width="15.33203125" bestFit="1" customWidth="1"/>
    <col min="938" max="938" width="12.83203125" bestFit="1" customWidth="1"/>
    <col min="939" max="939" width="15.33203125" bestFit="1" customWidth="1"/>
    <col min="940" max="940" width="12.83203125" bestFit="1" customWidth="1"/>
    <col min="941" max="941" width="15.33203125" bestFit="1" customWidth="1"/>
    <col min="942" max="942" width="12.83203125" bestFit="1" customWidth="1"/>
    <col min="943" max="943" width="15.33203125" bestFit="1" customWidth="1"/>
    <col min="944" max="944" width="12.83203125" bestFit="1" customWidth="1"/>
    <col min="945" max="945" width="15.33203125" bestFit="1" customWidth="1"/>
    <col min="946" max="946" width="12.83203125" bestFit="1" customWidth="1"/>
    <col min="947" max="947" width="15.33203125" bestFit="1" customWidth="1"/>
    <col min="948" max="948" width="12.83203125" bestFit="1" customWidth="1"/>
    <col min="949" max="949" width="15.33203125" bestFit="1" customWidth="1"/>
    <col min="950" max="950" width="12.83203125" bestFit="1" customWidth="1"/>
    <col min="951" max="951" width="15.33203125" bestFit="1" customWidth="1"/>
    <col min="952" max="952" width="12.83203125" bestFit="1" customWidth="1"/>
    <col min="953" max="953" width="15.33203125" bestFit="1" customWidth="1"/>
    <col min="954" max="954" width="12.83203125" bestFit="1" customWidth="1"/>
    <col min="955" max="955" width="15.33203125" bestFit="1" customWidth="1"/>
    <col min="956" max="956" width="12.83203125" bestFit="1" customWidth="1"/>
    <col min="957" max="957" width="15.33203125" bestFit="1" customWidth="1"/>
    <col min="958" max="958" width="12.83203125" bestFit="1" customWidth="1"/>
    <col min="959" max="959" width="15.33203125" bestFit="1" customWidth="1"/>
    <col min="960" max="960" width="12.83203125" bestFit="1" customWidth="1"/>
    <col min="961" max="961" width="15.33203125" bestFit="1" customWidth="1"/>
    <col min="962" max="962" width="12.83203125" bestFit="1" customWidth="1"/>
    <col min="963" max="963" width="15.33203125" bestFit="1" customWidth="1"/>
    <col min="964" max="964" width="12.83203125" bestFit="1" customWidth="1"/>
    <col min="965" max="965" width="15.33203125" bestFit="1" customWidth="1"/>
    <col min="966" max="966" width="12.83203125" bestFit="1" customWidth="1"/>
    <col min="967" max="967" width="15.33203125" bestFit="1" customWidth="1"/>
    <col min="968" max="968" width="12.83203125" bestFit="1" customWidth="1"/>
    <col min="969" max="969" width="15.33203125" bestFit="1" customWidth="1"/>
    <col min="970" max="970" width="12.83203125" bestFit="1" customWidth="1"/>
    <col min="971" max="971" width="15.33203125" bestFit="1" customWidth="1"/>
    <col min="972" max="972" width="12.83203125" bestFit="1" customWidth="1"/>
    <col min="973" max="973" width="15.33203125" bestFit="1" customWidth="1"/>
    <col min="974" max="974" width="12.83203125" bestFit="1" customWidth="1"/>
    <col min="975" max="975" width="15.33203125" bestFit="1" customWidth="1"/>
    <col min="976" max="976" width="12.83203125" bestFit="1" customWidth="1"/>
    <col min="977" max="977" width="15.33203125" bestFit="1" customWidth="1"/>
    <col min="978" max="978" width="12.83203125" bestFit="1" customWidth="1"/>
    <col min="979" max="979" width="15.33203125" bestFit="1" customWidth="1"/>
    <col min="980" max="980" width="12.83203125" bestFit="1" customWidth="1"/>
    <col min="981" max="981" width="15.33203125" bestFit="1" customWidth="1"/>
    <col min="982" max="982" width="12.83203125" bestFit="1" customWidth="1"/>
    <col min="983" max="983" width="15.33203125" bestFit="1" customWidth="1"/>
    <col min="984" max="984" width="12.83203125" bestFit="1" customWidth="1"/>
    <col min="985" max="985" width="15.33203125" bestFit="1" customWidth="1"/>
    <col min="986" max="986" width="12.83203125" bestFit="1" customWidth="1"/>
    <col min="987" max="987" width="15.33203125" bestFit="1" customWidth="1"/>
    <col min="988" max="988" width="12.83203125" bestFit="1" customWidth="1"/>
    <col min="989" max="989" width="15.33203125" bestFit="1" customWidth="1"/>
    <col min="990" max="990" width="12.83203125" bestFit="1" customWidth="1"/>
    <col min="991" max="991" width="15.33203125" bestFit="1" customWidth="1"/>
    <col min="992" max="992" width="12.83203125" bestFit="1" customWidth="1"/>
    <col min="993" max="993" width="15.33203125" bestFit="1" customWidth="1"/>
    <col min="994" max="994" width="12.83203125" bestFit="1" customWidth="1"/>
    <col min="995" max="995" width="15.33203125" bestFit="1" customWidth="1"/>
    <col min="996" max="996" width="12.83203125" bestFit="1" customWidth="1"/>
    <col min="997" max="997" width="15.33203125" bestFit="1" customWidth="1"/>
    <col min="998" max="998" width="12.83203125" bestFit="1" customWidth="1"/>
    <col min="999" max="999" width="15.33203125" bestFit="1" customWidth="1"/>
    <col min="1000" max="1000" width="12.83203125" bestFit="1" customWidth="1"/>
    <col min="1001" max="1001" width="15.33203125" bestFit="1" customWidth="1"/>
    <col min="1002" max="1002" width="12.83203125" bestFit="1" customWidth="1"/>
    <col min="1003" max="1003" width="15.33203125" bestFit="1" customWidth="1"/>
    <col min="1004" max="1004" width="12.83203125" bestFit="1" customWidth="1"/>
    <col min="1005" max="1005" width="15.33203125" bestFit="1" customWidth="1"/>
    <col min="1006" max="1006" width="12.83203125" bestFit="1" customWidth="1"/>
    <col min="1007" max="1007" width="15.33203125" bestFit="1" customWidth="1"/>
    <col min="1008" max="1008" width="12.83203125" bestFit="1" customWidth="1"/>
    <col min="1009" max="1009" width="15.33203125" bestFit="1" customWidth="1"/>
    <col min="1010" max="1010" width="12.83203125" bestFit="1" customWidth="1"/>
    <col min="1011" max="1011" width="15.33203125" bestFit="1" customWidth="1"/>
    <col min="1012" max="1012" width="12.83203125" bestFit="1" customWidth="1"/>
    <col min="1013" max="1013" width="15.33203125" bestFit="1" customWidth="1"/>
    <col min="1014" max="1014" width="12.83203125" bestFit="1" customWidth="1"/>
    <col min="1015" max="1015" width="15.33203125" bestFit="1" customWidth="1"/>
    <col min="1016" max="1016" width="12.83203125" bestFit="1" customWidth="1"/>
    <col min="1017" max="1017" width="15.33203125" bestFit="1" customWidth="1"/>
    <col min="1018" max="1018" width="12.83203125" bestFit="1" customWidth="1"/>
    <col min="1019" max="1019" width="15.33203125" bestFit="1" customWidth="1"/>
    <col min="1020" max="1020" width="12.83203125" bestFit="1" customWidth="1"/>
    <col min="1021" max="1021" width="15.33203125" bestFit="1" customWidth="1"/>
    <col min="1022" max="1022" width="12.83203125" bestFit="1" customWidth="1"/>
    <col min="1023" max="1023" width="15.33203125" bestFit="1" customWidth="1"/>
    <col min="1024" max="1024" width="12.83203125" bestFit="1" customWidth="1"/>
    <col min="1025" max="1025" width="15.33203125" bestFit="1" customWidth="1"/>
    <col min="1026" max="1026" width="12.83203125" bestFit="1" customWidth="1"/>
    <col min="1027" max="1027" width="15.33203125" bestFit="1" customWidth="1"/>
    <col min="1028" max="1028" width="12.83203125" bestFit="1" customWidth="1"/>
    <col min="1029" max="1029" width="15.33203125" bestFit="1" customWidth="1"/>
    <col min="1030" max="1030" width="12.83203125" bestFit="1" customWidth="1"/>
    <col min="1031" max="1031" width="15.33203125" bestFit="1" customWidth="1"/>
    <col min="1032" max="1032" width="12.83203125" bestFit="1" customWidth="1"/>
    <col min="1033" max="1033" width="15.33203125" bestFit="1" customWidth="1"/>
    <col min="1034" max="1034" width="12.83203125" bestFit="1" customWidth="1"/>
    <col min="1035" max="1035" width="15.33203125" bestFit="1" customWidth="1"/>
    <col min="1036" max="1036" width="12.83203125" bestFit="1" customWidth="1"/>
    <col min="1037" max="1037" width="15.33203125" bestFit="1" customWidth="1"/>
    <col min="1038" max="1038" width="12.83203125" bestFit="1" customWidth="1"/>
    <col min="1039" max="1039" width="15.33203125" bestFit="1" customWidth="1"/>
    <col min="1040" max="1040" width="12.83203125" bestFit="1" customWidth="1"/>
    <col min="1041" max="1041" width="15.33203125" bestFit="1" customWidth="1"/>
    <col min="1042" max="1042" width="12.83203125" bestFit="1" customWidth="1"/>
    <col min="1043" max="1043" width="15.33203125" bestFit="1" customWidth="1"/>
    <col min="1044" max="1044" width="12.83203125" bestFit="1" customWidth="1"/>
    <col min="1045" max="1045" width="15.33203125" bestFit="1" customWidth="1"/>
    <col min="1046" max="1046" width="12.83203125" bestFit="1" customWidth="1"/>
    <col min="1047" max="1047" width="15.33203125" bestFit="1" customWidth="1"/>
    <col min="1048" max="1048" width="12.83203125" bestFit="1" customWidth="1"/>
    <col min="1049" max="1049" width="15.33203125" bestFit="1" customWidth="1"/>
    <col min="1050" max="1050" width="12.83203125" bestFit="1" customWidth="1"/>
    <col min="1051" max="1051" width="15.33203125" bestFit="1" customWidth="1"/>
    <col min="1052" max="1052" width="12.83203125" bestFit="1" customWidth="1"/>
    <col min="1053" max="1053" width="15.33203125" bestFit="1" customWidth="1"/>
    <col min="1054" max="1054" width="12.83203125" bestFit="1" customWidth="1"/>
    <col min="1055" max="1055" width="15.33203125" bestFit="1" customWidth="1"/>
    <col min="1056" max="1056" width="12.83203125" bestFit="1" customWidth="1"/>
    <col min="1057" max="1057" width="15.33203125" bestFit="1" customWidth="1"/>
    <col min="1058" max="1058" width="12.83203125" bestFit="1" customWidth="1"/>
    <col min="1059" max="1059" width="15.33203125" bestFit="1" customWidth="1"/>
    <col min="1060" max="1060" width="12.83203125" bestFit="1" customWidth="1"/>
    <col min="1061" max="1061" width="15.33203125" bestFit="1" customWidth="1"/>
    <col min="1062" max="1062" width="12.83203125" bestFit="1" customWidth="1"/>
    <col min="1063" max="1063" width="15.33203125" bestFit="1" customWidth="1"/>
    <col min="1064" max="1064" width="12.83203125" bestFit="1" customWidth="1"/>
    <col min="1065" max="1065" width="15.33203125" bestFit="1" customWidth="1"/>
    <col min="1066" max="1066" width="12.83203125" bestFit="1" customWidth="1"/>
    <col min="1067" max="1067" width="15.33203125" bestFit="1" customWidth="1"/>
    <col min="1068" max="1068" width="12.83203125" bestFit="1" customWidth="1"/>
    <col min="1069" max="1069" width="15.33203125" bestFit="1" customWidth="1"/>
    <col min="1070" max="1070" width="12.83203125" bestFit="1" customWidth="1"/>
    <col min="1071" max="1071" width="15.33203125" bestFit="1" customWidth="1"/>
    <col min="1072" max="1072" width="12.83203125" bestFit="1" customWidth="1"/>
    <col min="1073" max="1073" width="15.33203125" bestFit="1" customWidth="1"/>
    <col min="1074" max="1074" width="12.83203125" bestFit="1" customWidth="1"/>
    <col min="1075" max="1075" width="15.33203125" bestFit="1" customWidth="1"/>
    <col min="1076" max="1076" width="12.83203125" bestFit="1" customWidth="1"/>
    <col min="1077" max="1077" width="15.33203125" bestFit="1" customWidth="1"/>
    <col min="1078" max="1078" width="12.83203125" bestFit="1" customWidth="1"/>
    <col min="1079" max="1079" width="15.33203125" bestFit="1" customWidth="1"/>
    <col min="1080" max="1080" width="12.83203125" bestFit="1" customWidth="1"/>
    <col min="1081" max="1081" width="15.33203125" bestFit="1" customWidth="1"/>
    <col min="1082" max="1082" width="12.83203125" bestFit="1" customWidth="1"/>
    <col min="1083" max="1083" width="15.33203125" bestFit="1" customWidth="1"/>
    <col min="1084" max="1084" width="12.83203125" bestFit="1" customWidth="1"/>
    <col min="1085" max="1085" width="15.33203125" bestFit="1" customWidth="1"/>
    <col min="1086" max="1086" width="12.83203125" bestFit="1" customWidth="1"/>
    <col min="1087" max="1087" width="15.33203125" bestFit="1" customWidth="1"/>
    <col min="1088" max="1088" width="12.83203125" bestFit="1" customWidth="1"/>
    <col min="1089" max="1089" width="15.33203125" bestFit="1" customWidth="1"/>
    <col min="1090" max="1090" width="12.83203125" bestFit="1" customWidth="1"/>
    <col min="1091" max="1091" width="15.33203125" bestFit="1" customWidth="1"/>
    <col min="1092" max="1092" width="12.83203125" bestFit="1" customWidth="1"/>
    <col min="1093" max="1093" width="15.33203125" bestFit="1" customWidth="1"/>
    <col min="1094" max="1094" width="12.83203125" bestFit="1" customWidth="1"/>
    <col min="1095" max="1095" width="15.33203125" bestFit="1" customWidth="1"/>
    <col min="1096" max="1096" width="12.83203125" bestFit="1" customWidth="1"/>
    <col min="1097" max="1097" width="15.33203125" bestFit="1" customWidth="1"/>
    <col min="1098" max="1098" width="12.83203125" bestFit="1" customWidth="1"/>
    <col min="1099" max="1099" width="15.33203125" bestFit="1" customWidth="1"/>
    <col min="1100" max="1100" width="12.83203125" bestFit="1" customWidth="1"/>
    <col min="1101" max="1101" width="15.33203125" bestFit="1" customWidth="1"/>
    <col min="1102" max="1102" width="12.83203125" bestFit="1" customWidth="1"/>
    <col min="1103" max="1103" width="15.33203125" bestFit="1" customWidth="1"/>
    <col min="1104" max="1104" width="12.83203125" bestFit="1" customWidth="1"/>
    <col min="1105" max="1105" width="15.33203125" bestFit="1" customWidth="1"/>
    <col min="1106" max="1106" width="12.83203125" bestFit="1" customWidth="1"/>
    <col min="1107" max="1107" width="15.33203125" bestFit="1" customWidth="1"/>
    <col min="1108" max="1108" width="12.83203125" bestFit="1" customWidth="1"/>
    <col min="1109" max="1109" width="15.33203125" bestFit="1" customWidth="1"/>
    <col min="1110" max="1110" width="12.83203125" bestFit="1" customWidth="1"/>
    <col min="1111" max="1111" width="15.33203125" bestFit="1" customWidth="1"/>
    <col min="1112" max="1112" width="12.83203125" bestFit="1" customWidth="1"/>
    <col min="1113" max="1113" width="15.33203125" bestFit="1" customWidth="1"/>
    <col min="1114" max="1114" width="12.83203125" bestFit="1" customWidth="1"/>
    <col min="1115" max="1115" width="15.33203125" bestFit="1" customWidth="1"/>
    <col min="1116" max="1116" width="12.83203125" bestFit="1" customWidth="1"/>
    <col min="1117" max="1117" width="15.33203125" bestFit="1" customWidth="1"/>
    <col min="1118" max="1118" width="12.83203125" bestFit="1" customWidth="1"/>
    <col min="1119" max="1119" width="15.33203125" bestFit="1" customWidth="1"/>
    <col min="1120" max="1120" width="12.83203125" bestFit="1" customWidth="1"/>
    <col min="1121" max="1121" width="15.33203125" bestFit="1" customWidth="1"/>
    <col min="1122" max="1122" width="12.83203125" bestFit="1" customWidth="1"/>
    <col min="1123" max="1123" width="15.33203125" bestFit="1" customWidth="1"/>
    <col min="1124" max="1124" width="12.83203125" bestFit="1" customWidth="1"/>
    <col min="1125" max="1125" width="15.33203125" bestFit="1" customWidth="1"/>
    <col min="1126" max="1126" width="12.83203125" bestFit="1" customWidth="1"/>
    <col min="1127" max="1127" width="15.33203125" bestFit="1" customWidth="1"/>
    <col min="1128" max="1128" width="12.83203125" bestFit="1" customWidth="1"/>
    <col min="1129" max="1129" width="15.33203125" bestFit="1" customWidth="1"/>
    <col min="1130" max="1130" width="12.83203125" bestFit="1" customWidth="1"/>
    <col min="1131" max="1131" width="15.33203125" bestFit="1" customWidth="1"/>
    <col min="1132" max="1132" width="12.83203125" bestFit="1" customWidth="1"/>
    <col min="1133" max="1133" width="15.33203125" bestFit="1" customWidth="1"/>
    <col min="1134" max="1134" width="12.83203125" bestFit="1" customWidth="1"/>
    <col min="1135" max="1135" width="15.33203125" bestFit="1" customWidth="1"/>
    <col min="1136" max="1136" width="12.83203125" bestFit="1" customWidth="1"/>
    <col min="1137" max="1137" width="15.33203125" bestFit="1" customWidth="1"/>
    <col min="1138" max="1138" width="12.83203125" bestFit="1" customWidth="1"/>
    <col min="1139" max="1139" width="15.33203125" bestFit="1" customWidth="1"/>
    <col min="1140" max="1140" width="12.83203125" bestFit="1" customWidth="1"/>
    <col min="1141" max="1141" width="15.33203125" bestFit="1" customWidth="1"/>
    <col min="1142" max="1142" width="12.83203125" bestFit="1" customWidth="1"/>
    <col min="1143" max="1143" width="15.33203125" bestFit="1" customWidth="1"/>
    <col min="1144" max="1144" width="12.83203125" bestFit="1" customWidth="1"/>
    <col min="1145" max="1145" width="15.33203125" bestFit="1" customWidth="1"/>
    <col min="1146" max="1146" width="12.83203125" bestFit="1" customWidth="1"/>
    <col min="1147" max="1147" width="15.33203125" bestFit="1" customWidth="1"/>
    <col min="1148" max="1148" width="12.83203125" bestFit="1" customWidth="1"/>
    <col min="1149" max="1149" width="15.33203125" bestFit="1" customWidth="1"/>
    <col min="1150" max="1150" width="12.83203125" bestFit="1" customWidth="1"/>
    <col min="1151" max="1151" width="15.33203125" bestFit="1" customWidth="1"/>
    <col min="1152" max="1152" width="12.83203125" bestFit="1" customWidth="1"/>
    <col min="1153" max="1153" width="15.33203125" bestFit="1" customWidth="1"/>
    <col min="1154" max="1154" width="12.83203125" bestFit="1" customWidth="1"/>
    <col min="1155" max="1155" width="15.33203125" bestFit="1" customWidth="1"/>
    <col min="1156" max="1156" width="12.83203125" bestFit="1" customWidth="1"/>
    <col min="1157" max="1157" width="15.33203125" bestFit="1" customWidth="1"/>
    <col min="1158" max="1158" width="12.83203125" bestFit="1" customWidth="1"/>
    <col min="1159" max="1159" width="15.33203125" bestFit="1" customWidth="1"/>
    <col min="1160" max="1160" width="12.83203125" bestFit="1" customWidth="1"/>
    <col min="1161" max="1161" width="15.33203125" bestFit="1" customWidth="1"/>
    <col min="1162" max="1162" width="12.83203125" bestFit="1" customWidth="1"/>
    <col min="1163" max="1163" width="15.33203125" bestFit="1" customWidth="1"/>
    <col min="1164" max="1164" width="12.83203125" bestFit="1" customWidth="1"/>
    <col min="1165" max="1165" width="15.33203125" bestFit="1" customWidth="1"/>
    <col min="1166" max="1166" width="12.83203125" bestFit="1" customWidth="1"/>
    <col min="1167" max="1167" width="15.33203125" bestFit="1" customWidth="1"/>
    <col min="1168" max="1168" width="12.83203125" bestFit="1" customWidth="1"/>
    <col min="1169" max="1169" width="15.33203125" bestFit="1" customWidth="1"/>
    <col min="1170" max="1170" width="12.83203125" bestFit="1" customWidth="1"/>
    <col min="1171" max="1171" width="15.33203125" bestFit="1" customWidth="1"/>
    <col min="1172" max="1172" width="12.83203125" bestFit="1" customWidth="1"/>
    <col min="1173" max="1173" width="15.33203125" bestFit="1" customWidth="1"/>
    <col min="1174" max="1174" width="12.83203125" bestFit="1" customWidth="1"/>
    <col min="1175" max="1175" width="15.33203125" bestFit="1" customWidth="1"/>
    <col min="1176" max="1176" width="12.83203125" bestFit="1" customWidth="1"/>
    <col min="1177" max="1177" width="15.33203125" bestFit="1" customWidth="1"/>
    <col min="1178" max="1178" width="12.83203125" bestFit="1" customWidth="1"/>
    <col min="1179" max="1179" width="15.33203125" bestFit="1" customWidth="1"/>
    <col min="1180" max="1180" width="12.83203125" bestFit="1" customWidth="1"/>
    <col min="1181" max="1181" width="15.33203125" bestFit="1" customWidth="1"/>
    <col min="1182" max="1182" width="12.83203125" bestFit="1" customWidth="1"/>
    <col min="1183" max="1183" width="15.33203125" bestFit="1" customWidth="1"/>
    <col min="1184" max="1184" width="12.83203125" bestFit="1" customWidth="1"/>
    <col min="1185" max="1185" width="15.33203125" bestFit="1" customWidth="1"/>
    <col min="1186" max="1186" width="12.83203125" bestFit="1" customWidth="1"/>
    <col min="1187" max="1187" width="15.33203125" bestFit="1" customWidth="1"/>
    <col min="1188" max="1188" width="12.83203125" bestFit="1" customWidth="1"/>
    <col min="1189" max="1189" width="15.33203125" bestFit="1" customWidth="1"/>
    <col min="1190" max="1190" width="12.83203125" bestFit="1" customWidth="1"/>
    <col min="1191" max="1191" width="15.33203125" bestFit="1" customWidth="1"/>
    <col min="1192" max="1192" width="12.83203125" bestFit="1" customWidth="1"/>
    <col min="1193" max="1193" width="15.33203125" bestFit="1" customWidth="1"/>
    <col min="1194" max="1194" width="12.83203125" bestFit="1" customWidth="1"/>
    <col min="1195" max="1195" width="15.33203125" bestFit="1" customWidth="1"/>
    <col min="1196" max="1196" width="12.83203125" bestFit="1" customWidth="1"/>
    <col min="1197" max="1197" width="15.33203125" bestFit="1" customWidth="1"/>
    <col min="1198" max="1198" width="12.83203125" bestFit="1" customWidth="1"/>
    <col min="1199" max="1199" width="15.33203125" bestFit="1" customWidth="1"/>
    <col min="1200" max="1200" width="12.83203125" bestFit="1" customWidth="1"/>
    <col min="1201" max="1201" width="15.33203125" bestFit="1" customWidth="1"/>
    <col min="1202" max="1202" width="12.83203125" bestFit="1" customWidth="1"/>
    <col min="1203" max="1203" width="15.33203125" bestFit="1" customWidth="1"/>
    <col min="1204" max="1204" width="12.83203125" bestFit="1" customWidth="1"/>
    <col min="1205" max="1205" width="15.33203125" bestFit="1" customWidth="1"/>
    <col min="1206" max="1206" width="12.83203125" bestFit="1" customWidth="1"/>
    <col min="1207" max="1207" width="15.33203125" bestFit="1" customWidth="1"/>
    <col min="1208" max="1208" width="12.83203125" bestFit="1" customWidth="1"/>
    <col min="1209" max="1209" width="15.33203125" bestFit="1" customWidth="1"/>
    <col min="1210" max="1210" width="12.83203125" bestFit="1" customWidth="1"/>
    <col min="1211" max="1211" width="15.33203125" bestFit="1" customWidth="1"/>
    <col min="1212" max="1212" width="12.83203125" bestFit="1" customWidth="1"/>
    <col min="1213" max="1213" width="15.33203125" bestFit="1" customWidth="1"/>
    <col min="1214" max="1214" width="12.83203125" bestFit="1" customWidth="1"/>
    <col min="1215" max="1215" width="15.33203125" bestFit="1" customWidth="1"/>
    <col min="1216" max="1216" width="12.83203125" bestFit="1" customWidth="1"/>
    <col min="1217" max="1217" width="15.33203125" bestFit="1" customWidth="1"/>
    <col min="1218" max="1218" width="12.83203125" bestFit="1" customWidth="1"/>
    <col min="1219" max="1219" width="15.33203125" bestFit="1" customWidth="1"/>
    <col min="1220" max="1220" width="12.83203125" bestFit="1" customWidth="1"/>
    <col min="1221" max="1221" width="15.33203125" bestFit="1" customWidth="1"/>
    <col min="1222" max="1222" width="12.83203125" bestFit="1" customWidth="1"/>
    <col min="1223" max="1223" width="15.33203125" bestFit="1" customWidth="1"/>
    <col min="1224" max="1224" width="12.83203125" bestFit="1" customWidth="1"/>
    <col min="1225" max="1225" width="15.33203125" bestFit="1" customWidth="1"/>
    <col min="1226" max="1226" width="12.83203125" bestFit="1" customWidth="1"/>
    <col min="1227" max="1227" width="15.33203125" bestFit="1" customWidth="1"/>
    <col min="1228" max="1228" width="12.83203125" bestFit="1" customWidth="1"/>
    <col min="1229" max="1229" width="15.33203125" bestFit="1" customWidth="1"/>
    <col min="1230" max="1230" width="12.83203125" bestFit="1" customWidth="1"/>
    <col min="1231" max="1231" width="15.33203125" bestFit="1" customWidth="1"/>
    <col min="1232" max="1232" width="12.83203125" bestFit="1" customWidth="1"/>
    <col min="1233" max="1233" width="15.33203125" bestFit="1" customWidth="1"/>
    <col min="1234" max="1234" width="12.83203125" bestFit="1" customWidth="1"/>
    <col min="1235" max="1235" width="15.33203125" bestFit="1" customWidth="1"/>
    <col min="1236" max="1236" width="12.83203125" bestFit="1" customWidth="1"/>
    <col min="1237" max="1237" width="15.33203125" bestFit="1" customWidth="1"/>
    <col min="1238" max="1238" width="12.83203125" bestFit="1" customWidth="1"/>
    <col min="1239" max="1239" width="15.33203125" bestFit="1" customWidth="1"/>
    <col min="1240" max="1240" width="12.83203125" bestFit="1" customWidth="1"/>
    <col min="1241" max="1241" width="15.33203125" bestFit="1" customWidth="1"/>
    <col min="1242" max="1242" width="12.83203125" bestFit="1" customWidth="1"/>
    <col min="1243" max="1243" width="15.33203125" bestFit="1" customWidth="1"/>
    <col min="1244" max="1244" width="12.83203125" bestFit="1" customWidth="1"/>
    <col min="1245" max="1245" width="15.33203125" bestFit="1" customWidth="1"/>
    <col min="1246" max="1246" width="12.83203125" bestFit="1" customWidth="1"/>
    <col min="1247" max="1247" width="15.33203125" bestFit="1" customWidth="1"/>
    <col min="1248" max="1248" width="12.83203125" bestFit="1" customWidth="1"/>
    <col min="1249" max="1249" width="15.33203125" bestFit="1" customWidth="1"/>
    <col min="1250" max="1250" width="12.83203125" bestFit="1" customWidth="1"/>
    <col min="1251" max="1251" width="15.33203125" bestFit="1" customWidth="1"/>
    <col min="1252" max="1252" width="12.83203125" bestFit="1" customWidth="1"/>
    <col min="1253" max="1253" width="15.33203125" bestFit="1" customWidth="1"/>
    <col min="1254" max="1254" width="12.83203125" bestFit="1" customWidth="1"/>
    <col min="1255" max="1255" width="15.33203125" bestFit="1" customWidth="1"/>
    <col min="1256" max="1256" width="12.83203125" bestFit="1" customWidth="1"/>
    <col min="1257" max="1257" width="15.33203125" bestFit="1" customWidth="1"/>
    <col min="1258" max="1258" width="12.83203125" bestFit="1" customWidth="1"/>
    <col min="1259" max="1259" width="15.33203125" bestFit="1" customWidth="1"/>
    <col min="1260" max="1260" width="12.83203125" bestFit="1" customWidth="1"/>
    <col min="1261" max="1261" width="15.33203125" bestFit="1" customWidth="1"/>
    <col min="1262" max="1262" width="12.83203125" bestFit="1" customWidth="1"/>
    <col min="1263" max="1263" width="15.33203125" bestFit="1" customWidth="1"/>
    <col min="1264" max="1264" width="12.83203125" bestFit="1" customWidth="1"/>
    <col min="1265" max="1265" width="15.33203125" bestFit="1" customWidth="1"/>
    <col min="1266" max="1266" width="12.83203125" bestFit="1" customWidth="1"/>
    <col min="1267" max="1267" width="15.33203125" bestFit="1" customWidth="1"/>
    <col min="1268" max="1268" width="12.83203125" bestFit="1" customWidth="1"/>
    <col min="1269" max="1269" width="15.33203125" bestFit="1" customWidth="1"/>
    <col min="1270" max="1270" width="12.83203125" bestFit="1" customWidth="1"/>
    <col min="1271" max="1271" width="15.33203125" bestFit="1" customWidth="1"/>
    <col min="1272" max="1272" width="12.83203125" bestFit="1" customWidth="1"/>
    <col min="1273" max="1273" width="15.33203125" bestFit="1" customWidth="1"/>
    <col min="1274" max="1274" width="12.83203125" bestFit="1" customWidth="1"/>
    <col min="1275" max="1275" width="15.33203125" bestFit="1" customWidth="1"/>
    <col min="1276" max="1276" width="12.83203125" bestFit="1" customWidth="1"/>
    <col min="1277" max="1277" width="15.33203125" bestFit="1" customWidth="1"/>
    <col min="1278" max="1278" width="12.83203125" bestFit="1" customWidth="1"/>
    <col min="1279" max="1279" width="15.33203125" bestFit="1" customWidth="1"/>
    <col min="1280" max="1280" width="12.83203125" bestFit="1" customWidth="1"/>
    <col min="1281" max="1281" width="15.33203125" bestFit="1" customWidth="1"/>
    <col min="1282" max="1282" width="12.83203125" bestFit="1" customWidth="1"/>
    <col min="1283" max="1283" width="15.33203125" bestFit="1" customWidth="1"/>
    <col min="1284" max="1284" width="12.83203125" bestFit="1" customWidth="1"/>
    <col min="1285" max="1285" width="15.33203125" bestFit="1" customWidth="1"/>
    <col min="1286" max="1286" width="12.83203125" bestFit="1" customWidth="1"/>
    <col min="1287" max="1287" width="15.33203125" bestFit="1" customWidth="1"/>
    <col min="1288" max="1288" width="12.83203125" bestFit="1" customWidth="1"/>
    <col min="1289" max="1289" width="15.33203125" bestFit="1" customWidth="1"/>
    <col min="1290" max="1290" width="12.83203125" bestFit="1" customWidth="1"/>
    <col min="1291" max="1291" width="15.33203125" bestFit="1" customWidth="1"/>
    <col min="1292" max="1292" width="12.83203125" bestFit="1" customWidth="1"/>
    <col min="1293" max="1293" width="15.33203125" bestFit="1" customWidth="1"/>
    <col min="1294" max="1294" width="12.83203125" bestFit="1" customWidth="1"/>
    <col min="1295" max="1295" width="15.33203125" bestFit="1" customWidth="1"/>
    <col min="1296" max="1296" width="12.83203125" bestFit="1" customWidth="1"/>
    <col min="1297" max="1297" width="15.33203125" bestFit="1" customWidth="1"/>
    <col min="1298" max="1298" width="12.83203125" bestFit="1" customWidth="1"/>
    <col min="1299" max="1299" width="15.33203125" bestFit="1" customWidth="1"/>
    <col min="1300" max="1300" width="12.83203125" bestFit="1" customWidth="1"/>
    <col min="1301" max="1301" width="15.33203125" bestFit="1" customWidth="1"/>
    <col min="1302" max="1302" width="12.83203125" bestFit="1" customWidth="1"/>
    <col min="1303" max="1303" width="15.33203125" bestFit="1" customWidth="1"/>
    <col min="1304" max="1304" width="12.83203125" bestFit="1" customWidth="1"/>
    <col min="1305" max="1305" width="15.33203125" bestFit="1" customWidth="1"/>
    <col min="1306" max="1306" width="12.83203125" bestFit="1" customWidth="1"/>
    <col min="1307" max="1307" width="15.33203125" bestFit="1" customWidth="1"/>
    <col min="1308" max="1308" width="12.83203125" bestFit="1" customWidth="1"/>
    <col min="1309" max="1309" width="15.33203125" bestFit="1" customWidth="1"/>
    <col min="1310" max="1310" width="12.83203125" bestFit="1" customWidth="1"/>
    <col min="1311" max="1311" width="15.33203125" bestFit="1" customWidth="1"/>
    <col min="1312" max="1312" width="12.83203125" bestFit="1" customWidth="1"/>
    <col min="1313" max="1313" width="15.33203125" bestFit="1" customWidth="1"/>
    <col min="1314" max="1314" width="12.83203125" bestFit="1" customWidth="1"/>
    <col min="1315" max="1315" width="15.33203125" bestFit="1" customWidth="1"/>
    <col min="1316" max="1316" width="12.83203125" bestFit="1" customWidth="1"/>
    <col min="1317" max="1317" width="15.33203125" bestFit="1" customWidth="1"/>
    <col min="1318" max="1318" width="12.83203125" bestFit="1" customWidth="1"/>
    <col min="1319" max="1319" width="15.33203125" bestFit="1" customWidth="1"/>
    <col min="1320" max="1320" width="12.83203125" bestFit="1" customWidth="1"/>
    <col min="1321" max="1321" width="15.33203125" bestFit="1" customWidth="1"/>
    <col min="1322" max="1322" width="12.83203125" bestFit="1" customWidth="1"/>
    <col min="1323" max="1323" width="15.33203125" bestFit="1" customWidth="1"/>
    <col min="1324" max="1324" width="12.83203125" bestFit="1" customWidth="1"/>
    <col min="1325" max="1325" width="15.33203125" bestFit="1" customWidth="1"/>
    <col min="1326" max="1326" width="12.83203125" bestFit="1" customWidth="1"/>
    <col min="1327" max="1327" width="15.33203125" bestFit="1" customWidth="1"/>
    <col min="1328" max="1328" width="12.83203125" bestFit="1" customWidth="1"/>
    <col min="1329" max="1329" width="15.33203125" bestFit="1" customWidth="1"/>
    <col min="1330" max="1330" width="12.83203125" bestFit="1" customWidth="1"/>
    <col min="1331" max="1331" width="15.33203125" bestFit="1" customWidth="1"/>
    <col min="1332" max="1332" width="12.83203125" bestFit="1" customWidth="1"/>
    <col min="1333" max="1333" width="15.33203125" bestFit="1" customWidth="1"/>
    <col min="1334" max="1334" width="12.83203125" bestFit="1" customWidth="1"/>
    <col min="1335" max="1335" width="15.33203125" bestFit="1" customWidth="1"/>
    <col min="1336" max="1336" width="12.83203125" bestFit="1" customWidth="1"/>
    <col min="1337" max="1337" width="15.33203125" bestFit="1" customWidth="1"/>
    <col min="1338" max="1338" width="12.83203125" bestFit="1" customWidth="1"/>
    <col min="1339" max="1339" width="15.33203125" bestFit="1" customWidth="1"/>
    <col min="1340" max="1340" width="12.83203125" bestFit="1" customWidth="1"/>
    <col min="1341" max="1341" width="15.33203125" bestFit="1" customWidth="1"/>
    <col min="1342" max="1342" width="12.83203125" bestFit="1" customWidth="1"/>
    <col min="1343" max="1343" width="15.33203125" bestFit="1" customWidth="1"/>
    <col min="1344" max="1344" width="12.83203125" bestFit="1" customWidth="1"/>
    <col min="1345" max="1345" width="15.33203125" bestFit="1" customWidth="1"/>
    <col min="1346" max="1346" width="12.83203125" bestFit="1" customWidth="1"/>
    <col min="1347" max="1347" width="15.33203125" bestFit="1" customWidth="1"/>
    <col min="1348" max="1348" width="12.83203125" bestFit="1" customWidth="1"/>
    <col min="1349" max="1349" width="15.33203125" bestFit="1" customWidth="1"/>
    <col min="1350" max="1350" width="12.83203125" bestFit="1" customWidth="1"/>
    <col min="1351" max="1351" width="15.33203125" bestFit="1" customWidth="1"/>
    <col min="1352" max="1352" width="12.83203125" bestFit="1" customWidth="1"/>
    <col min="1353" max="1353" width="15.33203125" bestFit="1" customWidth="1"/>
    <col min="1354" max="1354" width="12.83203125" bestFit="1" customWidth="1"/>
    <col min="1355" max="1355" width="15.33203125" bestFit="1" customWidth="1"/>
    <col min="1356" max="1356" width="12.83203125" bestFit="1" customWidth="1"/>
    <col min="1357" max="1357" width="15.33203125" bestFit="1" customWidth="1"/>
    <col min="1358" max="1358" width="12.83203125" bestFit="1" customWidth="1"/>
    <col min="1359" max="1359" width="15.33203125" bestFit="1" customWidth="1"/>
    <col min="1360" max="1360" width="12.83203125" bestFit="1" customWidth="1"/>
    <col min="1361" max="1361" width="15.33203125" bestFit="1" customWidth="1"/>
    <col min="1362" max="1362" width="12.83203125" bestFit="1" customWidth="1"/>
    <col min="1363" max="1363" width="15.33203125" bestFit="1" customWidth="1"/>
    <col min="1364" max="1364" width="12.83203125" bestFit="1" customWidth="1"/>
    <col min="1365" max="1365" width="15.33203125" bestFit="1" customWidth="1"/>
    <col min="1366" max="1366" width="12.83203125" bestFit="1" customWidth="1"/>
    <col min="1367" max="1367" width="15.33203125" bestFit="1" customWidth="1"/>
    <col min="1368" max="1368" width="12.83203125" bestFit="1" customWidth="1"/>
    <col min="1369" max="1369" width="15.33203125" bestFit="1" customWidth="1"/>
    <col min="1370" max="1370" width="12.83203125" bestFit="1" customWidth="1"/>
    <col min="1371" max="1371" width="15.33203125" bestFit="1" customWidth="1"/>
    <col min="1372" max="1372" width="12.83203125" bestFit="1" customWidth="1"/>
    <col min="1373" max="1373" width="15.33203125" bestFit="1" customWidth="1"/>
    <col min="1374" max="1374" width="12.83203125" bestFit="1" customWidth="1"/>
    <col min="1375" max="1375" width="15.33203125" bestFit="1" customWidth="1"/>
    <col min="1376" max="1376" width="12.83203125" bestFit="1" customWidth="1"/>
    <col min="1377" max="1377" width="15.33203125" bestFit="1" customWidth="1"/>
    <col min="1378" max="1378" width="12.83203125" bestFit="1" customWidth="1"/>
    <col min="1379" max="1379" width="15.33203125" bestFit="1" customWidth="1"/>
    <col min="1380" max="1380" width="12.83203125" bestFit="1" customWidth="1"/>
    <col min="1381" max="1381" width="15.33203125" bestFit="1" customWidth="1"/>
    <col min="1382" max="1382" width="12.83203125" bestFit="1" customWidth="1"/>
    <col min="1383" max="1383" width="15.33203125" bestFit="1" customWidth="1"/>
    <col min="1384" max="1384" width="12.83203125" bestFit="1" customWidth="1"/>
    <col min="1385" max="1385" width="15.33203125" bestFit="1" customWidth="1"/>
    <col min="1386" max="1386" width="12.83203125" bestFit="1" customWidth="1"/>
    <col min="1387" max="1387" width="15.33203125" bestFit="1" customWidth="1"/>
    <col min="1388" max="1388" width="12.83203125" bestFit="1" customWidth="1"/>
    <col min="1389" max="1389" width="15.33203125" bestFit="1" customWidth="1"/>
    <col min="1390" max="1390" width="12.83203125" bestFit="1" customWidth="1"/>
    <col min="1391" max="1391" width="15.33203125" bestFit="1" customWidth="1"/>
    <col min="1392" max="1392" width="12.83203125" bestFit="1" customWidth="1"/>
    <col min="1393" max="1393" width="15.33203125" bestFit="1" customWidth="1"/>
    <col min="1394" max="1394" width="12.83203125" bestFit="1" customWidth="1"/>
    <col min="1395" max="1395" width="15.33203125" bestFit="1" customWidth="1"/>
    <col min="1396" max="1396" width="12.83203125" bestFit="1" customWidth="1"/>
    <col min="1397" max="1397" width="15.33203125" bestFit="1" customWidth="1"/>
    <col min="1398" max="1398" width="12.83203125" bestFit="1" customWidth="1"/>
    <col min="1399" max="1399" width="15.33203125" bestFit="1" customWidth="1"/>
    <col min="1400" max="1400" width="12.83203125" bestFit="1" customWidth="1"/>
    <col min="1401" max="1401" width="15.33203125" bestFit="1" customWidth="1"/>
    <col min="1402" max="1402" width="12.83203125" bestFit="1" customWidth="1"/>
    <col min="1403" max="1403" width="15.33203125" bestFit="1" customWidth="1"/>
    <col min="1404" max="1404" width="12.83203125" bestFit="1" customWidth="1"/>
    <col min="1405" max="1405" width="15.33203125" bestFit="1" customWidth="1"/>
    <col min="1406" max="1406" width="12.83203125" bestFit="1" customWidth="1"/>
    <col min="1407" max="1407" width="15.33203125" bestFit="1" customWidth="1"/>
    <col min="1408" max="1408" width="12.83203125" bestFit="1" customWidth="1"/>
    <col min="1409" max="1409" width="15.33203125" bestFit="1" customWidth="1"/>
    <col min="1410" max="1410" width="12.83203125" bestFit="1" customWidth="1"/>
    <col min="1411" max="1411" width="15.33203125" bestFit="1" customWidth="1"/>
    <col min="1412" max="1412" width="12.83203125" bestFit="1" customWidth="1"/>
    <col min="1413" max="1413" width="15.33203125" bestFit="1" customWidth="1"/>
    <col min="1414" max="1414" width="12.83203125" bestFit="1" customWidth="1"/>
    <col min="1415" max="1415" width="15.33203125" bestFit="1" customWidth="1"/>
    <col min="1416" max="1416" width="12.83203125" bestFit="1" customWidth="1"/>
    <col min="1417" max="1417" width="15.33203125" bestFit="1" customWidth="1"/>
    <col min="1418" max="1418" width="12.83203125" bestFit="1" customWidth="1"/>
    <col min="1419" max="1419" width="15.33203125" bestFit="1" customWidth="1"/>
    <col min="1420" max="1420" width="12.83203125" bestFit="1" customWidth="1"/>
    <col min="1421" max="1421" width="15.33203125" bestFit="1" customWidth="1"/>
    <col min="1422" max="1422" width="12.83203125" bestFit="1" customWidth="1"/>
    <col min="1423" max="1423" width="15.33203125" bestFit="1" customWidth="1"/>
    <col min="1424" max="1424" width="12.83203125" bestFit="1" customWidth="1"/>
    <col min="1425" max="1425" width="15.33203125" bestFit="1" customWidth="1"/>
    <col min="1426" max="1426" width="12.83203125" bestFit="1" customWidth="1"/>
    <col min="1427" max="1427" width="15.33203125" bestFit="1" customWidth="1"/>
    <col min="1428" max="1428" width="12.83203125" bestFit="1" customWidth="1"/>
    <col min="1429" max="1429" width="15.33203125" bestFit="1" customWidth="1"/>
    <col min="1430" max="1430" width="12.83203125" bestFit="1" customWidth="1"/>
    <col min="1431" max="1431" width="15.33203125" bestFit="1" customWidth="1"/>
    <col min="1432" max="1432" width="12.83203125" bestFit="1" customWidth="1"/>
    <col min="1433" max="1433" width="15.33203125" bestFit="1" customWidth="1"/>
    <col min="1434" max="1434" width="12.83203125" bestFit="1" customWidth="1"/>
    <col min="1435" max="1435" width="15.33203125" bestFit="1" customWidth="1"/>
    <col min="1436" max="1436" width="12.83203125" bestFit="1" customWidth="1"/>
    <col min="1437" max="1437" width="15.33203125" bestFit="1" customWidth="1"/>
    <col min="1438" max="1438" width="12.83203125" bestFit="1" customWidth="1"/>
    <col min="1439" max="1439" width="15.33203125" bestFit="1" customWidth="1"/>
    <col min="1440" max="1440" width="12.83203125" bestFit="1" customWidth="1"/>
    <col min="1441" max="1441" width="15.33203125" bestFit="1" customWidth="1"/>
    <col min="1442" max="1442" width="12.83203125" bestFit="1" customWidth="1"/>
    <col min="1443" max="1443" width="15.33203125" bestFit="1" customWidth="1"/>
    <col min="1444" max="1444" width="12.83203125" bestFit="1" customWidth="1"/>
    <col min="1445" max="1445" width="15.33203125" bestFit="1" customWidth="1"/>
    <col min="1446" max="1446" width="12.83203125" bestFit="1" customWidth="1"/>
    <col min="1447" max="1447" width="15.33203125" bestFit="1" customWidth="1"/>
    <col min="1448" max="1448" width="12.83203125" bestFit="1" customWidth="1"/>
    <col min="1449" max="1449" width="15.33203125" bestFit="1" customWidth="1"/>
    <col min="1450" max="1450" width="12.83203125" bestFit="1" customWidth="1"/>
    <col min="1451" max="1451" width="15.33203125" bestFit="1" customWidth="1"/>
    <col min="1452" max="1452" width="12.83203125" bestFit="1" customWidth="1"/>
    <col min="1453" max="1453" width="15.33203125" bestFit="1" customWidth="1"/>
    <col min="1454" max="1454" width="12.83203125" bestFit="1" customWidth="1"/>
    <col min="1455" max="1455" width="15.33203125" bestFit="1" customWidth="1"/>
    <col min="1456" max="1456" width="12.83203125" bestFit="1" customWidth="1"/>
    <col min="1457" max="1457" width="15.33203125" bestFit="1" customWidth="1"/>
    <col min="1458" max="1458" width="12.83203125" bestFit="1" customWidth="1"/>
    <col min="1459" max="1459" width="15.33203125" bestFit="1" customWidth="1"/>
    <col min="1460" max="1460" width="12.83203125" bestFit="1" customWidth="1"/>
    <col min="1461" max="1461" width="15.33203125" bestFit="1" customWidth="1"/>
    <col min="1462" max="1462" width="12.83203125" bestFit="1" customWidth="1"/>
    <col min="1463" max="1463" width="15.33203125" bestFit="1" customWidth="1"/>
    <col min="1464" max="1464" width="12.83203125" bestFit="1" customWidth="1"/>
    <col min="1465" max="1465" width="15.33203125" bestFit="1" customWidth="1"/>
    <col min="1466" max="1466" width="12.83203125" bestFit="1" customWidth="1"/>
    <col min="1467" max="1467" width="15.33203125" bestFit="1" customWidth="1"/>
    <col min="1468" max="1468" width="12.83203125" bestFit="1" customWidth="1"/>
    <col min="1469" max="1469" width="15.33203125" bestFit="1" customWidth="1"/>
    <col min="1470" max="1470" width="12.83203125" bestFit="1" customWidth="1"/>
    <col min="1471" max="1471" width="15.33203125" bestFit="1" customWidth="1"/>
    <col min="1472" max="1472" width="12.83203125" bestFit="1" customWidth="1"/>
    <col min="1473" max="1473" width="15.33203125" bestFit="1" customWidth="1"/>
    <col min="1474" max="1474" width="12.83203125" bestFit="1" customWidth="1"/>
    <col min="1475" max="1475" width="15.33203125" bestFit="1" customWidth="1"/>
    <col min="1476" max="1476" width="12.83203125" bestFit="1" customWidth="1"/>
    <col min="1477" max="1477" width="15.33203125" bestFit="1" customWidth="1"/>
    <col min="1478" max="1478" width="12.83203125" bestFit="1" customWidth="1"/>
    <col min="1479" max="1479" width="15.33203125" bestFit="1" customWidth="1"/>
    <col min="1480" max="1480" width="12.83203125" bestFit="1" customWidth="1"/>
    <col min="1481" max="1481" width="15.33203125" bestFit="1" customWidth="1"/>
    <col min="1482" max="1482" width="12.83203125" bestFit="1" customWidth="1"/>
    <col min="1483" max="1483" width="15.33203125" bestFit="1" customWidth="1"/>
    <col min="1484" max="1484" width="12.83203125" bestFit="1" customWidth="1"/>
    <col min="1485" max="1485" width="15.33203125" bestFit="1" customWidth="1"/>
    <col min="1486" max="1486" width="12.83203125" bestFit="1" customWidth="1"/>
    <col min="1487" max="1487" width="15.33203125" bestFit="1" customWidth="1"/>
    <col min="1488" max="1488" width="12.83203125" bestFit="1" customWidth="1"/>
    <col min="1489" max="1489" width="15.33203125" bestFit="1" customWidth="1"/>
    <col min="1490" max="1490" width="12.83203125" bestFit="1" customWidth="1"/>
    <col min="1491" max="1491" width="15.33203125" bestFit="1" customWidth="1"/>
    <col min="1492" max="1492" width="12.83203125" bestFit="1" customWidth="1"/>
    <col min="1493" max="1493" width="15.33203125" bestFit="1" customWidth="1"/>
    <col min="1494" max="1494" width="12.83203125" bestFit="1" customWidth="1"/>
    <col min="1495" max="1495" width="15.33203125" bestFit="1" customWidth="1"/>
    <col min="1496" max="1496" width="12.83203125" bestFit="1" customWidth="1"/>
    <col min="1497" max="1497" width="15.33203125" bestFit="1" customWidth="1"/>
    <col min="1498" max="1498" width="12.83203125" bestFit="1" customWidth="1"/>
    <col min="1499" max="1499" width="15.33203125" bestFit="1" customWidth="1"/>
    <col min="1500" max="1500" width="12.83203125" bestFit="1" customWidth="1"/>
    <col min="1501" max="1501" width="15.33203125" bestFit="1" customWidth="1"/>
    <col min="1502" max="1502" width="12.83203125" bestFit="1" customWidth="1"/>
    <col min="1503" max="1503" width="15.33203125" bestFit="1" customWidth="1"/>
    <col min="1504" max="1504" width="12.83203125" bestFit="1" customWidth="1"/>
    <col min="1505" max="1505" width="15.33203125" bestFit="1" customWidth="1"/>
    <col min="1506" max="1506" width="12.83203125" bestFit="1" customWidth="1"/>
    <col min="1507" max="1507" width="15.33203125" bestFit="1" customWidth="1"/>
    <col min="1508" max="1508" width="12.83203125" bestFit="1" customWidth="1"/>
    <col min="1509" max="1509" width="15.33203125" bestFit="1" customWidth="1"/>
    <col min="1510" max="1510" width="12.83203125" bestFit="1" customWidth="1"/>
    <col min="1511" max="1511" width="15.33203125" bestFit="1" customWidth="1"/>
    <col min="1512" max="1512" width="12.83203125" bestFit="1" customWidth="1"/>
    <col min="1513" max="1513" width="15.33203125" bestFit="1" customWidth="1"/>
    <col min="1514" max="1514" width="12.83203125" bestFit="1" customWidth="1"/>
    <col min="1515" max="1515" width="15.33203125" bestFit="1" customWidth="1"/>
    <col min="1516" max="1516" width="12.83203125" bestFit="1" customWidth="1"/>
    <col min="1517" max="1517" width="15.33203125" bestFit="1" customWidth="1"/>
    <col min="1518" max="1518" width="12.83203125" bestFit="1" customWidth="1"/>
    <col min="1519" max="1519" width="15.33203125" bestFit="1" customWidth="1"/>
    <col min="1520" max="1520" width="12.83203125" bestFit="1" customWidth="1"/>
    <col min="1521" max="1521" width="15.33203125" bestFit="1" customWidth="1"/>
    <col min="1522" max="1522" width="12.83203125" bestFit="1" customWidth="1"/>
    <col min="1523" max="1523" width="15.33203125" bestFit="1" customWidth="1"/>
    <col min="1524" max="1524" width="12.83203125" bestFit="1" customWidth="1"/>
    <col min="1525" max="1525" width="15.33203125" bestFit="1" customWidth="1"/>
    <col min="1526" max="1526" width="12.83203125" bestFit="1" customWidth="1"/>
    <col min="1527" max="1527" width="15.33203125" bestFit="1" customWidth="1"/>
    <col min="1528" max="1528" width="12.83203125" bestFit="1" customWidth="1"/>
    <col min="1529" max="1529" width="15.33203125" bestFit="1" customWidth="1"/>
    <col min="1530" max="1530" width="12.83203125" bestFit="1" customWidth="1"/>
    <col min="1531" max="1531" width="15.33203125" bestFit="1" customWidth="1"/>
    <col min="1532" max="1532" width="12.83203125" bestFit="1" customWidth="1"/>
    <col min="1533" max="1533" width="15.33203125" bestFit="1" customWidth="1"/>
    <col min="1534" max="1534" width="12.83203125" bestFit="1" customWidth="1"/>
    <col min="1535" max="1535" width="15.33203125" bestFit="1" customWidth="1"/>
    <col min="1536" max="1536" width="12.83203125" bestFit="1" customWidth="1"/>
    <col min="1537" max="1537" width="15.33203125" bestFit="1" customWidth="1"/>
    <col min="1538" max="1538" width="12.83203125" bestFit="1" customWidth="1"/>
    <col min="1539" max="1539" width="15.33203125" bestFit="1" customWidth="1"/>
    <col min="1540" max="1540" width="12.83203125" bestFit="1" customWidth="1"/>
    <col min="1541" max="1541" width="15.33203125" bestFit="1" customWidth="1"/>
    <col min="1542" max="1542" width="12.83203125" bestFit="1" customWidth="1"/>
    <col min="1543" max="1543" width="15.33203125" bestFit="1" customWidth="1"/>
    <col min="1544" max="1544" width="12.83203125" bestFit="1" customWidth="1"/>
    <col min="1545" max="1545" width="15.33203125" bestFit="1" customWidth="1"/>
    <col min="1546" max="1546" width="12.83203125" bestFit="1" customWidth="1"/>
    <col min="1547" max="1547" width="15.33203125" bestFit="1" customWidth="1"/>
    <col min="1548" max="1548" width="12.83203125" bestFit="1" customWidth="1"/>
    <col min="1549" max="1549" width="15.33203125" bestFit="1" customWidth="1"/>
    <col min="1550" max="1550" width="12.83203125" bestFit="1" customWidth="1"/>
    <col min="1551" max="1551" width="15.33203125" bestFit="1" customWidth="1"/>
    <col min="1552" max="1552" width="12.83203125" bestFit="1" customWidth="1"/>
    <col min="1553" max="1553" width="15.33203125" bestFit="1" customWidth="1"/>
    <col min="1554" max="1554" width="12.83203125" bestFit="1" customWidth="1"/>
    <col min="1555" max="1555" width="15.33203125" bestFit="1" customWidth="1"/>
    <col min="1556" max="1556" width="12.83203125" bestFit="1" customWidth="1"/>
    <col min="1557" max="1557" width="15.33203125" bestFit="1" customWidth="1"/>
    <col min="1558" max="1558" width="12.83203125" bestFit="1" customWidth="1"/>
    <col min="1559" max="1559" width="15.33203125" bestFit="1" customWidth="1"/>
    <col min="1560" max="1560" width="12.83203125" bestFit="1" customWidth="1"/>
    <col min="1561" max="1561" width="15.33203125" bestFit="1" customWidth="1"/>
    <col min="1562" max="1562" width="12.83203125" bestFit="1" customWidth="1"/>
    <col min="1563" max="1563" width="15.33203125" bestFit="1" customWidth="1"/>
    <col min="1564" max="1564" width="12.83203125" bestFit="1" customWidth="1"/>
    <col min="1565" max="1565" width="15.33203125" bestFit="1" customWidth="1"/>
    <col min="1566" max="1566" width="12.83203125" bestFit="1" customWidth="1"/>
    <col min="1567" max="1567" width="15.33203125" bestFit="1" customWidth="1"/>
    <col min="1568" max="1568" width="12.83203125" bestFit="1" customWidth="1"/>
    <col min="1569" max="1569" width="15.33203125" bestFit="1" customWidth="1"/>
    <col min="1570" max="1570" width="12.83203125" bestFit="1" customWidth="1"/>
    <col min="1571" max="1571" width="15.33203125" bestFit="1" customWidth="1"/>
    <col min="1572" max="1572" width="12.83203125" bestFit="1" customWidth="1"/>
    <col min="1573" max="1573" width="15.33203125" bestFit="1" customWidth="1"/>
    <col min="1574" max="1574" width="12.83203125" bestFit="1" customWidth="1"/>
    <col min="1575" max="1575" width="15.33203125" bestFit="1" customWidth="1"/>
    <col min="1576" max="1576" width="12.83203125" bestFit="1" customWidth="1"/>
    <col min="1577" max="1577" width="15.33203125" bestFit="1" customWidth="1"/>
    <col min="1578" max="1578" width="12.83203125" bestFit="1" customWidth="1"/>
    <col min="1579" max="1579" width="15.33203125" bestFit="1" customWidth="1"/>
    <col min="1580" max="1580" width="12.83203125" bestFit="1" customWidth="1"/>
    <col min="1581" max="1581" width="15.33203125" bestFit="1" customWidth="1"/>
    <col min="1582" max="1582" width="12.83203125" bestFit="1" customWidth="1"/>
    <col min="1583" max="1583" width="15.33203125" bestFit="1" customWidth="1"/>
    <col min="1584" max="1584" width="12.83203125" bestFit="1" customWidth="1"/>
    <col min="1585" max="1585" width="15.33203125" bestFit="1" customWidth="1"/>
    <col min="1586" max="1586" width="12.83203125" bestFit="1" customWidth="1"/>
    <col min="1587" max="1587" width="15.33203125" bestFit="1" customWidth="1"/>
    <col min="1588" max="1588" width="12.83203125" bestFit="1" customWidth="1"/>
    <col min="1589" max="1589" width="15.33203125" bestFit="1" customWidth="1"/>
    <col min="1590" max="1590" width="12.83203125" bestFit="1" customWidth="1"/>
    <col min="1591" max="1591" width="15.33203125" bestFit="1" customWidth="1"/>
    <col min="1592" max="1592" width="12.83203125" bestFit="1" customWidth="1"/>
    <col min="1593" max="1593" width="15.33203125" bestFit="1" customWidth="1"/>
    <col min="1594" max="1594" width="12.83203125" bestFit="1" customWidth="1"/>
    <col min="1595" max="1595" width="15.33203125" bestFit="1" customWidth="1"/>
    <col min="1596" max="1596" width="12.83203125" bestFit="1" customWidth="1"/>
    <col min="1597" max="1597" width="15.33203125" bestFit="1" customWidth="1"/>
    <col min="1598" max="1598" width="12.83203125" bestFit="1" customWidth="1"/>
    <col min="1599" max="1599" width="15.33203125" bestFit="1" customWidth="1"/>
    <col min="1600" max="1600" width="12.83203125" bestFit="1" customWidth="1"/>
    <col min="1601" max="1601" width="15.33203125" bestFit="1" customWidth="1"/>
    <col min="1602" max="1602" width="12.83203125" bestFit="1" customWidth="1"/>
    <col min="1603" max="1603" width="15.33203125" bestFit="1" customWidth="1"/>
    <col min="1604" max="1604" width="12.83203125" bestFit="1" customWidth="1"/>
    <col min="1605" max="1605" width="15.33203125" bestFit="1" customWidth="1"/>
    <col min="1606" max="1606" width="12.83203125" bestFit="1" customWidth="1"/>
    <col min="1607" max="1607" width="15.33203125" bestFit="1" customWidth="1"/>
    <col min="1608" max="1608" width="12.83203125" bestFit="1" customWidth="1"/>
    <col min="1609" max="1609" width="15.33203125" bestFit="1" customWidth="1"/>
    <col min="1610" max="1610" width="12.83203125" bestFit="1" customWidth="1"/>
    <col min="1611" max="1611" width="15.33203125" bestFit="1" customWidth="1"/>
    <col min="1612" max="1612" width="12.83203125" bestFit="1" customWidth="1"/>
    <col min="1613" max="1613" width="15.33203125" bestFit="1" customWidth="1"/>
    <col min="1614" max="1614" width="12.83203125" bestFit="1" customWidth="1"/>
    <col min="1615" max="1615" width="15.33203125" bestFit="1" customWidth="1"/>
    <col min="1616" max="1616" width="12.83203125" bestFit="1" customWidth="1"/>
    <col min="1617" max="1617" width="15.33203125" bestFit="1" customWidth="1"/>
    <col min="1618" max="1618" width="12.83203125" bestFit="1" customWidth="1"/>
    <col min="1619" max="1619" width="15.33203125" bestFit="1" customWidth="1"/>
    <col min="1620" max="1620" width="12.83203125" bestFit="1" customWidth="1"/>
    <col min="1621" max="1621" width="15.33203125" bestFit="1" customWidth="1"/>
    <col min="1622" max="1622" width="12.83203125" bestFit="1" customWidth="1"/>
    <col min="1623" max="1623" width="15.33203125" bestFit="1" customWidth="1"/>
    <col min="1624" max="1624" width="12.83203125" bestFit="1" customWidth="1"/>
    <col min="1625" max="1625" width="15.33203125" bestFit="1" customWidth="1"/>
    <col min="1626" max="1626" width="12.83203125" bestFit="1" customWidth="1"/>
    <col min="1627" max="1627" width="15.33203125" bestFit="1" customWidth="1"/>
    <col min="1628" max="1628" width="12.83203125" bestFit="1" customWidth="1"/>
    <col min="1629" max="1629" width="15.33203125" bestFit="1" customWidth="1"/>
    <col min="1630" max="1630" width="12.83203125" bestFit="1" customWidth="1"/>
    <col min="1631" max="1631" width="15.33203125" bestFit="1" customWidth="1"/>
    <col min="1632" max="1632" width="12.83203125" bestFit="1" customWidth="1"/>
    <col min="1633" max="1633" width="15.33203125" bestFit="1" customWidth="1"/>
    <col min="1634" max="1634" width="12.83203125" bestFit="1" customWidth="1"/>
    <col min="1635" max="1635" width="15.33203125" bestFit="1" customWidth="1"/>
    <col min="1636" max="1636" width="12.83203125" bestFit="1" customWidth="1"/>
    <col min="1637" max="1637" width="15.33203125" bestFit="1" customWidth="1"/>
    <col min="1638" max="1638" width="12.83203125" bestFit="1" customWidth="1"/>
    <col min="1639" max="1639" width="15.33203125" bestFit="1" customWidth="1"/>
    <col min="1640" max="1640" width="12.83203125" bestFit="1" customWidth="1"/>
    <col min="1641" max="1641" width="15.33203125" bestFit="1" customWidth="1"/>
    <col min="1642" max="1642" width="12.83203125" bestFit="1" customWidth="1"/>
    <col min="1643" max="1643" width="15.33203125" bestFit="1" customWidth="1"/>
    <col min="1644" max="1644" width="12.83203125" bestFit="1" customWidth="1"/>
    <col min="1645" max="1645" width="15.33203125" bestFit="1" customWidth="1"/>
    <col min="1646" max="1646" width="12.83203125" bestFit="1" customWidth="1"/>
    <col min="1647" max="1647" width="15.33203125" bestFit="1" customWidth="1"/>
    <col min="1648" max="1648" width="12.83203125" bestFit="1" customWidth="1"/>
    <col min="1649" max="1649" width="15.33203125" bestFit="1" customWidth="1"/>
    <col min="1650" max="1650" width="12.83203125" bestFit="1" customWidth="1"/>
    <col min="1651" max="1651" width="15.33203125" bestFit="1" customWidth="1"/>
    <col min="1652" max="1652" width="12.83203125" bestFit="1" customWidth="1"/>
    <col min="1653" max="1653" width="15.33203125" bestFit="1" customWidth="1"/>
    <col min="1654" max="1654" width="12.83203125" bestFit="1" customWidth="1"/>
    <col min="1655" max="1655" width="15.33203125" bestFit="1" customWidth="1"/>
    <col min="1656" max="1656" width="12.83203125" bestFit="1" customWidth="1"/>
    <col min="1657" max="1657" width="15.33203125" bestFit="1" customWidth="1"/>
    <col min="1658" max="1658" width="12.83203125" bestFit="1" customWidth="1"/>
    <col min="1659" max="1659" width="15.33203125" bestFit="1" customWidth="1"/>
    <col min="1660" max="1660" width="12.83203125" bestFit="1" customWidth="1"/>
    <col min="1661" max="1661" width="15.33203125" bestFit="1" customWidth="1"/>
    <col min="1662" max="1662" width="12.83203125" bestFit="1" customWidth="1"/>
    <col min="1663" max="1663" width="15.33203125" bestFit="1" customWidth="1"/>
    <col min="1664" max="1664" width="12.83203125" bestFit="1" customWidth="1"/>
    <col min="1665" max="1665" width="15.33203125" bestFit="1" customWidth="1"/>
    <col min="1666" max="1666" width="12.83203125" bestFit="1" customWidth="1"/>
    <col min="1667" max="1667" width="15.33203125" bestFit="1" customWidth="1"/>
    <col min="1668" max="1668" width="12.83203125" bestFit="1" customWidth="1"/>
    <col min="1669" max="1669" width="15.33203125" bestFit="1" customWidth="1"/>
    <col min="1670" max="1670" width="12.83203125" bestFit="1" customWidth="1"/>
    <col min="1671" max="1671" width="15.33203125" bestFit="1" customWidth="1"/>
    <col min="1672" max="1672" width="12.83203125" bestFit="1" customWidth="1"/>
    <col min="1673" max="1673" width="15.33203125" bestFit="1" customWidth="1"/>
    <col min="1674" max="1674" width="12.83203125" bestFit="1" customWidth="1"/>
    <col min="1675" max="1675" width="15.33203125" bestFit="1" customWidth="1"/>
    <col min="1676" max="1676" width="12.83203125" bestFit="1" customWidth="1"/>
    <col min="1677" max="1677" width="15.33203125" bestFit="1" customWidth="1"/>
    <col min="1678" max="1678" width="12.83203125" bestFit="1" customWidth="1"/>
    <col min="1679" max="1679" width="15.33203125" bestFit="1" customWidth="1"/>
    <col min="1680" max="1680" width="12.83203125" bestFit="1" customWidth="1"/>
    <col min="1681" max="1681" width="15.33203125" bestFit="1" customWidth="1"/>
    <col min="1682" max="1682" width="12.83203125" bestFit="1" customWidth="1"/>
    <col min="1683" max="1683" width="15.33203125" bestFit="1" customWidth="1"/>
    <col min="1684" max="1684" width="12.83203125" bestFit="1" customWidth="1"/>
    <col min="1685" max="1685" width="15.33203125" bestFit="1" customWidth="1"/>
    <col min="1686" max="1686" width="12.83203125" bestFit="1" customWidth="1"/>
    <col min="1687" max="1687" width="15.33203125" bestFit="1" customWidth="1"/>
    <col min="1688" max="1688" width="12.83203125" bestFit="1" customWidth="1"/>
    <col min="1689" max="1689" width="15.33203125" bestFit="1" customWidth="1"/>
    <col min="1690" max="1690" width="12.83203125" bestFit="1" customWidth="1"/>
    <col min="1691" max="1691" width="15.33203125" bestFit="1" customWidth="1"/>
    <col min="1692" max="1692" width="12.83203125" bestFit="1" customWidth="1"/>
    <col min="1693" max="1693" width="15.33203125" bestFit="1" customWidth="1"/>
    <col min="1694" max="1694" width="12.83203125" bestFit="1" customWidth="1"/>
    <col min="1695" max="1695" width="15.33203125" bestFit="1" customWidth="1"/>
    <col min="1696" max="1696" width="12.83203125" bestFit="1" customWidth="1"/>
    <col min="1697" max="1697" width="15.33203125" bestFit="1" customWidth="1"/>
    <col min="1698" max="1698" width="12.83203125" bestFit="1" customWidth="1"/>
    <col min="1699" max="1699" width="15.33203125" bestFit="1" customWidth="1"/>
    <col min="1700" max="1700" width="12.83203125" bestFit="1" customWidth="1"/>
    <col min="1701" max="1701" width="15.33203125" bestFit="1" customWidth="1"/>
    <col min="1702" max="1702" width="12.83203125" bestFit="1" customWidth="1"/>
    <col min="1703" max="1703" width="15.33203125" bestFit="1" customWidth="1"/>
    <col min="1704" max="1704" width="12.83203125" bestFit="1" customWidth="1"/>
    <col min="1705" max="1705" width="15.33203125" bestFit="1" customWidth="1"/>
    <col min="1706" max="1706" width="12.83203125" bestFit="1" customWidth="1"/>
    <col min="1707" max="1707" width="15.33203125" bestFit="1" customWidth="1"/>
    <col min="1708" max="1708" width="12.83203125" bestFit="1" customWidth="1"/>
    <col min="1709" max="1709" width="15.33203125" bestFit="1" customWidth="1"/>
    <col min="1710" max="1710" width="12.83203125" bestFit="1" customWidth="1"/>
    <col min="1711" max="1711" width="15.33203125" bestFit="1" customWidth="1"/>
    <col min="1712" max="1712" width="12.83203125" bestFit="1" customWidth="1"/>
    <col min="1713" max="1713" width="15.33203125" bestFit="1" customWidth="1"/>
    <col min="1714" max="1714" width="12.83203125" bestFit="1" customWidth="1"/>
    <col min="1715" max="1715" width="15.33203125" bestFit="1" customWidth="1"/>
    <col min="1716" max="1716" width="12.83203125" bestFit="1" customWidth="1"/>
    <col min="1717" max="1717" width="15.33203125" bestFit="1" customWidth="1"/>
    <col min="1718" max="1718" width="12.83203125" bestFit="1" customWidth="1"/>
    <col min="1719" max="1719" width="15.33203125" bestFit="1" customWidth="1"/>
    <col min="1720" max="1720" width="12.83203125" bestFit="1" customWidth="1"/>
    <col min="1721" max="1721" width="15.33203125" bestFit="1" customWidth="1"/>
    <col min="1722" max="1722" width="12.83203125" bestFit="1" customWidth="1"/>
    <col min="1723" max="1723" width="15.33203125" bestFit="1" customWidth="1"/>
    <col min="1724" max="1724" width="12.83203125" bestFit="1" customWidth="1"/>
    <col min="1725" max="1725" width="15.33203125" bestFit="1" customWidth="1"/>
    <col min="1726" max="1726" width="12.83203125" bestFit="1" customWidth="1"/>
    <col min="1727" max="1727" width="15.33203125" bestFit="1" customWidth="1"/>
    <col min="1728" max="1728" width="12.83203125" bestFit="1" customWidth="1"/>
    <col min="1729" max="1729" width="15.33203125" bestFit="1" customWidth="1"/>
    <col min="1730" max="1730" width="12.83203125" bestFit="1" customWidth="1"/>
    <col min="1731" max="1731" width="15.33203125" bestFit="1" customWidth="1"/>
    <col min="1732" max="1732" width="12.83203125" bestFit="1" customWidth="1"/>
    <col min="1733" max="1733" width="15.33203125" bestFit="1" customWidth="1"/>
    <col min="1734" max="1734" width="12.83203125" bestFit="1" customWidth="1"/>
    <col min="1735" max="1735" width="15.33203125" bestFit="1" customWidth="1"/>
    <col min="1736" max="1736" width="12.83203125" bestFit="1" customWidth="1"/>
    <col min="1737" max="1737" width="15.33203125" bestFit="1" customWidth="1"/>
    <col min="1738" max="1738" width="12.83203125" bestFit="1" customWidth="1"/>
    <col min="1739" max="1739" width="15.33203125" bestFit="1" customWidth="1"/>
    <col min="1740" max="1740" width="12.83203125" bestFit="1" customWidth="1"/>
    <col min="1741" max="1741" width="15.33203125" bestFit="1" customWidth="1"/>
    <col min="1742" max="1742" width="12.83203125" bestFit="1" customWidth="1"/>
    <col min="1743" max="1743" width="15.33203125" bestFit="1" customWidth="1"/>
    <col min="1744" max="1744" width="12.83203125" bestFit="1" customWidth="1"/>
    <col min="1745" max="1745" width="15.33203125" bestFit="1" customWidth="1"/>
    <col min="1746" max="1746" width="12.83203125" bestFit="1" customWidth="1"/>
    <col min="1747" max="1747" width="15.33203125" bestFit="1" customWidth="1"/>
    <col min="1748" max="1748" width="12.83203125" bestFit="1" customWidth="1"/>
    <col min="1749" max="1749" width="15.33203125" bestFit="1" customWidth="1"/>
    <col min="1750" max="1750" width="12.83203125" bestFit="1" customWidth="1"/>
    <col min="1751" max="1751" width="15.33203125" bestFit="1" customWidth="1"/>
    <col min="1752" max="1752" width="12.83203125" bestFit="1" customWidth="1"/>
    <col min="1753" max="1753" width="15.33203125" bestFit="1" customWidth="1"/>
    <col min="1754" max="1754" width="12.83203125" bestFit="1" customWidth="1"/>
    <col min="1755" max="1755" width="15.33203125" bestFit="1" customWidth="1"/>
    <col min="1756" max="1756" width="12.83203125" bestFit="1" customWidth="1"/>
    <col min="1757" max="1757" width="15.33203125" bestFit="1" customWidth="1"/>
    <col min="1758" max="1758" width="12.83203125" bestFit="1" customWidth="1"/>
    <col min="1759" max="1759" width="15.33203125" bestFit="1" customWidth="1"/>
    <col min="1760" max="1760" width="12.83203125" bestFit="1" customWidth="1"/>
    <col min="1761" max="1761" width="15.33203125" bestFit="1" customWidth="1"/>
    <col min="1762" max="1762" width="12.83203125" bestFit="1" customWidth="1"/>
    <col min="1763" max="1763" width="15.33203125" bestFit="1" customWidth="1"/>
    <col min="1764" max="1764" width="12.83203125" bestFit="1" customWidth="1"/>
    <col min="1765" max="1765" width="15.33203125" bestFit="1" customWidth="1"/>
    <col min="1766" max="1766" width="12.83203125" bestFit="1" customWidth="1"/>
    <col min="1767" max="1767" width="15.33203125" bestFit="1" customWidth="1"/>
    <col min="1768" max="1768" width="12.83203125" bestFit="1" customWidth="1"/>
    <col min="1769" max="1769" width="15.33203125" bestFit="1" customWidth="1"/>
    <col min="1770" max="1770" width="12.83203125" bestFit="1" customWidth="1"/>
    <col min="1771" max="1771" width="15.33203125" bestFit="1" customWidth="1"/>
    <col min="1772" max="1772" width="12.83203125" bestFit="1" customWidth="1"/>
    <col min="1773" max="1773" width="15.33203125" bestFit="1" customWidth="1"/>
    <col min="1774" max="1774" width="12.83203125" bestFit="1" customWidth="1"/>
    <col min="1775" max="1775" width="15.33203125" bestFit="1" customWidth="1"/>
    <col min="1776" max="1776" width="12.83203125" bestFit="1" customWidth="1"/>
    <col min="1777" max="1777" width="15.33203125" bestFit="1" customWidth="1"/>
    <col min="1778" max="1778" width="12.83203125" bestFit="1" customWidth="1"/>
    <col min="1779" max="1779" width="15.33203125" bestFit="1" customWidth="1"/>
    <col min="1780" max="1780" width="12.83203125" bestFit="1" customWidth="1"/>
    <col min="1781" max="1781" width="15.33203125" bestFit="1" customWidth="1"/>
    <col min="1782" max="1782" width="12.83203125" bestFit="1" customWidth="1"/>
    <col min="1783" max="1783" width="15.33203125" bestFit="1" customWidth="1"/>
    <col min="1784" max="1784" width="12.83203125" bestFit="1" customWidth="1"/>
    <col min="1785" max="1785" width="15.33203125" bestFit="1" customWidth="1"/>
    <col min="1786" max="1786" width="12.83203125" bestFit="1" customWidth="1"/>
    <col min="1787" max="1787" width="15.33203125" bestFit="1" customWidth="1"/>
    <col min="1788" max="1788" width="12.83203125" bestFit="1" customWidth="1"/>
    <col min="1789" max="1789" width="15.33203125" bestFit="1" customWidth="1"/>
    <col min="1790" max="1790" width="12.83203125" bestFit="1" customWidth="1"/>
    <col min="1791" max="1791" width="15.33203125" bestFit="1" customWidth="1"/>
    <col min="1792" max="1792" width="12.83203125" bestFit="1" customWidth="1"/>
    <col min="1793" max="1793" width="15.33203125" bestFit="1" customWidth="1"/>
    <col min="1794" max="1794" width="12.83203125" bestFit="1" customWidth="1"/>
    <col min="1795" max="1795" width="15.33203125" bestFit="1" customWidth="1"/>
    <col min="1796" max="1796" width="12.83203125" bestFit="1" customWidth="1"/>
    <col min="1797" max="1797" width="15.33203125" bestFit="1" customWidth="1"/>
    <col min="1798" max="1798" width="12.83203125" bestFit="1" customWidth="1"/>
    <col min="1799" max="1799" width="15.33203125" bestFit="1" customWidth="1"/>
    <col min="1800" max="1800" width="12.83203125" bestFit="1" customWidth="1"/>
    <col min="1801" max="1801" width="15.33203125" bestFit="1" customWidth="1"/>
    <col min="1802" max="1802" width="12.83203125" bestFit="1" customWidth="1"/>
    <col min="1803" max="1803" width="15.33203125" bestFit="1" customWidth="1"/>
    <col min="1804" max="1804" width="12.83203125" bestFit="1" customWidth="1"/>
    <col min="1805" max="1805" width="15.33203125" bestFit="1" customWidth="1"/>
    <col min="1806" max="1806" width="12.83203125" bestFit="1" customWidth="1"/>
    <col min="1807" max="1807" width="15.33203125" bestFit="1" customWidth="1"/>
    <col min="1808" max="1808" width="12.83203125" bestFit="1" customWidth="1"/>
    <col min="1809" max="1809" width="15.33203125" bestFit="1" customWidth="1"/>
    <col min="1810" max="1810" width="12.83203125" bestFit="1" customWidth="1"/>
    <col min="1811" max="1811" width="15.33203125" bestFit="1" customWidth="1"/>
    <col min="1812" max="1812" width="12.83203125" bestFit="1" customWidth="1"/>
    <col min="1813" max="1813" width="15.33203125" bestFit="1" customWidth="1"/>
    <col min="1814" max="1814" width="12.83203125" bestFit="1" customWidth="1"/>
    <col min="1815" max="1815" width="15.33203125" bestFit="1" customWidth="1"/>
    <col min="1816" max="1816" width="12.83203125" bestFit="1" customWidth="1"/>
    <col min="1817" max="1817" width="15.33203125" bestFit="1" customWidth="1"/>
    <col min="1818" max="1818" width="12.83203125" bestFit="1" customWidth="1"/>
    <col min="1819" max="1819" width="15.33203125" bestFit="1" customWidth="1"/>
    <col min="1820" max="1820" width="12.83203125" bestFit="1" customWidth="1"/>
    <col min="1821" max="1821" width="15.33203125" bestFit="1" customWidth="1"/>
    <col min="1822" max="1822" width="12.83203125" bestFit="1" customWidth="1"/>
    <col min="1823" max="1823" width="15.33203125" bestFit="1" customWidth="1"/>
    <col min="1824" max="1824" width="12.83203125" bestFit="1" customWidth="1"/>
    <col min="1825" max="1825" width="15.33203125" bestFit="1" customWidth="1"/>
    <col min="1826" max="1826" width="12.83203125" bestFit="1" customWidth="1"/>
    <col min="1827" max="1827" width="15.33203125" bestFit="1" customWidth="1"/>
    <col min="1828" max="1828" width="12.83203125" bestFit="1" customWidth="1"/>
    <col min="1829" max="1829" width="15.33203125" bestFit="1" customWidth="1"/>
    <col min="1830" max="1830" width="12.83203125" bestFit="1" customWidth="1"/>
    <col min="1831" max="1831" width="15.33203125" bestFit="1" customWidth="1"/>
    <col min="1832" max="1832" width="12.83203125" bestFit="1" customWidth="1"/>
    <col min="1833" max="1833" width="15.33203125" bestFit="1" customWidth="1"/>
    <col min="1834" max="1834" width="12.83203125" bestFit="1" customWidth="1"/>
    <col min="1835" max="1835" width="15.33203125" bestFit="1" customWidth="1"/>
    <col min="1836" max="1836" width="12.83203125" bestFit="1" customWidth="1"/>
    <col min="1837" max="1837" width="15.33203125" bestFit="1" customWidth="1"/>
    <col min="1838" max="1838" width="12.83203125" bestFit="1" customWidth="1"/>
    <col min="1839" max="1839" width="15.33203125" bestFit="1" customWidth="1"/>
    <col min="1840" max="1840" width="12.83203125" bestFit="1" customWidth="1"/>
    <col min="1841" max="1841" width="15.33203125" bestFit="1" customWidth="1"/>
    <col min="1842" max="1842" width="12.83203125" bestFit="1" customWidth="1"/>
    <col min="1843" max="1843" width="15.33203125" bestFit="1" customWidth="1"/>
    <col min="1844" max="1844" width="12.83203125" bestFit="1" customWidth="1"/>
    <col min="1845" max="1845" width="15.33203125" bestFit="1" customWidth="1"/>
    <col min="1846" max="1846" width="12.83203125" bestFit="1" customWidth="1"/>
    <col min="1847" max="1847" width="15.33203125" bestFit="1" customWidth="1"/>
    <col min="1848" max="1848" width="12.83203125" bestFit="1" customWidth="1"/>
    <col min="1849" max="1849" width="15.33203125" bestFit="1" customWidth="1"/>
    <col min="1850" max="1850" width="12.83203125" bestFit="1" customWidth="1"/>
    <col min="1851" max="1851" width="15.33203125" bestFit="1" customWidth="1"/>
    <col min="1852" max="1852" width="12.83203125" bestFit="1" customWidth="1"/>
    <col min="1853" max="1853" width="15.33203125" bestFit="1" customWidth="1"/>
    <col min="1854" max="1854" width="12.83203125" bestFit="1" customWidth="1"/>
    <col min="1855" max="1855" width="15.33203125" bestFit="1" customWidth="1"/>
    <col min="1856" max="1856" width="12.83203125" bestFit="1" customWidth="1"/>
    <col min="1857" max="1857" width="15.33203125" bestFit="1" customWidth="1"/>
    <col min="1858" max="1858" width="12.83203125" bestFit="1" customWidth="1"/>
    <col min="1859" max="1859" width="15.33203125" bestFit="1" customWidth="1"/>
    <col min="1860" max="1860" width="12.83203125" bestFit="1" customWidth="1"/>
    <col min="1861" max="1861" width="15.33203125" bestFit="1" customWidth="1"/>
    <col min="1862" max="1862" width="12.83203125" bestFit="1" customWidth="1"/>
    <col min="1863" max="1863" width="15.33203125" bestFit="1" customWidth="1"/>
    <col min="1864" max="1864" width="12.83203125" bestFit="1" customWidth="1"/>
    <col min="1865" max="1865" width="15.33203125" bestFit="1" customWidth="1"/>
    <col min="1866" max="1866" width="12.83203125" bestFit="1" customWidth="1"/>
    <col min="1867" max="1867" width="15.33203125" bestFit="1" customWidth="1"/>
    <col min="1868" max="1868" width="12.83203125" bestFit="1" customWidth="1"/>
    <col min="1869" max="1869" width="15.33203125" bestFit="1" customWidth="1"/>
    <col min="1870" max="1870" width="12.83203125" bestFit="1" customWidth="1"/>
    <col min="1871" max="1871" width="15.33203125" bestFit="1" customWidth="1"/>
    <col min="1872" max="1872" width="12.83203125" bestFit="1" customWidth="1"/>
    <col min="1873" max="1873" width="15.33203125" bestFit="1" customWidth="1"/>
    <col min="1874" max="1874" width="12.83203125" bestFit="1" customWidth="1"/>
    <col min="1875" max="1875" width="15.33203125" bestFit="1" customWidth="1"/>
    <col min="1876" max="1876" width="12.83203125" bestFit="1" customWidth="1"/>
    <col min="1877" max="1877" width="15.33203125" bestFit="1" customWidth="1"/>
    <col min="1878" max="1878" width="12.83203125" bestFit="1" customWidth="1"/>
    <col min="1879" max="1879" width="15.33203125" bestFit="1" customWidth="1"/>
    <col min="1880" max="1880" width="12.83203125" bestFit="1" customWidth="1"/>
    <col min="1881" max="1881" width="15.33203125" bestFit="1" customWidth="1"/>
    <col min="1882" max="1882" width="12.83203125" bestFit="1" customWidth="1"/>
    <col min="1883" max="1883" width="15.33203125" bestFit="1" customWidth="1"/>
    <col min="1884" max="1884" width="12.83203125" bestFit="1" customWidth="1"/>
    <col min="1885" max="1885" width="15.33203125" bestFit="1" customWidth="1"/>
    <col min="1886" max="1886" width="12.83203125" bestFit="1" customWidth="1"/>
    <col min="1887" max="1887" width="15.33203125" bestFit="1" customWidth="1"/>
    <col min="1888" max="1888" width="12.83203125" bestFit="1" customWidth="1"/>
    <col min="1889" max="1889" width="15.33203125" bestFit="1" customWidth="1"/>
    <col min="1890" max="1890" width="12.83203125" bestFit="1" customWidth="1"/>
    <col min="1891" max="1891" width="15.33203125" bestFit="1" customWidth="1"/>
    <col min="1892" max="1892" width="12.83203125" bestFit="1" customWidth="1"/>
    <col min="1893" max="1893" width="15.33203125" bestFit="1" customWidth="1"/>
    <col min="1894" max="1894" width="12.83203125" bestFit="1" customWidth="1"/>
    <col min="1895" max="1895" width="15.33203125" bestFit="1" customWidth="1"/>
    <col min="1896" max="1896" width="12.83203125" bestFit="1" customWidth="1"/>
    <col min="1897" max="1897" width="15.33203125" bestFit="1" customWidth="1"/>
    <col min="1898" max="1898" width="12.83203125" bestFit="1" customWidth="1"/>
    <col min="1899" max="1899" width="15.33203125" bestFit="1" customWidth="1"/>
    <col min="1900" max="1900" width="12.83203125" bestFit="1" customWidth="1"/>
    <col min="1901" max="1901" width="15.33203125" bestFit="1" customWidth="1"/>
    <col min="1902" max="1902" width="12.83203125" bestFit="1" customWidth="1"/>
    <col min="1903" max="1903" width="15.33203125" bestFit="1" customWidth="1"/>
    <col min="1904" max="1904" width="12.83203125" bestFit="1" customWidth="1"/>
    <col min="1905" max="1905" width="15.33203125" bestFit="1" customWidth="1"/>
    <col min="1906" max="1906" width="12.83203125" bestFit="1" customWidth="1"/>
    <col min="1907" max="1907" width="15.33203125" bestFit="1" customWidth="1"/>
    <col min="1908" max="1908" width="12.83203125" bestFit="1" customWidth="1"/>
    <col min="1909" max="1909" width="15.33203125" bestFit="1" customWidth="1"/>
    <col min="1910" max="1910" width="12.83203125" bestFit="1" customWidth="1"/>
    <col min="1911" max="1911" width="15.33203125" bestFit="1" customWidth="1"/>
    <col min="1912" max="1912" width="12.83203125" bestFit="1" customWidth="1"/>
    <col min="1913" max="1913" width="15.33203125" bestFit="1" customWidth="1"/>
    <col min="1914" max="1914" width="12.83203125" bestFit="1" customWidth="1"/>
    <col min="1915" max="1915" width="15.33203125" bestFit="1" customWidth="1"/>
    <col min="1916" max="1916" width="12.83203125" bestFit="1" customWidth="1"/>
    <col min="1917" max="1917" width="15.33203125" bestFit="1" customWidth="1"/>
    <col min="1918" max="1918" width="12.83203125" bestFit="1" customWidth="1"/>
    <col min="1919" max="1919" width="15.33203125" bestFit="1" customWidth="1"/>
    <col min="1920" max="1920" width="12.83203125" bestFit="1" customWidth="1"/>
    <col min="1921" max="1921" width="15.33203125" bestFit="1" customWidth="1"/>
    <col min="1922" max="1922" width="12.83203125" bestFit="1" customWidth="1"/>
    <col min="1923" max="1923" width="15.33203125" bestFit="1" customWidth="1"/>
    <col min="1924" max="1924" width="12.83203125" bestFit="1" customWidth="1"/>
    <col min="1925" max="1925" width="15.33203125" bestFit="1" customWidth="1"/>
    <col min="1926" max="1926" width="12.83203125" bestFit="1" customWidth="1"/>
    <col min="1927" max="1927" width="15.33203125" bestFit="1" customWidth="1"/>
    <col min="1928" max="1928" width="12.83203125" bestFit="1" customWidth="1"/>
    <col min="1929" max="1929" width="15.33203125" bestFit="1" customWidth="1"/>
    <col min="1930" max="1930" width="12.83203125" bestFit="1" customWidth="1"/>
    <col min="1931" max="1931" width="15.33203125" bestFit="1" customWidth="1"/>
    <col min="1932" max="1932" width="12.83203125" bestFit="1" customWidth="1"/>
    <col min="1933" max="1933" width="15.33203125" bestFit="1" customWidth="1"/>
    <col min="1934" max="1934" width="12.83203125" bestFit="1" customWidth="1"/>
    <col min="1935" max="1935" width="15.33203125" bestFit="1" customWidth="1"/>
    <col min="1936" max="1936" width="12.83203125" bestFit="1" customWidth="1"/>
    <col min="1937" max="1937" width="15.33203125" bestFit="1" customWidth="1"/>
    <col min="1938" max="1938" width="12.83203125" bestFit="1" customWidth="1"/>
    <col min="1939" max="1939" width="15.33203125" bestFit="1" customWidth="1"/>
    <col min="1940" max="1940" width="12.83203125" bestFit="1" customWidth="1"/>
    <col min="1941" max="1941" width="15.33203125" bestFit="1" customWidth="1"/>
    <col min="1942" max="1942" width="12.83203125" bestFit="1" customWidth="1"/>
    <col min="1943" max="1943" width="15.33203125" bestFit="1" customWidth="1"/>
    <col min="1944" max="1944" width="12.83203125" bestFit="1" customWidth="1"/>
    <col min="1945" max="1945" width="15.33203125" bestFit="1" customWidth="1"/>
    <col min="1946" max="1946" width="12.83203125" bestFit="1" customWidth="1"/>
    <col min="1947" max="1947" width="15.33203125" bestFit="1" customWidth="1"/>
    <col min="1948" max="1948" width="12.83203125" bestFit="1" customWidth="1"/>
    <col min="1949" max="1949" width="15.33203125" bestFit="1" customWidth="1"/>
    <col min="1950" max="1950" width="12.83203125" bestFit="1" customWidth="1"/>
    <col min="1951" max="1951" width="15.33203125" bestFit="1" customWidth="1"/>
    <col min="1952" max="1952" width="12.83203125" bestFit="1" customWidth="1"/>
    <col min="1953" max="1953" width="15.33203125" bestFit="1" customWidth="1"/>
    <col min="1954" max="1954" width="12.83203125" bestFit="1" customWidth="1"/>
    <col min="1955" max="1955" width="15.33203125" bestFit="1" customWidth="1"/>
    <col min="1956" max="1956" width="12.83203125" bestFit="1" customWidth="1"/>
    <col min="1957" max="1957" width="15.33203125" bestFit="1" customWidth="1"/>
    <col min="1958" max="1958" width="12.83203125" bestFit="1" customWidth="1"/>
    <col min="1959" max="1959" width="15.33203125" bestFit="1" customWidth="1"/>
    <col min="1960" max="1960" width="12.83203125" bestFit="1" customWidth="1"/>
    <col min="1961" max="1961" width="15.33203125" bestFit="1" customWidth="1"/>
    <col min="1962" max="1962" width="12.83203125" bestFit="1" customWidth="1"/>
    <col min="1963" max="1963" width="15.33203125" bestFit="1" customWidth="1"/>
    <col min="1964" max="1964" width="12.83203125" bestFit="1" customWidth="1"/>
    <col min="1965" max="1965" width="15.33203125" bestFit="1" customWidth="1"/>
    <col min="1966" max="1966" width="12.83203125" bestFit="1" customWidth="1"/>
    <col min="1967" max="1967" width="15.33203125" bestFit="1" customWidth="1"/>
    <col min="1968" max="1968" width="12.83203125" bestFit="1" customWidth="1"/>
    <col min="1969" max="1969" width="15.33203125" bestFit="1" customWidth="1"/>
    <col min="1970" max="1970" width="12.83203125" bestFit="1" customWidth="1"/>
    <col min="1971" max="1971" width="15.33203125" bestFit="1" customWidth="1"/>
    <col min="1972" max="1972" width="12.83203125" bestFit="1" customWidth="1"/>
    <col min="1973" max="1973" width="15.33203125" bestFit="1" customWidth="1"/>
    <col min="1974" max="1974" width="12.83203125" bestFit="1" customWidth="1"/>
    <col min="1975" max="1975" width="15.33203125" bestFit="1" customWidth="1"/>
    <col min="1976" max="1976" width="12.83203125" bestFit="1" customWidth="1"/>
    <col min="1977" max="1977" width="15.33203125" bestFit="1" customWidth="1"/>
    <col min="1978" max="1978" width="12.83203125" bestFit="1" customWidth="1"/>
    <col min="1979" max="1979" width="15.33203125" bestFit="1" customWidth="1"/>
    <col min="1980" max="1980" width="12.83203125" bestFit="1" customWidth="1"/>
    <col min="1981" max="1981" width="15.33203125" bestFit="1" customWidth="1"/>
    <col min="1982" max="1982" width="12.83203125" bestFit="1" customWidth="1"/>
    <col min="1983" max="1983" width="15.33203125" bestFit="1" customWidth="1"/>
    <col min="1984" max="1984" width="12.83203125" bestFit="1" customWidth="1"/>
    <col min="1985" max="1985" width="15.33203125" bestFit="1" customWidth="1"/>
    <col min="1986" max="1986" width="12.83203125" bestFit="1" customWidth="1"/>
    <col min="1987" max="1987" width="15.33203125" bestFit="1" customWidth="1"/>
    <col min="1988" max="1988" width="12.83203125" bestFit="1" customWidth="1"/>
    <col min="1989" max="1989" width="15.33203125" bestFit="1" customWidth="1"/>
    <col min="1990" max="1990" width="12.83203125" bestFit="1" customWidth="1"/>
    <col min="1991" max="1991" width="15.33203125" bestFit="1" customWidth="1"/>
    <col min="1992" max="1992" width="12.83203125" bestFit="1" customWidth="1"/>
    <col min="1993" max="1993" width="15.33203125" bestFit="1" customWidth="1"/>
    <col min="1994" max="1994" width="12.83203125" bestFit="1" customWidth="1"/>
    <col min="1995" max="1995" width="15.33203125" bestFit="1" customWidth="1"/>
    <col min="1996" max="1996" width="12.83203125" bestFit="1" customWidth="1"/>
    <col min="1997" max="1997" width="15.33203125" bestFit="1" customWidth="1"/>
    <col min="1998" max="1998" width="12.83203125" bestFit="1" customWidth="1"/>
    <col min="1999" max="1999" width="15.33203125" bestFit="1" customWidth="1"/>
    <col min="2000" max="2000" width="12.83203125" bestFit="1" customWidth="1"/>
    <col min="2001" max="2001" width="15.33203125" bestFit="1" customWidth="1"/>
    <col min="2002" max="2002" width="12.83203125" bestFit="1" customWidth="1"/>
    <col min="2003" max="2003" width="15.33203125" bestFit="1" customWidth="1"/>
    <col min="2004" max="2004" width="12.83203125" bestFit="1" customWidth="1"/>
    <col min="2005" max="2005" width="15.33203125" bestFit="1" customWidth="1"/>
    <col min="2006" max="2006" width="12.83203125" bestFit="1" customWidth="1"/>
    <col min="2007" max="2007" width="15.33203125" bestFit="1" customWidth="1"/>
    <col min="2008" max="2008" width="12.83203125" bestFit="1" customWidth="1"/>
    <col min="2009" max="2009" width="15.33203125" bestFit="1" customWidth="1"/>
    <col min="2010" max="2010" width="12.83203125" bestFit="1" customWidth="1"/>
    <col min="2011" max="2011" width="15.33203125" bestFit="1" customWidth="1"/>
    <col min="2012" max="2012" width="12.83203125" bestFit="1" customWidth="1"/>
    <col min="2013" max="2013" width="15.33203125" bestFit="1" customWidth="1"/>
    <col min="2014" max="2014" width="12.83203125" bestFit="1" customWidth="1"/>
    <col min="2015" max="2015" width="15.33203125" bestFit="1" customWidth="1"/>
    <col min="2016" max="2016" width="12.83203125" bestFit="1" customWidth="1"/>
    <col min="2017" max="2017" width="15.33203125" bestFit="1" customWidth="1"/>
    <col min="2018" max="2018" width="12.83203125" bestFit="1" customWidth="1"/>
    <col min="2019" max="2019" width="15.33203125" bestFit="1" customWidth="1"/>
    <col min="2020" max="2020" width="12.83203125" bestFit="1" customWidth="1"/>
    <col min="2021" max="2021" width="15.33203125" bestFit="1" customWidth="1"/>
    <col min="2022" max="2022" width="12.83203125" bestFit="1" customWidth="1"/>
    <col min="2023" max="2023" width="15.33203125" bestFit="1" customWidth="1"/>
    <col min="2024" max="2024" width="12.83203125" bestFit="1" customWidth="1"/>
    <col min="2025" max="2025" width="15.33203125" bestFit="1" customWidth="1"/>
    <col min="2026" max="2026" width="12.83203125" bestFit="1" customWidth="1"/>
    <col min="2027" max="2027" width="15.33203125" bestFit="1" customWidth="1"/>
    <col min="2028" max="2028" width="12.83203125" bestFit="1" customWidth="1"/>
    <col min="2029" max="2029" width="15.33203125" bestFit="1" customWidth="1"/>
    <col min="2030" max="2030" width="12.83203125" bestFit="1" customWidth="1"/>
    <col min="2031" max="2031" width="15.33203125" bestFit="1" customWidth="1"/>
    <col min="2032" max="2032" width="12.83203125" bestFit="1" customWidth="1"/>
    <col min="2033" max="2033" width="15.33203125" bestFit="1" customWidth="1"/>
    <col min="2034" max="2034" width="12.83203125" bestFit="1" customWidth="1"/>
    <col min="2035" max="2035" width="15.33203125" bestFit="1" customWidth="1"/>
    <col min="2036" max="2036" width="12.83203125" bestFit="1" customWidth="1"/>
    <col min="2037" max="2037" width="15.33203125" bestFit="1" customWidth="1"/>
    <col min="2038" max="2038" width="12.83203125" bestFit="1" customWidth="1"/>
    <col min="2039" max="2039" width="15.33203125" bestFit="1" customWidth="1"/>
    <col min="2040" max="2040" width="12.83203125" bestFit="1" customWidth="1"/>
    <col min="2041" max="2041" width="15.33203125" bestFit="1" customWidth="1"/>
    <col min="2042" max="2042" width="12.83203125" bestFit="1" customWidth="1"/>
    <col min="2043" max="2043" width="15.33203125" bestFit="1" customWidth="1"/>
    <col min="2044" max="2044" width="12.83203125" bestFit="1" customWidth="1"/>
    <col min="2045" max="2045" width="15.33203125" bestFit="1" customWidth="1"/>
    <col min="2046" max="2046" width="12.83203125" bestFit="1" customWidth="1"/>
    <col min="2047" max="2047" width="15.33203125" bestFit="1" customWidth="1"/>
    <col min="2048" max="2048" width="12.83203125" bestFit="1" customWidth="1"/>
    <col min="2049" max="2049" width="15.33203125" bestFit="1" customWidth="1"/>
    <col min="2050" max="2050" width="12.83203125" bestFit="1" customWidth="1"/>
    <col min="2051" max="2051" width="15.33203125" bestFit="1" customWidth="1"/>
    <col min="2052" max="2052" width="12.83203125" bestFit="1" customWidth="1"/>
    <col min="2053" max="2053" width="15.33203125" bestFit="1" customWidth="1"/>
    <col min="2054" max="2054" width="12.83203125" bestFit="1" customWidth="1"/>
    <col min="2055" max="2055" width="15.33203125" bestFit="1" customWidth="1"/>
    <col min="2056" max="2056" width="12.83203125" bestFit="1" customWidth="1"/>
    <col min="2057" max="2057" width="15.33203125" bestFit="1" customWidth="1"/>
    <col min="2058" max="2058" width="12.83203125" bestFit="1" customWidth="1"/>
    <col min="2059" max="2059" width="15.33203125" bestFit="1" customWidth="1"/>
    <col min="2060" max="2060" width="12.83203125" bestFit="1" customWidth="1"/>
    <col min="2061" max="2061" width="15.33203125" bestFit="1" customWidth="1"/>
    <col min="2062" max="2062" width="12.83203125" bestFit="1" customWidth="1"/>
    <col min="2063" max="2063" width="15.33203125" bestFit="1" customWidth="1"/>
    <col min="2064" max="2064" width="12.83203125" bestFit="1" customWidth="1"/>
    <col min="2065" max="2065" width="15.33203125" bestFit="1" customWidth="1"/>
    <col min="2066" max="2066" width="12.83203125" bestFit="1" customWidth="1"/>
    <col min="2067" max="2067" width="15.33203125" bestFit="1" customWidth="1"/>
    <col min="2068" max="2068" width="12.83203125" bestFit="1" customWidth="1"/>
    <col min="2069" max="2069" width="15.33203125" bestFit="1" customWidth="1"/>
    <col min="2070" max="2070" width="12.83203125" bestFit="1" customWidth="1"/>
    <col min="2071" max="2071" width="15.33203125" bestFit="1" customWidth="1"/>
    <col min="2072" max="2072" width="12.83203125" bestFit="1" customWidth="1"/>
    <col min="2073" max="2073" width="15.33203125" bestFit="1" customWidth="1"/>
    <col min="2074" max="2074" width="12.83203125" bestFit="1" customWidth="1"/>
    <col min="2075" max="2075" width="15.33203125" bestFit="1" customWidth="1"/>
    <col min="2076" max="2076" width="12.83203125" bestFit="1" customWidth="1"/>
    <col min="2077" max="2077" width="15.33203125" bestFit="1" customWidth="1"/>
    <col min="2078" max="2078" width="12.83203125" bestFit="1" customWidth="1"/>
    <col min="2079" max="2079" width="15.33203125" bestFit="1" customWidth="1"/>
    <col min="2080" max="2080" width="12.83203125" bestFit="1" customWidth="1"/>
    <col min="2081" max="2081" width="15.33203125" bestFit="1" customWidth="1"/>
    <col min="2082" max="2082" width="12.83203125" bestFit="1" customWidth="1"/>
    <col min="2083" max="2083" width="15.33203125" bestFit="1" customWidth="1"/>
    <col min="2084" max="2084" width="12.83203125" bestFit="1" customWidth="1"/>
    <col min="2085" max="2085" width="15.33203125" bestFit="1" customWidth="1"/>
    <col min="2086" max="2086" width="12.83203125" bestFit="1" customWidth="1"/>
    <col min="2087" max="2087" width="15.33203125" bestFit="1" customWidth="1"/>
    <col min="2088" max="2088" width="12.83203125" bestFit="1" customWidth="1"/>
    <col min="2089" max="2089" width="15.33203125" bestFit="1" customWidth="1"/>
    <col min="2090" max="2090" width="12.83203125" bestFit="1" customWidth="1"/>
    <col min="2091" max="2091" width="15.33203125" bestFit="1" customWidth="1"/>
    <col min="2092" max="2092" width="12.83203125" bestFit="1" customWidth="1"/>
    <col min="2093" max="2093" width="15.33203125" bestFit="1" customWidth="1"/>
    <col min="2094" max="2094" width="12.83203125" bestFit="1" customWidth="1"/>
    <col min="2095" max="2095" width="15.33203125" bestFit="1" customWidth="1"/>
    <col min="2096" max="2096" width="12.83203125" bestFit="1" customWidth="1"/>
    <col min="2097" max="2097" width="15.33203125" bestFit="1" customWidth="1"/>
    <col min="2098" max="2098" width="12.83203125" bestFit="1" customWidth="1"/>
    <col min="2099" max="2099" width="15.33203125" bestFit="1" customWidth="1"/>
    <col min="2100" max="2100" width="12.83203125" bestFit="1" customWidth="1"/>
    <col min="2101" max="2101" width="15.33203125" bestFit="1" customWidth="1"/>
    <col min="2102" max="2102" width="12.83203125" bestFit="1" customWidth="1"/>
    <col min="2103" max="2103" width="15.33203125" bestFit="1" customWidth="1"/>
    <col min="2104" max="2104" width="12.83203125" bestFit="1" customWidth="1"/>
    <col min="2105" max="2105" width="15.33203125" bestFit="1" customWidth="1"/>
    <col min="2106" max="2106" width="12.83203125" bestFit="1" customWidth="1"/>
    <col min="2107" max="2107" width="15.33203125" bestFit="1" customWidth="1"/>
    <col min="2108" max="2108" width="12.83203125" bestFit="1" customWidth="1"/>
    <col min="2109" max="2109" width="15.33203125" bestFit="1" customWidth="1"/>
    <col min="2110" max="2110" width="12.83203125" bestFit="1" customWidth="1"/>
    <col min="2111" max="2111" width="15.33203125" bestFit="1" customWidth="1"/>
    <col min="2112" max="2112" width="12.83203125" bestFit="1" customWidth="1"/>
    <col min="2113" max="2113" width="15.33203125" bestFit="1" customWidth="1"/>
    <col min="2114" max="2114" width="12.83203125" bestFit="1" customWidth="1"/>
    <col min="2115" max="2115" width="15.33203125" bestFit="1" customWidth="1"/>
    <col min="2116" max="2116" width="12.83203125" bestFit="1" customWidth="1"/>
    <col min="2117" max="2117" width="15.33203125" bestFit="1" customWidth="1"/>
    <col min="2118" max="2118" width="12.83203125" bestFit="1" customWidth="1"/>
    <col min="2119" max="2119" width="15.33203125" bestFit="1" customWidth="1"/>
    <col min="2120" max="2120" width="12.83203125" bestFit="1" customWidth="1"/>
    <col min="2121" max="2121" width="15.33203125" bestFit="1" customWidth="1"/>
    <col min="2122" max="2122" width="12.83203125" bestFit="1" customWidth="1"/>
    <col min="2123" max="2123" width="15.33203125" bestFit="1" customWidth="1"/>
    <col min="2124" max="2124" width="12.83203125" bestFit="1" customWidth="1"/>
    <col min="2125" max="2125" width="15.33203125" bestFit="1" customWidth="1"/>
    <col min="2126" max="2126" width="12.83203125" bestFit="1" customWidth="1"/>
    <col min="2127" max="2127" width="15.33203125" bestFit="1" customWidth="1"/>
    <col min="2128" max="2128" width="12.83203125" bestFit="1" customWidth="1"/>
    <col min="2129" max="2129" width="15.33203125" bestFit="1" customWidth="1"/>
    <col min="2130" max="2130" width="12.83203125" bestFit="1" customWidth="1"/>
    <col min="2131" max="2131" width="15.33203125" bestFit="1" customWidth="1"/>
    <col min="2132" max="2132" width="12.83203125" bestFit="1" customWidth="1"/>
    <col min="2133" max="2133" width="15.33203125" bestFit="1" customWidth="1"/>
    <col min="2134" max="2134" width="12.83203125" bestFit="1" customWidth="1"/>
    <col min="2135" max="2135" width="15.33203125" bestFit="1" customWidth="1"/>
    <col min="2136" max="2136" width="12.83203125" bestFit="1" customWidth="1"/>
    <col min="2137" max="2137" width="15.33203125" bestFit="1" customWidth="1"/>
    <col min="2138" max="2138" width="12.83203125" bestFit="1" customWidth="1"/>
    <col min="2139" max="2139" width="15.33203125" bestFit="1" customWidth="1"/>
    <col min="2140" max="2140" width="12.83203125" bestFit="1" customWidth="1"/>
    <col min="2141" max="2141" width="15.33203125" bestFit="1" customWidth="1"/>
    <col min="2142" max="2142" width="12.83203125" bestFit="1" customWidth="1"/>
    <col min="2143" max="2143" width="15.33203125" bestFit="1" customWidth="1"/>
    <col min="2144" max="2144" width="12.83203125" bestFit="1" customWidth="1"/>
    <col min="2145" max="2145" width="15.33203125" bestFit="1" customWidth="1"/>
    <col min="2146" max="2146" width="12.83203125" bestFit="1" customWidth="1"/>
    <col min="2147" max="2147" width="15.33203125" bestFit="1" customWidth="1"/>
    <col min="2148" max="2148" width="12.83203125" bestFit="1" customWidth="1"/>
    <col min="2149" max="2149" width="15.33203125" bestFit="1" customWidth="1"/>
    <col min="2150" max="2150" width="12.83203125" bestFit="1" customWidth="1"/>
    <col min="2151" max="2151" width="15.33203125" bestFit="1" customWidth="1"/>
    <col min="2152" max="2152" width="12.83203125" bestFit="1" customWidth="1"/>
    <col min="2153" max="2153" width="15.33203125" bestFit="1" customWidth="1"/>
    <col min="2154" max="2154" width="12.83203125" bestFit="1" customWidth="1"/>
    <col min="2155" max="2155" width="15.33203125" bestFit="1" customWidth="1"/>
    <col min="2156" max="2156" width="12.83203125" bestFit="1" customWidth="1"/>
    <col min="2157" max="2157" width="15.33203125" bestFit="1" customWidth="1"/>
    <col min="2158" max="2158" width="12.83203125" bestFit="1" customWidth="1"/>
    <col min="2159" max="2159" width="15.33203125" bestFit="1" customWidth="1"/>
    <col min="2160" max="2160" width="12.83203125" bestFit="1" customWidth="1"/>
    <col min="2161" max="2161" width="15.33203125" bestFit="1" customWidth="1"/>
    <col min="2162" max="2162" width="12.83203125" bestFit="1" customWidth="1"/>
    <col min="2163" max="2163" width="15.33203125" bestFit="1" customWidth="1"/>
    <col min="2164" max="2164" width="12.83203125" bestFit="1" customWidth="1"/>
    <col min="2165" max="2165" width="15.33203125" bestFit="1" customWidth="1"/>
    <col min="2166" max="2166" width="12.83203125" bestFit="1" customWidth="1"/>
    <col min="2167" max="2167" width="15.33203125" bestFit="1" customWidth="1"/>
    <col min="2168" max="2168" width="12.83203125" bestFit="1" customWidth="1"/>
    <col min="2169" max="2169" width="15.33203125" bestFit="1" customWidth="1"/>
    <col min="2170" max="2170" width="12.83203125" bestFit="1" customWidth="1"/>
    <col min="2171" max="2171" width="15.33203125" bestFit="1" customWidth="1"/>
    <col min="2172" max="2172" width="12.83203125" bestFit="1" customWidth="1"/>
    <col min="2173" max="2173" width="15.33203125" bestFit="1" customWidth="1"/>
    <col min="2174" max="2174" width="12.83203125" bestFit="1" customWidth="1"/>
    <col min="2175" max="2175" width="15.33203125" bestFit="1" customWidth="1"/>
    <col min="2176" max="2176" width="12.83203125" bestFit="1" customWidth="1"/>
    <col min="2177" max="2177" width="15.33203125" bestFit="1" customWidth="1"/>
    <col min="2178" max="2178" width="12.83203125" bestFit="1" customWidth="1"/>
    <col min="2179" max="2179" width="15.33203125" bestFit="1" customWidth="1"/>
    <col min="2180" max="2180" width="12.83203125" bestFit="1" customWidth="1"/>
    <col min="2181" max="2181" width="15.33203125" bestFit="1" customWidth="1"/>
    <col min="2182" max="2182" width="12.83203125" bestFit="1" customWidth="1"/>
    <col min="2183" max="2183" width="15.33203125" bestFit="1" customWidth="1"/>
    <col min="2184" max="2184" width="12.83203125" bestFit="1" customWidth="1"/>
    <col min="2185" max="2185" width="15.33203125" bestFit="1" customWidth="1"/>
    <col min="2186" max="2186" width="12.83203125" bestFit="1" customWidth="1"/>
    <col min="2187" max="2187" width="15.33203125" bestFit="1" customWidth="1"/>
    <col min="2188" max="2188" width="12.83203125" bestFit="1" customWidth="1"/>
    <col min="2189" max="2189" width="15.33203125" bestFit="1" customWidth="1"/>
    <col min="2190" max="2190" width="12.83203125" bestFit="1" customWidth="1"/>
    <col min="2191" max="2191" width="15.33203125" bestFit="1" customWidth="1"/>
    <col min="2192" max="2192" width="12.83203125" bestFit="1" customWidth="1"/>
    <col min="2193" max="2193" width="15.33203125" bestFit="1" customWidth="1"/>
    <col min="2194" max="2194" width="12.83203125" bestFit="1" customWidth="1"/>
    <col min="2195" max="2195" width="15.33203125" bestFit="1" customWidth="1"/>
    <col min="2196" max="2196" width="12.83203125" bestFit="1" customWidth="1"/>
    <col min="2197" max="2197" width="15.33203125" bestFit="1" customWidth="1"/>
    <col min="2198" max="2198" width="12.83203125" bestFit="1" customWidth="1"/>
    <col min="2199" max="2199" width="15.33203125" bestFit="1" customWidth="1"/>
    <col min="2200" max="2200" width="12.83203125" bestFit="1" customWidth="1"/>
    <col min="2201" max="2201" width="15.33203125" bestFit="1" customWidth="1"/>
    <col min="2202" max="2202" width="12.83203125" bestFit="1" customWidth="1"/>
    <col min="2203" max="2203" width="15.33203125" bestFit="1" customWidth="1"/>
    <col min="2204" max="2204" width="12.83203125" bestFit="1" customWidth="1"/>
    <col min="2205" max="2205" width="15.33203125" bestFit="1" customWidth="1"/>
    <col min="2206" max="2206" width="12.83203125" bestFit="1" customWidth="1"/>
    <col min="2207" max="2207" width="15.33203125" bestFit="1" customWidth="1"/>
    <col min="2208" max="2208" width="12.83203125" bestFit="1" customWidth="1"/>
    <col min="2209" max="2209" width="15.33203125" bestFit="1" customWidth="1"/>
    <col min="2210" max="2210" width="12.83203125" bestFit="1" customWidth="1"/>
    <col min="2211" max="2211" width="15.33203125" bestFit="1" customWidth="1"/>
    <col min="2212" max="2212" width="12.83203125" bestFit="1" customWidth="1"/>
    <col min="2213" max="2213" width="15.33203125" bestFit="1" customWidth="1"/>
    <col min="2214" max="2214" width="12.83203125" bestFit="1" customWidth="1"/>
    <col min="2215" max="2215" width="15.33203125" bestFit="1" customWidth="1"/>
    <col min="2216" max="2216" width="12.83203125" bestFit="1" customWidth="1"/>
    <col min="2217" max="2217" width="15.33203125" bestFit="1" customWidth="1"/>
    <col min="2218" max="2218" width="12.83203125" bestFit="1" customWidth="1"/>
    <col min="2219" max="2219" width="15.33203125" bestFit="1" customWidth="1"/>
    <col min="2220" max="2220" width="12.83203125" bestFit="1" customWidth="1"/>
    <col min="2221" max="2221" width="15.33203125" bestFit="1" customWidth="1"/>
    <col min="2222" max="2222" width="12.83203125" bestFit="1" customWidth="1"/>
    <col min="2223" max="2223" width="15.33203125" bestFit="1" customWidth="1"/>
    <col min="2224" max="2224" width="12.83203125" bestFit="1" customWidth="1"/>
    <col min="2225" max="2225" width="15.33203125" bestFit="1" customWidth="1"/>
    <col min="2226" max="2226" width="12.83203125" bestFit="1" customWidth="1"/>
    <col min="2227" max="2227" width="15.33203125" bestFit="1" customWidth="1"/>
    <col min="2228" max="2228" width="12.83203125" bestFit="1" customWidth="1"/>
    <col min="2229" max="2229" width="15.33203125" bestFit="1" customWidth="1"/>
    <col min="2230" max="2230" width="12.83203125" bestFit="1" customWidth="1"/>
    <col min="2231" max="2231" width="15.33203125" bestFit="1" customWidth="1"/>
    <col min="2232" max="2232" width="12.83203125" bestFit="1" customWidth="1"/>
    <col min="2233" max="2233" width="15.33203125" bestFit="1" customWidth="1"/>
    <col min="2234" max="2234" width="12.83203125" bestFit="1" customWidth="1"/>
    <col min="2235" max="2235" width="15.33203125" bestFit="1" customWidth="1"/>
    <col min="2236" max="2236" width="12.83203125" bestFit="1" customWidth="1"/>
    <col min="2237" max="2237" width="15.33203125" bestFit="1" customWidth="1"/>
    <col min="2238" max="2238" width="12.83203125" bestFit="1" customWidth="1"/>
    <col min="2239" max="2239" width="15.33203125" bestFit="1" customWidth="1"/>
    <col min="2240" max="2240" width="12.83203125" bestFit="1" customWidth="1"/>
    <col min="2241" max="2241" width="15.33203125" bestFit="1" customWidth="1"/>
    <col min="2242" max="2242" width="12.83203125" bestFit="1" customWidth="1"/>
    <col min="2243" max="2243" width="15.33203125" bestFit="1" customWidth="1"/>
    <col min="2244" max="2244" width="12.83203125" bestFit="1" customWidth="1"/>
    <col min="2245" max="2245" width="15.33203125" bestFit="1" customWidth="1"/>
    <col min="2246" max="2246" width="12.83203125" bestFit="1" customWidth="1"/>
    <col min="2247" max="2247" width="15.33203125" bestFit="1" customWidth="1"/>
    <col min="2248" max="2248" width="12.83203125" bestFit="1" customWidth="1"/>
    <col min="2249" max="2249" width="15.33203125" bestFit="1" customWidth="1"/>
    <col min="2250" max="2250" width="12.83203125" bestFit="1" customWidth="1"/>
    <col min="2251" max="2251" width="15.33203125" bestFit="1" customWidth="1"/>
    <col min="2252" max="2252" width="12.83203125" bestFit="1" customWidth="1"/>
    <col min="2253" max="2253" width="15.33203125" bestFit="1" customWidth="1"/>
    <col min="2254" max="2254" width="12.83203125" bestFit="1" customWidth="1"/>
    <col min="2255" max="2255" width="15.33203125" bestFit="1" customWidth="1"/>
    <col min="2256" max="2256" width="12.83203125" bestFit="1" customWidth="1"/>
    <col min="2257" max="2257" width="15.33203125" bestFit="1" customWidth="1"/>
    <col min="2258" max="2258" width="12.83203125" bestFit="1" customWidth="1"/>
    <col min="2259" max="2259" width="15.33203125" bestFit="1" customWidth="1"/>
    <col min="2260" max="2260" width="12.83203125" bestFit="1" customWidth="1"/>
    <col min="2261" max="2261" width="15.33203125" bestFit="1" customWidth="1"/>
    <col min="2262" max="2262" width="12.83203125" bestFit="1" customWidth="1"/>
    <col min="2263" max="2263" width="15.33203125" bestFit="1" customWidth="1"/>
    <col min="2264" max="2264" width="12.83203125" bestFit="1" customWidth="1"/>
    <col min="2265" max="2265" width="15.33203125" bestFit="1" customWidth="1"/>
    <col min="2266" max="2266" width="12.83203125" bestFit="1" customWidth="1"/>
    <col min="2267" max="2267" width="15.33203125" bestFit="1" customWidth="1"/>
    <col min="2268" max="2268" width="12.83203125" bestFit="1" customWidth="1"/>
    <col min="2269" max="2269" width="15.33203125" bestFit="1" customWidth="1"/>
    <col min="2270" max="2270" width="12.83203125" bestFit="1" customWidth="1"/>
    <col min="2271" max="2271" width="15.33203125" bestFit="1" customWidth="1"/>
    <col min="2272" max="2272" width="12.83203125" bestFit="1" customWidth="1"/>
    <col min="2273" max="2273" width="15.33203125" bestFit="1" customWidth="1"/>
    <col min="2274" max="2274" width="12.83203125" bestFit="1" customWidth="1"/>
    <col min="2275" max="2275" width="15.33203125" bestFit="1" customWidth="1"/>
    <col min="2276" max="2276" width="12.83203125" bestFit="1" customWidth="1"/>
    <col min="2277" max="2277" width="15.33203125" bestFit="1" customWidth="1"/>
    <col min="2278" max="2278" width="12.83203125" bestFit="1" customWidth="1"/>
    <col min="2279" max="2279" width="15.33203125" bestFit="1" customWidth="1"/>
    <col min="2280" max="2280" width="12.83203125" bestFit="1" customWidth="1"/>
    <col min="2281" max="2281" width="15.33203125" bestFit="1" customWidth="1"/>
    <col min="2282" max="2282" width="12.83203125" bestFit="1" customWidth="1"/>
    <col min="2283" max="2283" width="15.33203125" bestFit="1" customWidth="1"/>
    <col min="2284" max="2284" width="12.83203125" bestFit="1" customWidth="1"/>
    <col min="2285" max="2285" width="15.33203125" bestFit="1" customWidth="1"/>
    <col min="2286" max="2286" width="12.83203125" bestFit="1" customWidth="1"/>
    <col min="2287" max="2287" width="15.33203125" bestFit="1" customWidth="1"/>
    <col min="2288" max="2288" width="12.83203125" bestFit="1" customWidth="1"/>
    <col min="2289" max="2289" width="15.33203125" bestFit="1" customWidth="1"/>
    <col min="2290" max="2290" width="12.83203125" bestFit="1" customWidth="1"/>
    <col min="2291" max="2291" width="15.33203125" bestFit="1" customWidth="1"/>
    <col min="2292" max="2292" width="12.83203125" bestFit="1" customWidth="1"/>
    <col min="2293" max="2293" width="15.33203125" bestFit="1" customWidth="1"/>
    <col min="2294" max="2294" width="12.83203125" bestFit="1" customWidth="1"/>
    <col min="2295" max="2295" width="15.33203125" bestFit="1" customWidth="1"/>
    <col min="2296" max="2296" width="12.83203125" bestFit="1" customWidth="1"/>
    <col min="2297" max="2297" width="15.33203125" bestFit="1" customWidth="1"/>
    <col min="2298" max="2298" width="12.83203125" bestFit="1" customWidth="1"/>
    <col min="2299" max="2299" width="15.33203125" bestFit="1" customWidth="1"/>
    <col min="2300" max="2300" width="12.83203125" bestFit="1" customWidth="1"/>
    <col min="2301" max="2301" width="15.33203125" bestFit="1" customWidth="1"/>
    <col min="2302" max="2302" width="12.83203125" bestFit="1" customWidth="1"/>
    <col min="2303" max="2303" width="15.33203125" bestFit="1" customWidth="1"/>
    <col min="2304" max="2304" width="12.83203125" bestFit="1" customWidth="1"/>
    <col min="2305" max="2305" width="15.33203125" bestFit="1" customWidth="1"/>
    <col min="2306" max="2306" width="12.83203125" bestFit="1" customWidth="1"/>
    <col min="2307" max="2307" width="15.33203125" bestFit="1" customWidth="1"/>
    <col min="2308" max="2308" width="12.83203125" bestFit="1" customWidth="1"/>
    <col min="2309" max="2309" width="15.33203125" bestFit="1" customWidth="1"/>
    <col min="2310" max="2310" width="12.83203125" bestFit="1" customWidth="1"/>
    <col min="2311" max="2311" width="15.33203125" bestFit="1" customWidth="1"/>
    <col min="2312" max="2312" width="12.83203125" bestFit="1" customWidth="1"/>
    <col min="2313" max="2313" width="15.33203125" bestFit="1" customWidth="1"/>
    <col min="2314" max="2314" width="12.83203125" bestFit="1" customWidth="1"/>
    <col min="2315" max="2315" width="15.33203125" bestFit="1" customWidth="1"/>
    <col min="2316" max="2316" width="12.83203125" bestFit="1" customWidth="1"/>
    <col min="2317" max="2317" width="15.33203125" bestFit="1" customWidth="1"/>
    <col min="2318" max="2318" width="12.83203125" bestFit="1" customWidth="1"/>
    <col min="2319" max="2319" width="15.33203125" bestFit="1" customWidth="1"/>
    <col min="2320" max="2320" width="12.83203125" bestFit="1" customWidth="1"/>
    <col min="2321" max="2321" width="15.33203125" bestFit="1" customWidth="1"/>
    <col min="2322" max="2322" width="12.83203125" bestFit="1" customWidth="1"/>
    <col min="2323" max="2323" width="15.33203125" bestFit="1" customWidth="1"/>
    <col min="2324" max="2324" width="12.83203125" bestFit="1" customWidth="1"/>
    <col min="2325" max="2325" width="15.33203125" bestFit="1" customWidth="1"/>
    <col min="2326" max="2326" width="12.83203125" bestFit="1" customWidth="1"/>
    <col min="2327" max="2327" width="15.33203125" bestFit="1" customWidth="1"/>
    <col min="2328" max="2328" width="12.83203125" bestFit="1" customWidth="1"/>
    <col min="2329" max="2329" width="15.33203125" bestFit="1" customWidth="1"/>
    <col min="2330" max="2330" width="12.83203125" bestFit="1" customWidth="1"/>
    <col min="2331" max="2331" width="15.33203125" bestFit="1" customWidth="1"/>
    <col min="2332" max="2332" width="12.83203125" bestFit="1" customWidth="1"/>
    <col min="2333" max="2333" width="15.33203125" bestFit="1" customWidth="1"/>
    <col min="2334" max="2334" width="12.83203125" bestFit="1" customWidth="1"/>
    <col min="2335" max="2335" width="15.33203125" bestFit="1" customWidth="1"/>
    <col min="2336" max="2336" width="12.83203125" bestFit="1" customWidth="1"/>
    <col min="2337" max="2337" width="15.33203125" bestFit="1" customWidth="1"/>
    <col min="2338" max="2338" width="12.83203125" bestFit="1" customWidth="1"/>
    <col min="2339" max="2339" width="15.33203125" bestFit="1" customWidth="1"/>
    <col min="2340" max="2340" width="12.83203125" bestFit="1" customWidth="1"/>
    <col min="2341" max="2341" width="15.33203125" bestFit="1" customWidth="1"/>
    <col min="2342" max="2342" width="12.83203125" bestFit="1" customWidth="1"/>
    <col min="2343" max="2343" width="15.33203125" bestFit="1" customWidth="1"/>
    <col min="2344" max="2344" width="12.83203125" bestFit="1" customWidth="1"/>
    <col min="2345" max="2345" width="15.33203125" bestFit="1" customWidth="1"/>
    <col min="2346" max="2346" width="12.83203125" bestFit="1" customWidth="1"/>
    <col min="2347" max="2347" width="15.33203125" bestFit="1" customWidth="1"/>
    <col min="2348" max="2348" width="12.83203125" bestFit="1" customWidth="1"/>
    <col min="2349" max="2349" width="15.33203125" bestFit="1" customWidth="1"/>
    <col min="2350" max="2350" width="12.83203125" bestFit="1" customWidth="1"/>
    <col min="2351" max="2351" width="15.33203125" bestFit="1" customWidth="1"/>
    <col min="2352" max="2352" width="12.83203125" bestFit="1" customWidth="1"/>
    <col min="2353" max="2353" width="15.33203125" bestFit="1" customWidth="1"/>
    <col min="2354" max="2354" width="12.83203125" bestFit="1" customWidth="1"/>
    <col min="2355" max="2355" width="15.33203125" bestFit="1" customWidth="1"/>
    <col min="2356" max="2356" width="12.83203125" bestFit="1" customWidth="1"/>
    <col min="2357" max="2357" width="15.33203125" bestFit="1" customWidth="1"/>
    <col min="2358" max="2358" width="12.83203125" bestFit="1" customWidth="1"/>
    <col min="2359" max="2359" width="15.33203125" bestFit="1" customWidth="1"/>
    <col min="2360" max="2360" width="12.83203125" bestFit="1" customWidth="1"/>
    <col min="2361" max="2361" width="15.33203125" bestFit="1" customWidth="1"/>
    <col min="2362" max="2362" width="12.83203125" bestFit="1" customWidth="1"/>
    <col min="2363" max="2363" width="15.33203125" bestFit="1" customWidth="1"/>
    <col min="2364" max="2364" width="12.83203125" bestFit="1" customWidth="1"/>
    <col min="2365" max="2365" width="15.33203125" bestFit="1" customWidth="1"/>
    <col min="2366" max="2366" width="12.83203125" bestFit="1" customWidth="1"/>
    <col min="2367" max="2367" width="15.33203125" bestFit="1" customWidth="1"/>
    <col min="2368" max="2368" width="12.83203125" bestFit="1" customWidth="1"/>
    <col min="2369" max="2369" width="15.33203125" bestFit="1" customWidth="1"/>
    <col min="2370" max="2370" width="12.83203125" bestFit="1" customWidth="1"/>
    <col min="2371" max="2371" width="15.33203125" bestFit="1" customWidth="1"/>
    <col min="2372" max="2372" width="12.83203125" bestFit="1" customWidth="1"/>
    <col min="2373" max="2373" width="15.33203125" bestFit="1" customWidth="1"/>
    <col min="2374" max="2374" width="12.83203125" bestFit="1" customWidth="1"/>
    <col min="2375" max="2375" width="15.33203125" bestFit="1" customWidth="1"/>
    <col min="2376" max="2376" width="12.83203125" bestFit="1" customWidth="1"/>
    <col min="2377" max="2377" width="15.33203125" bestFit="1" customWidth="1"/>
    <col min="2378" max="2378" width="12.83203125" bestFit="1" customWidth="1"/>
    <col min="2379" max="2379" width="15.33203125" bestFit="1" customWidth="1"/>
    <col min="2380" max="2380" width="12.83203125" bestFit="1" customWidth="1"/>
    <col min="2381" max="2381" width="15.33203125" bestFit="1" customWidth="1"/>
    <col min="2382" max="2382" width="12.83203125" bestFit="1" customWidth="1"/>
    <col min="2383" max="2383" width="15.33203125" bestFit="1" customWidth="1"/>
    <col min="2384" max="2384" width="12.83203125" bestFit="1" customWidth="1"/>
    <col min="2385" max="2385" width="15.33203125" bestFit="1" customWidth="1"/>
    <col min="2386" max="2386" width="12.83203125" bestFit="1" customWidth="1"/>
    <col min="2387" max="2387" width="15.33203125" bestFit="1" customWidth="1"/>
    <col min="2388" max="2388" width="12.83203125" bestFit="1" customWidth="1"/>
    <col min="2389" max="2389" width="15.33203125" bestFit="1" customWidth="1"/>
    <col min="2390" max="2390" width="12.83203125" bestFit="1" customWidth="1"/>
    <col min="2391" max="2391" width="15.33203125" bestFit="1" customWidth="1"/>
    <col min="2392" max="2392" width="12.83203125" bestFit="1" customWidth="1"/>
    <col min="2393" max="2393" width="15.33203125" bestFit="1" customWidth="1"/>
    <col min="2394" max="2394" width="12.83203125" bestFit="1" customWidth="1"/>
    <col min="2395" max="2395" width="15.33203125" bestFit="1" customWidth="1"/>
    <col min="2396" max="2396" width="12.83203125" bestFit="1" customWidth="1"/>
    <col min="2397" max="2397" width="15.33203125" bestFit="1" customWidth="1"/>
    <col min="2398" max="2398" width="12.83203125" bestFit="1" customWidth="1"/>
    <col min="2399" max="2399" width="15.33203125" bestFit="1" customWidth="1"/>
    <col min="2400" max="2400" width="12.83203125" bestFit="1" customWidth="1"/>
    <col min="2401" max="2401" width="15.33203125" bestFit="1" customWidth="1"/>
    <col min="2402" max="2402" width="12.83203125" bestFit="1" customWidth="1"/>
    <col min="2403" max="2403" width="15.33203125" bestFit="1" customWidth="1"/>
    <col min="2404" max="2404" width="12.83203125" bestFit="1" customWidth="1"/>
    <col min="2405" max="2405" width="15.33203125" bestFit="1" customWidth="1"/>
    <col min="2406" max="2406" width="12.83203125" bestFit="1" customWidth="1"/>
    <col min="2407" max="2407" width="15.33203125" bestFit="1" customWidth="1"/>
    <col min="2408" max="2408" width="12.83203125" bestFit="1" customWidth="1"/>
    <col min="2409" max="2409" width="15.33203125" bestFit="1" customWidth="1"/>
    <col min="2410" max="2410" width="12.83203125" bestFit="1" customWidth="1"/>
    <col min="2411" max="2411" width="15.33203125" bestFit="1" customWidth="1"/>
    <col min="2412" max="2412" width="12.83203125" bestFit="1" customWidth="1"/>
    <col min="2413" max="2413" width="15.33203125" bestFit="1" customWidth="1"/>
    <col min="2414" max="2414" width="12.83203125" bestFit="1" customWidth="1"/>
    <col min="2415" max="2415" width="15.33203125" bestFit="1" customWidth="1"/>
    <col min="2416" max="2416" width="12.83203125" bestFit="1" customWidth="1"/>
    <col min="2417" max="2417" width="15.33203125" bestFit="1" customWidth="1"/>
    <col min="2418" max="2418" width="12.83203125" bestFit="1" customWidth="1"/>
    <col min="2419" max="2419" width="15.33203125" bestFit="1" customWidth="1"/>
    <col min="2420" max="2420" width="12.83203125" bestFit="1" customWidth="1"/>
    <col min="2421" max="2421" width="15.33203125" bestFit="1" customWidth="1"/>
    <col min="2422" max="2422" width="12.83203125" bestFit="1" customWidth="1"/>
    <col min="2423" max="2423" width="15.33203125" bestFit="1" customWidth="1"/>
    <col min="2424" max="2424" width="12.83203125" bestFit="1" customWidth="1"/>
    <col min="2425" max="2425" width="15.33203125" bestFit="1" customWidth="1"/>
    <col min="2426" max="2426" width="12.83203125" bestFit="1" customWidth="1"/>
    <col min="2427" max="2427" width="15.33203125" bestFit="1" customWidth="1"/>
    <col min="2428" max="2428" width="12.83203125" bestFit="1" customWidth="1"/>
    <col min="2429" max="2429" width="15.33203125" bestFit="1" customWidth="1"/>
    <col min="2430" max="2430" width="12.83203125" bestFit="1" customWidth="1"/>
    <col min="2431" max="2431" width="15.33203125" bestFit="1" customWidth="1"/>
    <col min="2432" max="2432" width="12.83203125" bestFit="1" customWidth="1"/>
    <col min="2433" max="2433" width="15.33203125" bestFit="1" customWidth="1"/>
    <col min="2434" max="2434" width="12.83203125" bestFit="1" customWidth="1"/>
    <col min="2435" max="2435" width="15.33203125" bestFit="1" customWidth="1"/>
    <col min="2436" max="2436" width="12.83203125" bestFit="1" customWidth="1"/>
    <col min="2437" max="2437" width="15.33203125" bestFit="1" customWidth="1"/>
    <col min="2438" max="2438" width="12.83203125" bestFit="1" customWidth="1"/>
    <col min="2439" max="2439" width="15.33203125" bestFit="1" customWidth="1"/>
    <col min="2440" max="2440" width="12.83203125" bestFit="1" customWidth="1"/>
    <col min="2441" max="2441" width="15.33203125" bestFit="1" customWidth="1"/>
    <col min="2442" max="2442" width="12.83203125" bestFit="1" customWidth="1"/>
    <col min="2443" max="2443" width="15.33203125" bestFit="1" customWidth="1"/>
    <col min="2444" max="2444" width="12.83203125" bestFit="1" customWidth="1"/>
    <col min="2445" max="2445" width="15.33203125" bestFit="1" customWidth="1"/>
    <col min="2446" max="2446" width="12.83203125" bestFit="1" customWidth="1"/>
    <col min="2447" max="2447" width="15.33203125" bestFit="1" customWidth="1"/>
    <col min="2448" max="2448" width="12.83203125" bestFit="1" customWidth="1"/>
    <col min="2449" max="2449" width="15.33203125" bestFit="1" customWidth="1"/>
    <col min="2450" max="2450" width="12.83203125" bestFit="1" customWidth="1"/>
    <col min="2451" max="2451" width="15.33203125" bestFit="1" customWidth="1"/>
    <col min="2452" max="2452" width="12.83203125" bestFit="1" customWidth="1"/>
    <col min="2453" max="2453" width="15.33203125" bestFit="1" customWidth="1"/>
    <col min="2454" max="2454" width="12.83203125" bestFit="1" customWidth="1"/>
    <col min="2455" max="2455" width="15.33203125" bestFit="1" customWidth="1"/>
    <col min="2456" max="2456" width="12.83203125" bestFit="1" customWidth="1"/>
    <col min="2457" max="2457" width="15.33203125" bestFit="1" customWidth="1"/>
    <col min="2458" max="2458" width="12.83203125" bestFit="1" customWidth="1"/>
    <col min="2459" max="2459" width="15.33203125" bestFit="1" customWidth="1"/>
    <col min="2460" max="2460" width="12.83203125" bestFit="1" customWidth="1"/>
    <col min="2461" max="2461" width="15.33203125" bestFit="1" customWidth="1"/>
    <col min="2462" max="2462" width="12.83203125" bestFit="1" customWidth="1"/>
    <col min="2463" max="2463" width="15.33203125" bestFit="1" customWidth="1"/>
    <col min="2464" max="2464" width="12.83203125" bestFit="1" customWidth="1"/>
    <col min="2465" max="2465" width="15.33203125" bestFit="1" customWidth="1"/>
    <col min="2466" max="2466" width="12.83203125" bestFit="1" customWidth="1"/>
    <col min="2467" max="2467" width="15.33203125" bestFit="1" customWidth="1"/>
    <col min="2468" max="2468" width="12.83203125" bestFit="1" customWidth="1"/>
    <col min="2469" max="2469" width="15.33203125" bestFit="1" customWidth="1"/>
    <col min="2470" max="2470" width="12.83203125" bestFit="1" customWidth="1"/>
    <col min="2471" max="2471" width="15.33203125" bestFit="1" customWidth="1"/>
    <col min="2472" max="2472" width="12.83203125" bestFit="1" customWidth="1"/>
    <col min="2473" max="2473" width="15.33203125" bestFit="1" customWidth="1"/>
    <col min="2474" max="2474" width="12.83203125" bestFit="1" customWidth="1"/>
    <col min="2475" max="2475" width="15.33203125" bestFit="1" customWidth="1"/>
    <col min="2476" max="2476" width="12.83203125" bestFit="1" customWidth="1"/>
    <col min="2477" max="2477" width="15.33203125" bestFit="1" customWidth="1"/>
    <col min="2478" max="2478" width="12.83203125" bestFit="1" customWidth="1"/>
    <col min="2479" max="2479" width="15.33203125" bestFit="1" customWidth="1"/>
    <col min="2480" max="2480" width="12.83203125" bestFit="1" customWidth="1"/>
    <col min="2481" max="2481" width="15.33203125" bestFit="1" customWidth="1"/>
    <col min="2482" max="2482" width="12.83203125" bestFit="1" customWidth="1"/>
    <col min="2483" max="2483" width="15.33203125" bestFit="1" customWidth="1"/>
    <col min="2484" max="2484" width="12.83203125" bestFit="1" customWidth="1"/>
    <col min="2485" max="2485" width="15.33203125" bestFit="1" customWidth="1"/>
    <col min="2486" max="2486" width="12.83203125" bestFit="1" customWidth="1"/>
    <col min="2487" max="2487" width="15.33203125" bestFit="1" customWidth="1"/>
    <col min="2488" max="2488" width="12.83203125" bestFit="1" customWidth="1"/>
    <col min="2489" max="2489" width="15.33203125" bestFit="1" customWidth="1"/>
    <col min="2490" max="2490" width="12.83203125" bestFit="1" customWidth="1"/>
    <col min="2491" max="2491" width="15.33203125" bestFit="1" customWidth="1"/>
    <col min="2492" max="2492" width="12.83203125" bestFit="1" customWidth="1"/>
    <col min="2493" max="2493" width="15.33203125" bestFit="1" customWidth="1"/>
    <col min="2494" max="2494" width="12.83203125" bestFit="1" customWidth="1"/>
    <col min="2495" max="2495" width="15.33203125" bestFit="1" customWidth="1"/>
    <col min="2496" max="2496" width="12.83203125" bestFit="1" customWidth="1"/>
    <col min="2497" max="2497" width="15.33203125" bestFit="1" customWidth="1"/>
    <col min="2498" max="2498" width="12.83203125" bestFit="1" customWidth="1"/>
    <col min="2499" max="2499" width="15.33203125" bestFit="1" customWidth="1"/>
    <col min="2500" max="2500" width="12.83203125" bestFit="1" customWidth="1"/>
    <col min="2501" max="2501" width="15.33203125" bestFit="1" customWidth="1"/>
    <col min="2502" max="2502" width="12.83203125" bestFit="1" customWidth="1"/>
    <col min="2503" max="2503" width="15.33203125" bestFit="1" customWidth="1"/>
    <col min="2504" max="2504" width="12.83203125" bestFit="1" customWidth="1"/>
    <col min="2505" max="2505" width="15.33203125" bestFit="1" customWidth="1"/>
    <col min="2506" max="2506" width="12.83203125" bestFit="1" customWidth="1"/>
    <col min="2507" max="2507" width="15.33203125" bestFit="1" customWidth="1"/>
    <col min="2508" max="2508" width="12.83203125" bestFit="1" customWidth="1"/>
    <col min="2509" max="2509" width="15.33203125" bestFit="1" customWidth="1"/>
    <col min="2510" max="2510" width="12.83203125" bestFit="1" customWidth="1"/>
    <col min="2511" max="2511" width="15.33203125" bestFit="1" customWidth="1"/>
    <col min="2512" max="2512" width="12.83203125" bestFit="1" customWidth="1"/>
    <col min="2513" max="2513" width="15.33203125" bestFit="1" customWidth="1"/>
    <col min="2514" max="2514" width="12.83203125" bestFit="1" customWidth="1"/>
    <col min="2515" max="2515" width="15.33203125" bestFit="1" customWidth="1"/>
    <col min="2516" max="2516" width="12.83203125" bestFit="1" customWidth="1"/>
    <col min="2517" max="2517" width="15.33203125" bestFit="1" customWidth="1"/>
    <col min="2518" max="2518" width="12.83203125" bestFit="1" customWidth="1"/>
    <col min="2519" max="2519" width="15.33203125" bestFit="1" customWidth="1"/>
    <col min="2520" max="2520" width="12.83203125" bestFit="1" customWidth="1"/>
    <col min="2521" max="2521" width="15.33203125" bestFit="1" customWidth="1"/>
    <col min="2522" max="2522" width="12.83203125" bestFit="1" customWidth="1"/>
    <col min="2523" max="2523" width="15.33203125" bestFit="1" customWidth="1"/>
    <col min="2524" max="2524" width="12.83203125" bestFit="1" customWidth="1"/>
    <col min="2525" max="2525" width="15.33203125" bestFit="1" customWidth="1"/>
    <col min="2526" max="2526" width="12.83203125" bestFit="1" customWidth="1"/>
    <col min="2527" max="2527" width="15.33203125" bestFit="1" customWidth="1"/>
    <col min="2528" max="2528" width="12.83203125" bestFit="1" customWidth="1"/>
    <col min="2529" max="2529" width="15.33203125" bestFit="1" customWidth="1"/>
    <col min="2530" max="2530" width="12.83203125" bestFit="1" customWidth="1"/>
    <col min="2531" max="2531" width="15.33203125" bestFit="1" customWidth="1"/>
    <col min="2532" max="2532" width="12.83203125" bestFit="1" customWidth="1"/>
    <col min="2533" max="2533" width="15.33203125" bestFit="1" customWidth="1"/>
    <col min="2534" max="2534" width="12.83203125" bestFit="1" customWidth="1"/>
    <col min="2535" max="2535" width="15.33203125" bestFit="1" customWidth="1"/>
    <col min="2536" max="2536" width="12.83203125" bestFit="1" customWidth="1"/>
    <col min="2537" max="2537" width="15.33203125" bestFit="1" customWidth="1"/>
    <col min="2538" max="2538" width="12.83203125" bestFit="1" customWidth="1"/>
    <col min="2539" max="2539" width="15.33203125" bestFit="1" customWidth="1"/>
    <col min="2540" max="2540" width="12.83203125" bestFit="1" customWidth="1"/>
    <col min="2541" max="2541" width="15.33203125" bestFit="1" customWidth="1"/>
    <col min="2542" max="2542" width="12.83203125" bestFit="1" customWidth="1"/>
    <col min="2543" max="2543" width="15.33203125" bestFit="1" customWidth="1"/>
    <col min="2544" max="2544" width="12.83203125" bestFit="1" customWidth="1"/>
    <col min="2545" max="2545" width="15.33203125" bestFit="1" customWidth="1"/>
    <col min="2546" max="2546" width="12.83203125" bestFit="1" customWidth="1"/>
    <col min="2547" max="2547" width="15.33203125" bestFit="1" customWidth="1"/>
    <col min="2548" max="2548" width="12.83203125" bestFit="1" customWidth="1"/>
    <col min="2549" max="2549" width="15.33203125" bestFit="1" customWidth="1"/>
    <col min="2550" max="2550" width="12.83203125" bestFit="1" customWidth="1"/>
    <col min="2551" max="2551" width="15.33203125" bestFit="1" customWidth="1"/>
    <col min="2552" max="2552" width="12.83203125" bestFit="1" customWidth="1"/>
    <col min="2553" max="2553" width="15.33203125" bestFit="1" customWidth="1"/>
    <col min="2554" max="2554" width="12.83203125" bestFit="1" customWidth="1"/>
    <col min="2555" max="2555" width="15.33203125" bestFit="1" customWidth="1"/>
    <col min="2556" max="2556" width="12.83203125" bestFit="1" customWidth="1"/>
    <col min="2557" max="2557" width="15.33203125" bestFit="1" customWidth="1"/>
    <col min="2558" max="2558" width="12.83203125" bestFit="1" customWidth="1"/>
    <col min="2559" max="2559" width="15.33203125" bestFit="1" customWidth="1"/>
    <col min="2560" max="2560" width="12.83203125" bestFit="1" customWidth="1"/>
    <col min="2561" max="2561" width="15.33203125" bestFit="1" customWidth="1"/>
    <col min="2562" max="2562" width="12.83203125" bestFit="1" customWidth="1"/>
    <col min="2563" max="2563" width="15.33203125" bestFit="1" customWidth="1"/>
    <col min="2564" max="2564" width="12.83203125" bestFit="1" customWidth="1"/>
    <col min="2565" max="2565" width="15.33203125" bestFit="1" customWidth="1"/>
    <col min="2566" max="2566" width="12.83203125" bestFit="1" customWidth="1"/>
    <col min="2567" max="2567" width="15.33203125" bestFit="1" customWidth="1"/>
    <col min="2568" max="2568" width="12.83203125" bestFit="1" customWidth="1"/>
    <col min="2569" max="2569" width="15.33203125" bestFit="1" customWidth="1"/>
    <col min="2570" max="2570" width="12.83203125" bestFit="1" customWidth="1"/>
    <col min="2571" max="2571" width="15.33203125" bestFit="1" customWidth="1"/>
    <col min="2572" max="2572" width="12.83203125" bestFit="1" customWidth="1"/>
    <col min="2573" max="2573" width="15.33203125" bestFit="1" customWidth="1"/>
    <col min="2574" max="2574" width="12.83203125" bestFit="1" customWidth="1"/>
    <col min="2575" max="2575" width="15.33203125" bestFit="1" customWidth="1"/>
    <col min="2576" max="2576" width="12.83203125" bestFit="1" customWidth="1"/>
    <col min="2577" max="2577" width="15.33203125" bestFit="1" customWidth="1"/>
    <col min="2578" max="2578" width="12.83203125" bestFit="1" customWidth="1"/>
    <col min="2579" max="2579" width="15.33203125" bestFit="1" customWidth="1"/>
    <col min="2580" max="2580" width="12.83203125" bestFit="1" customWidth="1"/>
    <col min="2581" max="2581" width="15.33203125" bestFit="1" customWidth="1"/>
    <col min="2582" max="2582" width="12.83203125" bestFit="1" customWidth="1"/>
    <col min="2583" max="2583" width="15.33203125" bestFit="1" customWidth="1"/>
    <col min="2584" max="2584" width="12.83203125" bestFit="1" customWidth="1"/>
    <col min="2585" max="2585" width="15.33203125" bestFit="1" customWidth="1"/>
    <col min="2586" max="2586" width="12.83203125" bestFit="1" customWidth="1"/>
    <col min="2587" max="2587" width="15.33203125" bestFit="1" customWidth="1"/>
    <col min="2588" max="2588" width="12.83203125" bestFit="1" customWidth="1"/>
    <col min="2589" max="2589" width="15.33203125" bestFit="1" customWidth="1"/>
    <col min="2590" max="2590" width="12.83203125" bestFit="1" customWidth="1"/>
    <col min="2591" max="2591" width="15.33203125" bestFit="1" customWidth="1"/>
    <col min="2592" max="2592" width="12.83203125" bestFit="1" customWidth="1"/>
    <col min="2593" max="2593" width="15.33203125" bestFit="1" customWidth="1"/>
    <col min="2594" max="2594" width="12.83203125" bestFit="1" customWidth="1"/>
    <col min="2595" max="2595" width="15.33203125" bestFit="1" customWidth="1"/>
    <col min="2596" max="2596" width="12.83203125" bestFit="1" customWidth="1"/>
    <col min="2597" max="2597" width="15.33203125" bestFit="1" customWidth="1"/>
    <col min="2598" max="2598" width="12.83203125" bestFit="1" customWidth="1"/>
    <col min="2599" max="2599" width="15.33203125" bestFit="1" customWidth="1"/>
    <col min="2600" max="2600" width="12.83203125" bestFit="1" customWidth="1"/>
    <col min="2601" max="2601" width="15.33203125" bestFit="1" customWidth="1"/>
    <col min="2602" max="2602" width="12.83203125" bestFit="1" customWidth="1"/>
    <col min="2603" max="2603" width="15.33203125" bestFit="1" customWidth="1"/>
    <col min="2604" max="2604" width="12.83203125" bestFit="1" customWidth="1"/>
    <col min="2605" max="2605" width="15.33203125" bestFit="1" customWidth="1"/>
    <col min="2606" max="2606" width="12.83203125" bestFit="1" customWidth="1"/>
    <col min="2607" max="2607" width="15.33203125" bestFit="1" customWidth="1"/>
    <col min="2608" max="2608" width="12.83203125" bestFit="1" customWidth="1"/>
    <col min="2609" max="2609" width="15.33203125" bestFit="1" customWidth="1"/>
    <col min="2610" max="2610" width="12.83203125" bestFit="1" customWidth="1"/>
    <col min="2611" max="2611" width="15.33203125" bestFit="1" customWidth="1"/>
    <col min="2612" max="2612" width="12.83203125" bestFit="1" customWidth="1"/>
    <col min="2613" max="2613" width="15.33203125" bestFit="1" customWidth="1"/>
    <col min="2614" max="2614" width="12.83203125" bestFit="1" customWidth="1"/>
    <col min="2615" max="2615" width="15.33203125" bestFit="1" customWidth="1"/>
    <col min="2616" max="2616" width="12.83203125" bestFit="1" customWidth="1"/>
    <col min="2617" max="2617" width="15.33203125" bestFit="1" customWidth="1"/>
    <col min="2618" max="2618" width="12.83203125" bestFit="1" customWidth="1"/>
    <col min="2619" max="2619" width="15.33203125" bestFit="1" customWidth="1"/>
    <col min="2620" max="2620" width="12.83203125" bestFit="1" customWidth="1"/>
    <col min="2621" max="2621" width="15.33203125" bestFit="1" customWidth="1"/>
    <col min="2622" max="2622" width="12.83203125" bestFit="1" customWidth="1"/>
    <col min="2623" max="2623" width="15.33203125" bestFit="1" customWidth="1"/>
    <col min="2624" max="2624" width="12.83203125" bestFit="1" customWidth="1"/>
    <col min="2625" max="2625" width="15.33203125" bestFit="1" customWidth="1"/>
    <col min="2626" max="2626" width="12.83203125" bestFit="1" customWidth="1"/>
    <col min="2627" max="2627" width="15.33203125" bestFit="1" customWidth="1"/>
    <col min="2628" max="2628" width="12.83203125" bestFit="1" customWidth="1"/>
    <col min="2629" max="2629" width="15.33203125" bestFit="1" customWidth="1"/>
    <col min="2630" max="2630" width="12.83203125" bestFit="1" customWidth="1"/>
    <col min="2631" max="2631" width="15.33203125" bestFit="1" customWidth="1"/>
    <col min="2632" max="2632" width="12.83203125" bestFit="1" customWidth="1"/>
    <col min="2633" max="2633" width="15.33203125" bestFit="1" customWidth="1"/>
    <col min="2634" max="2634" width="12.83203125" bestFit="1" customWidth="1"/>
    <col min="2635" max="2635" width="15.33203125" bestFit="1" customWidth="1"/>
    <col min="2636" max="2636" width="12.83203125" bestFit="1" customWidth="1"/>
    <col min="2637" max="2637" width="15.33203125" bestFit="1" customWidth="1"/>
    <col min="2638" max="2638" width="12.83203125" bestFit="1" customWidth="1"/>
    <col min="2639" max="2639" width="15.33203125" bestFit="1" customWidth="1"/>
    <col min="2640" max="2640" width="12.83203125" bestFit="1" customWidth="1"/>
    <col min="2641" max="2641" width="15.33203125" bestFit="1" customWidth="1"/>
    <col min="2642" max="2642" width="12.83203125" bestFit="1" customWidth="1"/>
    <col min="2643" max="2643" width="15.33203125" bestFit="1" customWidth="1"/>
    <col min="2644" max="2644" width="12.83203125" bestFit="1" customWidth="1"/>
    <col min="2645" max="2645" width="15.33203125" bestFit="1" customWidth="1"/>
    <col min="2646" max="2646" width="12.83203125" bestFit="1" customWidth="1"/>
    <col min="2647" max="2647" width="15.33203125" bestFit="1" customWidth="1"/>
    <col min="2648" max="2648" width="12.83203125" bestFit="1" customWidth="1"/>
    <col min="2649" max="2649" width="15.33203125" bestFit="1" customWidth="1"/>
    <col min="2650" max="2650" width="12.83203125" bestFit="1" customWidth="1"/>
    <col min="2651" max="2651" width="15.33203125" bestFit="1" customWidth="1"/>
    <col min="2652" max="2652" width="12.83203125" bestFit="1" customWidth="1"/>
    <col min="2653" max="2653" width="15.33203125" bestFit="1" customWidth="1"/>
    <col min="2654" max="2654" width="12.83203125" bestFit="1" customWidth="1"/>
    <col min="2655" max="2655" width="15.33203125" bestFit="1" customWidth="1"/>
    <col min="2656" max="2656" width="12.83203125" bestFit="1" customWidth="1"/>
    <col min="2657" max="2657" width="15.33203125" bestFit="1" customWidth="1"/>
    <col min="2658" max="2658" width="12.83203125" bestFit="1" customWidth="1"/>
    <col min="2659" max="2659" width="15.33203125" bestFit="1" customWidth="1"/>
    <col min="2660" max="2660" width="12.83203125" bestFit="1" customWidth="1"/>
    <col min="2661" max="2661" width="15.33203125" bestFit="1" customWidth="1"/>
    <col min="2662" max="2662" width="12.83203125" bestFit="1" customWidth="1"/>
    <col min="2663" max="2663" width="15.33203125" bestFit="1" customWidth="1"/>
    <col min="2664" max="2664" width="12.83203125" bestFit="1" customWidth="1"/>
    <col min="2665" max="2665" width="15.33203125" bestFit="1" customWidth="1"/>
    <col min="2666" max="2666" width="12.83203125" bestFit="1" customWidth="1"/>
    <col min="2667" max="2667" width="15.33203125" bestFit="1" customWidth="1"/>
    <col min="2668" max="2668" width="12.83203125" bestFit="1" customWidth="1"/>
    <col min="2669" max="2669" width="15.33203125" bestFit="1" customWidth="1"/>
    <col min="2670" max="2670" width="12.83203125" bestFit="1" customWidth="1"/>
    <col min="2671" max="2671" width="15.33203125" bestFit="1" customWidth="1"/>
    <col min="2672" max="2672" width="12.83203125" bestFit="1" customWidth="1"/>
    <col min="2673" max="2673" width="15.33203125" bestFit="1" customWidth="1"/>
    <col min="2674" max="2674" width="12.83203125" bestFit="1" customWidth="1"/>
    <col min="2675" max="2675" width="15.33203125" bestFit="1" customWidth="1"/>
    <col min="2676" max="2676" width="12.83203125" bestFit="1" customWidth="1"/>
    <col min="2677" max="2677" width="15.33203125" bestFit="1" customWidth="1"/>
    <col min="2678" max="2678" width="12.83203125" bestFit="1" customWidth="1"/>
    <col min="2679" max="2679" width="15.33203125" bestFit="1" customWidth="1"/>
    <col min="2680" max="2680" width="12.83203125" bestFit="1" customWidth="1"/>
    <col min="2681" max="2681" width="15.33203125" bestFit="1" customWidth="1"/>
    <col min="2682" max="2682" width="12.83203125" bestFit="1" customWidth="1"/>
    <col min="2683" max="2683" width="15.33203125" bestFit="1" customWidth="1"/>
    <col min="2684" max="2684" width="12.83203125" bestFit="1" customWidth="1"/>
    <col min="2685" max="2685" width="15.33203125" bestFit="1" customWidth="1"/>
    <col min="2686" max="2686" width="12.83203125" bestFit="1" customWidth="1"/>
    <col min="2687" max="2687" width="15.33203125" bestFit="1" customWidth="1"/>
    <col min="2688" max="2688" width="12.83203125" bestFit="1" customWidth="1"/>
    <col min="2689" max="2689" width="15.33203125" bestFit="1" customWidth="1"/>
    <col min="2690" max="2690" width="12.83203125" bestFit="1" customWidth="1"/>
    <col min="2691" max="2691" width="15.33203125" bestFit="1" customWidth="1"/>
    <col min="2692" max="2692" width="12.83203125" bestFit="1" customWidth="1"/>
    <col min="2693" max="2693" width="15.33203125" bestFit="1" customWidth="1"/>
    <col min="2694" max="2694" width="12.83203125" bestFit="1" customWidth="1"/>
    <col min="2695" max="2695" width="15.33203125" bestFit="1" customWidth="1"/>
    <col min="2696" max="2696" width="12.83203125" bestFit="1" customWidth="1"/>
    <col min="2697" max="2697" width="15.33203125" bestFit="1" customWidth="1"/>
    <col min="2698" max="2698" width="12.83203125" bestFit="1" customWidth="1"/>
    <col min="2699" max="2699" width="15.33203125" bestFit="1" customWidth="1"/>
    <col min="2700" max="2700" width="12.83203125" bestFit="1" customWidth="1"/>
    <col min="2701" max="2701" width="15.33203125" bestFit="1" customWidth="1"/>
    <col min="2702" max="2702" width="12.83203125" bestFit="1" customWidth="1"/>
    <col min="2703" max="2703" width="15.33203125" bestFit="1" customWidth="1"/>
    <col min="2704" max="2704" width="12.83203125" bestFit="1" customWidth="1"/>
    <col min="2705" max="2705" width="15.33203125" bestFit="1" customWidth="1"/>
    <col min="2706" max="2706" width="12.83203125" bestFit="1" customWidth="1"/>
    <col min="2707" max="2707" width="15.33203125" bestFit="1" customWidth="1"/>
    <col min="2708" max="2708" width="12.83203125" bestFit="1" customWidth="1"/>
    <col min="2709" max="2709" width="15.33203125" bestFit="1" customWidth="1"/>
    <col min="2710" max="2710" width="12.83203125" bestFit="1" customWidth="1"/>
    <col min="2711" max="2711" width="15.33203125" bestFit="1" customWidth="1"/>
    <col min="2712" max="2712" width="12.83203125" bestFit="1" customWidth="1"/>
    <col min="2713" max="2713" width="15.33203125" bestFit="1" customWidth="1"/>
    <col min="2714" max="2714" width="12.83203125" bestFit="1" customWidth="1"/>
    <col min="2715" max="2715" width="15.33203125" bestFit="1" customWidth="1"/>
    <col min="2716" max="2716" width="12.83203125" bestFit="1" customWidth="1"/>
    <col min="2717" max="2717" width="15.33203125" bestFit="1" customWidth="1"/>
    <col min="2718" max="2718" width="12.83203125" bestFit="1" customWidth="1"/>
    <col min="2719" max="2719" width="15.33203125" bestFit="1" customWidth="1"/>
    <col min="2720" max="2720" width="12.83203125" bestFit="1" customWidth="1"/>
    <col min="2721" max="2721" width="15.33203125" bestFit="1" customWidth="1"/>
    <col min="2722" max="2722" width="12.83203125" bestFit="1" customWidth="1"/>
    <col min="2723" max="2723" width="15.33203125" bestFit="1" customWidth="1"/>
    <col min="2724" max="2724" width="12.83203125" bestFit="1" customWidth="1"/>
    <col min="2725" max="2725" width="15.33203125" bestFit="1" customWidth="1"/>
    <col min="2726" max="2726" width="12.83203125" bestFit="1" customWidth="1"/>
    <col min="2727" max="2727" width="15.33203125" bestFit="1" customWidth="1"/>
    <col min="2728" max="2728" width="12.83203125" bestFit="1" customWidth="1"/>
    <col min="2729" max="2729" width="15.33203125" bestFit="1" customWidth="1"/>
    <col min="2730" max="2730" width="12.83203125" bestFit="1" customWidth="1"/>
    <col min="2731" max="2731" width="15.33203125" bestFit="1" customWidth="1"/>
    <col min="2732" max="2732" width="12.83203125" bestFit="1" customWidth="1"/>
    <col min="2733" max="2733" width="15.33203125" bestFit="1" customWidth="1"/>
    <col min="2734" max="2734" width="12.83203125" bestFit="1" customWidth="1"/>
    <col min="2735" max="2735" width="15.33203125" bestFit="1" customWidth="1"/>
    <col min="2736" max="2736" width="12.83203125" bestFit="1" customWidth="1"/>
    <col min="2737" max="2737" width="15.33203125" bestFit="1" customWidth="1"/>
    <col min="2738" max="2738" width="12.83203125" bestFit="1" customWidth="1"/>
    <col min="2739" max="2739" width="15.33203125" bestFit="1" customWidth="1"/>
    <col min="2740" max="2740" width="12.83203125" bestFit="1" customWidth="1"/>
    <col min="2741" max="2741" width="15.33203125" bestFit="1" customWidth="1"/>
    <col min="2742" max="2742" width="12.83203125" bestFit="1" customWidth="1"/>
    <col min="2743" max="2743" width="15.33203125" bestFit="1" customWidth="1"/>
    <col min="2744" max="2744" width="12.83203125" bestFit="1" customWidth="1"/>
    <col min="2745" max="2745" width="15.33203125" bestFit="1" customWidth="1"/>
    <col min="2746" max="2746" width="12.83203125" bestFit="1" customWidth="1"/>
    <col min="2747" max="2747" width="15.33203125" bestFit="1" customWidth="1"/>
    <col min="2748" max="2748" width="12.83203125" bestFit="1" customWidth="1"/>
    <col min="2749" max="2749" width="15.33203125" bestFit="1" customWidth="1"/>
    <col min="2750" max="2750" width="12.83203125" bestFit="1" customWidth="1"/>
    <col min="2751" max="2751" width="15.33203125" bestFit="1" customWidth="1"/>
    <col min="2752" max="2752" width="12.83203125" bestFit="1" customWidth="1"/>
    <col min="2753" max="2753" width="15.33203125" bestFit="1" customWidth="1"/>
    <col min="2754" max="2754" width="12.83203125" bestFit="1" customWidth="1"/>
    <col min="2755" max="2755" width="15.33203125" bestFit="1" customWidth="1"/>
    <col min="2756" max="2756" width="12.83203125" bestFit="1" customWidth="1"/>
    <col min="2757" max="2757" width="15.33203125" bestFit="1" customWidth="1"/>
    <col min="2758" max="2758" width="12.83203125" bestFit="1" customWidth="1"/>
    <col min="2759" max="2759" width="15.33203125" bestFit="1" customWidth="1"/>
    <col min="2760" max="2760" width="12.83203125" bestFit="1" customWidth="1"/>
    <col min="2761" max="2761" width="15.33203125" bestFit="1" customWidth="1"/>
    <col min="2762" max="2762" width="12.83203125" bestFit="1" customWidth="1"/>
    <col min="2763" max="2763" width="15.33203125" bestFit="1" customWidth="1"/>
    <col min="2764" max="2764" width="12.83203125" bestFit="1" customWidth="1"/>
    <col min="2765" max="2765" width="15.33203125" bestFit="1" customWidth="1"/>
    <col min="2766" max="2766" width="12.83203125" bestFit="1" customWidth="1"/>
    <col min="2767" max="2767" width="15.33203125" bestFit="1" customWidth="1"/>
    <col min="2768" max="2768" width="12.83203125" bestFit="1" customWidth="1"/>
    <col min="2769" max="2769" width="15.33203125" bestFit="1" customWidth="1"/>
    <col min="2770" max="2770" width="12.83203125" bestFit="1" customWidth="1"/>
    <col min="2771" max="2771" width="15.33203125" bestFit="1" customWidth="1"/>
    <col min="2772" max="2772" width="12.83203125" bestFit="1" customWidth="1"/>
    <col min="2773" max="2773" width="15.33203125" bestFit="1" customWidth="1"/>
    <col min="2774" max="2774" width="12.83203125" bestFit="1" customWidth="1"/>
    <col min="2775" max="2775" width="15.33203125" bestFit="1" customWidth="1"/>
    <col min="2776" max="2776" width="12.83203125" bestFit="1" customWidth="1"/>
    <col min="2777" max="2777" width="15.33203125" bestFit="1" customWidth="1"/>
    <col min="2778" max="2778" width="12.83203125" bestFit="1" customWidth="1"/>
    <col min="2779" max="2779" width="15.33203125" bestFit="1" customWidth="1"/>
    <col min="2780" max="2780" width="12.83203125" bestFit="1" customWidth="1"/>
    <col min="2781" max="2781" width="15.33203125" bestFit="1" customWidth="1"/>
    <col min="2782" max="2782" width="12.83203125" bestFit="1" customWidth="1"/>
    <col min="2783" max="2783" width="15.33203125" bestFit="1" customWidth="1"/>
    <col min="2784" max="2784" width="12.83203125" bestFit="1" customWidth="1"/>
    <col min="2785" max="2785" width="15.33203125" bestFit="1" customWidth="1"/>
    <col min="2786" max="2786" width="12.83203125" bestFit="1" customWidth="1"/>
    <col min="2787" max="2787" width="15.33203125" bestFit="1" customWidth="1"/>
    <col min="2788" max="2788" width="12.83203125" bestFit="1" customWidth="1"/>
    <col min="2789" max="2789" width="15.33203125" bestFit="1" customWidth="1"/>
    <col min="2790" max="2790" width="12.83203125" bestFit="1" customWidth="1"/>
    <col min="2791" max="2791" width="15.33203125" bestFit="1" customWidth="1"/>
    <col min="2792" max="2792" width="12.83203125" bestFit="1" customWidth="1"/>
    <col min="2793" max="2793" width="15.33203125" bestFit="1" customWidth="1"/>
    <col min="2794" max="2794" width="12.83203125" bestFit="1" customWidth="1"/>
    <col min="2795" max="2795" width="15.33203125" bestFit="1" customWidth="1"/>
    <col min="2796" max="2796" width="12.83203125" bestFit="1" customWidth="1"/>
    <col min="2797" max="2797" width="15.33203125" bestFit="1" customWidth="1"/>
    <col min="2798" max="2798" width="12.83203125" bestFit="1" customWidth="1"/>
    <col min="2799" max="2799" width="15.33203125" bestFit="1" customWidth="1"/>
    <col min="2800" max="2800" width="12.83203125" bestFit="1" customWidth="1"/>
    <col min="2801" max="2801" width="15.33203125" bestFit="1" customWidth="1"/>
    <col min="2802" max="2802" width="12.83203125" bestFit="1" customWidth="1"/>
    <col min="2803" max="2803" width="15.33203125" bestFit="1" customWidth="1"/>
    <col min="2804" max="2804" width="12.83203125" bestFit="1" customWidth="1"/>
    <col min="2805" max="2805" width="15.33203125" bestFit="1" customWidth="1"/>
    <col min="2806" max="2806" width="12.83203125" bestFit="1" customWidth="1"/>
    <col min="2807" max="2807" width="15.33203125" bestFit="1" customWidth="1"/>
    <col min="2808" max="2808" width="12.83203125" bestFit="1" customWidth="1"/>
    <col min="2809" max="2809" width="15.33203125" bestFit="1" customWidth="1"/>
    <col min="2810" max="2810" width="12.83203125" bestFit="1" customWidth="1"/>
    <col min="2811" max="2811" width="15.33203125" bestFit="1" customWidth="1"/>
    <col min="2812" max="2812" width="12.83203125" bestFit="1" customWidth="1"/>
    <col min="2813" max="2813" width="15.33203125" bestFit="1" customWidth="1"/>
    <col min="2814" max="2814" width="12.83203125" bestFit="1" customWidth="1"/>
    <col min="2815" max="2815" width="15.33203125" bestFit="1" customWidth="1"/>
    <col min="2816" max="2816" width="12.83203125" bestFit="1" customWidth="1"/>
    <col min="2817" max="2817" width="15.33203125" bestFit="1" customWidth="1"/>
    <col min="2818" max="2818" width="12.83203125" bestFit="1" customWidth="1"/>
    <col min="2819" max="2819" width="15.33203125" bestFit="1" customWidth="1"/>
    <col min="2820" max="2820" width="12.83203125" bestFit="1" customWidth="1"/>
    <col min="2821" max="2821" width="15.33203125" bestFit="1" customWidth="1"/>
    <col min="2822" max="2822" width="12.83203125" bestFit="1" customWidth="1"/>
    <col min="2823" max="2823" width="15.33203125" bestFit="1" customWidth="1"/>
    <col min="2824" max="2824" width="12.83203125" bestFit="1" customWidth="1"/>
    <col min="2825" max="2825" width="15.33203125" bestFit="1" customWidth="1"/>
    <col min="2826" max="2826" width="12.83203125" bestFit="1" customWidth="1"/>
    <col min="2827" max="2827" width="15.33203125" bestFit="1" customWidth="1"/>
    <col min="2828" max="2828" width="12.83203125" bestFit="1" customWidth="1"/>
    <col min="2829" max="2829" width="15.33203125" bestFit="1" customWidth="1"/>
    <col min="2830" max="2830" width="12.83203125" bestFit="1" customWidth="1"/>
    <col min="2831" max="2831" width="15.33203125" bestFit="1" customWidth="1"/>
    <col min="2832" max="2832" width="12.83203125" bestFit="1" customWidth="1"/>
    <col min="2833" max="2833" width="15.33203125" bestFit="1" customWidth="1"/>
    <col min="2834" max="2834" width="12.83203125" bestFit="1" customWidth="1"/>
    <col min="2835" max="2835" width="15.33203125" bestFit="1" customWidth="1"/>
    <col min="2836" max="2836" width="12.83203125" bestFit="1" customWidth="1"/>
    <col min="2837" max="2837" width="15.33203125" bestFit="1" customWidth="1"/>
    <col min="2838" max="2838" width="12.83203125" bestFit="1" customWidth="1"/>
    <col min="2839" max="2839" width="15.33203125" bestFit="1" customWidth="1"/>
    <col min="2840" max="2840" width="12.83203125" bestFit="1" customWidth="1"/>
    <col min="2841" max="2841" width="15.33203125" bestFit="1" customWidth="1"/>
    <col min="2842" max="2842" width="12.83203125" bestFit="1" customWidth="1"/>
    <col min="2843" max="2843" width="15.33203125" bestFit="1" customWidth="1"/>
    <col min="2844" max="2844" width="12.83203125" bestFit="1" customWidth="1"/>
    <col min="2845" max="2845" width="15.33203125" bestFit="1" customWidth="1"/>
    <col min="2846" max="2846" width="12.83203125" bestFit="1" customWidth="1"/>
    <col min="2847" max="2847" width="15.33203125" bestFit="1" customWidth="1"/>
    <col min="2848" max="2848" width="12.83203125" bestFit="1" customWidth="1"/>
    <col min="2849" max="2849" width="15.33203125" bestFit="1" customWidth="1"/>
    <col min="2850" max="2850" width="12.83203125" bestFit="1" customWidth="1"/>
    <col min="2851" max="2851" width="15.33203125" bestFit="1" customWidth="1"/>
    <col min="2852" max="2852" width="12.83203125" bestFit="1" customWidth="1"/>
    <col min="2853" max="2853" width="15.33203125" bestFit="1" customWidth="1"/>
    <col min="2854" max="2854" width="12.83203125" bestFit="1" customWidth="1"/>
    <col min="2855" max="2855" width="15.33203125" bestFit="1" customWidth="1"/>
    <col min="2856" max="2856" width="12.83203125" bestFit="1" customWidth="1"/>
    <col min="2857" max="2857" width="15.33203125" bestFit="1" customWidth="1"/>
    <col min="2858" max="2858" width="12.83203125" bestFit="1" customWidth="1"/>
    <col min="2859" max="2859" width="15.33203125" bestFit="1" customWidth="1"/>
    <col min="2860" max="2860" width="12.83203125" bestFit="1" customWidth="1"/>
    <col min="2861" max="2861" width="15.33203125" bestFit="1" customWidth="1"/>
    <col min="2862" max="2862" width="12.83203125" bestFit="1" customWidth="1"/>
    <col min="2863" max="2863" width="15.33203125" bestFit="1" customWidth="1"/>
    <col min="2864" max="2864" width="12.83203125" bestFit="1" customWidth="1"/>
    <col min="2865" max="2865" width="15.33203125" bestFit="1" customWidth="1"/>
    <col min="2866" max="2866" width="12.83203125" bestFit="1" customWidth="1"/>
    <col min="2867" max="2867" width="15.33203125" bestFit="1" customWidth="1"/>
    <col min="2868" max="2868" width="12.83203125" bestFit="1" customWidth="1"/>
    <col min="2869" max="2869" width="15.33203125" bestFit="1" customWidth="1"/>
    <col min="2870" max="2870" width="12.83203125" bestFit="1" customWidth="1"/>
    <col min="2871" max="2871" width="15.33203125" bestFit="1" customWidth="1"/>
    <col min="2872" max="2872" width="12.83203125" bestFit="1" customWidth="1"/>
    <col min="2873" max="2873" width="15.33203125" bestFit="1" customWidth="1"/>
    <col min="2874" max="2874" width="12.83203125" bestFit="1" customWidth="1"/>
    <col min="2875" max="2875" width="15.33203125" bestFit="1" customWidth="1"/>
    <col min="2876" max="2876" width="12.83203125" bestFit="1" customWidth="1"/>
    <col min="2877" max="2877" width="15.33203125" bestFit="1" customWidth="1"/>
    <col min="2878" max="2878" width="12.83203125" bestFit="1" customWidth="1"/>
    <col min="2879" max="2879" width="15.33203125" bestFit="1" customWidth="1"/>
    <col min="2880" max="2880" width="12.83203125" bestFit="1" customWidth="1"/>
    <col min="2881" max="2881" width="15.33203125" bestFit="1" customWidth="1"/>
    <col min="2882" max="2882" width="12.83203125" bestFit="1" customWidth="1"/>
    <col min="2883" max="2883" width="15.33203125" bestFit="1" customWidth="1"/>
    <col min="2884" max="2884" width="12.83203125" bestFit="1" customWidth="1"/>
    <col min="2885" max="2885" width="15.33203125" bestFit="1" customWidth="1"/>
    <col min="2886" max="2886" width="12.83203125" bestFit="1" customWidth="1"/>
    <col min="2887" max="2887" width="15.33203125" bestFit="1" customWidth="1"/>
    <col min="2888" max="2888" width="12.83203125" bestFit="1" customWidth="1"/>
    <col min="2889" max="2889" width="15.33203125" bestFit="1" customWidth="1"/>
    <col min="2890" max="2890" width="12.83203125" bestFit="1" customWidth="1"/>
    <col min="2891" max="2891" width="15.33203125" bestFit="1" customWidth="1"/>
    <col min="2892" max="2892" width="12.83203125" bestFit="1" customWidth="1"/>
    <col min="2893" max="2893" width="15.33203125" bestFit="1" customWidth="1"/>
    <col min="2894" max="2894" width="12.83203125" bestFit="1" customWidth="1"/>
    <col min="2895" max="2895" width="15.33203125" bestFit="1" customWidth="1"/>
    <col min="2896" max="2896" width="12.83203125" bestFit="1" customWidth="1"/>
    <col min="2897" max="2897" width="15.33203125" bestFit="1" customWidth="1"/>
    <col min="2898" max="2898" width="12.83203125" bestFit="1" customWidth="1"/>
    <col min="2899" max="2899" width="15.33203125" bestFit="1" customWidth="1"/>
    <col min="2900" max="2900" width="12.83203125" bestFit="1" customWidth="1"/>
    <col min="2901" max="2901" width="15.33203125" bestFit="1" customWidth="1"/>
    <col min="2902" max="2902" width="12.83203125" bestFit="1" customWidth="1"/>
    <col min="2903" max="2903" width="15.33203125" bestFit="1" customWidth="1"/>
    <col min="2904" max="2904" width="12.83203125" bestFit="1" customWidth="1"/>
    <col min="2905" max="2905" width="15.33203125" bestFit="1" customWidth="1"/>
    <col min="2906" max="2906" width="12.83203125" bestFit="1" customWidth="1"/>
    <col min="2907" max="2907" width="15.33203125" bestFit="1" customWidth="1"/>
    <col min="2908" max="2908" width="12.83203125" bestFit="1" customWidth="1"/>
    <col min="2909" max="2909" width="15.33203125" bestFit="1" customWidth="1"/>
    <col min="2910" max="2910" width="12.83203125" bestFit="1" customWidth="1"/>
    <col min="2911" max="2911" width="15.33203125" bestFit="1" customWidth="1"/>
    <col min="2912" max="2912" width="12.83203125" bestFit="1" customWidth="1"/>
    <col min="2913" max="2913" width="15.33203125" bestFit="1" customWidth="1"/>
    <col min="2914" max="2914" width="12.83203125" bestFit="1" customWidth="1"/>
    <col min="2915" max="2915" width="15.33203125" bestFit="1" customWidth="1"/>
    <col min="2916" max="2916" width="12.83203125" bestFit="1" customWidth="1"/>
    <col min="2917" max="2917" width="15.33203125" bestFit="1" customWidth="1"/>
    <col min="2918" max="2918" width="12.83203125" bestFit="1" customWidth="1"/>
    <col min="2919" max="2919" width="15.33203125" bestFit="1" customWidth="1"/>
    <col min="2920" max="2920" width="12.83203125" bestFit="1" customWidth="1"/>
    <col min="2921" max="2921" width="15.33203125" bestFit="1" customWidth="1"/>
    <col min="2922" max="2922" width="12.83203125" bestFit="1" customWidth="1"/>
    <col min="2923" max="2923" width="15.33203125" bestFit="1" customWidth="1"/>
    <col min="2924" max="2924" width="12.83203125" bestFit="1" customWidth="1"/>
    <col min="2925" max="2925" width="15.33203125" bestFit="1" customWidth="1"/>
    <col min="2926" max="2926" width="12.83203125" bestFit="1" customWidth="1"/>
    <col min="2927" max="2927" width="15.33203125" bestFit="1" customWidth="1"/>
    <col min="2928" max="2928" width="12.83203125" bestFit="1" customWidth="1"/>
    <col min="2929" max="2929" width="15.33203125" bestFit="1" customWidth="1"/>
    <col min="2930" max="2930" width="12.83203125" bestFit="1" customWidth="1"/>
    <col min="2931" max="2931" width="15.33203125" bestFit="1" customWidth="1"/>
    <col min="2932" max="2932" width="12.83203125" bestFit="1" customWidth="1"/>
    <col min="2933" max="2933" width="15.33203125" bestFit="1" customWidth="1"/>
    <col min="2934" max="2934" width="12.83203125" bestFit="1" customWidth="1"/>
    <col min="2935" max="2935" width="15.33203125" bestFit="1" customWidth="1"/>
    <col min="2936" max="2936" width="12.83203125" bestFit="1" customWidth="1"/>
    <col min="2937" max="2937" width="15.33203125" bestFit="1" customWidth="1"/>
    <col min="2938" max="2938" width="12.83203125" bestFit="1" customWidth="1"/>
    <col min="2939" max="2939" width="15.33203125" bestFit="1" customWidth="1"/>
    <col min="2940" max="2940" width="12.83203125" bestFit="1" customWidth="1"/>
    <col min="2941" max="2941" width="15.33203125" bestFit="1" customWidth="1"/>
    <col min="2942" max="2942" width="12.83203125" bestFit="1" customWidth="1"/>
    <col min="2943" max="2943" width="15.33203125" bestFit="1" customWidth="1"/>
    <col min="2944" max="2944" width="12.83203125" bestFit="1" customWidth="1"/>
    <col min="2945" max="2945" width="15.33203125" bestFit="1" customWidth="1"/>
    <col min="2946" max="2946" width="12.83203125" bestFit="1" customWidth="1"/>
    <col min="2947" max="2947" width="15.33203125" bestFit="1" customWidth="1"/>
    <col min="2948" max="2948" width="12.83203125" bestFit="1" customWidth="1"/>
    <col min="2949" max="2949" width="15.33203125" bestFit="1" customWidth="1"/>
    <col min="2950" max="2950" width="12.83203125" bestFit="1" customWidth="1"/>
    <col min="2951" max="2951" width="15.33203125" bestFit="1" customWidth="1"/>
    <col min="2952" max="2952" width="12.83203125" bestFit="1" customWidth="1"/>
    <col min="2953" max="2953" width="15.33203125" bestFit="1" customWidth="1"/>
    <col min="2954" max="2954" width="12.83203125" bestFit="1" customWidth="1"/>
    <col min="2955" max="2955" width="15.33203125" bestFit="1" customWidth="1"/>
    <col min="2956" max="2956" width="12.83203125" bestFit="1" customWidth="1"/>
    <col min="2957" max="2957" width="15.33203125" bestFit="1" customWidth="1"/>
    <col min="2958" max="2958" width="12.83203125" bestFit="1" customWidth="1"/>
    <col min="2959" max="2959" width="15.33203125" bestFit="1" customWidth="1"/>
    <col min="2960" max="2960" width="12.83203125" bestFit="1" customWidth="1"/>
    <col min="2961" max="2961" width="15.33203125" bestFit="1" customWidth="1"/>
    <col min="2962" max="2962" width="12.83203125" bestFit="1" customWidth="1"/>
    <col min="2963" max="2963" width="15.33203125" bestFit="1" customWidth="1"/>
    <col min="2964" max="2964" width="12.83203125" bestFit="1" customWidth="1"/>
    <col min="2965" max="2965" width="15.33203125" bestFit="1" customWidth="1"/>
    <col min="2966" max="2966" width="12.83203125" bestFit="1" customWidth="1"/>
    <col min="2967" max="2967" width="15.33203125" bestFit="1" customWidth="1"/>
    <col min="2968" max="2968" width="12.83203125" bestFit="1" customWidth="1"/>
    <col min="2969" max="2969" width="15.33203125" bestFit="1" customWidth="1"/>
    <col min="2970" max="2970" width="12.83203125" bestFit="1" customWidth="1"/>
    <col min="2971" max="2971" width="15.33203125" bestFit="1" customWidth="1"/>
    <col min="2972" max="2972" width="12.83203125" bestFit="1" customWidth="1"/>
    <col min="2973" max="2973" width="15.33203125" bestFit="1" customWidth="1"/>
    <col min="2974" max="2974" width="12.83203125" bestFit="1" customWidth="1"/>
    <col min="2975" max="2975" width="15.33203125" bestFit="1" customWidth="1"/>
    <col min="2976" max="2976" width="12.83203125" bestFit="1" customWidth="1"/>
    <col min="2977" max="2977" width="15.33203125" bestFit="1" customWidth="1"/>
    <col min="2978" max="2978" width="12.83203125" bestFit="1" customWidth="1"/>
    <col min="2979" max="2979" width="15.33203125" bestFit="1" customWidth="1"/>
    <col min="2980" max="2980" width="12.83203125" bestFit="1" customWidth="1"/>
    <col min="2981" max="2981" width="15.33203125" bestFit="1" customWidth="1"/>
    <col min="2982" max="2982" width="12.83203125" bestFit="1" customWidth="1"/>
    <col min="2983" max="2983" width="15.33203125" bestFit="1" customWidth="1"/>
    <col min="2984" max="2984" width="12.83203125" bestFit="1" customWidth="1"/>
    <col min="2985" max="2985" width="15.33203125" bestFit="1" customWidth="1"/>
    <col min="2986" max="2986" width="12.83203125" bestFit="1" customWidth="1"/>
    <col min="2987" max="2987" width="15.33203125" bestFit="1" customWidth="1"/>
    <col min="2988" max="2988" width="12.83203125" bestFit="1" customWidth="1"/>
    <col min="2989" max="2989" width="15.33203125" bestFit="1" customWidth="1"/>
    <col min="2990" max="2990" width="12.83203125" bestFit="1" customWidth="1"/>
    <col min="2991" max="2991" width="15.33203125" bestFit="1" customWidth="1"/>
    <col min="2992" max="2992" width="12.83203125" bestFit="1" customWidth="1"/>
    <col min="2993" max="2993" width="15.33203125" bestFit="1" customWidth="1"/>
    <col min="2994" max="2994" width="12.83203125" bestFit="1" customWidth="1"/>
    <col min="2995" max="2995" width="15.33203125" bestFit="1" customWidth="1"/>
    <col min="2996" max="2996" width="12.83203125" bestFit="1" customWidth="1"/>
    <col min="2997" max="2997" width="15.33203125" bestFit="1" customWidth="1"/>
    <col min="2998" max="2998" width="12.83203125" bestFit="1" customWidth="1"/>
    <col min="2999" max="2999" width="15.33203125" bestFit="1" customWidth="1"/>
    <col min="3000" max="3000" width="12.83203125" bestFit="1" customWidth="1"/>
    <col min="3001" max="3001" width="15.33203125" bestFit="1" customWidth="1"/>
    <col min="3002" max="3002" width="12.83203125" bestFit="1" customWidth="1"/>
    <col min="3003" max="3003" width="15.33203125" bestFit="1" customWidth="1"/>
    <col min="3004" max="3004" width="12.83203125" bestFit="1" customWidth="1"/>
    <col min="3005" max="3005" width="15.33203125" bestFit="1" customWidth="1"/>
    <col min="3006" max="3006" width="12.83203125" bestFit="1" customWidth="1"/>
    <col min="3007" max="3007" width="15.33203125" bestFit="1" customWidth="1"/>
    <col min="3008" max="3008" width="12.83203125" bestFit="1" customWidth="1"/>
    <col min="3009" max="3009" width="15.33203125" bestFit="1" customWidth="1"/>
    <col min="3010" max="3010" width="12.83203125" bestFit="1" customWidth="1"/>
    <col min="3011" max="3011" width="15.33203125" bestFit="1" customWidth="1"/>
    <col min="3012" max="3012" width="12.83203125" bestFit="1" customWidth="1"/>
    <col min="3013" max="3013" width="15.33203125" bestFit="1" customWidth="1"/>
    <col min="3014" max="3014" width="12.83203125" bestFit="1" customWidth="1"/>
    <col min="3015" max="3015" width="15.33203125" bestFit="1" customWidth="1"/>
    <col min="3016" max="3016" width="12.83203125" bestFit="1" customWidth="1"/>
    <col min="3017" max="3017" width="15.33203125" bestFit="1" customWidth="1"/>
    <col min="3018" max="3018" width="12.83203125" bestFit="1" customWidth="1"/>
    <col min="3019" max="3019" width="15.33203125" bestFit="1" customWidth="1"/>
    <col min="3020" max="3020" width="12.83203125" bestFit="1" customWidth="1"/>
    <col min="3021" max="3021" width="15.33203125" bestFit="1" customWidth="1"/>
    <col min="3022" max="3022" width="12.83203125" bestFit="1" customWidth="1"/>
    <col min="3023" max="3023" width="15.33203125" bestFit="1" customWidth="1"/>
    <col min="3024" max="3024" width="12.83203125" bestFit="1" customWidth="1"/>
    <col min="3025" max="3025" width="15.33203125" bestFit="1" customWidth="1"/>
    <col min="3026" max="3026" width="12.83203125" bestFit="1" customWidth="1"/>
    <col min="3027" max="3027" width="15.33203125" bestFit="1" customWidth="1"/>
    <col min="3028" max="3028" width="12.83203125" bestFit="1" customWidth="1"/>
    <col min="3029" max="3029" width="15.33203125" bestFit="1" customWidth="1"/>
    <col min="3030" max="3030" width="12.83203125" bestFit="1" customWidth="1"/>
    <col min="3031" max="3031" width="15.33203125" bestFit="1" customWidth="1"/>
    <col min="3032" max="3032" width="12.83203125" bestFit="1" customWidth="1"/>
    <col min="3033" max="3033" width="15.33203125" bestFit="1" customWidth="1"/>
    <col min="3034" max="3034" width="12.83203125" bestFit="1" customWidth="1"/>
    <col min="3035" max="3035" width="15.33203125" bestFit="1" customWidth="1"/>
    <col min="3036" max="3036" width="12.83203125" bestFit="1" customWidth="1"/>
    <col min="3037" max="3037" width="15.33203125" bestFit="1" customWidth="1"/>
    <col min="3038" max="3038" width="12.83203125" bestFit="1" customWidth="1"/>
    <col min="3039" max="3039" width="15.33203125" bestFit="1" customWidth="1"/>
    <col min="3040" max="3040" width="12.83203125" bestFit="1" customWidth="1"/>
    <col min="3041" max="3041" width="15.33203125" bestFit="1" customWidth="1"/>
    <col min="3042" max="3042" width="12.83203125" bestFit="1" customWidth="1"/>
    <col min="3043" max="3043" width="15.33203125" bestFit="1" customWidth="1"/>
    <col min="3044" max="3044" width="12.83203125" bestFit="1" customWidth="1"/>
    <col min="3045" max="3045" width="15.33203125" bestFit="1" customWidth="1"/>
    <col min="3046" max="3046" width="12.83203125" bestFit="1" customWidth="1"/>
    <col min="3047" max="3047" width="15.33203125" bestFit="1" customWidth="1"/>
    <col min="3048" max="3048" width="12.83203125" bestFit="1" customWidth="1"/>
    <col min="3049" max="3049" width="15.33203125" bestFit="1" customWidth="1"/>
    <col min="3050" max="3050" width="12.83203125" bestFit="1" customWidth="1"/>
    <col min="3051" max="3051" width="15.33203125" bestFit="1" customWidth="1"/>
    <col min="3052" max="3052" width="12.83203125" bestFit="1" customWidth="1"/>
    <col min="3053" max="3053" width="15.33203125" bestFit="1" customWidth="1"/>
    <col min="3054" max="3054" width="12.83203125" bestFit="1" customWidth="1"/>
    <col min="3055" max="3055" width="15.33203125" bestFit="1" customWidth="1"/>
    <col min="3056" max="3056" width="12.83203125" bestFit="1" customWidth="1"/>
    <col min="3057" max="3057" width="15.33203125" bestFit="1" customWidth="1"/>
    <col min="3058" max="3058" width="12.83203125" bestFit="1" customWidth="1"/>
    <col min="3059" max="3059" width="15.33203125" bestFit="1" customWidth="1"/>
    <col min="3060" max="3060" width="12.83203125" bestFit="1" customWidth="1"/>
    <col min="3061" max="3061" width="15.33203125" bestFit="1" customWidth="1"/>
    <col min="3062" max="3062" width="12.83203125" bestFit="1" customWidth="1"/>
    <col min="3063" max="3063" width="15.33203125" bestFit="1" customWidth="1"/>
    <col min="3064" max="3064" width="12.83203125" bestFit="1" customWidth="1"/>
    <col min="3065" max="3065" width="15.33203125" bestFit="1" customWidth="1"/>
    <col min="3066" max="3066" width="12.83203125" bestFit="1" customWidth="1"/>
    <col min="3067" max="3067" width="15.33203125" bestFit="1" customWidth="1"/>
    <col min="3068" max="3068" width="12.83203125" bestFit="1" customWidth="1"/>
    <col min="3069" max="3069" width="15.33203125" bestFit="1" customWidth="1"/>
    <col min="3070" max="3070" width="12.83203125" bestFit="1" customWidth="1"/>
    <col min="3071" max="3071" width="15.33203125" bestFit="1" customWidth="1"/>
    <col min="3072" max="3072" width="12.83203125" bestFit="1" customWidth="1"/>
    <col min="3073" max="3073" width="15.33203125" bestFit="1" customWidth="1"/>
    <col min="3074" max="3074" width="12.83203125" bestFit="1" customWidth="1"/>
    <col min="3075" max="3075" width="15.33203125" bestFit="1" customWidth="1"/>
    <col min="3076" max="3076" width="12.83203125" bestFit="1" customWidth="1"/>
    <col min="3077" max="3077" width="15.33203125" bestFit="1" customWidth="1"/>
    <col min="3078" max="3078" width="12.83203125" bestFit="1" customWidth="1"/>
    <col min="3079" max="3079" width="15.33203125" bestFit="1" customWidth="1"/>
    <col min="3080" max="3080" width="12.83203125" bestFit="1" customWidth="1"/>
    <col min="3081" max="3081" width="15.33203125" bestFit="1" customWidth="1"/>
    <col min="3082" max="3082" width="12.83203125" bestFit="1" customWidth="1"/>
    <col min="3083" max="3083" width="15.33203125" bestFit="1" customWidth="1"/>
    <col min="3084" max="3084" width="12.83203125" bestFit="1" customWidth="1"/>
    <col min="3085" max="3085" width="15.33203125" bestFit="1" customWidth="1"/>
    <col min="3086" max="3086" width="12.83203125" bestFit="1" customWidth="1"/>
    <col min="3087" max="3087" width="15.33203125" bestFit="1" customWidth="1"/>
    <col min="3088" max="3088" width="12.83203125" bestFit="1" customWidth="1"/>
    <col min="3089" max="3089" width="15.33203125" bestFit="1" customWidth="1"/>
    <col min="3090" max="3090" width="12.83203125" bestFit="1" customWidth="1"/>
    <col min="3091" max="3091" width="15.33203125" bestFit="1" customWidth="1"/>
    <col min="3092" max="3092" width="12.83203125" bestFit="1" customWidth="1"/>
    <col min="3093" max="3093" width="15.33203125" bestFit="1" customWidth="1"/>
    <col min="3094" max="3094" width="12.83203125" bestFit="1" customWidth="1"/>
    <col min="3095" max="3095" width="15.33203125" bestFit="1" customWidth="1"/>
    <col min="3096" max="3096" width="12.83203125" bestFit="1" customWidth="1"/>
    <col min="3097" max="3097" width="15.33203125" bestFit="1" customWidth="1"/>
    <col min="3098" max="3098" width="12.83203125" bestFit="1" customWidth="1"/>
    <col min="3099" max="3099" width="15.33203125" bestFit="1" customWidth="1"/>
    <col min="3100" max="3100" width="12.83203125" bestFit="1" customWidth="1"/>
    <col min="3101" max="3101" width="15.33203125" bestFit="1" customWidth="1"/>
    <col min="3102" max="3102" width="12.83203125" bestFit="1" customWidth="1"/>
    <col min="3103" max="3103" width="15.33203125" bestFit="1" customWidth="1"/>
    <col min="3104" max="3104" width="12.83203125" bestFit="1" customWidth="1"/>
    <col min="3105" max="3105" width="15.33203125" bestFit="1" customWidth="1"/>
    <col min="3106" max="3106" width="12.83203125" bestFit="1" customWidth="1"/>
    <col min="3107" max="3107" width="15.33203125" bestFit="1" customWidth="1"/>
    <col min="3108" max="3108" width="12.83203125" bestFit="1" customWidth="1"/>
    <col min="3109" max="3109" width="15.33203125" bestFit="1" customWidth="1"/>
    <col min="3110" max="3110" width="12.83203125" bestFit="1" customWidth="1"/>
    <col min="3111" max="3111" width="15.33203125" bestFit="1" customWidth="1"/>
    <col min="3112" max="3112" width="12.83203125" bestFit="1" customWidth="1"/>
    <col min="3113" max="3113" width="15.33203125" bestFit="1" customWidth="1"/>
    <col min="3114" max="3114" width="12.83203125" bestFit="1" customWidth="1"/>
    <col min="3115" max="3115" width="15.33203125" bestFit="1" customWidth="1"/>
    <col min="3116" max="3116" width="12.83203125" bestFit="1" customWidth="1"/>
    <col min="3117" max="3117" width="15.33203125" bestFit="1" customWidth="1"/>
    <col min="3118" max="3118" width="12.83203125" bestFit="1" customWidth="1"/>
    <col min="3119" max="3119" width="15.33203125" bestFit="1" customWidth="1"/>
    <col min="3120" max="3120" width="12.83203125" bestFit="1" customWidth="1"/>
    <col min="3121" max="3121" width="15.33203125" bestFit="1" customWidth="1"/>
    <col min="3122" max="3122" width="12.83203125" bestFit="1" customWidth="1"/>
    <col min="3123" max="3123" width="15.33203125" bestFit="1" customWidth="1"/>
    <col min="3124" max="3124" width="12.83203125" bestFit="1" customWidth="1"/>
    <col min="3125" max="3125" width="15.33203125" bestFit="1" customWidth="1"/>
    <col min="3126" max="3126" width="12.83203125" bestFit="1" customWidth="1"/>
    <col min="3127" max="3127" width="15.33203125" bestFit="1" customWidth="1"/>
    <col min="3128" max="3128" width="12.83203125" bestFit="1" customWidth="1"/>
    <col min="3129" max="3129" width="15.33203125" bestFit="1" customWidth="1"/>
    <col min="3130" max="3130" width="12.83203125" bestFit="1" customWidth="1"/>
    <col min="3131" max="3131" width="15.33203125" bestFit="1" customWidth="1"/>
    <col min="3132" max="3132" width="12.83203125" bestFit="1" customWidth="1"/>
    <col min="3133" max="3133" width="15.33203125" bestFit="1" customWidth="1"/>
    <col min="3134" max="3134" width="12.83203125" bestFit="1" customWidth="1"/>
    <col min="3135" max="3135" width="15.33203125" bestFit="1" customWidth="1"/>
    <col min="3136" max="3136" width="12.83203125" bestFit="1" customWidth="1"/>
    <col min="3137" max="3137" width="15.33203125" bestFit="1" customWidth="1"/>
    <col min="3138" max="3138" width="12.83203125" bestFit="1" customWidth="1"/>
    <col min="3139" max="3139" width="15.33203125" bestFit="1" customWidth="1"/>
    <col min="3140" max="3140" width="12.83203125" bestFit="1" customWidth="1"/>
    <col min="3141" max="3141" width="15.33203125" bestFit="1" customWidth="1"/>
    <col min="3142" max="3142" width="12.83203125" bestFit="1" customWidth="1"/>
    <col min="3143" max="3143" width="15.33203125" bestFit="1" customWidth="1"/>
    <col min="3144" max="3144" width="12.83203125" bestFit="1" customWidth="1"/>
    <col min="3145" max="3145" width="15.33203125" bestFit="1" customWidth="1"/>
    <col min="3146" max="3146" width="12.83203125" bestFit="1" customWidth="1"/>
    <col min="3147" max="3147" width="15.33203125" bestFit="1" customWidth="1"/>
    <col min="3148" max="3148" width="12.83203125" bestFit="1" customWidth="1"/>
    <col min="3149" max="3149" width="15.33203125" bestFit="1" customWidth="1"/>
    <col min="3150" max="3150" width="12.83203125" bestFit="1" customWidth="1"/>
    <col min="3151" max="3151" width="15.33203125" bestFit="1" customWidth="1"/>
    <col min="3152" max="3152" width="12.83203125" bestFit="1" customWidth="1"/>
    <col min="3153" max="3153" width="15.33203125" bestFit="1" customWidth="1"/>
    <col min="3154" max="3154" width="12.83203125" bestFit="1" customWidth="1"/>
    <col min="3155" max="3155" width="15.33203125" bestFit="1" customWidth="1"/>
    <col min="3156" max="3156" width="12.83203125" bestFit="1" customWidth="1"/>
    <col min="3157" max="3157" width="15.33203125" bestFit="1" customWidth="1"/>
    <col min="3158" max="3158" width="12.83203125" bestFit="1" customWidth="1"/>
    <col min="3159" max="3159" width="15.33203125" bestFit="1" customWidth="1"/>
    <col min="3160" max="3160" width="12.83203125" bestFit="1" customWidth="1"/>
    <col min="3161" max="3161" width="15.33203125" bestFit="1" customWidth="1"/>
    <col min="3162" max="3162" width="12.83203125" bestFit="1" customWidth="1"/>
    <col min="3163" max="3163" width="15.33203125" bestFit="1" customWidth="1"/>
    <col min="3164" max="3164" width="12.83203125" bestFit="1" customWidth="1"/>
    <col min="3165" max="3165" width="15.33203125" bestFit="1" customWidth="1"/>
    <col min="3166" max="3166" width="12.83203125" bestFit="1" customWidth="1"/>
    <col min="3167" max="3167" width="15.33203125" bestFit="1" customWidth="1"/>
    <col min="3168" max="3168" width="12.83203125" bestFit="1" customWidth="1"/>
    <col min="3169" max="3169" width="15.33203125" bestFit="1" customWidth="1"/>
    <col min="3170" max="3170" width="12.83203125" bestFit="1" customWidth="1"/>
    <col min="3171" max="3171" width="15.33203125" bestFit="1" customWidth="1"/>
    <col min="3172" max="3172" width="12.83203125" bestFit="1" customWidth="1"/>
    <col min="3173" max="3173" width="15.33203125" bestFit="1" customWidth="1"/>
    <col min="3174" max="3174" width="12.83203125" bestFit="1" customWidth="1"/>
    <col min="3175" max="3175" width="15.33203125" bestFit="1" customWidth="1"/>
    <col min="3176" max="3176" width="12.83203125" bestFit="1" customWidth="1"/>
    <col min="3177" max="3177" width="15.33203125" bestFit="1" customWidth="1"/>
    <col min="3178" max="3178" width="12.83203125" bestFit="1" customWidth="1"/>
    <col min="3179" max="3179" width="15.33203125" bestFit="1" customWidth="1"/>
    <col min="3180" max="3180" width="12.83203125" bestFit="1" customWidth="1"/>
    <col min="3181" max="3181" width="15.33203125" bestFit="1" customWidth="1"/>
    <col min="3182" max="3182" width="12.83203125" bestFit="1" customWidth="1"/>
    <col min="3183" max="3183" width="15.33203125" bestFit="1" customWidth="1"/>
    <col min="3184" max="3184" width="12.83203125" bestFit="1" customWidth="1"/>
    <col min="3185" max="3185" width="15.33203125" bestFit="1" customWidth="1"/>
    <col min="3186" max="3186" width="12.83203125" bestFit="1" customWidth="1"/>
    <col min="3187" max="3187" width="15.33203125" bestFit="1" customWidth="1"/>
    <col min="3188" max="3188" width="12.83203125" bestFit="1" customWidth="1"/>
    <col min="3189" max="3189" width="15.33203125" bestFit="1" customWidth="1"/>
    <col min="3190" max="3190" width="12.83203125" bestFit="1" customWidth="1"/>
    <col min="3191" max="3191" width="15.33203125" bestFit="1" customWidth="1"/>
    <col min="3192" max="3192" width="12.83203125" bestFit="1" customWidth="1"/>
    <col min="3193" max="3193" width="15.33203125" bestFit="1" customWidth="1"/>
    <col min="3194" max="3194" width="12.83203125" bestFit="1" customWidth="1"/>
    <col min="3195" max="3195" width="15.33203125" bestFit="1" customWidth="1"/>
    <col min="3196" max="3196" width="12.83203125" bestFit="1" customWidth="1"/>
    <col min="3197" max="3197" width="15.33203125" bestFit="1" customWidth="1"/>
    <col min="3198" max="3198" width="12.83203125" bestFit="1" customWidth="1"/>
    <col min="3199" max="3199" width="15.33203125" bestFit="1" customWidth="1"/>
    <col min="3200" max="3200" width="12.83203125" bestFit="1" customWidth="1"/>
    <col min="3201" max="3201" width="15.33203125" bestFit="1" customWidth="1"/>
    <col min="3202" max="3202" width="12.83203125" bestFit="1" customWidth="1"/>
    <col min="3203" max="3203" width="15.33203125" bestFit="1" customWidth="1"/>
    <col min="3204" max="3204" width="12.83203125" bestFit="1" customWidth="1"/>
    <col min="3205" max="3205" width="15.33203125" bestFit="1" customWidth="1"/>
    <col min="3206" max="3206" width="12.83203125" bestFit="1" customWidth="1"/>
    <col min="3207" max="3207" width="15.33203125" bestFit="1" customWidth="1"/>
    <col min="3208" max="3208" width="12.83203125" bestFit="1" customWidth="1"/>
    <col min="3209" max="3209" width="15.33203125" bestFit="1" customWidth="1"/>
    <col min="3210" max="3210" width="12.83203125" bestFit="1" customWidth="1"/>
    <col min="3211" max="3211" width="15.33203125" bestFit="1" customWidth="1"/>
    <col min="3212" max="3212" width="12.83203125" bestFit="1" customWidth="1"/>
    <col min="3213" max="3213" width="15.33203125" bestFit="1" customWidth="1"/>
    <col min="3214" max="3214" width="12.83203125" bestFit="1" customWidth="1"/>
    <col min="3215" max="3215" width="15.33203125" bestFit="1" customWidth="1"/>
    <col min="3216" max="3216" width="12.83203125" bestFit="1" customWidth="1"/>
    <col min="3217" max="3217" width="15.33203125" bestFit="1" customWidth="1"/>
    <col min="3218" max="3218" width="12.83203125" bestFit="1" customWidth="1"/>
    <col min="3219" max="3219" width="15.33203125" bestFit="1" customWidth="1"/>
    <col min="3220" max="3220" width="12.83203125" bestFit="1" customWidth="1"/>
    <col min="3221" max="3221" width="15.33203125" bestFit="1" customWidth="1"/>
    <col min="3222" max="3222" width="12.83203125" bestFit="1" customWidth="1"/>
    <col min="3223" max="3223" width="15.33203125" bestFit="1" customWidth="1"/>
    <col min="3224" max="3224" width="12.83203125" bestFit="1" customWidth="1"/>
    <col min="3225" max="3225" width="15.33203125" bestFit="1" customWidth="1"/>
    <col min="3226" max="3226" width="12.83203125" bestFit="1" customWidth="1"/>
    <col min="3227" max="3227" width="15.33203125" bestFit="1" customWidth="1"/>
    <col min="3228" max="3228" width="12.83203125" bestFit="1" customWidth="1"/>
    <col min="3229" max="3229" width="15.33203125" bestFit="1" customWidth="1"/>
    <col min="3230" max="3230" width="12.83203125" bestFit="1" customWidth="1"/>
    <col min="3231" max="3231" width="15.33203125" bestFit="1" customWidth="1"/>
    <col min="3232" max="3232" width="12.83203125" bestFit="1" customWidth="1"/>
    <col min="3233" max="3233" width="15.33203125" bestFit="1" customWidth="1"/>
    <col min="3234" max="3234" width="12.83203125" bestFit="1" customWidth="1"/>
    <col min="3235" max="3235" width="15.33203125" bestFit="1" customWidth="1"/>
    <col min="3236" max="3236" width="12.83203125" bestFit="1" customWidth="1"/>
    <col min="3237" max="3237" width="15.33203125" bestFit="1" customWidth="1"/>
    <col min="3238" max="3238" width="12.83203125" bestFit="1" customWidth="1"/>
    <col min="3239" max="3239" width="15.33203125" bestFit="1" customWidth="1"/>
    <col min="3240" max="3240" width="12.83203125" bestFit="1" customWidth="1"/>
    <col min="3241" max="3241" width="15.33203125" bestFit="1" customWidth="1"/>
    <col min="3242" max="3242" width="12.83203125" bestFit="1" customWidth="1"/>
    <col min="3243" max="3243" width="15.33203125" bestFit="1" customWidth="1"/>
    <col min="3244" max="3244" width="12.83203125" bestFit="1" customWidth="1"/>
    <col min="3245" max="3245" width="15.33203125" bestFit="1" customWidth="1"/>
    <col min="3246" max="3246" width="12.83203125" bestFit="1" customWidth="1"/>
    <col min="3247" max="3247" width="15.33203125" bestFit="1" customWidth="1"/>
    <col min="3248" max="3248" width="12.83203125" bestFit="1" customWidth="1"/>
    <col min="3249" max="3249" width="15.33203125" bestFit="1" customWidth="1"/>
    <col min="3250" max="3250" width="12.83203125" bestFit="1" customWidth="1"/>
    <col min="3251" max="3251" width="15.33203125" bestFit="1" customWidth="1"/>
    <col min="3252" max="3252" width="12.83203125" bestFit="1" customWidth="1"/>
    <col min="3253" max="3253" width="15.33203125" bestFit="1" customWidth="1"/>
    <col min="3254" max="3254" width="12.83203125" bestFit="1" customWidth="1"/>
    <col min="3255" max="3255" width="15.33203125" bestFit="1" customWidth="1"/>
    <col min="3256" max="3256" width="12.83203125" bestFit="1" customWidth="1"/>
    <col min="3257" max="3257" width="15.33203125" bestFit="1" customWidth="1"/>
    <col min="3258" max="3258" width="12.83203125" bestFit="1" customWidth="1"/>
    <col min="3259" max="3259" width="15.33203125" bestFit="1" customWidth="1"/>
    <col min="3260" max="3260" width="12.83203125" bestFit="1" customWidth="1"/>
    <col min="3261" max="3261" width="15.33203125" bestFit="1" customWidth="1"/>
    <col min="3262" max="3262" width="12.83203125" bestFit="1" customWidth="1"/>
    <col min="3263" max="3263" width="15.33203125" bestFit="1" customWidth="1"/>
    <col min="3264" max="3264" width="12.83203125" bestFit="1" customWidth="1"/>
    <col min="3265" max="3265" width="15.33203125" bestFit="1" customWidth="1"/>
    <col min="3266" max="3266" width="12.83203125" bestFit="1" customWidth="1"/>
    <col min="3267" max="3267" width="15.33203125" bestFit="1" customWidth="1"/>
    <col min="3268" max="3268" width="12.83203125" bestFit="1" customWidth="1"/>
    <col min="3269" max="3269" width="15.33203125" bestFit="1" customWidth="1"/>
    <col min="3270" max="3270" width="12.83203125" bestFit="1" customWidth="1"/>
    <col min="3271" max="3271" width="15.33203125" bestFit="1" customWidth="1"/>
    <col min="3272" max="3272" width="12.83203125" bestFit="1" customWidth="1"/>
    <col min="3273" max="3273" width="15.33203125" bestFit="1" customWidth="1"/>
    <col min="3274" max="3274" width="12.83203125" bestFit="1" customWidth="1"/>
    <col min="3275" max="3275" width="15.33203125" bestFit="1" customWidth="1"/>
    <col min="3276" max="3276" width="12.83203125" bestFit="1" customWidth="1"/>
    <col min="3277" max="3277" width="15.33203125" bestFit="1" customWidth="1"/>
    <col min="3278" max="3278" width="12.83203125" bestFit="1" customWidth="1"/>
    <col min="3279" max="3279" width="15.33203125" bestFit="1" customWidth="1"/>
    <col min="3280" max="3280" width="12.83203125" bestFit="1" customWidth="1"/>
    <col min="3281" max="3281" width="15.33203125" bestFit="1" customWidth="1"/>
    <col min="3282" max="3282" width="12.83203125" bestFit="1" customWidth="1"/>
    <col min="3283" max="3283" width="15.33203125" bestFit="1" customWidth="1"/>
    <col min="3284" max="3284" width="12.83203125" bestFit="1" customWidth="1"/>
    <col min="3285" max="3285" width="15.33203125" bestFit="1" customWidth="1"/>
    <col min="3286" max="3286" width="12.83203125" bestFit="1" customWidth="1"/>
    <col min="3287" max="3287" width="15.33203125" bestFit="1" customWidth="1"/>
    <col min="3288" max="3288" width="12.83203125" bestFit="1" customWidth="1"/>
    <col min="3289" max="3289" width="15.33203125" bestFit="1" customWidth="1"/>
    <col min="3290" max="3290" width="12.83203125" bestFit="1" customWidth="1"/>
    <col min="3291" max="3291" width="15.33203125" bestFit="1" customWidth="1"/>
    <col min="3292" max="3292" width="12.83203125" bestFit="1" customWidth="1"/>
    <col min="3293" max="3293" width="15.33203125" bestFit="1" customWidth="1"/>
    <col min="3294" max="3294" width="12.83203125" bestFit="1" customWidth="1"/>
    <col min="3295" max="3295" width="15.33203125" bestFit="1" customWidth="1"/>
    <col min="3296" max="3296" width="12.83203125" bestFit="1" customWidth="1"/>
    <col min="3297" max="3297" width="15.33203125" bestFit="1" customWidth="1"/>
    <col min="3298" max="3298" width="12.83203125" bestFit="1" customWidth="1"/>
    <col min="3299" max="3299" width="15.33203125" bestFit="1" customWidth="1"/>
    <col min="3300" max="3300" width="12.83203125" bestFit="1" customWidth="1"/>
    <col min="3301" max="3301" width="15.33203125" bestFit="1" customWidth="1"/>
    <col min="3302" max="3302" width="12.83203125" bestFit="1" customWidth="1"/>
    <col min="3303" max="3303" width="15.33203125" bestFit="1" customWidth="1"/>
    <col min="3304" max="3304" width="12.83203125" bestFit="1" customWidth="1"/>
    <col min="3305" max="3305" width="15.33203125" bestFit="1" customWidth="1"/>
    <col min="3306" max="3306" width="12.83203125" bestFit="1" customWidth="1"/>
    <col min="3307" max="3307" width="15.33203125" bestFit="1" customWidth="1"/>
    <col min="3308" max="3308" width="12.83203125" bestFit="1" customWidth="1"/>
    <col min="3309" max="3309" width="15.33203125" bestFit="1" customWidth="1"/>
    <col min="3310" max="3310" width="12.83203125" bestFit="1" customWidth="1"/>
    <col min="3311" max="3311" width="15.33203125" bestFit="1" customWidth="1"/>
    <col min="3312" max="3312" width="12.83203125" bestFit="1" customWidth="1"/>
    <col min="3313" max="3313" width="15.33203125" bestFit="1" customWidth="1"/>
    <col min="3314" max="3314" width="12.83203125" bestFit="1" customWidth="1"/>
    <col min="3315" max="3315" width="15.33203125" bestFit="1" customWidth="1"/>
    <col min="3316" max="3316" width="12.83203125" bestFit="1" customWidth="1"/>
    <col min="3317" max="3317" width="15.33203125" bestFit="1" customWidth="1"/>
    <col min="3318" max="3318" width="12.83203125" bestFit="1" customWidth="1"/>
    <col min="3319" max="3319" width="15.33203125" bestFit="1" customWidth="1"/>
    <col min="3320" max="3320" width="12.83203125" bestFit="1" customWidth="1"/>
    <col min="3321" max="3321" width="15.33203125" bestFit="1" customWidth="1"/>
    <col min="3322" max="3322" width="12.83203125" bestFit="1" customWidth="1"/>
    <col min="3323" max="3323" width="15.33203125" bestFit="1" customWidth="1"/>
    <col min="3324" max="3324" width="12.83203125" bestFit="1" customWidth="1"/>
    <col min="3325" max="3325" width="15.33203125" bestFit="1" customWidth="1"/>
    <col min="3326" max="3326" width="12.83203125" bestFit="1" customWidth="1"/>
    <col min="3327" max="3327" width="15.33203125" bestFit="1" customWidth="1"/>
    <col min="3328" max="3328" width="12.83203125" bestFit="1" customWidth="1"/>
    <col min="3329" max="3329" width="15.33203125" bestFit="1" customWidth="1"/>
    <col min="3330" max="3330" width="12.83203125" bestFit="1" customWidth="1"/>
    <col min="3331" max="3331" width="15.33203125" bestFit="1" customWidth="1"/>
    <col min="3332" max="3332" width="12.83203125" bestFit="1" customWidth="1"/>
    <col min="3333" max="3333" width="15.33203125" bestFit="1" customWidth="1"/>
    <col min="3334" max="3334" width="12.83203125" bestFit="1" customWidth="1"/>
    <col min="3335" max="3335" width="15.33203125" bestFit="1" customWidth="1"/>
    <col min="3336" max="3336" width="12.83203125" bestFit="1" customWidth="1"/>
    <col min="3337" max="3337" width="15.33203125" bestFit="1" customWidth="1"/>
    <col min="3338" max="3338" width="12.83203125" bestFit="1" customWidth="1"/>
    <col min="3339" max="3339" width="15.33203125" bestFit="1" customWidth="1"/>
    <col min="3340" max="3340" width="12.83203125" bestFit="1" customWidth="1"/>
    <col min="3341" max="3341" width="15.33203125" bestFit="1" customWidth="1"/>
    <col min="3342" max="3342" width="12.83203125" bestFit="1" customWidth="1"/>
    <col min="3343" max="3343" width="15.33203125" bestFit="1" customWidth="1"/>
    <col min="3344" max="3344" width="12.83203125" bestFit="1" customWidth="1"/>
    <col min="3345" max="3345" width="15.33203125" bestFit="1" customWidth="1"/>
    <col min="3346" max="3346" width="12.83203125" bestFit="1" customWidth="1"/>
    <col min="3347" max="3347" width="15.33203125" bestFit="1" customWidth="1"/>
    <col min="3348" max="3348" width="12.83203125" bestFit="1" customWidth="1"/>
    <col min="3349" max="3349" width="15.33203125" bestFit="1" customWidth="1"/>
    <col min="3350" max="3350" width="12.83203125" bestFit="1" customWidth="1"/>
    <col min="3351" max="3351" width="15.33203125" bestFit="1" customWidth="1"/>
    <col min="3352" max="3352" width="12.83203125" bestFit="1" customWidth="1"/>
    <col min="3353" max="3353" width="15.33203125" bestFit="1" customWidth="1"/>
    <col min="3354" max="3354" width="12.83203125" bestFit="1" customWidth="1"/>
    <col min="3355" max="3355" width="15.33203125" bestFit="1" customWidth="1"/>
    <col min="3356" max="3356" width="12.83203125" bestFit="1" customWidth="1"/>
    <col min="3357" max="3357" width="15.33203125" bestFit="1" customWidth="1"/>
    <col min="3358" max="3358" width="12.83203125" bestFit="1" customWidth="1"/>
    <col min="3359" max="3359" width="15.33203125" bestFit="1" customWidth="1"/>
    <col min="3360" max="3360" width="12.83203125" bestFit="1" customWidth="1"/>
    <col min="3361" max="3361" width="15.33203125" bestFit="1" customWidth="1"/>
    <col min="3362" max="3362" width="12.83203125" bestFit="1" customWidth="1"/>
    <col min="3363" max="3363" width="15.33203125" bestFit="1" customWidth="1"/>
    <col min="3364" max="3364" width="12.83203125" bestFit="1" customWidth="1"/>
    <col min="3365" max="3365" width="15.33203125" bestFit="1" customWidth="1"/>
    <col min="3366" max="3366" width="12.83203125" bestFit="1" customWidth="1"/>
    <col min="3367" max="3367" width="15.33203125" bestFit="1" customWidth="1"/>
    <col min="3368" max="3368" width="12.83203125" bestFit="1" customWidth="1"/>
    <col min="3369" max="3369" width="15.33203125" bestFit="1" customWidth="1"/>
    <col min="3370" max="3370" width="12.83203125" bestFit="1" customWidth="1"/>
    <col min="3371" max="3371" width="15.33203125" bestFit="1" customWidth="1"/>
    <col min="3372" max="3372" width="12.83203125" bestFit="1" customWidth="1"/>
    <col min="3373" max="3373" width="15.33203125" bestFit="1" customWidth="1"/>
    <col min="3374" max="3374" width="12.83203125" bestFit="1" customWidth="1"/>
    <col min="3375" max="3375" width="15.33203125" bestFit="1" customWidth="1"/>
    <col min="3376" max="3376" width="12.83203125" bestFit="1" customWidth="1"/>
    <col min="3377" max="3377" width="15.33203125" bestFit="1" customWidth="1"/>
    <col min="3378" max="3378" width="12.83203125" bestFit="1" customWidth="1"/>
    <col min="3379" max="3379" width="15.33203125" bestFit="1" customWidth="1"/>
    <col min="3380" max="3380" width="12.83203125" bestFit="1" customWidth="1"/>
    <col min="3381" max="3381" width="15.33203125" bestFit="1" customWidth="1"/>
    <col min="3382" max="3382" width="12.83203125" bestFit="1" customWidth="1"/>
    <col min="3383" max="3383" width="15.33203125" bestFit="1" customWidth="1"/>
    <col min="3384" max="3384" width="12.83203125" bestFit="1" customWidth="1"/>
    <col min="3385" max="3385" width="15.33203125" bestFit="1" customWidth="1"/>
    <col min="3386" max="3386" width="12.83203125" bestFit="1" customWidth="1"/>
    <col min="3387" max="3387" width="15.33203125" bestFit="1" customWidth="1"/>
    <col min="3388" max="3388" width="12.83203125" bestFit="1" customWidth="1"/>
    <col min="3389" max="3389" width="15.33203125" bestFit="1" customWidth="1"/>
    <col min="3390" max="3390" width="12.83203125" bestFit="1" customWidth="1"/>
    <col min="3391" max="3391" width="15.33203125" bestFit="1" customWidth="1"/>
    <col min="3392" max="3392" width="12.83203125" bestFit="1" customWidth="1"/>
    <col min="3393" max="3393" width="15.33203125" bestFit="1" customWidth="1"/>
    <col min="3394" max="3394" width="12.83203125" bestFit="1" customWidth="1"/>
    <col min="3395" max="3395" width="15.33203125" bestFit="1" customWidth="1"/>
    <col min="3396" max="3396" width="12.83203125" bestFit="1" customWidth="1"/>
    <col min="3397" max="3397" width="15.33203125" bestFit="1" customWidth="1"/>
    <col min="3398" max="3398" width="12.83203125" bestFit="1" customWidth="1"/>
    <col min="3399" max="3399" width="15.33203125" bestFit="1" customWidth="1"/>
    <col min="3400" max="3400" width="12.83203125" bestFit="1" customWidth="1"/>
    <col min="3401" max="3401" width="15.33203125" bestFit="1" customWidth="1"/>
    <col min="3402" max="3402" width="12.83203125" bestFit="1" customWidth="1"/>
    <col min="3403" max="3403" width="15.33203125" bestFit="1" customWidth="1"/>
    <col min="3404" max="3404" width="12.83203125" bestFit="1" customWidth="1"/>
    <col min="3405" max="3405" width="15.33203125" bestFit="1" customWidth="1"/>
    <col min="3406" max="3406" width="12.83203125" bestFit="1" customWidth="1"/>
    <col min="3407" max="3407" width="15.33203125" bestFit="1" customWidth="1"/>
    <col min="3408" max="3408" width="12.83203125" bestFit="1" customWidth="1"/>
    <col min="3409" max="3409" width="15.33203125" bestFit="1" customWidth="1"/>
    <col min="3410" max="3410" width="12.83203125" bestFit="1" customWidth="1"/>
    <col min="3411" max="3411" width="15.33203125" bestFit="1" customWidth="1"/>
    <col min="3412" max="3412" width="12.83203125" bestFit="1" customWidth="1"/>
    <col min="3413" max="3413" width="15.33203125" bestFit="1" customWidth="1"/>
    <col min="3414" max="3414" width="12.83203125" bestFit="1" customWidth="1"/>
    <col min="3415" max="3415" width="15.33203125" bestFit="1" customWidth="1"/>
    <col min="3416" max="3416" width="12.83203125" bestFit="1" customWidth="1"/>
    <col min="3417" max="3417" width="15.33203125" bestFit="1" customWidth="1"/>
    <col min="3418" max="3418" width="12.83203125" bestFit="1" customWidth="1"/>
    <col min="3419" max="3419" width="15.33203125" bestFit="1" customWidth="1"/>
    <col min="3420" max="3420" width="12.83203125" bestFit="1" customWidth="1"/>
    <col min="3421" max="3421" width="15.33203125" bestFit="1" customWidth="1"/>
    <col min="3422" max="3422" width="12.83203125" bestFit="1" customWidth="1"/>
    <col min="3423" max="3423" width="15.33203125" bestFit="1" customWidth="1"/>
    <col min="3424" max="3424" width="12.83203125" bestFit="1" customWidth="1"/>
    <col min="3425" max="3425" width="15.33203125" bestFit="1" customWidth="1"/>
    <col min="3426" max="3426" width="12.83203125" bestFit="1" customWidth="1"/>
    <col min="3427" max="3427" width="15.33203125" bestFit="1" customWidth="1"/>
    <col min="3428" max="3428" width="12.83203125" bestFit="1" customWidth="1"/>
    <col min="3429" max="3429" width="15.33203125" bestFit="1" customWidth="1"/>
    <col min="3430" max="3430" width="12.83203125" bestFit="1" customWidth="1"/>
    <col min="3431" max="3431" width="15.33203125" bestFit="1" customWidth="1"/>
    <col min="3432" max="3432" width="12.83203125" bestFit="1" customWidth="1"/>
    <col min="3433" max="3433" width="15.33203125" bestFit="1" customWidth="1"/>
    <col min="3434" max="3434" width="12.83203125" bestFit="1" customWidth="1"/>
    <col min="3435" max="3435" width="15.33203125" bestFit="1" customWidth="1"/>
    <col min="3436" max="3436" width="12.83203125" bestFit="1" customWidth="1"/>
    <col min="3437" max="3437" width="15.33203125" bestFit="1" customWidth="1"/>
    <col min="3438" max="3438" width="12.83203125" bestFit="1" customWidth="1"/>
    <col min="3439" max="3439" width="15.33203125" bestFit="1" customWidth="1"/>
    <col min="3440" max="3440" width="12.83203125" bestFit="1" customWidth="1"/>
    <col min="3441" max="3441" width="15.33203125" bestFit="1" customWidth="1"/>
    <col min="3442" max="3442" width="12.83203125" bestFit="1" customWidth="1"/>
    <col min="3443" max="3443" width="15.33203125" bestFit="1" customWidth="1"/>
    <col min="3444" max="3444" width="12.83203125" bestFit="1" customWidth="1"/>
    <col min="3445" max="3445" width="15.33203125" bestFit="1" customWidth="1"/>
    <col min="3446" max="3446" width="12.83203125" bestFit="1" customWidth="1"/>
    <col min="3447" max="3447" width="15.33203125" bestFit="1" customWidth="1"/>
    <col min="3448" max="3448" width="12.83203125" bestFit="1" customWidth="1"/>
    <col min="3449" max="3449" width="15.33203125" bestFit="1" customWidth="1"/>
    <col min="3450" max="3450" width="12.83203125" bestFit="1" customWidth="1"/>
    <col min="3451" max="3451" width="15.33203125" bestFit="1" customWidth="1"/>
    <col min="3452" max="3452" width="12.83203125" bestFit="1" customWidth="1"/>
    <col min="3453" max="3453" width="15.33203125" bestFit="1" customWidth="1"/>
    <col min="3454" max="3454" width="12.83203125" bestFit="1" customWidth="1"/>
    <col min="3455" max="3455" width="15.33203125" bestFit="1" customWidth="1"/>
    <col min="3456" max="3456" width="12.83203125" bestFit="1" customWidth="1"/>
    <col min="3457" max="3457" width="15.33203125" bestFit="1" customWidth="1"/>
    <col min="3458" max="3458" width="12.83203125" bestFit="1" customWidth="1"/>
    <col min="3459" max="3459" width="15.33203125" bestFit="1" customWidth="1"/>
    <col min="3460" max="3460" width="12.83203125" bestFit="1" customWidth="1"/>
    <col min="3461" max="3461" width="15.33203125" bestFit="1" customWidth="1"/>
    <col min="3462" max="3462" width="12.83203125" bestFit="1" customWidth="1"/>
    <col min="3463" max="3463" width="15.33203125" bestFit="1" customWidth="1"/>
    <col min="3464" max="3464" width="12.83203125" bestFit="1" customWidth="1"/>
    <col min="3465" max="3465" width="15.33203125" bestFit="1" customWidth="1"/>
    <col min="3466" max="3466" width="12.83203125" bestFit="1" customWidth="1"/>
    <col min="3467" max="3467" width="15.33203125" bestFit="1" customWidth="1"/>
    <col min="3468" max="3468" width="12.83203125" bestFit="1" customWidth="1"/>
    <col min="3469" max="3469" width="15.33203125" bestFit="1" customWidth="1"/>
    <col min="3470" max="3470" width="12.83203125" bestFit="1" customWidth="1"/>
    <col min="3471" max="3471" width="15.33203125" bestFit="1" customWidth="1"/>
    <col min="3472" max="3472" width="12.83203125" bestFit="1" customWidth="1"/>
    <col min="3473" max="3473" width="15.33203125" bestFit="1" customWidth="1"/>
    <col min="3474" max="3474" width="12.83203125" bestFit="1" customWidth="1"/>
    <col min="3475" max="3475" width="15.33203125" bestFit="1" customWidth="1"/>
    <col min="3476" max="3476" width="12.83203125" bestFit="1" customWidth="1"/>
    <col min="3477" max="3477" width="15.33203125" bestFit="1" customWidth="1"/>
    <col min="3478" max="3478" width="12.83203125" bestFit="1" customWidth="1"/>
    <col min="3479" max="3479" width="15.33203125" bestFit="1" customWidth="1"/>
    <col min="3480" max="3480" width="12.83203125" bestFit="1" customWidth="1"/>
    <col min="3481" max="3481" width="15.33203125" bestFit="1" customWidth="1"/>
    <col min="3482" max="3482" width="12.83203125" bestFit="1" customWidth="1"/>
    <col min="3483" max="3483" width="15.33203125" bestFit="1" customWidth="1"/>
    <col min="3484" max="3484" width="12.83203125" bestFit="1" customWidth="1"/>
    <col min="3485" max="3485" width="15.33203125" bestFit="1" customWidth="1"/>
    <col min="3486" max="3486" width="12.83203125" bestFit="1" customWidth="1"/>
    <col min="3487" max="3487" width="15.33203125" bestFit="1" customWidth="1"/>
    <col min="3488" max="3488" width="12.83203125" bestFit="1" customWidth="1"/>
    <col min="3489" max="3489" width="15.33203125" bestFit="1" customWidth="1"/>
    <col min="3490" max="3490" width="12.83203125" bestFit="1" customWidth="1"/>
    <col min="3491" max="3491" width="15.33203125" bestFit="1" customWidth="1"/>
    <col min="3492" max="3492" width="12.83203125" bestFit="1" customWidth="1"/>
    <col min="3493" max="3493" width="15.33203125" bestFit="1" customWidth="1"/>
    <col min="3494" max="3494" width="12.83203125" bestFit="1" customWidth="1"/>
    <col min="3495" max="3495" width="15.33203125" bestFit="1" customWidth="1"/>
    <col min="3496" max="3496" width="12.83203125" bestFit="1" customWidth="1"/>
    <col min="3497" max="3497" width="15.33203125" bestFit="1" customWidth="1"/>
    <col min="3498" max="3498" width="12.83203125" bestFit="1" customWidth="1"/>
    <col min="3499" max="3499" width="15.33203125" bestFit="1" customWidth="1"/>
    <col min="3500" max="3500" width="12.83203125" bestFit="1" customWidth="1"/>
    <col min="3501" max="3501" width="15.33203125" bestFit="1" customWidth="1"/>
    <col min="3502" max="3502" width="12.83203125" bestFit="1" customWidth="1"/>
    <col min="3503" max="3503" width="15.33203125" bestFit="1" customWidth="1"/>
    <col min="3504" max="3504" width="12.83203125" bestFit="1" customWidth="1"/>
    <col min="3505" max="3505" width="15.33203125" bestFit="1" customWidth="1"/>
    <col min="3506" max="3506" width="12.83203125" bestFit="1" customWidth="1"/>
    <col min="3507" max="3507" width="15.33203125" bestFit="1" customWidth="1"/>
    <col min="3508" max="3508" width="12.83203125" bestFit="1" customWidth="1"/>
    <col min="3509" max="3509" width="15.33203125" bestFit="1" customWidth="1"/>
    <col min="3510" max="3510" width="12.83203125" bestFit="1" customWidth="1"/>
    <col min="3511" max="3511" width="15.33203125" bestFit="1" customWidth="1"/>
    <col min="3512" max="3512" width="12.83203125" bestFit="1" customWidth="1"/>
    <col min="3513" max="3513" width="15.33203125" bestFit="1" customWidth="1"/>
    <col min="3514" max="3514" width="12.83203125" bestFit="1" customWidth="1"/>
    <col min="3515" max="3515" width="15.33203125" bestFit="1" customWidth="1"/>
    <col min="3516" max="3516" width="12.83203125" bestFit="1" customWidth="1"/>
    <col min="3517" max="3517" width="15.33203125" bestFit="1" customWidth="1"/>
    <col min="3518" max="3518" width="12.83203125" bestFit="1" customWidth="1"/>
    <col min="3519" max="3519" width="15.33203125" bestFit="1" customWidth="1"/>
    <col min="3520" max="3520" width="12.83203125" bestFit="1" customWidth="1"/>
    <col min="3521" max="3521" width="15.33203125" bestFit="1" customWidth="1"/>
    <col min="3522" max="3522" width="12.83203125" bestFit="1" customWidth="1"/>
    <col min="3523" max="3523" width="15.33203125" bestFit="1" customWidth="1"/>
    <col min="3524" max="3524" width="12.83203125" bestFit="1" customWidth="1"/>
    <col min="3525" max="3525" width="15.33203125" bestFit="1" customWidth="1"/>
    <col min="3526" max="3526" width="12.83203125" bestFit="1" customWidth="1"/>
    <col min="3527" max="3527" width="15.33203125" bestFit="1" customWidth="1"/>
    <col min="3528" max="3528" width="12.83203125" bestFit="1" customWidth="1"/>
    <col min="3529" max="3529" width="15.33203125" bestFit="1" customWidth="1"/>
    <col min="3530" max="3530" width="12.83203125" bestFit="1" customWidth="1"/>
    <col min="3531" max="3531" width="15.33203125" bestFit="1" customWidth="1"/>
    <col min="3532" max="3532" width="12.83203125" bestFit="1" customWidth="1"/>
    <col min="3533" max="3533" width="15.33203125" bestFit="1" customWidth="1"/>
    <col min="3534" max="3534" width="12.83203125" bestFit="1" customWidth="1"/>
    <col min="3535" max="3535" width="15.33203125" bestFit="1" customWidth="1"/>
    <col min="3536" max="3536" width="12.83203125" bestFit="1" customWidth="1"/>
    <col min="3537" max="3537" width="15.33203125" bestFit="1" customWidth="1"/>
    <col min="3538" max="3538" width="12.83203125" bestFit="1" customWidth="1"/>
    <col min="3539" max="3539" width="15.33203125" bestFit="1" customWidth="1"/>
    <col min="3540" max="3540" width="12.83203125" bestFit="1" customWidth="1"/>
    <col min="3541" max="3541" width="15.33203125" bestFit="1" customWidth="1"/>
    <col min="3542" max="3542" width="12.83203125" bestFit="1" customWidth="1"/>
    <col min="3543" max="3543" width="15.33203125" bestFit="1" customWidth="1"/>
    <col min="3544" max="3544" width="12.83203125" bestFit="1" customWidth="1"/>
    <col min="3545" max="3545" width="15.33203125" bestFit="1" customWidth="1"/>
    <col min="3546" max="3546" width="12.83203125" bestFit="1" customWidth="1"/>
    <col min="3547" max="3547" width="15.33203125" bestFit="1" customWidth="1"/>
    <col min="3548" max="3548" width="12.83203125" bestFit="1" customWidth="1"/>
    <col min="3549" max="3549" width="15.33203125" bestFit="1" customWidth="1"/>
    <col min="3550" max="3550" width="12.83203125" bestFit="1" customWidth="1"/>
    <col min="3551" max="3551" width="15.33203125" bestFit="1" customWidth="1"/>
    <col min="3552" max="3552" width="12.83203125" bestFit="1" customWidth="1"/>
    <col min="3553" max="3553" width="15.33203125" bestFit="1" customWidth="1"/>
    <col min="3554" max="3554" width="12.83203125" bestFit="1" customWidth="1"/>
    <col min="3555" max="3555" width="15.33203125" bestFit="1" customWidth="1"/>
    <col min="3556" max="3556" width="12.83203125" bestFit="1" customWidth="1"/>
    <col min="3557" max="3557" width="15.33203125" bestFit="1" customWidth="1"/>
    <col min="3558" max="3558" width="12.83203125" bestFit="1" customWidth="1"/>
    <col min="3559" max="3559" width="15.33203125" bestFit="1" customWidth="1"/>
    <col min="3560" max="3560" width="12.83203125" bestFit="1" customWidth="1"/>
    <col min="3561" max="3561" width="15.33203125" bestFit="1" customWidth="1"/>
    <col min="3562" max="3562" width="12.83203125" bestFit="1" customWidth="1"/>
    <col min="3563" max="3563" width="15.33203125" bestFit="1" customWidth="1"/>
    <col min="3564" max="3564" width="12.83203125" bestFit="1" customWidth="1"/>
    <col min="3565" max="3565" width="15.33203125" bestFit="1" customWidth="1"/>
    <col min="3566" max="3566" width="12.83203125" bestFit="1" customWidth="1"/>
    <col min="3567" max="3567" width="15.33203125" bestFit="1" customWidth="1"/>
    <col min="3568" max="3568" width="12.83203125" bestFit="1" customWidth="1"/>
    <col min="3569" max="3569" width="15.33203125" bestFit="1" customWidth="1"/>
    <col min="3570" max="3570" width="12.83203125" bestFit="1" customWidth="1"/>
    <col min="3571" max="3571" width="15.33203125" bestFit="1" customWidth="1"/>
    <col min="3572" max="3572" width="12.83203125" bestFit="1" customWidth="1"/>
    <col min="3573" max="3573" width="15.33203125" bestFit="1" customWidth="1"/>
    <col min="3574" max="3574" width="12.83203125" bestFit="1" customWidth="1"/>
    <col min="3575" max="3575" width="15.33203125" bestFit="1" customWidth="1"/>
    <col min="3576" max="3576" width="12.83203125" bestFit="1" customWidth="1"/>
    <col min="3577" max="3577" width="15.33203125" bestFit="1" customWidth="1"/>
    <col min="3578" max="3578" width="12.83203125" bestFit="1" customWidth="1"/>
    <col min="3579" max="3579" width="15.33203125" bestFit="1" customWidth="1"/>
    <col min="3580" max="3580" width="12.83203125" bestFit="1" customWidth="1"/>
    <col min="3581" max="3581" width="15.33203125" bestFit="1" customWidth="1"/>
    <col min="3582" max="3582" width="12.83203125" bestFit="1" customWidth="1"/>
    <col min="3583" max="3583" width="15.33203125" bestFit="1" customWidth="1"/>
    <col min="3584" max="3584" width="12.83203125" bestFit="1" customWidth="1"/>
    <col min="3585" max="3585" width="15.33203125" bestFit="1" customWidth="1"/>
    <col min="3586" max="3586" width="12.83203125" bestFit="1" customWidth="1"/>
    <col min="3587" max="3587" width="15.33203125" bestFit="1" customWidth="1"/>
    <col min="3588" max="3588" width="12.83203125" bestFit="1" customWidth="1"/>
    <col min="3589" max="3589" width="15.33203125" bestFit="1" customWidth="1"/>
    <col min="3590" max="3590" width="12.83203125" bestFit="1" customWidth="1"/>
    <col min="3591" max="3591" width="15.33203125" bestFit="1" customWidth="1"/>
    <col min="3592" max="3592" width="12.83203125" bestFit="1" customWidth="1"/>
    <col min="3593" max="3593" width="15.33203125" bestFit="1" customWidth="1"/>
    <col min="3594" max="3594" width="12.83203125" bestFit="1" customWidth="1"/>
    <col min="3595" max="3595" width="15.33203125" bestFit="1" customWidth="1"/>
    <col min="3596" max="3596" width="12.83203125" bestFit="1" customWidth="1"/>
    <col min="3597" max="3597" width="15.33203125" bestFit="1" customWidth="1"/>
    <col min="3598" max="3598" width="12.83203125" bestFit="1" customWidth="1"/>
    <col min="3599" max="3599" width="15.33203125" bestFit="1" customWidth="1"/>
    <col min="3600" max="3600" width="12.83203125" bestFit="1" customWidth="1"/>
    <col min="3601" max="3601" width="15.33203125" bestFit="1" customWidth="1"/>
    <col min="3602" max="3602" width="12.83203125" bestFit="1" customWidth="1"/>
    <col min="3603" max="3603" width="15.33203125" bestFit="1" customWidth="1"/>
    <col min="3604" max="3604" width="12.83203125" bestFit="1" customWidth="1"/>
    <col min="3605" max="3605" width="15.33203125" bestFit="1" customWidth="1"/>
    <col min="3606" max="3606" width="12.83203125" bestFit="1" customWidth="1"/>
    <col min="3607" max="3607" width="15.33203125" bestFit="1" customWidth="1"/>
    <col min="3608" max="3608" width="12.83203125" bestFit="1" customWidth="1"/>
    <col min="3609" max="3609" width="15.33203125" bestFit="1" customWidth="1"/>
    <col min="3610" max="3610" width="12.83203125" bestFit="1" customWidth="1"/>
    <col min="3611" max="3611" width="15.33203125" bestFit="1" customWidth="1"/>
    <col min="3612" max="3612" width="12.83203125" bestFit="1" customWidth="1"/>
    <col min="3613" max="3613" width="15.33203125" bestFit="1" customWidth="1"/>
    <col min="3614" max="3614" width="12.83203125" bestFit="1" customWidth="1"/>
    <col min="3615" max="3615" width="15.33203125" bestFit="1" customWidth="1"/>
    <col min="3616" max="3616" width="12.83203125" bestFit="1" customWidth="1"/>
    <col min="3617" max="3617" width="15.33203125" bestFit="1" customWidth="1"/>
    <col min="3618" max="3618" width="12.83203125" bestFit="1" customWidth="1"/>
    <col min="3619" max="3619" width="15.33203125" bestFit="1" customWidth="1"/>
    <col min="3620" max="3620" width="12.83203125" bestFit="1" customWidth="1"/>
    <col min="3621" max="3621" width="15.33203125" bestFit="1" customWidth="1"/>
    <col min="3622" max="3622" width="12.83203125" bestFit="1" customWidth="1"/>
    <col min="3623" max="3623" width="15.33203125" bestFit="1" customWidth="1"/>
    <col min="3624" max="3624" width="12.83203125" bestFit="1" customWidth="1"/>
    <col min="3625" max="3625" width="15.33203125" bestFit="1" customWidth="1"/>
    <col min="3626" max="3626" width="12.83203125" bestFit="1" customWidth="1"/>
    <col min="3627" max="3627" width="15.33203125" bestFit="1" customWidth="1"/>
    <col min="3628" max="3628" width="12.83203125" bestFit="1" customWidth="1"/>
    <col min="3629" max="3629" width="15.33203125" bestFit="1" customWidth="1"/>
    <col min="3630" max="3630" width="12.83203125" bestFit="1" customWidth="1"/>
    <col min="3631" max="3631" width="15.33203125" bestFit="1" customWidth="1"/>
    <col min="3632" max="3632" width="12.83203125" bestFit="1" customWidth="1"/>
    <col min="3633" max="3633" width="15.33203125" bestFit="1" customWidth="1"/>
    <col min="3634" max="3634" width="12.83203125" bestFit="1" customWidth="1"/>
    <col min="3635" max="3635" width="15.33203125" bestFit="1" customWidth="1"/>
    <col min="3636" max="3636" width="12.83203125" bestFit="1" customWidth="1"/>
    <col min="3637" max="3637" width="15.33203125" bestFit="1" customWidth="1"/>
    <col min="3638" max="3638" width="12.83203125" bestFit="1" customWidth="1"/>
    <col min="3639" max="3639" width="15.33203125" bestFit="1" customWidth="1"/>
    <col min="3640" max="3640" width="12.83203125" bestFit="1" customWidth="1"/>
    <col min="3641" max="3641" width="15.33203125" bestFit="1" customWidth="1"/>
    <col min="3642" max="3642" width="12.83203125" bestFit="1" customWidth="1"/>
    <col min="3643" max="3643" width="15.33203125" bestFit="1" customWidth="1"/>
    <col min="3644" max="3644" width="12.83203125" bestFit="1" customWidth="1"/>
    <col min="3645" max="3645" width="15.33203125" bestFit="1" customWidth="1"/>
    <col min="3646" max="3646" width="12.83203125" bestFit="1" customWidth="1"/>
    <col min="3647" max="3647" width="15.33203125" bestFit="1" customWidth="1"/>
    <col min="3648" max="3648" width="12.83203125" bestFit="1" customWidth="1"/>
    <col min="3649" max="3649" width="15.33203125" bestFit="1" customWidth="1"/>
    <col min="3650" max="3650" width="12.83203125" bestFit="1" customWidth="1"/>
    <col min="3651" max="3651" width="15.33203125" bestFit="1" customWidth="1"/>
    <col min="3652" max="3652" width="12.83203125" bestFit="1" customWidth="1"/>
    <col min="3653" max="3653" width="15.33203125" bestFit="1" customWidth="1"/>
    <col min="3654" max="3654" width="12.83203125" bestFit="1" customWidth="1"/>
    <col min="3655" max="3655" width="15.33203125" bestFit="1" customWidth="1"/>
    <col min="3656" max="3656" width="12.83203125" bestFit="1" customWidth="1"/>
    <col min="3657" max="3657" width="15.33203125" bestFit="1" customWidth="1"/>
    <col min="3658" max="3658" width="12.83203125" bestFit="1" customWidth="1"/>
    <col min="3659" max="3659" width="15.33203125" bestFit="1" customWidth="1"/>
    <col min="3660" max="3660" width="12.83203125" bestFit="1" customWidth="1"/>
    <col min="3661" max="3661" width="15.33203125" bestFit="1" customWidth="1"/>
    <col min="3662" max="3662" width="12.83203125" bestFit="1" customWidth="1"/>
    <col min="3663" max="3663" width="15.33203125" bestFit="1" customWidth="1"/>
    <col min="3664" max="3664" width="12.83203125" bestFit="1" customWidth="1"/>
    <col min="3665" max="3665" width="15.33203125" bestFit="1" customWidth="1"/>
    <col min="3666" max="3666" width="12.83203125" bestFit="1" customWidth="1"/>
    <col min="3667" max="3667" width="15.33203125" bestFit="1" customWidth="1"/>
    <col min="3668" max="3668" width="12.83203125" bestFit="1" customWidth="1"/>
    <col min="3669" max="3669" width="15.33203125" bestFit="1" customWidth="1"/>
    <col min="3670" max="3670" width="12.83203125" bestFit="1" customWidth="1"/>
    <col min="3671" max="3671" width="15.33203125" bestFit="1" customWidth="1"/>
    <col min="3672" max="3672" width="12.83203125" bestFit="1" customWidth="1"/>
    <col min="3673" max="3673" width="15.33203125" bestFit="1" customWidth="1"/>
    <col min="3674" max="3674" width="12.83203125" bestFit="1" customWidth="1"/>
    <col min="3675" max="3675" width="15.33203125" bestFit="1" customWidth="1"/>
    <col min="3676" max="3676" width="12.83203125" bestFit="1" customWidth="1"/>
    <col min="3677" max="3677" width="15.33203125" bestFit="1" customWidth="1"/>
    <col min="3678" max="3678" width="12.83203125" bestFit="1" customWidth="1"/>
    <col min="3679" max="3679" width="15.33203125" bestFit="1" customWidth="1"/>
    <col min="3680" max="3680" width="12.83203125" bestFit="1" customWidth="1"/>
    <col min="3681" max="3681" width="15.33203125" bestFit="1" customWidth="1"/>
    <col min="3682" max="3682" width="12.83203125" bestFit="1" customWidth="1"/>
    <col min="3683" max="3683" width="15.33203125" bestFit="1" customWidth="1"/>
    <col min="3684" max="3684" width="12.83203125" bestFit="1" customWidth="1"/>
    <col min="3685" max="3685" width="15.33203125" bestFit="1" customWidth="1"/>
    <col min="3686" max="3686" width="12.83203125" bestFit="1" customWidth="1"/>
    <col min="3687" max="3687" width="15.33203125" bestFit="1" customWidth="1"/>
    <col min="3688" max="3688" width="12.83203125" bestFit="1" customWidth="1"/>
    <col min="3689" max="3689" width="15.33203125" bestFit="1" customWidth="1"/>
    <col min="3690" max="3690" width="12.83203125" bestFit="1" customWidth="1"/>
    <col min="3691" max="3691" width="15.33203125" bestFit="1" customWidth="1"/>
    <col min="3692" max="3692" width="12.83203125" bestFit="1" customWidth="1"/>
    <col min="3693" max="3693" width="15.33203125" bestFit="1" customWidth="1"/>
    <col min="3694" max="3694" width="12.83203125" bestFit="1" customWidth="1"/>
    <col min="3695" max="3695" width="15.33203125" bestFit="1" customWidth="1"/>
    <col min="3696" max="3696" width="12.83203125" bestFit="1" customWidth="1"/>
    <col min="3697" max="3697" width="15.33203125" bestFit="1" customWidth="1"/>
    <col min="3698" max="3698" width="12.83203125" bestFit="1" customWidth="1"/>
    <col min="3699" max="3699" width="15.33203125" bestFit="1" customWidth="1"/>
    <col min="3700" max="3700" width="12.83203125" bestFit="1" customWidth="1"/>
    <col min="3701" max="3701" width="15.33203125" bestFit="1" customWidth="1"/>
    <col min="3702" max="3702" width="12.83203125" bestFit="1" customWidth="1"/>
    <col min="3703" max="3703" width="15.33203125" bestFit="1" customWidth="1"/>
    <col min="3704" max="3704" width="12.83203125" bestFit="1" customWidth="1"/>
    <col min="3705" max="3705" width="15.33203125" bestFit="1" customWidth="1"/>
    <col min="3706" max="3706" width="12.83203125" bestFit="1" customWidth="1"/>
    <col min="3707" max="3707" width="15.33203125" bestFit="1" customWidth="1"/>
    <col min="3708" max="3708" width="12.83203125" bestFit="1" customWidth="1"/>
    <col min="3709" max="3709" width="15.33203125" bestFit="1" customWidth="1"/>
    <col min="3710" max="3710" width="12.83203125" bestFit="1" customWidth="1"/>
    <col min="3711" max="3711" width="15.33203125" bestFit="1" customWidth="1"/>
    <col min="3712" max="3712" width="12.83203125" bestFit="1" customWidth="1"/>
    <col min="3713" max="3713" width="15.33203125" bestFit="1" customWidth="1"/>
    <col min="3714" max="3714" width="12.83203125" bestFit="1" customWidth="1"/>
    <col min="3715" max="3715" width="15.33203125" bestFit="1" customWidth="1"/>
    <col min="3716" max="3716" width="12.83203125" bestFit="1" customWidth="1"/>
    <col min="3717" max="3717" width="15.33203125" bestFit="1" customWidth="1"/>
    <col min="3718" max="3718" width="12.83203125" bestFit="1" customWidth="1"/>
    <col min="3719" max="3719" width="15.33203125" bestFit="1" customWidth="1"/>
    <col min="3720" max="3720" width="12.83203125" bestFit="1" customWidth="1"/>
    <col min="3721" max="3721" width="15.33203125" bestFit="1" customWidth="1"/>
    <col min="3722" max="3722" width="12.83203125" bestFit="1" customWidth="1"/>
    <col min="3723" max="3723" width="15.33203125" bestFit="1" customWidth="1"/>
    <col min="3724" max="3724" width="12.83203125" bestFit="1" customWidth="1"/>
    <col min="3725" max="3725" width="15.33203125" bestFit="1" customWidth="1"/>
    <col min="3726" max="3726" width="12.83203125" bestFit="1" customWidth="1"/>
    <col min="3727" max="3727" width="15.33203125" bestFit="1" customWidth="1"/>
    <col min="3728" max="3728" width="12.83203125" bestFit="1" customWidth="1"/>
    <col min="3729" max="3729" width="15.33203125" bestFit="1" customWidth="1"/>
    <col min="3730" max="3730" width="12.83203125" bestFit="1" customWidth="1"/>
    <col min="3731" max="3731" width="15.33203125" bestFit="1" customWidth="1"/>
    <col min="3732" max="3732" width="12.83203125" bestFit="1" customWidth="1"/>
    <col min="3733" max="3733" width="15.33203125" bestFit="1" customWidth="1"/>
    <col min="3734" max="3734" width="12.83203125" bestFit="1" customWidth="1"/>
    <col min="3735" max="3735" width="15.33203125" bestFit="1" customWidth="1"/>
    <col min="3736" max="3736" width="12.83203125" bestFit="1" customWidth="1"/>
    <col min="3737" max="3737" width="15.33203125" bestFit="1" customWidth="1"/>
    <col min="3738" max="3738" width="12.83203125" bestFit="1" customWidth="1"/>
    <col min="3739" max="3739" width="15.33203125" bestFit="1" customWidth="1"/>
    <col min="3740" max="3740" width="12.83203125" bestFit="1" customWidth="1"/>
    <col min="3741" max="3741" width="15.33203125" bestFit="1" customWidth="1"/>
    <col min="3742" max="3742" width="12.83203125" bestFit="1" customWidth="1"/>
    <col min="3743" max="3743" width="15.33203125" bestFit="1" customWidth="1"/>
    <col min="3744" max="3744" width="12.83203125" bestFit="1" customWidth="1"/>
    <col min="3745" max="3745" width="15.33203125" bestFit="1" customWidth="1"/>
    <col min="3746" max="3746" width="12.83203125" bestFit="1" customWidth="1"/>
    <col min="3747" max="3747" width="15.33203125" bestFit="1" customWidth="1"/>
    <col min="3748" max="3748" width="12.83203125" bestFit="1" customWidth="1"/>
    <col min="3749" max="3749" width="15.33203125" bestFit="1" customWidth="1"/>
    <col min="3750" max="3750" width="12.83203125" bestFit="1" customWidth="1"/>
    <col min="3751" max="3751" width="15.33203125" bestFit="1" customWidth="1"/>
    <col min="3752" max="3752" width="12.83203125" bestFit="1" customWidth="1"/>
    <col min="3753" max="3753" width="15.33203125" bestFit="1" customWidth="1"/>
    <col min="3754" max="3754" width="12.83203125" bestFit="1" customWidth="1"/>
    <col min="3755" max="3755" width="15.33203125" bestFit="1" customWidth="1"/>
    <col min="3756" max="3756" width="12.83203125" bestFit="1" customWidth="1"/>
    <col min="3757" max="3757" width="15.33203125" bestFit="1" customWidth="1"/>
    <col min="3758" max="3758" width="12.83203125" bestFit="1" customWidth="1"/>
    <col min="3759" max="3759" width="15.33203125" bestFit="1" customWidth="1"/>
    <col min="3760" max="3760" width="12.83203125" bestFit="1" customWidth="1"/>
    <col min="3761" max="3761" width="15.33203125" bestFit="1" customWidth="1"/>
    <col min="3762" max="3762" width="12.83203125" bestFit="1" customWidth="1"/>
    <col min="3763" max="3763" width="15.33203125" bestFit="1" customWidth="1"/>
    <col min="3764" max="3764" width="12.83203125" bestFit="1" customWidth="1"/>
    <col min="3765" max="3765" width="15.33203125" bestFit="1" customWidth="1"/>
    <col min="3766" max="3766" width="12.83203125" bestFit="1" customWidth="1"/>
    <col min="3767" max="3767" width="15.33203125" bestFit="1" customWidth="1"/>
    <col min="3768" max="3768" width="12.83203125" bestFit="1" customWidth="1"/>
    <col min="3769" max="3769" width="15.33203125" bestFit="1" customWidth="1"/>
    <col min="3770" max="3770" width="12.83203125" bestFit="1" customWidth="1"/>
    <col min="3771" max="3771" width="15.33203125" bestFit="1" customWidth="1"/>
    <col min="3772" max="3772" width="12.83203125" bestFit="1" customWidth="1"/>
    <col min="3773" max="3773" width="15.33203125" bestFit="1" customWidth="1"/>
    <col min="3774" max="3774" width="12.83203125" bestFit="1" customWidth="1"/>
    <col min="3775" max="3775" width="15.33203125" bestFit="1" customWidth="1"/>
    <col min="3776" max="3776" width="12.83203125" bestFit="1" customWidth="1"/>
    <col min="3777" max="3777" width="15.33203125" bestFit="1" customWidth="1"/>
    <col min="3778" max="3778" width="12.83203125" bestFit="1" customWidth="1"/>
    <col min="3779" max="3779" width="15.33203125" bestFit="1" customWidth="1"/>
    <col min="3780" max="3780" width="12.83203125" bestFit="1" customWidth="1"/>
    <col min="3781" max="3781" width="15.33203125" bestFit="1" customWidth="1"/>
    <col min="3782" max="3782" width="12.83203125" bestFit="1" customWidth="1"/>
    <col min="3783" max="3783" width="15.33203125" bestFit="1" customWidth="1"/>
    <col min="3784" max="3784" width="12.83203125" bestFit="1" customWidth="1"/>
    <col min="3785" max="3785" width="15.33203125" bestFit="1" customWidth="1"/>
    <col min="3786" max="3786" width="12.83203125" bestFit="1" customWidth="1"/>
    <col min="3787" max="3787" width="15.33203125" bestFit="1" customWidth="1"/>
    <col min="3788" max="3788" width="12.83203125" bestFit="1" customWidth="1"/>
    <col min="3789" max="3789" width="15.33203125" bestFit="1" customWidth="1"/>
    <col min="3790" max="3790" width="12.83203125" bestFit="1" customWidth="1"/>
    <col min="3791" max="3791" width="15.33203125" bestFit="1" customWidth="1"/>
    <col min="3792" max="3792" width="12.83203125" bestFit="1" customWidth="1"/>
    <col min="3793" max="3793" width="15.33203125" bestFit="1" customWidth="1"/>
    <col min="3794" max="3794" width="12.83203125" bestFit="1" customWidth="1"/>
    <col min="3795" max="3795" width="15.33203125" bestFit="1" customWidth="1"/>
    <col min="3796" max="3796" width="12.83203125" bestFit="1" customWidth="1"/>
    <col min="3797" max="3797" width="15.33203125" bestFit="1" customWidth="1"/>
    <col min="3798" max="3798" width="12.83203125" bestFit="1" customWidth="1"/>
    <col min="3799" max="3799" width="15.33203125" bestFit="1" customWidth="1"/>
    <col min="3800" max="3800" width="12.83203125" bestFit="1" customWidth="1"/>
    <col min="3801" max="3801" width="15.33203125" bestFit="1" customWidth="1"/>
    <col min="3802" max="3802" width="12.83203125" bestFit="1" customWidth="1"/>
    <col min="3803" max="3803" width="15.33203125" bestFit="1" customWidth="1"/>
    <col min="3804" max="3804" width="12.83203125" bestFit="1" customWidth="1"/>
    <col min="3805" max="3805" width="15.33203125" bestFit="1" customWidth="1"/>
    <col min="3806" max="3806" width="12.83203125" bestFit="1" customWidth="1"/>
    <col min="3807" max="3807" width="15.33203125" bestFit="1" customWidth="1"/>
    <col min="3808" max="3808" width="12.83203125" bestFit="1" customWidth="1"/>
    <col min="3809" max="3809" width="15.33203125" bestFit="1" customWidth="1"/>
    <col min="3810" max="3810" width="12.83203125" bestFit="1" customWidth="1"/>
    <col min="3811" max="3811" width="15.33203125" bestFit="1" customWidth="1"/>
    <col min="3812" max="3812" width="12.83203125" bestFit="1" customWidth="1"/>
    <col min="3813" max="3813" width="15.33203125" bestFit="1" customWidth="1"/>
    <col min="3814" max="3814" width="12.83203125" bestFit="1" customWidth="1"/>
    <col min="3815" max="3815" width="15.33203125" bestFit="1" customWidth="1"/>
    <col min="3816" max="3816" width="12.83203125" bestFit="1" customWidth="1"/>
    <col min="3817" max="3817" width="15.33203125" bestFit="1" customWidth="1"/>
    <col min="3818" max="3818" width="12.83203125" bestFit="1" customWidth="1"/>
    <col min="3819" max="3819" width="15.33203125" bestFit="1" customWidth="1"/>
    <col min="3820" max="3820" width="12.83203125" bestFit="1" customWidth="1"/>
    <col min="3821" max="3821" width="15.33203125" bestFit="1" customWidth="1"/>
    <col min="3822" max="3822" width="12.83203125" bestFit="1" customWidth="1"/>
    <col min="3823" max="3823" width="15.33203125" bestFit="1" customWidth="1"/>
    <col min="3824" max="3824" width="12.83203125" bestFit="1" customWidth="1"/>
    <col min="3825" max="3825" width="15.33203125" bestFit="1" customWidth="1"/>
    <col min="3826" max="3826" width="12.83203125" bestFit="1" customWidth="1"/>
    <col min="3827" max="3827" width="15.33203125" bestFit="1" customWidth="1"/>
    <col min="3828" max="3828" width="12.83203125" bestFit="1" customWidth="1"/>
    <col min="3829" max="3829" width="15.33203125" bestFit="1" customWidth="1"/>
    <col min="3830" max="3830" width="12.83203125" bestFit="1" customWidth="1"/>
    <col min="3831" max="3831" width="15.33203125" bestFit="1" customWidth="1"/>
    <col min="3832" max="3832" width="12.83203125" bestFit="1" customWidth="1"/>
    <col min="3833" max="3833" width="15.33203125" bestFit="1" customWidth="1"/>
    <col min="3834" max="3834" width="12.83203125" bestFit="1" customWidth="1"/>
    <col min="3835" max="3835" width="15.33203125" bestFit="1" customWidth="1"/>
    <col min="3836" max="3836" width="12.83203125" bestFit="1" customWidth="1"/>
    <col min="3837" max="3837" width="15.33203125" bestFit="1" customWidth="1"/>
    <col min="3838" max="3838" width="12.83203125" bestFit="1" customWidth="1"/>
    <col min="3839" max="3839" width="15.33203125" bestFit="1" customWidth="1"/>
    <col min="3840" max="3840" width="12.83203125" bestFit="1" customWidth="1"/>
    <col min="3841" max="3841" width="15.33203125" bestFit="1" customWidth="1"/>
    <col min="3842" max="3842" width="12.83203125" bestFit="1" customWidth="1"/>
    <col min="3843" max="3843" width="15.33203125" bestFit="1" customWidth="1"/>
    <col min="3844" max="3844" width="12.83203125" bestFit="1" customWidth="1"/>
    <col min="3845" max="3845" width="15.33203125" bestFit="1" customWidth="1"/>
    <col min="3846" max="3846" width="12.83203125" bestFit="1" customWidth="1"/>
    <col min="3847" max="3847" width="15.33203125" bestFit="1" customWidth="1"/>
    <col min="3848" max="3848" width="12.83203125" bestFit="1" customWidth="1"/>
    <col min="3849" max="3849" width="15.33203125" bestFit="1" customWidth="1"/>
    <col min="3850" max="3850" width="12.83203125" bestFit="1" customWidth="1"/>
    <col min="3851" max="3851" width="15.33203125" bestFit="1" customWidth="1"/>
    <col min="3852" max="3852" width="12.83203125" bestFit="1" customWidth="1"/>
    <col min="3853" max="3853" width="15.33203125" bestFit="1" customWidth="1"/>
    <col min="3854" max="3854" width="12.83203125" bestFit="1" customWidth="1"/>
    <col min="3855" max="3855" width="15.33203125" bestFit="1" customWidth="1"/>
    <col min="3856" max="3856" width="12.83203125" bestFit="1" customWidth="1"/>
    <col min="3857" max="3857" width="15.33203125" bestFit="1" customWidth="1"/>
    <col min="3858" max="3858" width="12.83203125" bestFit="1" customWidth="1"/>
    <col min="3859" max="3859" width="15.33203125" bestFit="1" customWidth="1"/>
    <col min="3860" max="3860" width="12.83203125" bestFit="1" customWidth="1"/>
    <col min="3861" max="3861" width="15.33203125" bestFit="1" customWidth="1"/>
    <col min="3862" max="3862" width="12.83203125" bestFit="1" customWidth="1"/>
    <col min="3863" max="3863" width="15.33203125" bestFit="1" customWidth="1"/>
    <col min="3864" max="3864" width="12.83203125" bestFit="1" customWidth="1"/>
    <col min="3865" max="3865" width="15.33203125" bestFit="1" customWidth="1"/>
    <col min="3866" max="3866" width="12.83203125" bestFit="1" customWidth="1"/>
    <col min="3867" max="3867" width="15.33203125" bestFit="1" customWidth="1"/>
    <col min="3868" max="3868" width="12.83203125" bestFit="1" customWidth="1"/>
    <col min="3869" max="3869" width="15.33203125" bestFit="1" customWidth="1"/>
    <col min="3870" max="3870" width="12.83203125" bestFit="1" customWidth="1"/>
    <col min="3871" max="3871" width="15.33203125" bestFit="1" customWidth="1"/>
    <col min="3872" max="3872" width="12.83203125" bestFit="1" customWidth="1"/>
    <col min="3873" max="3873" width="15.33203125" bestFit="1" customWidth="1"/>
    <col min="3874" max="3874" width="12.83203125" bestFit="1" customWidth="1"/>
    <col min="3875" max="3875" width="15.33203125" bestFit="1" customWidth="1"/>
    <col min="3876" max="3876" width="12.83203125" bestFit="1" customWidth="1"/>
    <col min="3877" max="3877" width="15.33203125" bestFit="1" customWidth="1"/>
    <col min="3878" max="3878" width="12.83203125" bestFit="1" customWidth="1"/>
    <col min="3879" max="3879" width="15.33203125" bestFit="1" customWidth="1"/>
    <col min="3880" max="3880" width="12.83203125" bestFit="1" customWidth="1"/>
    <col min="3881" max="3881" width="15.33203125" bestFit="1" customWidth="1"/>
    <col min="3882" max="3882" width="12.83203125" bestFit="1" customWidth="1"/>
    <col min="3883" max="3883" width="15.33203125" bestFit="1" customWidth="1"/>
    <col min="3884" max="3884" width="12.83203125" bestFit="1" customWidth="1"/>
    <col min="3885" max="3885" width="15.33203125" bestFit="1" customWidth="1"/>
    <col min="3886" max="3886" width="12.83203125" bestFit="1" customWidth="1"/>
    <col min="3887" max="3887" width="15.33203125" bestFit="1" customWidth="1"/>
    <col min="3888" max="3888" width="12.83203125" bestFit="1" customWidth="1"/>
    <col min="3889" max="3889" width="15.33203125" bestFit="1" customWidth="1"/>
    <col min="3890" max="3890" width="12.83203125" bestFit="1" customWidth="1"/>
    <col min="3891" max="3891" width="15.33203125" bestFit="1" customWidth="1"/>
    <col min="3892" max="3892" width="12.83203125" bestFit="1" customWidth="1"/>
    <col min="3893" max="3893" width="15.33203125" bestFit="1" customWidth="1"/>
    <col min="3894" max="3894" width="12.83203125" bestFit="1" customWidth="1"/>
    <col min="3895" max="3895" width="15.33203125" bestFit="1" customWidth="1"/>
    <col min="3896" max="3896" width="12.83203125" bestFit="1" customWidth="1"/>
    <col min="3897" max="3897" width="15.33203125" bestFit="1" customWidth="1"/>
    <col min="3898" max="3898" width="12.83203125" bestFit="1" customWidth="1"/>
    <col min="3899" max="3899" width="15.33203125" bestFit="1" customWidth="1"/>
    <col min="3900" max="3900" width="12.83203125" bestFit="1" customWidth="1"/>
    <col min="3901" max="3901" width="15.33203125" bestFit="1" customWidth="1"/>
    <col min="3902" max="3902" width="12.83203125" bestFit="1" customWidth="1"/>
    <col min="3903" max="3903" width="15.33203125" bestFit="1" customWidth="1"/>
    <col min="3904" max="3904" width="12.83203125" bestFit="1" customWidth="1"/>
    <col min="3905" max="3905" width="15.33203125" bestFit="1" customWidth="1"/>
    <col min="3906" max="3906" width="12.83203125" bestFit="1" customWidth="1"/>
    <col min="3907" max="3907" width="15.33203125" bestFit="1" customWidth="1"/>
    <col min="3908" max="3908" width="12.83203125" bestFit="1" customWidth="1"/>
    <col min="3909" max="3909" width="15.33203125" bestFit="1" customWidth="1"/>
    <col min="3910" max="3910" width="12.83203125" bestFit="1" customWidth="1"/>
    <col min="3911" max="3911" width="15.33203125" bestFit="1" customWidth="1"/>
    <col min="3912" max="3912" width="12.83203125" bestFit="1" customWidth="1"/>
    <col min="3913" max="3913" width="15.33203125" bestFit="1" customWidth="1"/>
    <col min="3914" max="3914" width="12.83203125" bestFit="1" customWidth="1"/>
    <col min="3915" max="3915" width="15.33203125" bestFit="1" customWidth="1"/>
    <col min="3916" max="3916" width="12.83203125" bestFit="1" customWidth="1"/>
    <col min="3917" max="3917" width="15.33203125" bestFit="1" customWidth="1"/>
    <col min="3918" max="3918" width="12.83203125" bestFit="1" customWidth="1"/>
    <col min="3919" max="3919" width="15.33203125" bestFit="1" customWidth="1"/>
    <col min="3920" max="3920" width="12.83203125" bestFit="1" customWidth="1"/>
    <col min="3921" max="3921" width="15.33203125" bestFit="1" customWidth="1"/>
    <col min="3922" max="3922" width="12.83203125" bestFit="1" customWidth="1"/>
    <col min="3923" max="3923" width="15.33203125" bestFit="1" customWidth="1"/>
    <col min="3924" max="3924" width="12.83203125" bestFit="1" customWidth="1"/>
    <col min="3925" max="3925" width="15.33203125" bestFit="1" customWidth="1"/>
    <col min="3926" max="3926" width="12.83203125" bestFit="1" customWidth="1"/>
    <col min="3927" max="3927" width="15.33203125" bestFit="1" customWidth="1"/>
    <col min="3928" max="3928" width="12.83203125" bestFit="1" customWidth="1"/>
    <col min="3929" max="3929" width="15.33203125" bestFit="1" customWidth="1"/>
    <col min="3930" max="3930" width="12.83203125" bestFit="1" customWidth="1"/>
    <col min="3931" max="3931" width="15.33203125" bestFit="1" customWidth="1"/>
    <col min="3932" max="3932" width="12.83203125" bestFit="1" customWidth="1"/>
    <col min="3933" max="3933" width="15.33203125" bestFit="1" customWidth="1"/>
    <col min="3934" max="3934" width="12.83203125" bestFit="1" customWidth="1"/>
    <col min="3935" max="3935" width="15.33203125" bestFit="1" customWidth="1"/>
    <col min="3936" max="3936" width="12.83203125" bestFit="1" customWidth="1"/>
    <col min="3937" max="3937" width="15.33203125" bestFit="1" customWidth="1"/>
    <col min="3938" max="3938" width="12.83203125" bestFit="1" customWidth="1"/>
    <col min="3939" max="3939" width="15.33203125" bestFit="1" customWidth="1"/>
    <col min="3940" max="3940" width="12.83203125" bestFit="1" customWidth="1"/>
    <col min="3941" max="3941" width="15.33203125" bestFit="1" customWidth="1"/>
    <col min="3942" max="3942" width="12.83203125" bestFit="1" customWidth="1"/>
    <col min="3943" max="3943" width="15.33203125" bestFit="1" customWidth="1"/>
    <col min="3944" max="3944" width="12.83203125" bestFit="1" customWidth="1"/>
    <col min="3945" max="3945" width="15.33203125" bestFit="1" customWidth="1"/>
    <col min="3946" max="3946" width="12.83203125" bestFit="1" customWidth="1"/>
    <col min="3947" max="3947" width="15.33203125" bestFit="1" customWidth="1"/>
    <col min="3948" max="3948" width="12.83203125" bestFit="1" customWidth="1"/>
    <col min="3949" max="3949" width="15.33203125" bestFit="1" customWidth="1"/>
    <col min="3950" max="3950" width="12.83203125" bestFit="1" customWidth="1"/>
    <col min="3951" max="3951" width="15.33203125" bestFit="1" customWidth="1"/>
    <col min="3952" max="3952" width="12.83203125" bestFit="1" customWidth="1"/>
    <col min="3953" max="3953" width="15.33203125" bestFit="1" customWidth="1"/>
    <col min="3954" max="3954" width="12.83203125" bestFit="1" customWidth="1"/>
    <col min="3955" max="3955" width="15.33203125" bestFit="1" customWidth="1"/>
    <col min="3956" max="3956" width="12.83203125" bestFit="1" customWidth="1"/>
    <col min="3957" max="3957" width="15.33203125" bestFit="1" customWidth="1"/>
    <col min="3958" max="3958" width="12.83203125" bestFit="1" customWidth="1"/>
    <col min="3959" max="3959" width="15.33203125" bestFit="1" customWidth="1"/>
    <col min="3960" max="3960" width="12.83203125" bestFit="1" customWidth="1"/>
    <col min="3961" max="3961" width="15.33203125" bestFit="1" customWidth="1"/>
    <col min="3962" max="3962" width="12.83203125" bestFit="1" customWidth="1"/>
    <col min="3963" max="3963" width="15.33203125" bestFit="1" customWidth="1"/>
    <col min="3964" max="3964" width="12.83203125" bestFit="1" customWidth="1"/>
    <col min="3965" max="3965" width="15.33203125" bestFit="1" customWidth="1"/>
    <col min="3966" max="3966" width="12.83203125" bestFit="1" customWidth="1"/>
    <col min="3967" max="3967" width="15.33203125" bestFit="1" customWidth="1"/>
    <col min="3968" max="3968" width="12.83203125" bestFit="1" customWidth="1"/>
    <col min="3969" max="3969" width="15.33203125" bestFit="1" customWidth="1"/>
    <col min="3970" max="3970" width="12.83203125" bestFit="1" customWidth="1"/>
    <col min="3971" max="3971" width="15.33203125" bestFit="1" customWidth="1"/>
    <col min="3972" max="3972" width="12.83203125" bestFit="1" customWidth="1"/>
    <col min="3973" max="3973" width="15.33203125" bestFit="1" customWidth="1"/>
    <col min="3974" max="3974" width="12.83203125" bestFit="1" customWidth="1"/>
    <col min="3975" max="3975" width="15.33203125" bestFit="1" customWidth="1"/>
    <col min="3976" max="3976" width="12.83203125" bestFit="1" customWidth="1"/>
    <col min="3977" max="3977" width="15.33203125" bestFit="1" customWidth="1"/>
    <col min="3978" max="3978" width="12.83203125" bestFit="1" customWidth="1"/>
    <col min="3979" max="3979" width="15.33203125" bestFit="1" customWidth="1"/>
    <col min="3980" max="3980" width="12.83203125" bestFit="1" customWidth="1"/>
    <col min="3981" max="3981" width="15.33203125" bestFit="1" customWidth="1"/>
    <col min="3982" max="3982" width="12.83203125" bestFit="1" customWidth="1"/>
    <col min="3983" max="3983" width="15.33203125" bestFit="1" customWidth="1"/>
    <col min="3984" max="3984" width="12.83203125" bestFit="1" customWidth="1"/>
    <col min="3985" max="3985" width="15.33203125" bestFit="1" customWidth="1"/>
    <col min="3986" max="3986" width="12.83203125" bestFit="1" customWidth="1"/>
    <col min="3987" max="3987" width="15.33203125" bestFit="1" customWidth="1"/>
    <col min="3988" max="3988" width="12.83203125" bestFit="1" customWidth="1"/>
    <col min="3989" max="3989" width="15.33203125" bestFit="1" customWidth="1"/>
    <col min="3990" max="3990" width="12.83203125" bestFit="1" customWidth="1"/>
    <col min="3991" max="3991" width="15.33203125" bestFit="1" customWidth="1"/>
    <col min="3992" max="3992" width="12.83203125" bestFit="1" customWidth="1"/>
    <col min="3993" max="3993" width="15.33203125" bestFit="1" customWidth="1"/>
    <col min="3994" max="3994" width="12.83203125" bestFit="1" customWidth="1"/>
    <col min="3995" max="3995" width="15.33203125" bestFit="1" customWidth="1"/>
    <col min="3996" max="3996" width="12.83203125" bestFit="1" customWidth="1"/>
    <col min="3997" max="3997" width="15.33203125" bestFit="1" customWidth="1"/>
    <col min="3998" max="3998" width="12.83203125" bestFit="1" customWidth="1"/>
    <col min="3999" max="3999" width="15.33203125" bestFit="1" customWidth="1"/>
    <col min="4000" max="4000" width="12.83203125" bestFit="1" customWidth="1"/>
    <col min="4001" max="4001" width="15.33203125" bestFit="1" customWidth="1"/>
    <col min="4002" max="4002" width="12.83203125" bestFit="1" customWidth="1"/>
    <col min="4003" max="4003" width="15.33203125" bestFit="1" customWidth="1"/>
    <col min="4004" max="4004" width="12.83203125" bestFit="1" customWidth="1"/>
    <col min="4005" max="4005" width="15.33203125" bestFit="1" customWidth="1"/>
    <col min="4006" max="4006" width="12.83203125" bestFit="1" customWidth="1"/>
    <col min="4007" max="4007" width="15.33203125" bestFit="1" customWidth="1"/>
    <col min="4008" max="4008" width="12.83203125" bestFit="1" customWidth="1"/>
    <col min="4009" max="4009" width="15.33203125" bestFit="1" customWidth="1"/>
    <col min="4010" max="4010" width="12.83203125" bestFit="1" customWidth="1"/>
    <col min="4011" max="4011" width="15.33203125" bestFit="1" customWidth="1"/>
    <col min="4012" max="4012" width="12.83203125" bestFit="1" customWidth="1"/>
    <col min="4013" max="4013" width="15.33203125" bestFit="1" customWidth="1"/>
    <col min="4014" max="4014" width="12.83203125" bestFit="1" customWidth="1"/>
    <col min="4015" max="4015" width="15.33203125" bestFit="1" customWidth="1"/>
    <col min="4016" max="4016" width="12.83203125" bestFit="1" customWidth="1"/>
    <col min="4017" max="4017" width="15.33203125" bestFit="1" customWidth="1"/>
    <col min="4018" max="4018" width="12.83203125" bestFit="1" customWidth="1"/>
    <col min="4019" max="4019" width="15.33203125" bestFit="1" customWidth="1"/>
    <col min="4020" max="4020" width="12.83203125" bestFit="1" customWidth="1"/>
    <col min="4021" max="4021" width="15.33203125" bestFit="1" customWidth="1"/>
    <col min="4022" max="4022" width="12.83203125" bestFit="1" customWidth="1"/>
    <col min="4023" max="4023" width="15.33203125" bestFit="1" customWidth="1"/>
    <col min="4024" max="4024" width="12.83203125" bestFit="1" customWidth="1"/>
    <col min="4025" max="4025" width="15.33203125" bestFit="1" customWidth="1"/>
    <col min="4026" max="4026" width="12.83203125" bestFit="1" customWidth="1"/>
    <col min="4027" max="4027" width="15.33203125" bestFit="1" customWidth="1"/>
    <col min="4028" max="4028" width="12.83203125" bestFit="1" customWidth="1"/>
    <col min="4029" max="4029" width="15.33203125" bestFit="1" customWidth="1"/>
    <col min="4030" max="4030" width="12.83203125" bestFit="1" customWidth="1"/>
    <col min="4031" max="4031" width="15.33203125" bestFit="1" customWidth="1"/>
    <col min="4032" max="4032" width="12.83203125" bestFit="1" customWidth="1"/>
    <col min="4033" max="4033" width="15.33203125" bestFit="1" customWidth="1"/>
    <col min="4034" max="4034" width="12.83203125" bestFit="1" customWidth="1"/>
    <col min="4035" max="4035" width="15.33203125" bestFit="1" customWidth="1"/>
    <col min="4036" max="4036" width="12.83203125" bestFit="1" customWidth="1"/>
    <col min="4037" max="4037" width="15.33203125" bestFit="1" customWidth="1"/>
    <col min="4038" max="4038" width="12.83203125" bestFit="1" customWidth="1"/>
    <col min="4039" max="4039" width="15.33203125" bestFit="1" customWidth="1"/>
    <col min="4040" max="4040" width="12.83203125" bestFit="1" customWidth="1"/>
    <col min="4041" max="4041" width="15.33203125" bestFit="1" customWidth="1"/>
    <col min="4042" max="4042" width="12.83203125" bestFit="1" customWidth="1"/>
    <col min="4043" max="4043" width="15.33203125" bestFit="1" customWidth="1"/>
    <col min="4044" max="4044" width="12.83203125" bestFit="1" customWidth="1"/>
    <col min="4045" max="4045" width="15.33203125" bestFit="1" customWidth="1"/>
    <col min="4046" max="4046" width="12.83203125" bestFit="1" customWidth="1"/>
    <col min="4047" max="4047" width="15.33203125" bestFit="1" customWidth="1"/>
    <col min="4048" max="4048" width="12.83203125" bestFit="1" customWidth="1"/>
    <col min="4049" max="4049" width="15.33203125" bestFit="1" customWidth="1"/>
    <col min="4050" max="4050" width="12.83203125" bestFit="1" customWidth="1"/>
    <col min="4051" max="4051" width="15.33203125" bestFit="1" customWidth="1"/>
    <col min="4052" max="4052" width="12.83203125" bestFit="1" customWidth="1"/>
    <col min="4053" max="4053" width="15.33203125" bestFit="1" customWidth="1"/>
    <col min="4054" max="4054" width="12.83203125" bestFit="1" customWidth="1"/>
    <col min="4055" max="4055" width="15.33203125" bestFit="1" customWidth="1"/>
    <col min="4056" max="4056" width="12.83203125" bestFit="1" customWidth="1"/>
    <col min="4057" max="4057" width="15.33203125" bestFit="1" customWidth="1"/>
    <col min="4058" max="4058" width="12.83203125" bestFit="1" customWidth="1"/>
    <col min="4059" max="4059" width="15.33203125" bestFit="1" customWidth="1"/>
    <col min="4060" max="4060" width="12.83203125" bestFit="1" customWidth="1"/>
    <col min="4061" max="4061" width="15.33203125" bestFit="1" customWidth="1"/>
    <col min="4062" max="4062" width="12.83203125" bestFit="1" customWidth="1"/>
    <col min="4063" max="4063" width="15.33203125" bestFit="1" customWidth="1"/>
    <col min="4064" max="4064" width="12.83203125" bestFit="1" customWidth="1"/>
    <col min="4065" max="4065" width="15.33203125" bestFit="1" customWidth="1"/>
    <col min="4066" max="4066" width="12.83203125" bestFit="1" customWidth="1"/>
    <col min="4067" max="4067" width="15.33203125" bestFit="1" customWidth="1"/>
    <col min="4068" max="4068" width="12.83203125" bestFit="1" customWidth="1"/>
    <col min="4069" max="4069" width="15.33203125" bestFit="1" customWidth="1"/>
    <col min="4070" max="4070" width="12.83203125" bestFit="1" customWidth="1"/>
    <col min="4071" max="4071" width="15.33203125" bestFit="1" customWidth="1"/>
    <col min="4072" max="4072" width="12.83203125" bestFit="1" customWidth="1"/>
    <col min="4073" max="4073" width="15.33203125" bestFit="1" customWidth="1"/>
    <col min="4074" max="4074" width="12.83203125" bestFit="1" customWidth="1"/>
    <col min="4075" max="4075" width="15.33203125" bestFit="1" customWidth="1"/>
    <col min="4076" max="4076" width="12.83203125" bestFit="1" customWidth="1"/>
    <col min="4077" max="4077" width="15.33203125" bestFit="1" customWidth="1"/>
    <col min="4078" max="4078" width="12.83203125" bestFit="1" customWidth="1"/>
    <col min="4079" max="4079" width="15.33203125" bestFit="1" customWidth="1"/>
    <col min="4080" max="4080" width="12.83203125" bestFit="1" customWidth="1"/>
    <col min="4081" max="4081" width="15.33203125" bestFit="1" customWidth="1"/>
    <col min="4082" max="4082" width="12.83203125" bestFit="1" customWidth="1"/>
    <col min="4083" max="4083" width="15.33203125" bestFit="1" customWidth="1"/>
    <col min="4084" max="4084" width="12.83203125" bestFit="1" customWidth="1"/>
    <col min="4085" max="4085" width="15.33203125" bestFit="1" customWidth="1"/>
    <col min="4086" max="4086" width="12.83203125" bestFit="1" customWidth="1"/>
    <col min="4087" max="4087" width="15.33203125" bestFit="1" customWidth="1"/>
    <col min="4088" max="4088" width="12.83203125" bestFit="1" customWidth="1"/>
    <col min="4089" max="4089" width="15.33203125" bestFit="1" customWidth="1"/>
    <col min="4090" max="4090" width="12.83203125" bestFit="1" customWidth="1"/>
    <col min="4091" max="4091" width="15.33203125" bestFit="1" customWidth="1"/>
    <col min="4092" max="4092" width="12.83203125" bestFit="1" customWidth="1"/>
    <col min="4093" max="4093" width="15.33203125" bestFit="1" customWidth="1"/>
    <col min="4094" max="4094" width="12.83203125" bestFit="1" customWidth="1"/>
    <col min="4095" max="4095" width="15.33203125" bestFit="1" customWidth="1"/>
    <col min="4096" max="4096" width="12.83203125" bestFit="1" customWidth="1"/>
    <col min="4097" max="4097" width="15.33203125" bestFit="1" customWidth="1"/>
    <col min="4098" max="4098" width="12.83203125" bestFit="1" customWidth="1"/>
    <col min="4099" max="4099" width="15.33203125" bestFit="1" customWidth="1"/>
    <col min="4100" max="4100" width="12.83203125" bestFit="1" customWidth="1"/>
    <col min="4101" max="4101" width="15.33203125" bestFit="1" customWidth="1"/>
    <col min="4102" max="4102" width="12.83203125" bestFit="1" customWidth="1"/>
    <col min="4103" max="4103" width="15.33203125" bestFit="1" customWidth="1"/>
    <col min="4104" max="4104" width="12.83203125" bestFit="1" customWidth="1"/>
    <col min="4105" max="4105" width="15.33203125" bestFit="1" customWidth="1"/>
    <col min="4106" max="4106" width="12.83203125" bestFit="1" customWidth="1"/>
    <col min="4107" max="4107" width="15.33203125" bestFit="1" customWidth="1"/>
    <col min="4108" max="4108" width="12.83203125" bestFit="1" customWidth="1"/>
    <col min="4109" max="4109" width="15.33203125" bestFit="1" customWidth="1"/>
    <col min="4110" max="4110" width="12.83203125" bestFit="1" customWidth="1"/>
    <col min="4111" max="4111" width="15.33203125" bestFit="1" customWidth="1"/>
    <col min="4112" max="4112" width="12.83203125" bestFit="1" customWidth="1"/>
    <col min="4113" max="4113" width="15.33203125" bestFit="1" customWidth="1"/>
    <col min="4114" max="4114" width="12.83203125" bestFit="1" customWidth="1"/>
    <col min="4115" max="4115" width="15.33203125" bestFit="1" customWidth="1"/>
    <col min="4116" max="4116" width="12.83203125" bestFit="1" customWidth="1"/>
    <col min="4117" max="4117" width="15.33203125" bestFit="1" customWidth="1"/>
    <col min="4118" max="4118" width="12.83203125" bestFit="1" customWidth="1"/>
    <col min="4119" max="4119" width="15.33203125" bestFit="1" customWidth="1"/>
    <col min="4120" max="4120" width="12.83203125" bestFit="1" customWidth="1"/>
    <col min="4121" max="4121" width="15.33203125" bestFit="1" customWidth="1"/>
    <col min="4122" max="4122" width="12.83203125" bestFit="1" customWidth="1"/>
    <col min="4123" max="4123" width="15.33203125" bestFit="1" customWidth="1"/>
    <col min="4124" max="4124" width="12.83203125" bestFit="1" customWidth="1"/>
    <col min="4125" max="4125" width="15.33203125" bestFit="1" customWidth="1"/>
    <col min="4126" max="4126" width="12.83203125" bestFit="1" customWidth="1"/>
    <col min="4127" max="4127" width="15.33203125" bestFit="1" customWidth="1"/>
    <col min="4128" max="4128" width="12.83203125" bestFit="1" customWidth="1"/>
    <col min="4129" max="4129" width="15.33203125" bestFit="1" customWidth="1"/>
    <col min="4130" max="4130" width="12.83203125" bestFit="1" customWidth="1"/>
    <col min="4131" max="4131" width="15.33203125" bestFit="1" customWidth="1"/>
    <col min="4132" max="4132" width="12.83203125" bestFit="1" customWidth="1"/>
    <col min="4133" max="4133" width="15.33203125" bestFit="1" customWidth="1"/>
    <col min="4134" max="4134" width="12.83203125" bestFit="1" customWidth="1"/>
    <col min="4135" max="4135" width="15.33203125" bestFit="1" customWidth="1"/>
    <col min="4136" max="4136" width="12.83203125" bestFit="1" customWidth="1"/>
    <col min="4137" max="4137" width="15.33203125" bestFit="1" customWidth="1"/>
    <col min="4138" max="4138" width="12.83203125" bestFit="1" customWidth="1"/>
    <col min="4139" max="4139" width="15.33203125" bestFit="1" customWidth="1"/>
    <col min="4140" max="4140" width="12.83203125" bestFit="1" customWidth="1"/>
    <col min="4141" max="4141" width="15.33203125" bestFit="1" customWidth="1"/>
    <col min="4142" max="4142" width="12.83203125" bestFit="1" customWidth="1"/>
    <col min="4143" max="4143" width="15.33203125" bestFit="1" customWidth="1"/>
    <col min="4144" max="4144" width="12.83203125" bestFit="1" customWidth="1"/>
    <col min="4145" max="4145" width="15.33203125" bestFit="1" customWidth="1"/>
    <col min="4146" max="4146" width="12.83203125" bestFit="1" customWidth="1"/>
    <col min="4147" max="4147" width="15.33203125" bestFit="1" customWidth="1"/>
    <col min="4148" max="4148" width="12.83203125" bestFit="1" customWidth="1"/>
    <col min="4149" max="4149" width="15.33203125" bestFit="1" customWidth="1"/>
    <col min="4150" max="4150" width="12.83203125" bestFit="1" customWidth="1"/>
    <col min="4151" max="4151" width="15.33203125" bestFit="1" customWidth="1"/>
    <col min="4152" max="4152" width="12.83203125" bestFit="1" customWidth="1"/>
    <col min="4153" max="4153" width="15.33203125" bestFit="1" customWidth="1"/>
    <col min="4154" max="4154" width="12.83203125" bestFit="1" customWidth="1"/>
    <col min="4155" max="4155" width="15.33203125" bestFit="1" customWidth="1"/>
    <col min="4156" max="4156" width="12.83203125" bestFit="1" customWidth="1"/>
    <col min="4157" max="4157" width="15.33203125" bestFit="1" customWidth="1"/>
    <col min="4158" max="4158" width="12.83203125" bestFit="1" customWidth="1"/>
    <col min="4159" max="4159" width="15.33203125" bestFit="1" customWidth="1"/>
    <col min="4160" max="4160" width="12.83203125" bestFit="1" customWidth="1"/>
    <col min="4161" max="4161" width="15.33203125" bestFit="1" customWidth="1"/>
    <col min="4162" max="4162" width="12.83203125" bestFit="1" customWidth="1"/>
    <col min="4163" max="4163" width="15.33203125" bestFit="1" customWidth="1"/>
    <col min="4164" max="4164" width="12.83203125" bestFit="1" customWidth="1"/>
    <col min="4165" max="4165" width="15.33203125" bestFit="1" customWidth="1"/>
    <col min="4166" max="4166" width="12.83203125" bestFit="1" customWidth="1"/>
    <col min="4167" max="4167" width="15.33203125" bestFit="1" customWidth="1"/>
    <col min="4168" max="4168" width="12.83203125" bestFit="1" customWidth="1"/>
    <col min="4169" max="4169" width="15.33203125" bestFit="1" customWidth="1"/>
    <col min="4170" max="4170" width="12.83203125" bestFit="1" customWidth="1"/>
    <col min="4171" max="4171" width="15.33203125" bestFit="1" customWidth="1"/>
    <col min="4172" max="4172" width="12.83203125" bestFit="1" customWidth="1"/>
    <col min="4173" max="4173" width="15.33203125" bestFit="1" customWidth="1"/>
    <col min="4174" max="4174" width="12.83203125" bestFit="1" customWidth="1"/>
    <col min="4175" max="4175" width="15.33203125" bestFit="1" customWidth="1"/>
    <col min="4176" max="4176" width="12.83203125" bestFit="1" customWidth="1"/>
    <col min="4177" max="4177" width="15.33203125" bestFit="1" customWidth="1"/>
    <col min="4178" max="4178" width="12.83203125" bestFit="1" customWidth="1"/>
    <col min="4179" max="4179" width="15.33203125" bestFit="1" customWidth="1"/>
    <col min="4180" max="4180" width="12.83203125" bestFit="1" customWidth="1"/>
    <col min="4181" max="4181" width="15.33203125" bestFit="1" customWidth="1"/>
    <col min="4182" max="4182" width="12.83203125" bestFit="1" customWidth="1"/>
    <col min="4183" max="4183" width="15.33203125" bestFit="1" customWidth="1"/>
    <col min="4184" max="4184" width="12.83203125" bestFit="1" customWidth="1"/>
    <col min="4185" max="4185" width="15.33203125" bestFit="1" customWidth="1"/>
    <col min="4186" max="4186" width="12.83203125" bestFit="1" customWidth="1"/>
    <col min="4187" max="4187" width="15.33203125" bestFit="1" customWidth="1"/>
    <col min="4188" max="4188" width="12.83203125" bestFit="1" customWidth="1"/>
    <col min="4189" max="4189" width="15.33203125" bestFit="1" customWidth="1"/>
    <col min="4190" max="4190" width="12.83203125" bestFit="1" customWidth="1"/>
    <col min="4191" max="4191" width="15.33203125" bestFit="1" customWidth="1"/>
    <col min="4192" max="4192" width="12.83203125" bestFit="1" customWidth="1"/>
    <col min="4193" max="4193" width="15.33203125" bestFit="1" customWidth="1"/>
    <col min="4194" max="4194" width="12.83203125" bestFit="1" customWidth="1"/>
    <col min="4195" max="4195" width="15.33203125" bestFit="1" customWidth="1"/>
    <col min="4196" max="4196" width="12.83203125" bestFit="1" customWidth="1"/>
    <col min="4197" max="4197" width="15.33203125" bestFit="1" customWidth="1"/>
    <col min="4198" max="4198" width="12.83203125" bestFit="1" customWidth="1"/>
    <col min="4199" max="4199" width="15.33203125" bestFit="1" customWidth="1"/>
    <col min="4200" max="4200" width="12.83203125" bestFit="1" customWidth="1"/>
    <col min="4201" max="4201" width="15.33203125" bestFit="1" customWidth="1"/>
    <col min="4202" max="4202" width="12.83203125" bestFit="1" customWidth="1"/>
    <col min="4203" max="4203" width="15.33203125" bestFit="1" customWidth="1"/>
    <col min="4204" max="4204" width="12.83203125" bestFit="1" customWidth="1"/>
    <col min="4205" max="4205" width="15.33203125" bestFit="1" customWidth="1"/>
    <col min="4206" max="4206" width="12.83203125" bestFit="1" customWidth="1"/>
    <col min="4207" max="4207" width="15.33203125" bestFit="1" customWidth="1"/>
    <col min="4208" max="4208" width="12.83203125" bestFit="1" customWidth="1"/>
    <col min="4209" max="4209" width="15.33203125" bestFit="1" customWidth="1"/>
    <col min="4210" max="4210" width="12.83203125" bestFit="1" customWidth="1"/>
    <col min="4211" max="4211" width="15.33203125" bestFit="1" customWidth="1"/>
    <col min="4212" max="4212" width="12.83203125" bestFit="1" customWidth="1"/>
    <col min="4213" max="4213" width="15.33203125" bestFit="1" customWidth="1"/>
    <col min="4214" max="4214" width="12.83203125" bestFit="1" customWidth="1"/>
    <col min="4215" max="4215" width="15.33203125" bestFit="1" customWidth="1"/>
    <col min="4216" max="4216" width="12.83203125" bestFit="1" customWidth="1"/>
    <col min="4217" max="4217" width="15.33203125" bestFit="1" customWidth="1"/>
    <col min="4218" max="4218" width="12.83203125" bestFit="1" customWidth="1"/>
    <col min="4219" max="4219" width="15.33203125" bestFit="1" customWidth="1"/>
    <col min="4220" max="4220" width="12.83203125" bestFit="1" customWidth="1"/>
    <col min="4221" max="4221" width="15.33203125" bestFit="1" customWidth="1"/>
    <col min="4222" max="4222" width="12.83203125" bestFit="1" customWidth="1"/>
    <col min="4223" max="4223" width="15.33203125" bestFit="1" customWidth="1"/>
    <col min="4224" max="4224" width="12.83203125" bestFit="1" customWidth="1"/>
    <col min="4225" max="4225" width="15.33203125" bestFit="1" customWidth="1"/>
    <col min="4226" max="4226" width="12.83203125" bestFit="1" customWidth="1"/>
    <col min="4227" max="4227" width="15.33203125" bestFit="1" customWidth="1"/>
    <col min="4228" max="4228" width="12.83203125" bestFit="1" customWidth="1"/>
    <col min="4229" max="4229" width="15.33203125" bestFit="1" customWidth="1"/>
    <col min="4230" max="4230" width="12.83203125" bestFit="1" customWidth="1"/>
    <col min="4231" max="4231" width="15.33203125" bestFit="1" customWidth="1"/>
    <col min="4232" max="4232" width="12.83203125" bestFit="1" customWidth="1"/>
    <col min="4233" max="4233" width="15.33203125" bestFit="1" customWidth="1"/>
    <col min="4234" max="4234" width="12.83203125" bestFit="1" customWidth="1"/>
    <col min="4235" max="4235" width="15.33203125" bestFit="1" customWidth="1"/>
    <col min="4236" max="4236" width="12.83203125" bestFit="1" customWidth="1"/>
    <col min="4237" max="4237" width="15.33203125" bestFit="1" customWidth="1"/>
    <col min="4238" max="4238" width="12.83203125" bestFit="1" customWidth="1"/>
    <col min="4239" max="4239" width="15.33203125" bestFit="1" customWidth="1"/>
    <col min="4240" max="4240" width="12.83203125" bestFit="1" customWidth="1"/>
    <col min="4241" max="4241" width="15.33203125" bestFit="1" customWidth="1"/>
    <col min="4242" max="4242" width="12.83203125" bestFit="1" customWidth="1"/>
    <col min="4243" max="4243" width="15.33203125" bestFit="1" customWidth="1"/>
    <col min="4244" max="4244" width="12.83203125" bestFit="1" customWidth="1"/>
    <col min="4245" max="4245" width="15.33203125" bestFit="1" customWidth="1"/>
    <col min="4246" max="4246" width="12.83203125" bestFit="1" customWidth="1"/>
    <col min="4247" max="4247" width="15.33203125" bestFit="1" customWidth="1"/>
    <col min="4248" max="4248" width="12.83203125" bestFit="1" customWidth="1"/>
    <col min="4249" max="4249" width="15.33203125" bestFit="1" customWidth="1"/>
    <col min="4250" max="4250" width="12.83203125" bestFit="1" customWidth="1"/>
    <col min="4251" max="4251" width="15.33203125" bestFit="1" customWidth="1"/>
    <col min="4252" max="4252" width="12.83203125" bestFit="1" customWidth="1"/>
    <col min="4253" max="4253" width="15.33203125" bestFit="1" customWidth="1"/>
    <col min="4254" max="4254" width="12.83203125" bestFit="1" customWidth="1"/>
    <col min="4255" max="4255" width="15.33203125" bestFit="1" customWidth="1"/>
    <col min="4256" max="4256" width="12.83203125" bestFit="1" customWidth="1"/>
    <col min="4257" max="4257" width="15.33203125" bestFit="1" customWidth="1"/>
    <col min="4258" max="4258" width="12.83203125" bestFit="1" customWidth="1"/>
    <col min="4259" max="4259" width="15.33203125" bestFit="1" customWidth="1"/>
    <col min="4260" max="4260" width="12.83203125" bestFit="1" customWidth="1"/>
    <col min="4261" max="4261" width="15.33203125" bestFit="1" customWidth="1"/>
    <col min="4262" max="4262" width="12.83203125" bestFit="1" customWidth="1"/>
    <col min="4263" max="4263" width="15.33203125" bestFit="1" customWidth="1"/>
    <col min="4264" max="4264" width="12.83203125" bestFit="1" customWidth="1"/>
    <col min="4265" max="4265" width="15.33203125" bestFit="1" customWidth="1"/>
    <col min="4266" max="4266" width="12.83203125" bestFit="1" customWidth="1"/>
    <col min="4267" max="4267" width="15.33203125" bestFit="1" customWidth="1"/>
    <col min="4268" max="4268" width="12.83203125" bestFit="1" customWidth="1"/>
    <col min="4269" max="4269" width="15.33203125" bestFit="1" customWidth="1"/>
    <col min="4270" max="4270" width="12.83203125" bestFit="1" customWidth="1"/>
    <col min="4271" max="4271" width="15.33203125" bestFit="1" customWidth="1"/>
    <col min="4272" max="4272" width="12.83203125" bestFit="1" customWidth="1"/>
    <col min="4273" max="4273" width="15.33203125" bestFit="1" customWidth="1"/>
    <col min="4274" max="4274" width="12.83203125" bestFit="1" customWidth="1"/>
    <col min="4275" max="4275" width="15.33203125" bestFit="1" customWidth="1"/>
    <col min="4276" max="4276" width="12.83203125" bestFit="1" customWidth="1"/>
    <col min="4277" max="4277" width="15.33203125" bestFit="1" customWidth="1"/>
    <col min="4278" max="4278" width="12.83203125" bestFit="1" customWidth="1"/>
    <col min="4279" max="4279" width="15.33203125" bestFit="1" customWidth="1"/>
    <col min="4280" max="4280" width="12.83203125" bestFit="1" customWidth="1"/>
    <col min="4281" max="4281" width="15.33203125" bestFit="1" customWidth="1"/>
    <col min="4282" max="4282" width="12.83203125" bestFit="1" customWidth="1"/>
    <col min="4283" max="4283" width="15.33203125" bestFit="1" customWidth="1"/>
    <col min="4284" max="4284" width="12.83203125" bestFit="1" customWidth="1"/>
    <col min="4285" max="4285" width="15.33203125" bestFit="1" customWidth="1"/>
    <col min="4286" max="4286" width="12.83203125" bestFit="1" customWidth="1"/>
    <col min="4287" max="4287" width="15.33203125" bestFit="1" customWidth="1"/>
    <col min="4288" max="4288" width="12.83203125" bestFit="1" customWidth="1"/>
    <col min="4289" max="4289" width="15.33203125" bestFit="1" customWidth="1"/>
    <col min="4290" max="4290" width="12.83203125" bestFit="1" customWidth="1"/>
    <col min="4291" max="4291" width="15.33203125" bestFit="1" customWidth="1"/>
    <col min="4292" max="4292" width="12.83203125" bestFit="1" customWidth="1"/>
    <col min="4293" max="4293" width="15.33203125" bestFit="1" customWidth="1"/>
    <col min="4294" max="4294" width="12.83203125" bestFit="1" customWidth="1"/>
    <col min="4295" max="4295" width="15.33203125" bestFit="1" customWidth="1"/>
    <col min="4296" max="4296" width="12.83203125" bestFit="1" customWidth="1"/>
    <col min="4297" max="4297" width="15.33203125" bestFit="1" customWidth="1"/>
    <col min="4298" max="4298" width="12.83203125" bestFit="1" customWidth="1"/>
    <col min="4299" max="4299" width="15.33203125" bestFit="1" customWidth="1"/>
    <col min="4300" max="4300" width="12.83203125" bestFit="1" customWidth="1"/>
    <col min="4301" max="4301" width="15.33203125" bestFit="1" customWidth="1"/>
    <col min="4302" max="4302" width="12.83203125" bestFit="1" customWidth="1"/>
    <col min="4303" max="4303" width="15.33203125" bestFit="1" customWidth="1"/>
    <col min="4304" max="4304" width="12.83203125" bestFit="1" customWidth="1"/>
    <col min="4305" max="4305" width="15.33203125" bestFit="1" customWidth="1"/>
    <col min="4306" max="4306" width="12.83203125" bestFit="1" customWidth="1"/>
    <col min="4307" max="4307" width="15.33203125" bestFit="1" customWidth="1"/>
    <col min="4308" max="4308" width="12.83203125" bestFit="1" customWidth="1"/>
    <col min="4309" max="4309" width="15.33203125" bestFit="1" customWidth="1"/>
    <col min="4310" max="4310" width="12.83203125" bestFit="1" customWidth="1"/>
    <col min="4311" max="4311" width="15.33203125" bestFit="1" customWidth="1"/>
    <col min="4312" max="4312" width="12.83203125" bestFit="1" customWidth="1"/>
    <col min="4313" max="4313" width="15.33203125" bestFit="1" customWidth="1"/>
    <col min="4314" max="4314" width="12.83203125" bestFit="1" customWidth="1"/>
    <col min="4315" max="4315" width="15.33203125" bestFit="1" customWidth="1"/>
    <col min="4316" max="4316" width="12.83203125" bestFit="1" customWidth="1"/>
    <col min="4317" max="4317" width="15.33203125" bestFit="1" customWidth="1"/>
    <col min="4318" max="4318" width="12.83203125" bestFit="1" customWidth="1"/>
    <col min="4319" max="4319" width="15.33203125" bestFit="1" customWidth="1"/>
    <col min="4320" max="4320" width="12.83203125" bestFit="1" customWidth="1"/>
    <col min="4321" max="4321" width="15.33203125" bestFit="1" customWidth="1"/>
    <col min="4322" max="4322" width="12.83203125" bestFit="1" customWidth="1"/>
    <col min="4323" max="4323" width="15.33203125" bestFit="1" customWidth="1"/>
    <col min="4324" max="4324" width="12.83203125" bestFit="1" customWidth="1"/>
    <col min="4325" max="4325" width="15.33203125" bestFit="1" customWidth="1"/>
    <col min="4326" max="4326" width="12.83203125" bestFit="1" customWidth="1"/>
    <col min="4327" max="4327" width="15.33203125" bestFit="1" customWidth="1"/>
    <col min="4328" max="4328" width="12.83203125" bestFit="1" customWidth="1"/>
    <col min="4329" max="4329" width="15.33203125" bestFit="1" customWidth="1"/>
    <col min="4330" max="4330" width="12.83203125" bestFit="1" customWidth="1"/>
    <col min="4331" max="4331" width="15.33203125" bestFit="1" customWidth="1"/>
    <col min="4332" max="4332" width="12.83203125" bestFit="1" customWidth="1"/>
    <col min="4333" max="4333" width="15.33203125" bestFit="1" customWidth="1"/>
    <col min="4334" max="4334" width="12.83203125" bestFit="1" customWidth="1"/>
    <col min="4335" max="4335" width="15.33203125" bestFit="1" customWidth="1"/>
    <col min="4336" max="4336" width="12.83203125" bestFit="1" customWidth="1"/>
    <col min="4337" max="4337" width="15.33203125" bestFit="1" customWidth="1"/>
    <col min="4338" max="4338" width="12.83203125" bestFit="1" customWidth="1"/>
    <col min="4339" max="4339" width="15.33203125" bestFit="1" customWidth="1"/>
    <col min="4340" max="4340" width="12.83203125" bestFit="1" customWidth="1"/>
    <col min="4341" max="4341" width="15.33203125" bestFit="1" customWidth="1"/>
    <col min="4342" max="4342" width="12.83203125" bestFit="1" customWidth="1"/>
    <col min="4343" max="4343" width="15.33203125" bestFit="1" customWidth="1"/>
    <col min="4344" max="4344" width="12.83203125" bestFit="1" customWidth="1"/>
    <col min="4345" max="4345" width="15.33203125" bestFit="1" customWidth="1"/>
    <col min="4346" max="4346" width="12.83203125" bestFit="1" customWidth="1"/>
    <col min="4347" max="4347" width="15.33203125" bestFit="1" customWidth="1"/>
    <col min="4348" max="4348" width="12.83203125" bestFit="1" customWidth="1"/>
    <col min="4349" max="4349" width="15.33203125" bestFit="1" customWidth="1"/>
    <col min="4350" max="4350" width="12.83203125" bestFit="1" customWidth="1"/>
    <col min="4351" max="4351" width="15.33203125" bestFit="1" customWidth="1"/>
    <col min="4352" max="4352" width="12.83203125" bestFit="1" customWidth="1"/>
    <col min="4353" max="4353" width="15.33203125" bestFit="1" customWidth="1"/>
    <col min="4354" max="4354" width="12.83203125" bestFit="1" customWidth="1"/>
    <col min="4355" max="4355" width="15.33203125" bestFit="1" customWidth="1"/>
    <col min="4356" max="4356" width="12.83203125" bestFit="1" customWidth="1"/>
    <col min="4357" max="4357" width="15.33203125" bestFit="1" customWidth="1"/>
    <col min="4358" max="4358" width="12.83203125" bestFit="1" customWidth="1"/>
    <col min="4359" max="4359" width="15.33203125" bestFit="1" customWidth="1"/>
    <col min="4360" max="4360" width="12.83203125" bestFit="1" customWidth="1"/>
    <col min="4361" max="4361" width="15.33203125" bestFit="1" customWidth="1"/>
    <col min="4362" max="4362" width="12.83203125" bestFit="1" customWidth="1"/>
    <col min="4363" max="4363" width="15.33203125" bestFit="1" customWidth="1"/>
    <col min="4364" max="4364" width="12.83203125" bestFit="1" customWidth="1"/>
    <col min="4365" max="4365" width="15.33203125" bestFit="1" customWidth="1"/>
    <col min="4366" max="4366" width="12.83203125" bestFit="1" customWidth="1"/>
    <col min="4367" max="4367" width="15.33203125" bestFit="1" customWidth="1"/>
    <col min="4368" max="4368" width="12.83203125" bestFit="1" customWidth="1"/>
    <col min="4369" max="4369" width="15.33203125" bestFit="1" customWidth="1"/>
    <col min="4370" max="4370" width="12.83203125" bestFit="1" customWidth="1"/>
    <col min="4371" max="4371" width="15.33203125" bestFit="1" customWidth="1"/>
    <col min="4372" max="4372" width="12.83203125" bestFit="1" customWidth="1"/>
    <col min="4373" max="4373" width="15.33203125" bestFit="1" customWidth="1"/>
    <col min="4374" max="4374" width="12.83203125" bestFit="1" customWidth="1"/>
    <col min="4375" max="4375" width="15.33203125" bestFit="1" customWidth="1"/>
    <col min="4376" max="4376" width="12.83203125" bestFit="1" customWidth="1"/>
    <col min="4377" max="4377" width="15.33203125" bestFit="1" customWidth="1"/>
    <col min="4378" max="4378" width="12.83203125" bestFit="1" customWidth="1"/>
    <col min="4379" max="4379" width="15.33203125" bestFit="1" customWidth="1"/>
    <col min="4380" max="4380" width="12.83203125" bestFit="1" customWidth="1"/>
    <col min="4381" max="4381" width="15.33203125" bestFit="1" customWidth="1"/>
    <col min="4382" max="4382" width="12.83203125" bestFit="1" customWidth="1"/>
    <col min="4383" max="4383" width="15.33203125" bestFit="1" customWidth="1"/>
    <col min="4384" max="4384" width="12.83203125" bestFit="1" customWidth="1"/>
    <col min="4385" max="4385" width="15.33203125" bestFit="1" customWidth="1"/>
    <col min="4386" max="4386" width="12.83203125" bestFit="1" customWidth="1"/>
    <col min="4387" max="4387" width="15.33203125" bestFit="1" customWidth="1"/>
    <col min="4388" max="4388" width="12.83203125" bestFit="1" customWidth="1"/>
    <col min="4389" max="4389" width="15.33203125" bestFit="1" customWidth="1"/>
    <col min="4390" max="4390" width="12.83203125" bestFit="1" customWidth="1"/>
    <col min="4391" max="4391" width="15.33203125" bestFit="1" customWidth="1"/>
    <col min="4392" max="4392" width="12.83203125" bestFit="1" customWidth="1"/>
    <col min="4393" max="4393" width="15.33203125" bestFit="1" customWidth="1"/>
    <col min="4394" max="4394" width="12.83203125" bestFit="1" customWidth="1"/>
    <col min="4395" max="4395" width="15.33203125" bestFit="1" customWidth="1"/>
    <col min="4396" max="4396" width="12.83203125" bestFit="1" customWidth="1"/>
    <col min="4397" max="4397" width="15.33203125" bestFit="1" customWidth="1"/>
    <col min="4398" max="4398" width="12.83203125" bestFit="1" customWidth="1"/>
    <col min="4399" max="4399" width="15.33203125" bestFit="1" customWidth="1"/>
    <col min="4400" max="4400" width="12.83203125" bestFit="1" customWidth="1"/>
    <col min="4401" max="4401" width="15.33203125" bestFit="1" customWidth="1"/>
    <col min="4402" max="4402" width="12.83203125" bestFit="1" customWidth="1"/>
    <col min="4403" max="4403" width="15.33203125" bestFit="1" customWidth="1"/>
    <col min="4404" max="4404" width="12.83203125" bestFit="1" customWidth="1"/>
    <col min="4405" max="4405" width="15.33203125" bestFit="1" customWidth="1"/>
    <col min="4406" max="4406" width="12.83203125" bestFit="1" customWidth="1"/>
    <col min="4407" max="4407" width="15.33203125" bestFit="1" customWidth="1"/>
    <col min="4408" max="4408" width="12.83203125" bestFit="1" customWidth="1"/>
    <col min="4409" max="4409" width="15.33203125" bestFit="1" customWidth="1"/>
    <col min="4410" max="4410" width="12.83203125" bestFit="1" customWidth="1"/>
    <col min="4411" max="4411" width="15.33203125" bestFit="1" customWidth="1"/>
    <col min="4412" max="4412" width="12.83203125" bestFit="1" customWidth="1"/>
    <col min="4413" max="4413" width="15.33203125" bestFit="1" customWidth="1"/>
    <col min="4414" max="4414" width="12.83203125" bestFit="1" customWidth="1"/>
    <col min="4415" max="4415" width="15.33203125" bestFit="1" customWidth="1"/>
    <col min="4416" max="4416" width="12.83203125" bestFit="1" customWidth="1"/>
    <col min="4417" max="4417" width="15.33203125" bestFit="1" customWidth="1"/>
    <col min="4418" max="4418" width="12.83203125" bestFit="1" customWidth="1"/>
    <col min="4419" max="4419" width="15.33203125" bestFit="1" customWidth="1"/>
    <col min="4420" max="4420" width="12.83203125" bestFit="1" customWidth="1"/>
    <col min="4421" max="4421" width="15.33203125" bestFit="1" customWidth="1"/>
    <col min="4422" max="4422" width="12.83203125" bestFit="1" customWidth="1"/>
    <col min="4423" max="4423" width="15.33203125" bestFit="1" customWidth="1"/>
    <col min="4424" max="4424" width="12.83203125" bestFit="1" customWidth="1"/>
    <col min="4425" max="4425" width="15.33203125" bestFit="1" customWidth="1"/>
    <col min="4426" max="4426" width="12.83203125" bestFit="1" customWidth="1"/>
    <col min="4427" max="4427" width="15.33203125" bestFit="1" customWidth="1"/>
    <col min="4428" max="4428" width="12.83203125" bestFit="1" customWidth="1"/>
    <col min="4429" max="4429" width="15.33203125" bestFit="1" customWidth="1"/>
    <col min="4430" max="4430" width="12.83203125" bestFit="1" customWidth="1"/>
    <col min="4431" max="4431" width="15.33203125" bestFit="1" customWidth="1"/>
    <col min="4432" max="4432" width="12.83203125" bestFit="1" customWidth="1"/>
    <col min="4433" max="4433" width="15.33203125" bestFit="1" customWidth="1"/>
    <col min="4434" max="4434" width="12.83203125" bestFit="1" customWidth="1"/>
    <col min="4435" max="4435" width="15.33203125" bestFit="1" customWidth="1"/>
    <col min="4436" max="4436" width="12.83203125" bestFit="1" customWidth="1"/>
    <col min="4437" max="4437" width="15.33203125" bestFit="1" customWidth="1"/>
    <col min="4438" max="4438" width="12.83203125" bestFit="1" customWidth="1"/>
    <col min="4439" max="4439" width="15.33203125" bestFit="1" customWidth="1"/>
    <col min="4440" max="4440" width="12.83203125" bestFit="1" customWidth="1"/>
    <col min="4441" max="4441" width="15.33203125" bestFit="1" customWidth="1"/>
    <col min="4442" max="4442" width="12.83203125" bestFit="1" customWidth="1"/>
    <col min="4443" max="4443" width="15.33203125" bestFit="1" customWidth="1"/>
    <col min="4444" max="4444" width="12.83203125" bestFit="1" customWidth="1"/>
    <col min="4445" max="4445" width="15.33203125" bestFit="1" customWidth="1"/>
    <col min="4446" max="4446" width="12.83203125" bestFit="1" customWidth="1"/>
    <col min="4447" max="4447" width="15.33203125" bestFit="1" customWidth="1"/>
    <col min="4448" max="4448" width="12.83203125" bestFit="1" customWidth="1"/>
    <col min="4449" max="4449" width="15.33203125" bestFit="1" customWidth="1"/>
    <col min="4450" max="4450" width="12.83203125" bestFit="1" customWidth="1"/>
    <col min="4451" max="4451" width="15.33203125" bestFit="1" customWidth="1"/>
    <col min="4452" max="4452" width="12.83203125" bestFit="1" customWidth="1"/>
    <col min="4453" max="4453" width="15.33203125" bestFit="1" customWidth="1"/>
    <col min="4454" max="4454" width="12.83203125" bestFit="1" customWidth="1"/>
    <col min="4455" max="4455" width="15.33203125" bestFit="1" customWidth="1"/>
    <col min="4456" max="4456" width="12.83203125" bestFit="1" customWidth="1"/>
    <col min="4457" max="4457" width="15.33203125" bestFit="1" customWidth="1"/>
    <col min="4458" max="4458" width="12.83203125" bestFit="1" customWidth="1"/>
    <col min="4459" max="4459" width="15.33203125" bestFit="1" customWidth="1"/>
    <col min="4460" max="4460" width="12.83203125" bestFit="1" customWidth="1"/>
    <col min="4461" max="4461" width="15.33203125" bestFit="1" customWidth="1"/>
    <col min="4462" max="4462" width="12.83203125" bestFit="1" customWidth="1"/>
    <col min="4463" max="4463" width="15.33203125" bestFit="1" customWidth="1"/>
    <col min="4464" max="4464" width="12.83203125" bestFit="1" customWidth="1"/>
    <col min="4465" max="4465" width="15.33203125" bestFit="1" customWidth="1"/>
    <col min="4466" max="4466" width="12.83203125" bestFit="1" customWidth="1"/>
    <col min="4467" max="4467" width="15.33203125" bestFit="1" customWidth="1"/>
    <col min="4468" max="4468" width="12.83203125" bestFit="1" customWidth="1"/>
    <col min="4469" max="4469" width="15.33203125" bestFit="1" customWidth="1"/>
    <col min="4470" max="4470" width="12.83203125" bestFit="1" customWidth="1"/>
    <col min="4471" max="4471" width="15.33203125" bestFit="1" customWidth="1"/>
    <col min="4472" max="4472" width="12.83203125" bestFit="1" customWidth="1"/>
    <col min="4473" max="4473" width="15.33203125" bestFit="1" customWidth="1"/>
    <col min="4474" max="4474" width="12.83203125" bestFit="1" customWidth="1"/>
    <col min="4475" max="4475" width="15.33203125" bestFit="1" customWidth="1"/>
    <col min="4476" max="4476" width="12.83203125" bestFit="1" customWidth="1"/>
    <col min="4477" max="4477" width="15.33203125" bestFit="1" customWidth="1"/>
    <col min="4478" max="4478" width="12.83203125" bestFit="1" customWidth="1"/>
    <col min="4479" max="4479" width="15.33203125" bestFit="1" customWidth="1"/>
    <col min="4480" max="4480" width="12.83203125" bestFit="1" customWidth="1"/>
    <col min="4481" max="4481" width="15.33203125" bestFit="1" customWidth="1"/>
    <col min="4482" max="4482" width="12.83203125" bestFit="1" customWidth="1"/>
    <col min="4483" max="4483" width="15.33203125" bestFit="1" customWidth="1"/>
    <col min="4484" max="4484" width="12.83203125" bestFit="1" customWidth="1"/>
    <col min="4485" max="4485" width="15.33203125" bestFit="1" customWidth="1"/>
    <col min="4486" max="4486" width="12.83203125" bestFit="1" customWidth="1"/>
    <col min="4487" max="4487" width="15.33203125" bestFit="1" customWidth="1"/>
    <col min="4488" max="4488" width="12.83203125" bestFit="1" customWidth="1"/>
    <col min="4489" max="4489" width="15.33203125" bestFit="1" customWidth="1"/>
    <col min="4490" max="4490" width="12.83203125" bestFit="1" customWidth="1"/>
    <col min="4491" max="4491" width="15.33203125" bestFit="1" customWidth="1"/>
    <col min="4492" max="4492" width="12.83203125" bestFit="1" customWidth="1"/>
    <col min="4493" max="4493" width="15.33203125" bestFit="1" customWidth="1"/>
    <col min="4494" max="4494" width="12.83203125" bestFit="1" customWidth="1"/>
    <col min="4495" max="4495" width="15.33203125" bestFit="1" customWidth="1"/>
    <col min="4496" max="4496" width="12.83203125" bestFit="1" customWidth="1"/>
    <col min="4497" max="4497" width="15.33203125" bestFit="1" customWidth="1"/>
    <col min="4498" max="4498" width="12.83203125" bestFit="1" customWidth="1"/>
    <col min="4499" max="4499" width="15.33203125" bestFit="1" customWidth="1"/>
    <col min="4500" max="4500" width="12.83203125" bestFit="1" customWidth="1"/>
    <col min="4501" max="4501" width="15.33203125" bestFit="1" customWidth="1"/>
    <col min="4502" max="4502" width="12.83203125" bestFit="1" customWidth="1"/>
    <col min="4503" max="4503" width="15.33203125" bestFit="1" customWidth="1"/>
    <col min="4504" max="4504" width="12.83203125" bestFit="1" customWidth="1"/>
    <col min="4505" max="4505" width="15.33203125" bestFit="1" customWidth="1"/>
    <col min="4506" max="4506" width="12.83203125" bestFit="1" customWidth="1"/>
    <col min="4507" max="4507" width="15.33203125" bestFit="1" customWidth="1"/>
    <col min="4508" max="4508" width="12.83203125" bestFit="1" customWidth="1"/>
    <col min="4509" max="4509" width="15.33203125" bestFit="1" customWidth="1"/>
    <col min="4510" max="4510" width="12.83203125" bestFit="1" customWidth="1"/>
    <col min="4511" max="4511" width="15.33203125" bestFit="1" customWidth="1"/>
    <col min="4512" max="4512" width="12.83203125" bestFit="1" customWidth="1"/>
    <col min="4513" max="4513" width="15.33203125" bestFit="1" customWidth="1"/>
    <col min="4514" max="4514" width="12.83203125" bestFit="1" customWidth="1"/>
    <col min="4515" max="4515" width="15.33203125" bestFit="1" customWidth="1"/>
    <col min="4516" max="4516" width="12.83203125" bestFit="1" customWidth="1"/>
    <col min="4517" max="4517" width="15.33203125" bestFit="1" customWidth="1"/>
    <col min="4518" max="4518" width="12.83203125" bestFit="1" customWidth="1"/>
    <col min="4519" max="4519" width="15.33203125" bestFit="1" customWidth="1"/>
    <col min="4520" max="4520" width="12.83203125" bestFit="1" customWidth="1"/>
    <col min="4521" max="4521" width="15.33203125" bestFit="1" customWidth="1"/>
    <col min="4522" max="4522" width="12.83203125" bestFit="1" customWidth="1"/>
    <col min="4523" max="4523" width="15.33203125" bestFit="1" customWidth="1"/>
    <col min="4524" max="4524" width="12.83203125" bestFit="1" customWidth="1"/>
    <col min="4525" max="4525" width="15.33203125" bestFit="1" customWidth="1"/>
    <col min="4526" max="4526" width="12.83203125" bestFit="1" customWidth="1"/>
    <col min="4527" max="4527" width="15.33203125" bestFit="1" customWidth="1"/>
    <col min="4528" max="4528" width="12.83203125" bestFit="1" customWidth="1"/>
    <col min="4529" max="4529" width="15.33203125" bestFit="1" customWidth="1"/>
    <col min="4530" max="4530" width="12.83203125" bestFit="1" customWidth="1"/>
    <col min="4531" max="4531" width="15.33203125" bestFit="1" customWidth="1"/>
    <col min="4532" max="4532" width="12.83203125" bestFit="1" customWidth="1"/>
    <col min="4533" max="4533" width="15.33203125" bestFit="1" customWidth="1"/>
    <col min="4534" max="4534" width="12.83203125" bestFit="1" customWidth="1"/>
    <col min="4535" max="4535" width="15.33203125" bestFit="1" customWidth="1"/>
    <col min="4536" max="4536" width="12.83203125" bestFit="1" customWidth="1"/>
    <col min="4537" max="4537" width="15.33203125" bestFit="1" customWidth="1"/>
    <col min="4538" max="4538" width="12.83203125" bestFit="1" customWidth="1"/>
    <col min="4539" max="4539" width="15.33203125" bestFit="1" customWidth="1"/>
    <col min="4540" max="4540" width="12.83203125" bestFit="1" customWidth="1"/>
    <col min="4541" max="4541" width="15.33203125" bestFit="1" customWidth="1"/>
    <col min="4542" max="4542" width="12.83203125" bestFit="1" customWidth="1"/>
    <col min="4543" max="4543" width="15.33203125" bestFit="1" customWidth="1"/>
    <col min="4544" max="4544" width="12.83203125" bestFit="1" customWidth="1"/>
    <col min="4545" max="4545" width="15.33203125" bestFit="1" customWidth="1"/>
    <col min="4546" max="4546" width="12.83203125" bestFit="1" customWidth="1"/>
    <col min="4547" max="4547" width="15.33203125" bestFit="1" customWidth="1"/>
    <col min="4548" max="4548" width="12.83203125" bestFit="1" customWidth="1"/>
    <col min="4549" max="4549" width="15.33203125" bestFit="1" customWidth="1"/>
    <col min="4550" max="4550" width="12.83203125" bestFit="1" customWidth="1"/>
    <col min="4551" max="4551" width="15.33203125" bestFit="1" customWidth="1"/>
    <col min="4552" max="4552" width="12.83203125" bestFit="1" customWidth="1"/>
    <col min="4553" max="4553" width="15.33203125" bestFit="1" customWidth="1"/>
    <col min="4554" max="4554" width="12.83203125" bestFit="1" customWidth="1"/>
    <col min="4555" max="4555" width="15.33203125" bestFit="1" customWidth="1"/>
    <col min="4556" max="4556" width="12.83203125" bestFit="1" customWidth="1"/>
    <col min="4557" max="4557" width="15.33203125" bestFit="1" customWidth="1"/>
    <col min="4558" max="4558" width="12.83203125" bestFit="1" customWidth="1"/>
    <col min="4559" max="4559" width="15.33203125" bestFit="1" customWidth="1"/>
    <col min="4560" max="4560" width="12.83203125" bestFit="1" customWidth="1"/>
    <col min="4561" max="4561" width="15.33203125" bestFit="1" customWidth="1"/>
    <col min="4562" max="4562" width="12.83203125" bestFit="1" customWidth="1"/>
    <col min="4563" max="4563" width="15.33203125" bestFit="1" customWidth="1"/>
    <col min="4564" max="4564" width="12.83203125" bestFit="1" customWidth="1"/>
    <col min="4565" max="4565" width="15.33203125" bestFit="1" customWidth="1"/>
    <col min="4566" max="4566" width="12.83203125" bestFit="1" customWidth="1"/>
    <col min="4567" max="4567" width="15.33203125" bestFit="1" customWidth="1"/>
    <col min="4568" max="4568" width="12.83203125" bestFit="1" customWidth="1"/>
    <col min="4569" max="4569" width="15.33203125" bestFit="1" customWidth="1"/>
    <col min="4570" max="4570" width="12.83203125" bestFit="1" customWidth="1"/>
    <col min="4571" max="4571" width="15.33203125" bestFit="1" customWidth="1"/>
    <col min="4572" max="4572" width="12.83203125" bestFit="1" customWidth="1"/>
    <col min="4573" max="4573" width="15.33203125" bestFit="1" customWidth="1"/>
    <col min="4574" max="4574" width="12.83203125" bestFit="1" customWidth="1"/>
    <col min="4575" max="4575" width="15.33203125" bestFit="1" customWidth="1"/>
    <col min="4576" max="4576" width="12.83203125" bestFit="1" customWidth="1"/>
    <col min="4577" max="4577" width="15.33203125" bestFit="1" customWidth="1"/>
    <col min="4578" max="4578" width="12.83203125" bestFit="1" customWidth="1"/>
    <col min="4579" max="4579" width="15.33203125" bestFit="1" customWidth="1"/>
    <col min="4580" max="4580" width="12.83203125" bestFit="1" customWidth="1"/>
    <col min="4581" max="4581" width="15.33203125" bestFit="1" customWidth="1"/>
    <col min="4582" max="4582" width="12.83203125" bestFit="1" customWidth="1"/>
    <col min="4583" max="4583" width="15.33203125" bestFit="1" customWidth="1"/>
    <col min="4584" max="4584" width="12.83203125" bestFit="1" customWidth="1"/>
    <col min="4585" max="4585" width="15.33203125" bestFit="1" customWidth="1"/>
    <col min="4586" max="4586" width="12.83203125" bestFit="1" customWidth="1"/>
    <col min="4587" max="4587" width="15.33203125" bestFit="1" customWidth="1"/>
    <col min="4588" max="4588" width="12.83203125" bestFit="1" customWidth="1"/>
    <col min="4589" max="4589" width="15.33203125" bestFit="1" customWidth="1"/>
    <col min="4590" max="4590" width="12.83203125" bestFit="1" customWidth="1"/>
    <col min="4591" max="4591" width="15.33203125" bestFit="1" customWidth="1"/>
    <col min="4592" max="4592" width="12.83203125" bestFit="1" customWidth="1"/>
    <col min="4593" max="4593" width="15.33203125" bestFit="1" customWidth="1"/>
    <col min="4594" max="4594" width="12.83203125" bestFit="1" customWidth="1"/>
    <col min="4595" max="4595" width="15.33203125" bestFit="1" customWidth="1"/>
    <col min="4596" max="4596" width="12.83203125" bestFit="1" customWidth="1"/>
    <col min="4597" max="4597" width="15.33203125" bestFit="1" customWidth="1"/>
    <col min="4598" max="4598" width="12.83203125" bestFit="1" customWidth="1"/>
    <col min="4599" max="4599" width="15.33203125" bestFit="1" customWidth="1"/>
    <col min="4600" max="4600" width="12.83203125" bestFit="1" customWidth="1"/>
    <col min="4601" max="4601" width="15.33203125" bestFit="1" customWidth="1"/>
    <col min="4602" max="4602" width="12.83203125" bestFit="1" customWidth="1"/>
    <col min="4603" max="4603" width="15.33203125" bestFit="1" customWidth="1"/>
    <col min="4604" max="4604" width="12.83203125" bestFit="1" customWidth="1"/>
    <col min="4605" max="4605" width="15.33203125" bestFit="1" customWidth="1"/>
    <col min="4606" max="4606" width="12.83203125" bestFit="1" customWidth="1"/>
    <col min="4607" max="4607" width="15.33203125" bestFit="1" customWidth="1"/>
    <col min="4608" max="4608" width="12.83203125" bestFit="1" customWidth="1"/>
    <col min="4609" max="4609" width="15.33203125" bestFit="1" customWidth="1"/>
    <col min="4610" max="4610" width="12.83203125" bestFit="1" customWidth="1"/>
    <col min="4611" max="4611" width="15.33203125" bestFit="1" customWidth="1"/>
    <col min="4612" max="4612" width="12.83203125" bestFit="1" customWidth="1"/>
    <col min="4613" max="4613" width="15.33203125" bestFit="1" customWidth="1"/>
    <col min="4614" max="4614" width="12.83203125" bestFit="1" customWidth="1"/>
    <col min="4615" max="4615" width="15.33203125" bestFit="1" customWidth="1"/>
    <col min="4616" max="4616" width="12.83203125" bestFit="1" customWidth="1"/>
    <col min="4617" max="4617" width="15.33203125" bestFit="1" customWidth="1"/>
    <col min="4618" max="4618" width="12.83203125" bestFit="1" customWidth="1"/>
    <col min="4619" max="4619" width="15.33203125" bestFit="1" customWidth="1"/>
    <col min="4620" max="4620" width="12.83203125" bestFit="1" customWidth="1"/>
    <col min="4621" max="4621" width="15.33203125" bestFit="1" customWidth="1"/>
    <col min="4622" max="4622" width="12.83203125" bestFit="1" customWidth="1"/>
    <col min="4623" max="4623" width="15.33203125" bestFit="1" customWidth="1"/>
    <col min="4624" max="4624" width="12.83203125" bestFit="1" customWidth="1"/>
    <col min="4625" max="4625" width="15.33203125" bestFit="1" customWidth="1"/>
    <col min="4626" max="4626" width="12.83203125" bestFit="1" customWidth="1"/>
    <col min="4627" max="4627" width="15.33203125" bestFit="1" customWidth="1"/>
    <col min="4628" max="4628" width="12.83203125" bestFit="1" customWidth="1"/>
    <col min="4629" max="4629" width="15.33203125" bestFit="1" customWidth="1"/>
    <col min="4630" max="4630" width="12.83203125" bestFit="1" customWidth="1"/>
    <col min="4631" max="4631" width="15.33203125" bestFit="1" customWidth="1"/>
    <col min="4632" max="4632" width="12.83203125" bestFit="1" customWidth="1"/>
    <col min="4633" max="4633" width="15.33203125" bestFit="1" customWidth="1"/>
    <col min="4634" max="4634" width="12.83203125" bestFit="1" customWidth="1"/>
    <col min="4635" max="4635" width="15.33203125" bestFit="1" customWidth="1"/>
    <col min="4636" max="4636" width="12.83203125" bestFit="1" customWidth="1"/>
    <col min="4637" max="4637" width="15.33203125" bestFit="1" customWidth="1"/>
    <col min="4638" max="4638" width="12.83203125" bestFit="1" customWidth="1"/>
    <col min="4639" max="4639" width="15.33203125" bestFit="1" customWidth="1"/>
    <col min="4640" max="4640" width="12.83203125" bestFit="1" customWidth="1"/>
    <col min="4641" max="4641" width="15.33203125" bestFit="1" customWidth="1"/>
    <col min="4642" max="4642" width="12.83203125" bestFit="1" customWidth="1"/>
    <col min="4643" max="4643" width="15.33203125" bestFit="1" customWidth="1"/>
    <col min="4644" max="4644" width="12.83203125" bestFit="1" customWidth="1"/>
    <col min="4645" max="4645" width="15.33203125" bestFit="1" customWidth="1"/>
    <col min="4646" max="4646" width="12.83203125" bestFit="1" customWidth="1"/>
    <col min="4647" max="4647" width="15.33203125" bestFit="1" customWidth="1"/>
    <col min="4648" max="4648" width="12.83203125" bestFit="1" customWidth="1"/>
    <col min="4649" max="4649" width="15.33203125" bestFit="1" customWidth="1"/>
    <col min="4650" max="4650" width="12.83203125" bestFit="1" customWidth="1"/>
    <col min="4651" max="4651" width="15.33203125" bestFit="1" customWidth="1"/>
    <col min="4652" max="4652" width="12.83203125" bestFit="1" customWidth="1"/>
    <col min="4653" max="4653" width="15.33203125" bestFit="1" customWidth="1"/>
    <col min="4654" max="4654" width="12.83203125" bestFit="1" customWidth="1"/>
    <col min="4655" max="4655" width="15.33203125" bestFit="1" customWidth="1"/>
    <col min="4656" max="4656" width="12.83203125" bestFit="1" customWidth="1"/>
    <col min="4657" max="4657" width="15.33203125" bestFit="1" customWidth="1"/>
    <col min="4658" max="4658" width="12.83203125" bestFit="1" customWidth="1"/>
    <col min="4659" max="4659" width="15.33203125" bestFit="1" customWidth="1"/>
    <col min="4660" max="4660" width="12.83203125" bestFit="1" customWidth="1"/>
    <col min="4661" max="4661" width="15.33203125" bestFit="1" customWidth="1"/>
    <col min="4662" max="4662" width="12.83203125" bestFit="1" customWidth="1"/>
    <col min="4663" max="4663" width="15.33203125" bestFit="1" customWidth="1"/>
    <col min="4664" max="4664" width="12.83203125" bestFit="1" customWidth="1"/>
    <col min="4665" max="4665" width="15.33203125" bestFit="1" customWidth="1"/>
    <col min="4666" max="4666" width="12.83203125" bestFit="1" customWidth="1"/>
    <col min="4667" max="4667" width="15.33203125" bestFit="1" customWidth="1"/>
    <col min="4668" max="4668" width="12.83203125" bestFit="1" customWidth="1"/>
    <col min="4669" max="4669" width="15.33203125" bestFit="1" customWidth="1"/>
    <col min="4670" max="4670" width="12.83203125" bestFit="1" customWidth="1"/>
    <col min="4671" max="4671" width="15.33203125" bestFit="1" customWidth="1"/>
    <col min="4672" max="4672" width="12.83203125" bestFit="1" customWidth="1"/>
    <col min="4673" max="4673" width="15.33203125" bestFit="1" customWidth="1"/>
    <col min="4674" max="4674" width="12.83203125" bestFit="1" customWidth="1"/>
    <col min="4675" max="4675" width="15.33203125" bestFit="1" customWidth="1"/>
    <col min="4676" max="4676" width="12.83203125" bestFit="1" customWidth="1"/>
    <col min="4677" max="4677" width="15.33203125" bestFit="1" customWidth="1"/>
    <col min="4678" max="4678" width="12.83203125" bestFit="1" customWidth="1"/>
    <col min="4679" max="4679" width="15.33203125" bestFit="1" customWidth="1"/>
    <col min="4680" max="4680" width="12.83203125" bestFit="1" customWidth="1"/>
    <col min="4681" max="4681" width="15.33203125" bestFit="1" customWidth="1"/>
    <col min="4682" max="4682" width="12.83203125" bestFit="1" customWidth="1"/>
    <col min="4683" max="4683" width="15.33203125" bestFit="1" customWidth="1"/>
    <col min="4684" max="4684" width="12.83203125" bestFit="1" customWidth="1"/>
    <col min="4685" max="4685" width="15.33203125" bestFit="1" customWidth="1"/>
    <col min="4686" max="4686" width="12.83203125" bestFit="1" customWidth="1"/>
    <col min="4687" max="4687" width="15.33203125" bestFit="1" customWidth="1"/>
    <col min="4688" max="4688" width="12.83203125" bestFit="1" customWidth="1"/>
    <col min="4689" max="4689" width="15.33203125" bestFit="1" customWidth="1"/>
    <col min="4690" max="4690" width="12.83203125" bestFit="1" customWidth="1"/>
    <col min="4691" max="4691" width="15.33203125" bestFit="1" customWidth="1"/>
    <col min="4692" max="4692" width="12.83203125" bestFit="1" customWidth="1"/>
    <col min="4693" max="4693" width="15.33203125" bestFit="1" customWidth="1"/>
    <col min="4694" max="4694" width="12.83203125" bestFit="1" customWidth="1"/>
    <col min="4695" max="4695" width="15.33203125" bestFit="1" customWidth="1"/>
    <col min="4696" max="4696" width="12.83203125" bestFit="1" customWidth="1"/>
    <col min="4697" max="4697" width="15.33203125" bestFit="1" customWidth="1"/>
    <col min="4698" max="4698" width="12.83203125" bestFit="1" customWidth="1"/>
    <col min="4699" max="4699" width="15.33203125" bestFit="1" customWidth="1"/>
    <col min="4700" max="4700" width="12.83203125" bestFit="1" customWidth="1"/>
    <col min="4701" max="4701" width="15.33203125" bestFit="1" customWidth="1"/>
    <col min="4702" max="4702" width="12.83203125" bestFit="1" customWidth="1"/>
    <col min="4703" max="4703" width="15.33203125" bestFit="1" customWidth="1"/>
    <col min="4704" max="4704" width="12.83203125" bestFit="1" customWidth="1"/>
    <col min="4705" max="4705" width="15.33203125" bestFit="1" customWidth="1"/>
    <col min="4706" max="4706" width="12.83203125" bestFit="1" customWidth="1"/>
    <col min="4707" max="4707" width="15.33203125" bestFit="1" customWidth="1"/>
    <col min="4708" max="4708" width="12.83203125" bestFit="1" customWidth="1"/>
    <col min="4709" max="4709" width="15.33203125" bestFit="1" customWidth="1"/>
    <col min="4710" max="4710" width="12.83203125" bestFit="1" customWidth="1"/>
    <col min="4711" max="4711" width="15.33203125" bestFit="1" customWidth="1"/>
    <col min="4712" max="4712" width="12.83203125" bestFit="1" customWidth="1"/>
    <col min="4713" max="4713" width="15.33203125" bestFit="1" customWidth="1"/>
    <col min="4714" max="4714" width="12.83203125" bestFit="1" customWidth="1"/>
    <col min="4715" max="4715" width="15.33203125" bestFit="1" customWidth="1"/>
    <col min="4716" max="4716" width="12.83203125" bestFit="1" customWidth="1"/>
    <col min="4717" max="4717" width="15.33203125" bestFit="1" customWidth="1"/>
    <col min="4718" max="4718" width="12.83203125" bestFit="1" customWidth="1"/>
    <col min="4719" max="4719" width="15.33203125" bestFit="1" customWidth="1"/>
    <col min="4720" max="4720" width="12.83203125" bestFit="1" customWidth="1"/>
    <col min="4721" max="4721" width="15.33203125" bestFit="1" customWidth="1"/>
    <col min="4722" max="4722" width="12.83203125" bestFit="1" customWidth="1"/>
    <col min="4723" max="4723" width="15.33203125" bestFit="1" customWidth="1"/>
    <col min="4724" max="4724" width="12.83203125" bestFit="1" customWidth="1"/>
    <col min="4725" max="4725" width="15.33203125" bestFit="1" customWidth="1"/>
    <col min="4726" max="4726" width="12.83203125" bestFit="1" customWidth="1"/>
    <col min="4727" max="4727" width="15.33203125" bestFit="1" customWidth="1"/>
    <col min="4728" max="4728" width="12.83203125" bestFit="1" customWidth="1"/>
    <col min="4729" max="4729" width="15.33203125" bestFit="1" customWidth="1"/>
    <col min="4730" max="4730" width="12.83203125" bestFit="1" customWidth="1"/>
    <col min="4731" max="4731" width="15.33203125" bestFit="1" customWidth="1"/>
    <col min="4732" max="4732" width="12.83203125" bestFit="1" customWidth="1"/>
    <col min="4733" max="4733" width="15.33203125" bestFit="1" customWidth="1"/>
    <col min="4734" max="4734" width="12.83203125" bestFit="1" customWidth="1"/>
    <col min="4735" max="4735" width="15.33203125" bestFit="1" customWidth="1"/>
    <col min="4736" max="4736" width="12.83203125" bestFit="1" customWidth="1"/>
    <col min="4737" max="4737" width="15.33203125" bestFit="1" customWidth="1"/>
    <col min="4738" max="4738" width="12.83203125" bestFit="1" customWidth="1"/>
    <col min="4739" max="4739" width="15.33203125" bestFit="1" customWidth="1"/>
    <col min="4740" max="4740" width="12.83203125" bestFit="1" customWidth="1"/>
    <col min="4741" max="4741" width="15.33203125" bestFit="1" customWidth="1"/>
    <col min="4742" max="4742" width="12.83203125" bestFit="1" customWidth="1"/>
    <col min="4743" max="4743" width="15.33203125" bestFit="1" customWidth="1"/>
    <col min="4744" max="4744" width="12.83203125" bestFit="1" customWidth="1"/>
    <col min="4745" max="4745" width="15.33203125" bestFit="1" customWidth="1"/>
    <col min="4746" max="4746" width="12.83203125" bestFit="1" customWidth="1"/>
    <col min="4747" max="4747" width="15.33203125" bestFit="1" customWidth="1"/>
    <col min="4748" max="4748" width="12.83203125" bestFit="1" customWidth="1"/>
    <col min="4749" max="4749" width="15.33203125" bestFit="1" customWidth="1"/>
    <col min="4750" max="4750" width="12.83203125" bestFit="1" customWidth="1"/>
    <col min="4751" max="4751" width="15.33203125" bestFit="1" customWidth="1"/>
    <col min="4752" max="4752" width="12.83203125" bestFit="1" customWidth="1"/>
    <col min="4753" max="4753" width="15.33203125" bestFit="1" customWidth="1"/>
    <col min="4754" max="4754" width="12.83203125" bestFit="1" customWidth="1"/>
    <col min="4755" max="4755" width="15.33203125" bestFit="1" customWidth="1"/>
    <col min="4756" max="4756" width="12.83203125" bestFit="1" customWidth="1"/>
    <col min="4757" max="4757" width="15.33203125" bestFit="1" customWidth="1"/>
    <col min="4758" max="4758" width="12.83203125" bestFit="1" customWidth="1"/>
    <col min="4759" max="4759" width="15.33203125" bestFit="1" customWidth="1"/>
    <col min="4760" max="4760" width="12.83203125" bestFit="1" customWidth="1"/>
    <col min="4761" max="4761" width="15.33203125" bestFit="1" customWidth="1"/>
    <col min="4762" max="4762" width="12.83203125" bestFit="1" customWidth="1"/>
    <col min="4763" max="4763" width="15.33203125" bestFit="1" customWidth="1"/>
    <col min="4764" max="4764" width="12.83203125" bestFit="1" customWidth="1"/>
    <col min="4765" max="4765" width="15.33203125" bestFit="1" customWidth="1"/>
    <col min="4766" max="4766" width="12.83203125" bestFit="1" customWidth="1"/>
    <col min="4767" max="4767" width="15.33203125" bestFit="1" customWidth="1"/>
    <col min="4768" max="4768" width="12.83203125" bestFit="1" customWidth="1"/>
    <col min="4769" max="4769" width="15.33203125" bestFit="1" customWidth="1"/>
    <col min="4770" max="4770" width="12.83203125" bestFit="1" customWidth="1"/>
    <col min="4771" max="4771" width="15.33203125" bestFit="1" customWidth="1"/>
    <col min="4772" max="4772" width="12.83203125" bestFit="1" customWidth="1"/>
    <col min="4773" max="4773" width="15.33203125" bestFit="1" customWidth="1"/>
    <col min="4774" max="4774" width="12.83203125" bestFit="1" customWidth="1"/>
    <col min="4775" max="4775" width="15.33203125" bestFit="1" customWidth="1"/>
    <col min="4776" max="4776" width="12.83203125" bestFit="1" customWidth="1"/>
    <col min="4777" max="4777" width="15.33203125" bestFit="1" customWidth="1"/>
    <col min="4778" max="4778" width="12.83203125" bestFit="1" customWidth="1"/>
    <col min="4779" max="4779" width="15.33203125" bestFit="1" customWidth="1"/>
    <col min="4780" max="4780" width="12.83203125" bestFit="1" customWidth="1"/>
    <col min="4781" max="4781" width="15.33203125" bestFit="1" customWidth="1"/>
    <col min="4782" max="4782" width="12.83203125" bestFit="1" customWidth="1"/>
    <col min="4783" max="4783" width="15.33203125" bestFit="1" customWidth="1"/>
    <col min="4784" max="4784" width="12.83203125" bestFit="1" customWidth="1"/>
    <col min="4785" max="4785" width="15.33203125" bestFit="1" customWidth="1"/>
    <col min="4786" max="4786" width="12.83203125" bestFit="1" customWidth="1"/>
    <col min="4787" max="4787" width="15.33203125" bestFit="1" customWidth="1"/>
    <col min="4788" max="4788" width="12.83203125" bestFit="1" customWidth="1"/>
    <col min="4789" max="4789" width="15.33203125" bestFit="1" customWidth="1"/>
    <col min="4790" max="4790" width="12.83203125" bestFit="1" customWidth="1"/>
    <col min="4791" max="4791" width="15.33203125" bestFit="1" customWidth="1"/>
    <col min="4792" max="4792" width="12.83203125" bestFit="1" customWidth="1"/>
    <col min="4793" max="4793" width="15.33203125" bestFit="1" customWidth="1"/>
    <col min="4794" max="4794" width="12.83203125" bestFit="1" customWidth="1"/>
    <col min="4795" max="4795" width="15.33203125" bestFit="1" customWidth="1"/>
    <col min="4796" max="4796" width="12.83203125" bestFit="1" customWidth="1"/>
    <col min="4797" max="4797" width="15.33203125" bestFit="1" customWidth="1"/>
    <col min="4798" max="4798" width="12.83203125" bestFit="1" customWidth="1"/>
    <col min="4799" max="4799" width="15.33203125" bestFit="1" customWidth="1"/>
    <col min="4800" max="4800" width="12.83203125" bestFit="1" customWidth="1"/>
    <col min="4801" max="4801" width="15.33203125" bestFit="1" customWidth="1"/>
    <col min="4802" max="4802" width="12.83203125" bestFit="1" customWidth="1"/>
    <col min="4803" max="4803" width="15.33203125" bestFit="1" customWidth="1"/>
    <col min="4804" max="4804" width="12.83203125" bestFit="1" customWidth="1"/>
    <col min="4805" max="4805" width="15.33203125" bestFit="1" customWidth="1"/>
    <col min="4806" max="4806" width="12.83203125" bestFit="1" customWidth="1"/>
    <col min="4807" max="4807" width="15.33203125" bestFit="1" customWidth="1"/>
    <col min="4808" max="4808" width="12.83203125" bestFit="1" customWidth="1"/>
    <col min="4809" max="4809" width="15.33203125" bestFit="1" customWidth="1"/>
    <col min="4810" max="4810" width="12.83203125" bestFit="1" customWidth="1"/>
    <col min="4811" max="4811" width="15.33203125" bestFit="1" customWidth="1"/>
    <col min="4812" max="4812" width="12.83203125" bestFit="1" customWidth="1"/>
    <col min="4813" max="4813" width="15.33203125" bestFit="1" customWidth="1"/>
    <col min="4814" max="4814" width="12.83203125" bestFit="1" customWidth="1"/>
    <col min="4815" max="4815" width="15.33203125" bestFit="1" customWidth="1"/>
    <col min="4816" max="4816" width="12.83203125" bestFit="1" customWidth="1"/>
    <col min="4817" max="4817" width="15.33203125" bestFit="1" customWidth="1"/>
    <col min="4818" max="4818" width="12.83203125" bestFit="1" customWidth="1"/>
    <col min="4819" max="4819" width="15.33203125" bestFit="1" customWidth="1"/>
    <col min="4820" max="4820" width="12.83203125" bestFit="1" customWidth="1"/>
    <col min="4821" max="4821" width="15.33203125" bestFit="1" customWidth="1"/>
    <col min="4822" max="4822" width="12.83203125" bestFit="1" customWidth="1"/>
    <col min="4823" max="4823" width="15.33203125" bestFit="1" customWidth="1"/>
    <col min="4824" max="4824" width="12.83203125" bestFit="1" customWidth="1"/>
    <col min="4825" max="4825" width="15.33203125" bestFit="1" customWidth="1"/>
    <col min="4826" max="4826" width="12.83203125" bestFit="1" customWidth="1"/>
    <col min="4827" max="4827" width="15.33203125" bestFit="1" customWidth="1"/>
    <col min="4828" max="4828" width="12.83203125" bestFit="1" customWidth="1"/>
    <col min="4829" max="4829" width="15.33203125" bestFit="1" customWidth="1"/>
    <col min="4830" max="4830" width="12.83203125" bestFit="1" customWidth="1"/>
    <col min="4831" max="4831" width="15.33203125" bestFit="1" customWidth="1"/>
    <col min="4832" max="4832" width="12.83203125" bestFit="1" customWidth="1"/>
    <col min="4833" max="4833" width="15.33203125" bestFit="1" customWidth="1"/>
    <col min="4834" max="4834" width="12.83203125" bestFit="1" customWidth="1"/>
    <col min="4835" max="4835" width="15.33203125" bestFit="1" customWidth="1"/>
    <col min="4836" max="4836" width="12.83203125" bestFit="1" customWidth="1"/>
    <col min="4837" max="4837" width="15.33203125" bestFit="1" customWidth="1"/>
    <col min="4838" max="4838" width="12.83203125" bestFit="1" customWidth="1"/>
    <col min="4839" max="4839" width="15.33203125" bestFit="1" customWidth="1"/>
    <col min="4840" max="4840" width="12.83203125" bestFit="1" customWidth="1"/>
    <col min="4841" max="4841" width="15.33203125" bestFit="1" customWidth="1"/>
    <col min="4842" max="4842" width="12.83203125" bestFit="1" customWidth="1"/>
    <col min="4843" max="4843" width="15.33203125" bestFit="1" customWidth="1"/>
    <col min="4844" max="4844" width="12.83203125" bestFit="1" customWidth="1"/>
    <col min="4845" max="4845" width="15.33203125" bestFit="1" customWidth="1"/>
    <col min="4846" max="4846" width="12.83203125" bestFit="1" customWidth="1"/>
    <col min="4847" max="4847" width="15.33203125" bestFit="1" customWidth="1"/>
    <col min="4848" max="4848" width="12.83203125" bestFit="1" customWidth="1"/>
    <col min="4849" max="4849" width="15.33203125" bestFit="1" customWidth="1"/>
    <col min="4850" max="4850" width="12.83203125" bestFit="1" customWidth="1"/>
    <col min="4851" max="4851" width="15.33203125" bestFit="1" customWidth="1"/>
    <col min="4852" max="4852" width="12.83203125" bestFit="1" customWidth="1"/>
    <col min="4853" max="4853" width="15.33203125" bestFit="1" customWidth="1"/>
    <col min="4854" max="4854" width="12.83203125" bestFit="1" customWidth="1"/>
    <col min="4855" max="4855" width="15.33203125" bestFit="1" customWidth="1"/>
    <col min="4856" max="4856" width="12.83203125" bestFit="1" customWidth="1"/>
    <col min="4857" max="4857" width="15.33203125" bestFit="1" customWidth="1"/>
    <col min="4858" max="4858" width="12.83203125" bestFit="1" customWidth="1"/>
    <col min="4859" max="4859" width="15.33203125" bestFit="1" customWidth="1"/>
    <col min="4860" max="4860" width="12.83203125" bestFit="1" customWidth="1"/>
    <col min="4861" max="4861" width="15.33203125" bestFit="1" customWidth="1"/>
    <col min="4862" max="4862" width="12.83203125" bestFit="1" customWidth="1"/>
    <col min="4863" max="4863" width="15.33203125" bestFit="1" customWidth="1"/>
    <col min="4864" max="4864" width="12.83203125" bestFit="1" customWidth="1"/>
    <col min="4865" max="4865" width="15.33203125" bestFit="1" customWidth="1"/>
    <col min="4866" max="4866" width="12.83203125" bestFit="1" customWidth="1"/>
    <col min="4867" max="4867" width="15.33203125" bestFit="1" customWidth="1"/>
    <col min="4868" max="4868" width="12.83203125" bestFit="1" customWidth="1"/>
    <col min="4869" max="4869" width="15.33203125" bestFit="1" customWidth="1"/>
    <col min="4870" max="4870" width="12.83203125" bestFit="1" customWidth="1"/>
    <col min="4871" max="4871" width="15.33203125" bestFit="1" customWidth="1"/>
    <col min="4872" max="4872" width="12.83203125" bestFit="1" customWidth="1"/>
    <col min="4873" max="4873" width="15.33203125" bestFit="1" customWidth="1"/>
    <col min="4874" max="4874" width="12.83203125" bestFit="1" customWidth="1"/>
    <col min="4875" max="4875" width="15.33203125" bestFit="1" customWidth="1"/>
    <col min="4876" max="4876" width="12.83203125" bestFit="1" customWidth="1"/>
    <col min="4877" max="4877" width="15.33203125" bestFit="1" customWidth="1"/>
    <col min="4878" max="4878" width="12.83203125" bestFit="1" customWidth="1"/>
    <col min="4879" max="4879" width="15.33203125" bestFit="1" customWidth="1"/>
    <col min="4880" max="4880" width="12.83203125" bestFit="1" customWidth="1"/>
    <col min="4881" max="4881" width="15.33203125" bestFit="1" customWidth="1"/>
    <col min="4882" max="4882" width="12.83203125" bestFit="1" customWidth="1"/>
    <col min="4883" max="4883" width="15.33203125" bestFit="1" customWidth="1"/>
    <col min="4884" max="4884" width="12.83203125" bestFit="1" customWidth="1"/>
    <col min="4885" max="4885" width="15.33203125" bestFit="1" customWidth="1"/>
    <col min="4886" max="4886" width="12.83203125" bestFit="1" customWidth="1"/>
    <col min="4887" max="4887" width="15.33203125" bestFit="1" customWidth="1"/>
    <col min="4888" max="4888" width="12.83203125" bestFit="1" customWidth="1"/>
    <col min="4889" max="4889" width="15.33203125" bestFit="1" customWidth="1"/>
    <col min="4890" max="4890" width="12.83203125" bestFit="1" customWidth="1"/>
    <col min="4891" max="4891" width="15.33203125" bestFit="1" customWidth="1"/>
    <col min="4892" max="4892" width="12.83203125" bestFit="1" customWidth="1"/>
    <col min="4893" max="4893" width="15.33203125" bestFit="1" customWidth="1"/>
    <col min="4894" max="4894" width="12.83203125" bestFit="1" customWidth="1"/>
    <col min="4895" max="4895" width="15.33203125" bestFit="1" customWidth="1"/>
    <col min="4896" max="4896" width="12.83203125" bestFit="1" customWidth="1"/>
    <col min="4897" max="4897" width="15.33203125" bestFit="1" customWidth="1"/>
    <col min="4898" max="4898" width="12.83203125" bestFit="1" customWidth="1"/>
    <col min="4899" max="4899" width="15.33203125" bestFit="1" customWidth="1"/>
    <col min="4900" max="4900" width="12.83203125" bestFit="1" customWidth="1"/>
    <col min="4901" max="4901" width="15.33203125" bestFit="1" customWidth="1"/>
    <col min="4902" max="4902" width="12.83203125" bestFit="1" customWidth="1"/>
    <col min="4903" max="4903" width="15.33203125" bestFit="1" customWidth="1"/>
    <col min="4904" max="4904" width="12.83203125" bestFit="1" customWidth="1"/>
    <col min="4905" max="4905" width="15.33203125" bestFit="1" customWidth="1"/>
    <col min="4906" max="4906" width="12.83203125" bestFit="1" customWidth="1"/>
    <col min="4907" max="4907" width="15.33203125" bestFit="1" customWidth="1"/>
    <col min="4908" max="4908" width="12.83203125" bestFit="1" customWidth="1"/>
    <col min="4909" max="4909" width="15.33203125" bestFit="1" customWidth="1"/>
    <col min="4910" max="4910" width="12.83203125" bestFit="1" customWidth="1"/>
    <col min="4911" max="4911" width="15.33203125" bestFit="1" customWidth="1"/>
    <col min="4912" max="4912" width="12.83203125" bestFit="1" customWidth="1"/>
    <col min="4913" max="4913" width="15.33203125" bestFit="1" customWidth="1"/>
    <col min="4914" max="4914" width="12.83203125" bestFit="1" customWidth="1"/>
    <col min="4915" max="4915" width="15.33203125" bestFit="1" customWidth="1"/>
    <col min="4916" max="4916" width="12.83203125" bestFit="1" customWidth="1"/>
    <col min="4917" max="4917" width="15.33203125" bestFit="1" customWidth="1"/>
    <col min="4918" max="4918" width="12.83203125" bestFit="1" customWidth="1"/>
    <col min="4919" max="4919" width="15.33203125" bestFit="1" customWidth="1"/>
    <col min="4920" max="4920" width="12.83203125" bestFit="1" customWidth="1"/>
    <col min="4921" max="4921" width="15.33203125" bestFit="1" customWidth="1"/>
    <col min="4922" max="4922" width="12.83203125" bestFit="1" customWidth="1"/>
    <col min="4923" max="4923" width="15.33203125" bestFit="1" customWidth="1"/>
    <col min="4924" max="4924" width="12.83203125" bestFit="1" customWidth="1"/>
    <col min="4925" max="4925" width="15.33203125" bestFit="1" customWidth="1"/>
    <col min="4926" max="4926" width="12.83203125" bestFit="1" customWidth="1"/>
    <col min="4927" max="4927" width="15.33203125" bestFit="1" customWidth="1"/>
    <col min="4928" max="4928" width="12.83203125" bestFit="1" customWidth="1"/>
    <col min="4929" max="4929" width="15.33203125" bestFit="1" customWidth="1"/>
    <col min="4930" max="4930" width="12.83203125" bestFit="1" customWidth="1"/>
    <col min="4931" max="4931" width="15.33203125" bestFit="1" customWidth="1"/>
    <col min="4932" max="4932" width="12.83203125" bestFit="1" customWidth="1"/>
    <col min="4933" max="4933" width="15.33203125" bestFit="1" customWidth="1"/>
    <col min="4934" max="4934" width="12.83203125" bestFit="1" customWidth="1"/>
    <col min="4935" max="4935" width="15.33203125" bestFit="1" customWidth="1"/>
    <col min="4936" max="4936" width="12.83203125" bestFit="1" customWidth="1"/>
    <col min="4937" max="4937" width="15.33203125" bestFit="1" customWidth="1"/>
    <col min="4938" max="4938" width="12.83203125" bestFit="1" customWidth="1"/>
    <col min="4939" max="4939" width="15.33203125" bestFit="1" customWidth="1"/>
    <col min="4940" max="4940" width="12.83203125" bestFit="1" customWidth="1"/>
    <col min="4941" max="4941" width="15.33203125" bestFit="1" customWidth="1"/>
    <col min="4942" max="4942" width="12.83203125" bestFit="1" customWidth="1"/>
    <col min="4943" max="4943" width="15.33203125" bestFit="1" customWidth="1"/>
    <col min="4944" max="4944" width="12.83203125" bestFit="1" customWidth="1"/>
    <col min="4945" max="4945" width="15.33203125" bestFit="1" customWidth="1"/>
    <col min="4946" max="4946" width="12.83203125" bestFit="1" customWidth="1"/>
    <col min="4947" max="4947" width="15.33203125" bestFit="1" customWidth="1"/>
    <col min="4948" max="4948" width="12.83203125" bestFit="1" customWidth="1"/>
    <col min="4949" max="4949" width="15.33203125" bestFit="1" customWidth="1"/>
    <col min="4950" max="4950" width="12.83203125" bestFit="1" customWidth="1"/>
    <col min="4951" max="4951" width="15.33203125" bestFit="1" customWidth="1"/>
    <col min="4952" max="4952" width="12.83203125" bestFit="1" customWidth="1"/>
    <col min="4953" max="4953" width="15.33203125" bestFit="1" customWidth="1"/>
    <col min="4954" max="4954" width="12.83203125" bestFit="1" customWidth="1"/>
    <col min="4955" max="4955" width="15.33203125" bestFit="1" customWidth="1"/>
    <col min="4956" max="4956" width="12.83203125" bestFit="1" customWidth="1"/>
    <col min="4957" max="4957" width="15.33203125" bestFit="1" customWidth="1"/>
    <col min="4958" max="4958" width="12.83203125" bestFit="1" customWidth="1"/>
    <col min="4959" max="4959" width="15.33203125" bestFit="1" customWidth="1"/>
    <col min="4960" max="4960" width="12.83203125" bestFit="1" customWidth="1"/>
    <col min="4961" max="4961" width="15.33203125" bestFit="1" customWidth="1"/>
    <col min="4962" max="4962" width="12.83203125" bestFit="1" customWidth="1"/>
    <col min="4963" max="4963" width="15.33203125" bestFit="1" customWidth="1"/>
    <col min="4964" max="4964" width="12.83203125" bestFit="1" customWidth="1"/>
    <col min="4965" max="4965" width="15.33203125" bestFit="1" customWidth="1"/>
    <col min="4966" max="4966" width="12.83203125" bestFit="1" customWidth="1"/>
    <col min="4967" max="4967" width="15.33203125" bestFit="1" customWidth="1"/>
    <col min="4968" max="4968" width="12.83203125" bestFit="1" customWidth="1"/>
    <col min="4969" max="4969" width="15.33203125" bestFit="1" customWidth="1"/>
    <col min="4970" max="4970" width="12.83203125" bestFit="1" customWidth="1"/>
    <col min="4971" max="4971" width="15.33203125" bestFit="1" customWidth="1"/>
    <col min="4972" max="4972" width="12.83203125" bestFit="1" customWidth="1"/>
    <col min="4973" max="4973" width="15.33203125" bestFit="1" customWidth="1"/>
    <col min="4974" max="4974" width="12.83203125" bestFit="1" customWidth="1"/>
    <col min="4975" max="4975" width="15.33203125" bestFit="1" customWidth="1"/>
    <col min="4976" max="4976" width="12.83203125" bestFit="1" customWidth="1"/>
    <col min="4977" max="4977" width="15.33203125" bestFit="1" customWidth="1"/>
    <col min="4978" max="4978" width="12.83203125" bestFit="1" customWidth="1"/>
    <col min="4979" max="4979" width="15.33203125" bestFit="1" customWidth="1"/>
    <col min="4980" max="4980" width="12.83203125" bestFit="1" customWidth="1"/>
    <col min="4981" max="4981" width="15.33203125" bestFit="1" customWidth="1"/>
    <col min="4982" max="4982" width="12.83203125" bestFit="1" customWidth="1"/>
    <col min="4983" max="4983" width="15.33203125" bestFit="1" customWidth="1"/>
    <col min="4984" max="4984" width="12.83203125" bestFit="1" customWidth="1"/>
    <col min="4985" max="4985" width="15.33203125" bestFit="1" customWidth="1"/>
    <col min="4986" max="4986" width="12.83203125" bestFit="1" customWidth="1"/>
    <col min="4987" max="4987" width="15.33203125" bestFit="1" customWidth="1"/>
    <col min="4988" max="4988" width="12.83203125" bestFit="1" customWidth="1"/>
    <col min="4989" max="4989" width="15.33203125" bestFit="1" customWidth="1"/>
    <col min="4990" max="4990" width="12.83203125" bestFit="1" customWidth="1"/>
    <col min="4991" max="4991" width="15.33203125" bestFit="1" customWidth="1"/>
    <col min="4992" max="4992" width="12.83203125" bestFit="1" customWidth="1"/>
    <col min="4993" max="4993" width="15.33203125" bestFit="1" customWidth="1"/>
    <col min="4994" max="4994" width="12.83203125" bestFit="1" customWidth="1"/>
    <col min="4995" max="4995" width="15.33203125" bestFit="1" customWidth="1"/>
    <col min="4996" max="4996" width="12.83203125" bestFit="1" customWidth="1"/>
    <col min="4997" max="4997" width="15.33203125" bestFit="1" customWidth="1"/>
    <col min="4998" max="4998" width="12.83203125" bestFit="1" customWidth="1"/>
    <col min="4999" max="4999" width="15.33203125" bestFit="1" customWidth="1"/>
    <col min="5000" max="5000" width="12.83203125" bestFit="1" customWidth="1"/>
    <col min="5001" max="5001" width="15.33203125" bestFit="1" customWidth="1"/>
    <col min="5002" max="5002" width="12.83203125" bestFit="1" customWidth="1"/>
    <col min="5003" max="5003" width="15.33203125" bestFit="1" customWidth="1"/>
    <col min="5004" max="5004" width="12.83203125" bestFit="1" customWidth="1"/>
    <col min="5005" max="5005" width="15.33203125" bestFit="1" customWidth="1"/>
    <col min="5006" max="5006" width="12.83203125" bestFit="1" customWidth="1"/>
    <col min="5007" max="5007" width="15.33203125" bestFit="1" customWidth="1"/>
    <col min="5008" max="5008" width="12.83203125" bestFit="1" customWidth="1"/>
    <col min="5009" max="5009" width="15.33203125" bestFit="1" customWidth="1"/>
    <col min="5010" max="5010" width="12.83203125" bestFit="1" customWidth="1"/>
    <col min="5011" max="5011" width="15.33203125" bestFit="1" customWidth="1"/>
    <col min="5012" max="5012" width="12.83203125" bestFit="1" customWidth="1"/>
    <col min="5013" max="5013" width="15.33203125" bestFit="1" customWidth="1"/>
    <col min="5014" max="5014" width="12.83203125" bestFit="1" customWidth="1"/>
    <col min="5015" max="5015" width="15.33203125" bestFit="1" customWidth="1"/>
    <col min="5016" max="5016" width="12.83203125" bestFit="1" customWidth="1"/>
    <col min="5017" max="5017" width="15.33203125" bestFit="1" customWidth="1"/>
    <col min="5018" max="5018" width="12.83203125" bestFit="1" customWidth="1"/>
    <col min="5019" max="5019" width="15.33203125" bestFit="1" customWidth="1"/>
    <col min="5020" max="5020" width="12.83203125" bestFit="1" customWidth="1"/>
    <col min="5021" max="5021" width="15.33203125" bestFit="1" customWidth="1"/>
    <col min="5022" max="5022" width="12.83203125" bestFit="1" customWidth="1"/>
    <col min="5023" max="5023" width="15.33203125" bestFit="1" customWidth="1"/>
    <col min="5024" max="5024" width="12.83203125" bestFit="1" customWidth="1"/>
    <col min="5025" max="5025" width="15.33203125" bestFit="1" customWidth="1"/>
    <col min="5026" max="5026" width="12.83203125" bestFit="1" customWidth="1"/>
    <col min="5027" max="5027" width="15.33203125" bestFit="1" customWidth="1"/>
    <col min="5028" max="5028" width="12.83203125" bestFit="1" customWidth="1"/>
    <col min="5029" max="5029" width="15.33203125" bestFit="1" customWidth="1"/>
    <col min="5030" max="5030" width="12.83203125" bestFit="1" customWidth="1"/>
    <col min="5031" max="5031" width="15.33203125" bestFit="1" customWidth="1"/>
    <col min="5032" max="5032" width="12.83203125" bestFit="1" customWidth="1"/>
    <col min="5033" max="5033" width="15.33203125" bestFit="1" customWidth="1"/>
    <col min="5034" max="5034" width="12.83203125" bestFit="1" customWidth="1"/>
    <col min="5035" max="5035" width="15.33203125" bestFit="1" customWidth="1"/>
    <col min="5036" max="5036" width="12.83203125" bestFit="1" customWidth="1"/>
    <col min="5037" max="5037" width="15.33203125" bestFit="1" customWidth="1"/>
    <col min="5038" max="5038" width="12.83203125" bestFit="1" customWidth="1"/>
    <col min="5039" max="5039" width="15.33203125" bestFit="1" customWidth="1"/>
    <col min="5040" max="5040" width="12.83203125" bestFit="1" customWidth="1"/>
    <col min="5041" max="5041" width="15.33203125" bestFit="1" customWidth="1"/>
    <col min="5042" max="5042" width="12.83203125" bestFit="1" customWidth="1"/>
    <col min="5043" max="5043" width="15.33203125" bestFit="1" customWidth="1"/>
    <col min="5044" max="5044" width="12.83203125" bestFit="1" customWidth="1"/>
    <col min="5045" max="5045" width="15.33203125" bestFit="1" customWidth="1"/>
    <col min="5046" max="5046" width="12.83203125" bestFit="1" customWidth="1"/>
    <col min="5047" max="5047" width="15.33203125" bestFit="1" customWidth="1"/>
    <col min="5048" max="5048" width="12.83203125" bestFit="1" customWidth="1"/>
    <col min="5049" max="5049" width="15.33203125" bestFit="1" customWidth="1"/>
    <col min="5050" max="5050" width="12.83203125" bestFit="1" customWidth="1"/>
    <col min="5051" max="5051" width="15.33203125" bestFit="1" customWidth="1"/>
    <col min="5052" max="5052" width="12.83203125" bestFit="1" customWidth="1"/>
    <col min="5053" max="5053" width="15.33203125" bestFit="1" customWidth="1"/>
    <col min="5054" max="5054" width="12.83203125" bestFit="1" customWidth="1"/>
    <col min="5055" max="5055" width="15.33203125" bestFit="1" customWidth="1"/>
    <col min="5056" max="5056" width="12.83203125" bestFit="1" customWidth="1"/>
    <col min="5057" max="5057" width="15.33203125" bestFit="1" customWidth="1"/>
    <col min="5058" max="5058" width="12.83203125" bestFit="1" customWidth="1"/>
    <col min="5059" max="5059" width="15.33203125" bestFit="1" customWidth="1"/>
    <col min="5060" max="5060" width="12.83203125" bestFit="1" customWidth="1"/>
    <col min="5061" max="5061" width="15.33203125" bestFit="1" customWidth="1"/>
    <col min="5062" max="5062" width="12.83203125" bestFit="1" customWidth="1"/>
    <col min="5063" max="5063" width="15.33203125" bestFit="1" customWidth="1"/>
    <col min="5064" max="5064" width="12.83203125" bestFit="1" customWidth="1"/>
    <col min="5065" max="5065" width="15.33203125" bestFit="1" customWidth="1"/>
    <col min="5066" max="5066" width="12.83203125" bestFit="1" customWidth="1"/>
    <col min="5067" max="5067" width="15.33203125" bestFit="1" customWidth="1"/>
    <col min="5068" max="5068" width="12.83203125" bestFit="1" customWidth="1"/>
    <col min="5069" max="5069" width="15.33203125" bestFit="1" customWidth="1"/>
    <col min="5070" max="5070" width="12.83203125" bestFit="1" customWidth="1"/>
    <col min="5071" max="5071" width="15.33203125" bestFit="1" customWidth="1"/>
    <col min="5072" max="5072" width="12.83203125" bestFit="1" customWidth="1"/>
    <col min="5073" max="5073" width="15.33203125" bestFit="1" customWidth="1"/>
    <col min="5074" max="5074" width="12.83203125" bestFit="1" customWidth="1"/>
    <col min="5075" max="5075" width="15.33203125" bestFit="1" customWidth="1"/>
    <col min="5076" max="5076" width="12.83203125" bestFit="1" customWidth="1"/>
    <col min="5077" max="5077" width="15.33203125" bestFit="1" customWidth="1"/>
    <col min="5078" max="5078" width="12.83203125" bestFit="1" customWidth="1"/>
    <col min="5079" max="5079" width="15.33203125" bestFit="1" customWidth="1"/>
    <col min="5080" max="5080" width="12.83203125" bestFit="1" customWidth="1"/>
    <col min="5081" max="5081" width="15.33203125" bestFit="1" customWidth="1"/>
    <col min="5082" max="5082" width="12.83203125" bestFit="1" customWidth="1"/>
    <col min="5083" max="5083" width="15.33203125" bestFit="1" customWidth="1"/>
    <col min="5084" max="5084" width="12.83203125" bestFit="1" customWidth="1"/>
    <col min="5085" max="5085" width="15.33203125" bestFit="1" customWidth="1"/>
    <col min="5086" max="5086" width="12.83203125" bestFit="1" customWidth="1"/>
    <col min="5087" max="5087" width="15.33203125" bestFit="1" customWidth="1"/>
    <col min="5088" max="5088" width="12.83203125" bestFit="1" customWidth="1"/>
    <col min="5089" max="5089" width="15.33203125" bestFit="1" customWidth="1"/>
    <col min="5090" max="5090" width="12.83203125" bestFit="1" customWidth="1"/>
    <col min="5091" max="5091" width="15.33203125" bestFit="1" customWidth="1"/>
    <col min="5092" max="5092" width="12.83203125" bestFit="1" customWidth="1"/>
    <col min="5093" max="5093" width="15.33203125" bestFit="1" customWidth="1"/>
    <col min="5094" max="5094" width="12.83203125" bestFit="1" customWidth="1"/>
    <col min="5095" max="5095" width="15.33203125" bestFit="1" customWidth="1"/>
    <col min="5096" max="5096" width="12.83203125" bestFit="1" customWidth="1"/>
    <col min="5097" max="5097" width="15.33203125" bestFit="1" customWidth="1"/>
    <col min="5098" max="5098" width="12.83203125" bestFit="1" customWidth="1"/>
    <col min="5099" max="5099" width="15.33203125" bestFit="1" customWidth="1"/>
    <col min="5100" max="5100" width="12.83203125" bestFit="1" customWidth="1"/>
    <col min="5101" max="5101" width="15.33203125" bestFit="1" customWidth="1"/>
    <col min="5102" max="5102" width="12.83203125" bestFit="1" customWidth="1"/>
    <col min="5103" max="5103" width="15.33203125" bestFit="1" customWidth="1"/>
    <col min="5104" max="5104" width="12.83203125" bestFit="1" customWidth="1"/>
    <col min="5105" max="5105" width="15.33203125" bestFit="1" customWidth="1"/>
    <col min="5106" max="5106" width="12.83203125" bestFit="1" customWidth="1"/>
    <col min="5107" max="5107" width="15.33203125" bestFit="1" customWidth="1"/>
    <col min="5108" max="5108" width="12.83203125" bestFit="1" customWidth="1"/>
    <col min="5109" max="5109" width="15.33203125" bestFit="1" customWidth="1"/>
    <col min="5110" max="5110" width="12.83203125" bestFit="1" customWidth="1"/>
    <col min="5111" max="5111" width="15.33203125" bestFit="1" customWidth="1"/>
    <col min="5112" max="5112" width="12.83203125" bestFit="1" customWidth="1"/>
    <col min="5113" max="5113" width="15.33203125" bestFit="1" customWidth="1"/>
    <col min="5114" max="5114" width="12.83203125" bestFit="1" customWidth="1"/>
    <col min="5115" max="5115" width="15.33203125" bestFit="1" customWidth="1"/>
    <col min="5116" max="5116" width="12.83203125" bestFit="1" customWidth="1"/>
    <col min="5117" max="5117" width="15.33203125" bestFit="1" customWidth="1"/>
    <col min="5118" max="5118" width="12.83203125" bestFit="1" customWidth="1"/>
    <col min="5119" max="5119" width="15.33203125" bestFit="1" customWidth="1"/>
    <col min="5120" max="5120" width="12.83203125" bestFit="1" customWidth="1"/>
    <col min="5121" max="5121" width="15.33203125" bestFit="1" customWidth="1"/>
    <col min="5122" max="5122" width="12.83203125" bestFit="1" customWidth="1"/>
    <col min="5123" max="5123" width="15.33203125" bestFit="1" customWidth="1"/>
    <col min="5124" max="5124" width="12.83203125" bestFit="1" customWidth="1"/>
    <col min="5125" max="5125" width="15.33203125" bestFit="1" customWidth="1"/>
    <col min="5126" max="5126" width="12.83203125" bestFit="1" customWidth="1"/>
    <col min="5127" max="5127" width="15.33203125" bestFit="1" customWidth="1"/>
    <col min="5128" max="5128" width="12.83203125" bestFit="1" customWidth="1"/>
    <col min="5129" max="5129" width="15.33203125" bestFit="1" customWidth="1"/>
    <col min="5130" max="5130" width="12.83203125" bestFit="1" customWidth="1"/>
    <col min="5131" max="5131" width="15.33203125" bestFit="1" customWidth="1"/>
    <col min="5132" max="5132" width="12.83203125" bestFit="1" customWidth="1"/>
    <col min="5133" max="5133" width="15.33203125" bestFit="1" customWidth="1"/>
    <col min="5134" max="5134" width="12.83203125" bestFit="1" customWidth="1"/>
    <col min="5135" max="5135" width="15.33203125" bestFit="1" customWidth="1"/>
    <col min="5136" max="5136" width="12.83203125" bestFit="1" customWidth="1"/>
    <col min="5137" max="5137" width="15.33203125" bestFit="1" customWidth="1"/>
    <col min="5138" max="5138" width="12.83203125" bestFit="1" customWidth="1"/>
    <col min="5139" max="5139" width="15.33203125" bestFit="1" customWidth="1"/>
    <col min="5140" max="5140" width="12.83203125" bestFit="1" customWidth="1"/>
    <col min="5141" max="5141" width="15.33203125" bestFit="1" customWidth="1"/>
    <col min="5142" max="5142" width="12.83203125" bestFit="1" customWidth="1"/>
    <col min="5143" max="5143" width="15.33203125" bestFit="1" customWidth="1"/>
    <col min="5144" max="5144" width="12.83203125" bestFit="1" customWidth="1"/>
    <col min="5145" max="5145" width="15.33203125" bestFit="1" customWidth="1"/>
    <col min="5146" max="5146" width="12.83203125" bestFit="1" customWidth="1"/>
    <col min="5147" max="5147" width="15.33203125" bestFit="1" customWidth="1"/>
    <col min="5148" max="5148" width="12.83203125" bestFit="1" customWidth="1"/>
    <col min="5149" max="5149" width="15.33203125" bestFit="1" customWidth="1"/>
    <col min="5150" max="5150" width="12.83203125" bestFit="1" customWidth="1"/>
    <col min="5151" max="5151" width="15.33203125" bestFit="1" customWidth="1"/>
    <col min="5152" max="5152" width="12.83203125" bestFit="1" customWidth="1"/>
    <col min="5153" max="5153" width="15.33203125" bestFit="1" customWidth="1"/>
    <col min="5154" max="5154" width="12.83203125" bestFit="1" customWidth="1"/>
    <col min="5155" max="5155" width="15.33203125" bestFit="1" customWidth="1"/>
    <col min="5156" max="5156" width="12.83203125" bestFit="1" customWidth="1"/>
    <col min="5157" max="5157" width="15.33203125" bestFit="1" customWidth="1"/>
    <col min="5158" max="5158" width="12.83203125" bestFit="1" customWidth="1"/>
    <col min="5159" max="5159" width="15.33203125" bestFit="1" customWidth="1"/>
    <col min="5160" max="5160" width="12.83203125" bestFit="1" customWidth="1"/>
    <col min="5161" max="5161" width="15.33203125" bestFit="1" customWidth="1"/>
    <col min="5162" max="5162" width="12.83203125" bestFit="1" customWidth="1"/>
    <col min="5163" max="5163" width="15.33203125" bestFit="1" customWidth="1"/>
    <col min="5164" max="5164" width="12.83203125" bestFit="1" customWidth="1"/>
    <col min="5165" max="5165" width="15.33203125" bestFit="1" customWidth="1"/>
    <col min="5166" max="5166" width="12.83203125" bestFit="1" customWidth="1"/>
    <col min="5167" max="5167" width="15.33203125" bestFit="1" customWidth="1"/>
    <col min="5168" max="5168" width="12.83203125" bestFit="1" customWidth="1"/>
    <col min="5169" max="5169" width="15.33203125" bestFit="1" customWidth="1"/>
    <col min="5170" max="5170" width="12.83203125" bestFit="1" customWidth="1"/>
    <col min="5171" max="5171" width="15.33203125" bestFit="1" customWidth="1"/>
    <col min="5172" max="5172" width="12.83203125" bestFit="1" customWidth="1"/>
    <col min="5173" max="5173" width="15.33203125" bestFit="1" customWidth="1"/>
    <col min="5174" max="5174" width="12.83203125" bestFit="1" customWidth="1"/>
    <col min="5175" max="5175" width="15.33203125" bestFit="1" customWidth="1"/>
    <col min="5176" max="5176" width="12.83203125" bestFit="1" customWidth="1"/>
    <col min="5177" max="5177" width="15.33203125" bestFit="1" customWidth="1"/>
    <col min="5178" max="5178" width="12.83203125" bestFit="1" customWidth="1"/>
    <col min="5179" max="5179" width="15.33203125" bestFit="1" customWidth="1"/>
    <col min="5180" max="5180" width="12.83203125" bestFit="1" customWidth="1"/>
    <col min="5181" max="5181" width="15.33203125" bestFit="1" customWidth="1"/>
    <col min="5182" max="5182" width="12.83203125" bestFit="1" customWidth="1"/>
    <col min="5183" max="5183" width="15.33203125" bestFit="1" customWidth="1"/>
    <col min="5184" max="5184" width="12.83203125" bestFit="1" customWidth="1"/>
    <col min="5185" max="5185" width="15.33203125" bestFit="1" customWidth="1"/>
    <col min="5186" max="5186" width="12.83203125" bestFit="1" customWidth="1"/>
    <col min="5187" max="5187" width="15.33203125" bestFit="1" customWidth="1"/>
    <col min="5188" max="5188" width="12.83203125" bestFit="1" customWidth="1"/>
    <col min="5189" max="5189" width="15.33203125" bestFit="1" customWidth="1"/>
    <col min="5190" max="5190" width="12.83203125" bestFit="1" customWidth="1"/>
    <col min="5191" max="5191" width="15.33203125" bestFit="1" customWidth="1"/>
    <col min="5192" max="5192" width="12.83203125" bestFit="1" customWidth="1"/>
    <col min="5193" max="5193" width="15.33203125" bestFit="1" customWidth="1"/>
    <col min="5194" max="5194" width="12.83203125" bestFit="1" customWidth="1"/>
    <col min="5195" max="5195" width="15.33203125" bestFit="1" customWidth="1"/>
    <col min="5196" max="5196" width="12.83203125" bestFit="1" customWidth="1"/>
    <col min="5197" max="5197" width="15.33203125" bestFit="1" customWidth="1"/>
    <col min="5198" max="5198" width="12.83203125" bestFit="1" customWidth="1"/>
    <col min="5199" max="5199" width="15.33203125" bestFit="1" customWidth="1"/>
    <col min="5200" max="5200" width="12.83203125" bestFit="1" customWidth="1"/>
    <col min="5201" max="5201" width="15.33203125" bestFit="1" customWidth="1"/>
    <col min="5202" max="5202" width="12.83203125" bestFit="1" customWidth="1"/>
    <col min="5203" max="5203" width="15.33203125" bestFit="1" customWidth="1"/>
    <col min="5204" max="5204" width="12.83203125" bestFit="1" customWidth="1"/>
    <col min="5205" max="5205" width="15.33203125" bestFit="1" customWidth="1"/>
    <col min="5206" max="5206" width="12.83203125" bestFit="1" customWidth="1"/>
    <col min="5207" max="5207" width="15.33203125" bestFit="1" customWidth="1"/>
    <col min="5208" max="5208" width="12.83203125" bestFit="1" customWidth="1"/>
    <col min="5209" max="5209" width="15.33203125" bestFit="1" customWidth="1"/>
    <col min="5210" max="5210" width="12.83203125" bestFit="1" customWidth="1"/>
    <col min="5211" max="5211" width="15.33203125" bestFit="1" customWidth="1"/>
    <col min="5212" max="5212" width="12.83203125" bestFit="1" customWidth="1"/>
    <col min="5213" max="5213" width="15.33203125" bestFit="1" customWidth="1"/>
    <col min="5214" max="5214" width="12.83203125" bestFit="1" customWidth="1"/>
    <col min="5215" max="5215" width="15.33203125" bestFit="1" customWidth="1"/>
    <col min="5216" max="5216" width="12.83203125" bestFit="1" customWidth="1"/>
    <col min="5217" max="5217" width="15.33203125" bestFit="1" customWidth="1"/>
    <col min="5218" max="5218" width="12.83203125" bestFit="1" customWidth="1"/>
    <col min="5219" max="5219" width="15.33203125" bestFit="1" customWidth="1"/>
    <col min="5220" max="5220" width="12.83203125" bestFit="1" customWidth="1"/>
    <col min="5221" max="5221" width="15.33203125" bestFit="1" customWidth="1"/>
    <col min="5222" max="5222" width="12.83203125" bestFit="1" customWidth="1"/>
    <col min="5223" max="5223" width="15.33203125" bestFit="1" customWidth="1"/>
    <col min="5224" max="5224" width="12.83203125" bestFit="1" customWidth="1"/>
    <col min="5225" max="5225" width="15.33203125" bestFit="1" customWidth="1"/>
    <col min="5226" max="5226" width="12.83203125" bestFit="1" customWidth="1"/>
    <col min="5227" max="5227" width="15.33203125" bestFit="1" customWidth="1"/>
    <col min="5228" max="5228" width="12.83203125" bestFit="1" customWidth="1"/>
    <col min="5229" max="5229" width="15.33203125" bestFit="1" customWidth="1"/>
    <col min="5230" max="5230" width="12.83203125" bestFit="1" customWidth="1"/>
    <col min="5231" max="5231" width="15.33203125" bestFit="1" customWidth="1"/>
    <col min="5232" max="5232" width="12.83203125" bestFit="1" customWidth="1"/>
    <col min="5233" max="5233" width="15.33203125" bestFit="1" customWidth="1"/>
    <col min="5234" max="5234" width="12.83203125" bestFit="1" customWidth="1"/>
    <col min="5235" max="5235" width="15.33203125" bestFit="1" customWidth="1"/>
    <col min="5236" max="5236" width="12.83203125" bestFit="1" customWidth="1"/>
    <col min="5237" max="5237" width="15.33203125" bestFit="1" customWidth="1"/>
    <col min="5238" max="5238" width="12.83203125" bestFit="1" customWidth="1"/>
    <col min="5239" max="5239" width="15.33203125" bestFit="1" customWidth="1"/>
    <col min="5240" max="5240" width="12.83203125" bestFit="1" customWidth="1"/>
    <col min="5241" max="5241" width="15.33203125" bestFit="1" customWidth="1"/>
    <col min="5242" max="5242" width="12.83203125" bestFit="1" customWidth="1"/>
    <col min="5243" max="5243" width="15.33203125" bestFit="1" customWidth="1"/>
    <col min="5244" max="5244" width="12.83203125" bestFit="1" customWidth="1"/>
    <col min="5245" max="5245" width="15.33203125" bestFit="1" customWidth="1"/>
    <col min="5246" max="5246" width="12.83203125" bestFit="1" customWidth="1"/>
    <col min="5247" max="5247" width="15.33203125" bestFit="1" customWidth="1"/>
    <col min="5248" max="5248" width="12.83203125" bestFit="1" customWidth="1"/>
    <col min="5249" max="5249" width="15.33203125" bestFit="1" customWidth="1"/>
    <col min="5250" max="5250" width="12.83203125" bestFit="1" customWidth="1"/>
    <col min="5251" max="5251" width="15.33203125" bestFit="1" customWidth="1"/>
    <col min="5252" max="5252" width="12.83203125" bestFit="1" customWidth="1"/>
    <col min="5253" max="5253" width="15.33203125" bestFit="1" customWidth="1"/>
    <col min="5254" max="5254" width="12.83203125" bestFit="1" customWidth="1"/>
    <col min="5255" max="5255" width="15.33203125" bestFit="1" customWidth="1"/>
    <col min="5256" max="5256" width="12.83203125" bestFit="1" customWidth="1"/>
    <col min="5257" max="5257" width="15.33203125" bestFit="1" customWidth="1"/>
    <col min="5258" max="5258" width="12.83203125" bestFit="1" customWidth="1"/>
    <col min="5259" max="5259" width="15.33203125" bestFit="1" customWidth="1"/>
    <col min="5260" max="5260" width="12.83203125" bestFit="1" customWidth="1"/>
    <col min="5261" max="5261" width="15.33203125" bestFit="1" customWidth="1"/>
    <col min="5262" max="5262" width="12.83203125" bestFit="1" customWidth="1"/>
    <col min="5263" max="5263" width="15.33203125" bestFit="1" customWidth="1"/>
    <col min="5264" max="5264" width="12.83203125" bestFit="1" customWidth="1"/>
    <col min="5265" max="5265" width="15.33203125" bestFit="1" customWidth="1"/>
    <col min="5266" max="5266" width="12.83203125" bestFit="1" customWidth="1"/>
    <col min="5267" max="5267" width="15.33203125" bestFit="1" customWidth="1"/>
    <col min="5268" max="5268" width="12.83203125" bestFit="1" customWidth="1"/>
    <col min="5269" max="5269" width="15.33203125" bestFit="1" customWidth="1"/>
    <col min="5270" max="5270" width="12.83203125" bestFit="1" customWidth="1"/>
    <col min="5271" max="5271" width="15.33203125" bestFit="1" customWidth="1"/>
    <col min="5272" max="5272" width="12.83203125" bestFit="1" customWidth="1"/>
    <col min="5273" max="5273" width="15.33203125" bestFit="1" customWidth="1"/>
    <col min="5274" max="5274" width="12.83203125" bestFit="1" customWidth="1"/>
    <col min="5275" max="5275" width="15.33203125" bestFit="1" customWidth="1"/>
    <col min="5276" max="5276" width="12.83203125" bestFit="1" customWidth="1"/>
    <col min="5277" max="5277" width="15.33203125" bestFit="1" customWidth="1"/>
    <col min="5278" max="5278" width="12.83203125" bestFit="1" customWidth="1"/>
    <col min="5279" max="5279" width="15.33203125" bestFit="1" customWidth="1"/>
    <col min="5280" max="5280" width="12.83203125" bestFit="1" customWidth="1"/>
    <col min="5281" max="5281" width="15.33203125" bestFit="1" customWidth="1"/>
    <col min="5282" max="5282" width="12.83203125" bestFit="1" customWidth="1"/>
    <col min="5283" max="5283" width="15.33203125" bestFit="1" customWidth="1"/>
    <col min="5284" max="5284" width="12.83203125" bestFit="1" customWidth="1"/>
    <col min="5285" max="5285" width="15.33203125" bestFit="1" customWidth="1"/>
    <col min="5286" max="5286" width="12.83203125" bestFit="1" customWidth="1"/>
    <col min="5287" max="5287" width="15.33203125" bestFit="1" customWidth="1"/>
    <col min="5288" max="5288" width="12.83203125" bestFit="1" customWidth="1"/>
    <col min="5289" max="5289" width="15.33203125" bestFit="1" customWidth="1"/>
    <col min="5290" max="5290" width="12.83203125" bestFit="1" customWidth="1"/>
    <col min="5291" max="5291" width="15.33203125" bestFit="1" customWidth="1"/>
    <col min="5292" max="5292" width="12.83203125" bestFit="1" customWidth="1"/>
    <col min="5293" max="5293" width="15.33203125" bestFit="1" customWidth="1"/>
    <col min="5294" max="5294" width="12.83203125" bestFit="1" customWidth="1"/>
    <col min="5295" max="5295" width="15.33203125" bestFit="1" customWidth="1"/>
    <col min="5296" max="5296" width="12.83203125" bestFit="1" customWidth="1"/>
    <col min="5297" max="5297" width="15.33203125" bestFit="1" customWidth="1"/>
    <col min="5298" max="5298" width="12.83203125" bestFit="1" customWidth="1"/>
    <col min="5299" max="5299" width="15.33203125" bestFit="1" customWidth="1"/>
    <col min="5300" max="5300" width="12.83203125" bestFit="1" customWidth="1"/>
    <col min="5301" max="5301" width="15.33203125" bestFit="1" customWidth="1"/>
    <col min="5302" max="5302" width="12.83203125" bestFit="1" customWidth="1"/>
    <col min="5303" max="5303" width="15.33203125" bestFit="1" customWidth="1"/>
    <col min="5304" max="5304" width="12.83203125" bestFit="1" customWidth="1"/>
    <col min="5305" max="5305" width="15.33203125" bestFit="1" customWidth="1"/>
    <col min="5306" max="5306" width="12.83203125" bestFit="1" customWidth="1"/>
    <col min="5307" max="5307" width="15.33203125" bestFit="1" customWidth="1"/>
    <col min="5308" max="5308" width="12.83203125" bestFit="1" customWidth="1"/>
    <col min="5309" max="5309" width="15.33203125" bestFit="1" customWidth="1"/>
    <col min="5310" max="5310" width="12.83203125" bestFit="1" customWidth="1"/>
    <col min="5311" max="5311" width="15.33203125" bestFit="1" customWidth="1"/>
    <col min="5312" max="5312" width="12.83203125" bestFit="1" customWidth="1"/>
    <col min="5313" max="5313" width="15.33203125" bestFit="1" customWidth="1"/>
    <col min="5314" max="5314" width="12.83203125" bestFit="1" customWidth="1"/>
    <col min="5315" max="5315" width="15.33203125" bestFit="1" customWidth="1"/>
    <col min="5316" max="5316" width="12.83203125" bestFit="1" customWidth="1"/>
    <col min="5317" max="5317" width="15.33203125" bestFit="1" customWidth="1"/>
    <col min="5318" max="5318" width="12.83203125" bestFit="1" customWidth="1"/>
    <col min="5319" max="5319" width="15.33203125" bestFit="1" customWidth="1"/>
    <col min="5320" max="5320" width="12.83203125" bestFit="1" customWidth="1"/>
    <col min="5321" max="5321" width="15.33203125" bestFit="1" customWidth="1"/>
    <col min="5322" max="5322" width="12.83203125" bestFit="1" customWidth="1"/>
    <col min="5323" max="5323" width="15.33203125" bestFit="1" customWidth="1"/>
    <col min="5324" max="5324" width="12.83203125" bestFit="1" customWidth="1"/>
    <col min="5325" max="5325" width="15.33203125" bestFit="1" customWidth="1"/>
    <col min="5326" max="5326" width="12.83203125" bestFit="1" customWidth="1"/>
    <col min="5327" max="5327" width="15.33203125" bestFit="1" customWidth="1"/>
    <col min="5328" max="5328" width="12.83203125" bestFit="1" customWidth="1"/>
    <col min="5329" max="5329" width="15.33203125" bestFit="1" customWidth="1"/>
    <col min="5330" max="5330" width="12.83203125" bestFit="1" customWidth="1"/>
    <col min="5331" max="5331" width="15.33203125" bestFit="1" customWidth="1"/>
    <col min="5332" max="5332" width="12.83203125" bestFit="1" customWidth="1"/>
    <col min="5333" max="5333" width="15.33203125" bestFit="1" customWidth="1"/>
    <col min="5334" max="5334" width="12.83203125" bestFit="1" customWidth="1"/>
    <col min="5335" max="5335" width="15.33203125" bestFit="1" customWidth="1"/>
    <col min="5336" max="5336" width="12.83203125" bestFit="1" customWidth="1"/>
    <col min="5337" max="5337" width="15.33203125" bestFit="1" customWidth="1"/>
    <col min="5338" max="5338" width="12.83203125" bestFit="1" customWidth="1"/>
    <col min="5339" max="5339" width="15.33203125" bestFit="1" customWidth="1"/>
    <col min="5340" max="5340" width="12.83203125" bestFit="1" customWidth="1"/>
    <col min="5341" max="5341" width="15.33203125" bestFit="1" customWidth="1"/>
    <col min="5342" max="5342" width="12.83203125" bestFit="1" customWidth="1"/>
    <col min="5343" max="5343" width="15.33203125" bestFit="1" customWidth="1"/>
    <col min="5344" max="5344" width="12.83203125" bestFit="1" customWidth="1"/>
    <col min="5345" max="5345" width="15.33203125" bestFit="1" customWidth="1"/>
    <col min="5346" max="5346" width="12.83203125" bestFit="1" customWidth="1"/>
    <col min="5347" max="5347" width="15.33203125" bestFit="1" customWidth="1"/>
    <col min="5348" max="5348" width="12.83203125" bestFit="1" customWidth="1"/>
    <col min="5349" max="5349" width="15.33203125" bestFit="1" customWidth="1"/>
    <col min="5350" max="5350" width="12.83203125" bestFit="1" customWidth="1"/>
    <col min="5351" max="5351" width="15.33203125" bestFit="1" customWidth="1"/>
    <col min="5352" max="5352" width="12.83203125" bestFit="1" customWidth="1"/>
    <col min="5353" max="5353" width="15.33203125" bestFit="1" customWidth="1"/>
    <col min="5354" max="5354" width="12.83203125" bestFit="1" customWidth="1"/>
    <col min="5355" max="5355" width="15.33203125" bestFit="1" customWidth="1"/>
    <col min="5356" max="5356" width="12.83203125" bestFit="1" customWidth="1"/>
    <col min="5357" max="5357" width="15.33203125" bestFit="1" customWidth="1"/>
    <col min="5358" max="5358" width="12.83203125" bestFit="1" customWidth="1"/>
    <col min="5359" max="5359" width="15.33203125" bestFit="1" customWidth="1"/>
    <col min="5360" max="5360" width="12.83203125" bestFit="1" customWidth="1"/>
    <col min="5361" max="5361" width="15.33203125" bestFit="1" customWidth="1"/>
    <col min="5362" max="5362" width="12.83203125" bestFit="1" customWidth="1"/>
    <col min="5363" max="5363" width="15.33203125" bestFit="1" customWidth="1"/>
    <col min="5364" max="5364" width="12.83203125" bestFit="1" customWidth="1"/>
    <col min="5365" max="5365" width="15.33203125" bestFit="1" customWidth="1"/>
    <col min="5366" max="5366" width="12.83203125" bestFit="1" customWidth="1"/>
    <col min="5367" max="5367" width="15.33203125" bestFit="1" customWidth="1"/>
    <col min="5368" max="5368" width="12.83203125" bestFit="1" customWidth="1"/>
    <col min="5369" max="5369" width="15.33203125" bestFit="1" customWidth="1"/>
    <col min="5370" max="5370" width="12.83203125" bestFit="1" customWidth="1"/>
    <col min="5371" max="5371" width="15.33203125" bestFit="1" customWidth="1"/>
    <col min="5372" max="5372" width="12.83203125" bestFit="1" customWidth="1"/>
    <col min="5373" max="5373" width="15.33203125" bestFit="1" customWidth="1"/>
    <col min="5374" max="5374" width="12.83203125" bestFit="1" customWidth="1"/>
    <col min="5375" max="5375" width="15.33203125" bestFit="1" customWidth="1"/>
    <col min="5376" max="5376" width="12.83203125" bestFit="1" customWidth="1"/>
    <col min="5377" max="5377" width="15.33203125" bestFit="1" customWidth="1"/>
    <col min="5378" max="5378" width="12.83203125" bestFit="1" customWidth="1"/>
    <col min="5379" max="5379" width="15.33203125" bestFit="1" customWidth="1"/>
    <col min="5380" max="5380" width="12.83203125" bestFit="1" customWidth="1"/>
    <col min="5381" max="5381" width="15.33203125" bestFit="1" customWidth="1"/>
    <col min="5382" max="5382" width="12.83203125" bestFit="1" customWidth="1"/>
    <col min="5383" max="5383" width="15.33203125" bestFit="1" customWidth="1"/>
    <col min="5384" max="5384" width="12.83203125" bestFit="1" customWidth="1"/>
    <col min="5385" max="5385" width="15.33203125" bestFit="1" customWidth="1"/>
    <col min="5386" max="5386" width="12.83203125" bestFit="1" customWidth="1"/>
    <col min="5387" max="5387" width="15.33203125" bestFit="1" customWidth="1"/>
    <col min="5388" max="5388" width="12.83203125" bestFit="1" customWidth="1"/>
    <col min="5389" max="5389" width="15.33203125" bestFit="1" customWidth="1"/>
    <col min="5390" max="5390" width="12.83203125" bestFit="1" customWidth="1"/>
    <col min="5391" max="5391" width="15.33203125" bestFit="1" customWidth="1"/>
    <col min="5392" max="5392" width="12.83203125" bestFit="1" customWidth="1"/>
    <col min="5393" max="5393" width="15.33203125" bestFit="1" customWidth="1"/>
    <col min="5394" max="5394" width="12.83203125" bestFit="1" customWidth="1"/>
    <col min="5395" max="5395" width="15.33203125" bestFit="1" customWidth="1"/>
    <col min="5396" max="5396" width="12.83203125" bestFit="1" customWidth="1"/>
    <col min="5397" max="5397" width="15.33203125" bestFit="1" customWidth="1"/>
    <col min="5398" max="5398" width="12.83203125" bestFit="1" customWidth="1"/>
    <col min="5399" max="5399" width="15.33203125" bestFit="1" customWidth="1"/>
    <col min="5400" max="5400" width="12.83203125" bestFit="1" customWidth="1"/>
    <col min="5401" max="5401" width="15.33203125" bestFit="1" customWidth="1"/>
    <col min="5402" max="5402" width="12.83203125" bestFit="1" customWidth="1"/>
    <col min="5403" max="5403" width="15.33203125" bestFit="1" customWidth="1"/>
    <col min="5404" max="5404" width="12.83203125" bestFit="1" customWidth="1"/>
    <col min="5405" max="5405" width="15.33203125" bestFit="1" customWidth="1"/>
    <col min="5406" max="5406" width="12.83203125" bestFit="1" customWidth="1"/>
    <col min="5407" max="5407" width="15.33203125" bestFit="1" customWidth="1"/>
    <col min="5408" max="5408" width="12.83203125" bestFit="1" customWidth="1"/>
    <col min="5409" max="5409" width="15.33203125" bestFit="1" customWidth="1"/>
    <col min="5410" max="5410" width="12.83203125" bestFit="1" customWidth="1"/>
    <col min="5411" max="5411" width="15.33203125" bestFit="1" customWidth="1"/>
    <col min="5412" max="5412" width="12.83203125" bestFit="1" customWidth="1"/>
    <col min="5413" max="5413" width="15.33203125" bestFit="1" customWidth="1"/>
    <col min="5414" max="5414" width="12.83203125" bestFit="1" customWidth="1"/>
    <col min="5415" max="5415" width="15.33203125" bestFit="1" customWidth="1"/>
    <col min="5416" max="5416" width="12.83203125" bestFit="1" customWidth="1"/>
    <col min="5417" max="5417" width="15.33203125" bestFit="1" customWidth="1"/>
    <col min="5418" max="5418" width="12.83203125" bestFit="1" customWidth="1"/>
    <col min="5419" max="5419" width="15.33203125" bestFit="1" customWidth="1"/>
    <col min="5420" max="5420" width="12.83203125" bestFit="1" customWidth="1"/>
    <col min="5421" max="5421" width="15.33203125" bestFit="1" customWidth="1"/>
    <col min="5422" max="5422" width="12.83203125" bestFit="1" customWidth="1"/>
    <col min="5423" max="5423" width="15.33203125" bestFit="1" customWidth="1"/>
    <col min="5424" max="5424" width="12.83203125" bestFit="1" customWidth="1"/>
    <col min="5425" max="5425" width="15.33203125" bestFit="1" customWidth="1"/>
    <col min="5426" max="5426" width="12.83203125" bestFit="1" customWidth="1"/>
    <col min="5427" max="5427" width="15.33203125" bestFit="1" customWidth="1"/>
    <col min="5428" max="5428" width="12.83203125" bestFit="1" customWidth="1"/>
    <col min="5429" max="5429" width="15.33203125" bestFit="1" customWidth="1"/>
    <col min="5430" max="5430" width="12.83203125" bestFit="1" customWidth="1"/>
    <col min="5431" max="5431" width="15.33203125" bestFit="1" customWidth="1"/>
    <col min="5432" max="5432" width="12.83203125" bestFit="1" customWidth="1"/>
    <col min="5433" max="5433" width="15.33203125" bestFit="1" customWidth="1"/>
    <col min="5434" max="5434" width="12.83203125" bestFit="1" customWidth="1"/>
    <col min="5435" max="5435" width="15.33203125" bestFit="1" customWidth="1"/>
    <col min="5436" max="5436" width="12.83203125" bestFit="1" customWidth="1"/>
    <col min="5437" max="5437" width="15.33203125" bestFit="1" customWidth="1"/>
    <col min="5438" max="5438" width="12.83203125" bestFit="1" customWidth="1"/>
    <col min="5439" max="5439" width="15.33203125" bestFit="1" customWidth="1"/>
    <col min="5440" max="5440" width="12.83203125" bestFit="1" customWidth="1"/>
    <col min="5441" max="5441" width="15.33203125" bestFit="1" customWidth="1"/>
    <col min="5442" max="5442" width="12.83203125" bestFit="1" customWidth="1"/>
    <col min="5443" max="5443" width="15.33203125" bestFit="1" customWidth="1"/>
    <col min="5444" max="5444" width="12.83203125" bestFit="1" customWidth="1"/>
    <col min="5445" max="5445" width="15.33203125" bestFit="1" customWidth="1"/>
    <col min="5446" max="5446" width="12.83203125" bestFit="1" customWidth="1"/>
    <col min="5447" max="5447" width="15.33203125" bestFit="1" customWidth="1"/>
    <col min="5448" max="5448" width="12.83203125" bestFit="1" customWidth="1"/>
    <col min="5449" max="5449" width="15.33203125" bestFit="1" customWidth="1"/>
    <col min="5450" max="5450" width="12.83203125" bestFit="1" customWidth="1"/>
    <col min="5451" max="5451" width="15.33203125" bestFit="1" customWidth="1"/>
    <col min="5452" max="5452" width="12.83203125" bestFit="1" customWidth="1"/>
    <col min="5453" max="5453" width="15.33203125" bestFit="1" customWidth="1"/>
    <col min="5454" max="5454" width="12.83203125" bestFit="1" customWidth="1"/>
    <col min="5455" max="5455" width="15.33203125" bestFit="1" customWidth="1"/>
    <col min="5456" max="5456" width="12.83203125" bestFit="1" customWidth="1"/>
    <col min="5457" max="5457" width="15.33203125" bestFit="1" customWidth="1"/>
    <col min="5458" max="5458" width="12.83203125" bestFit="1" customWidth="1"/>
    <col min="5459" max="5459" width="15.33203125" bestFit="1" customWidth="1"/>
    <col min="5460" max="5460" width="12.83203125" bestFit="1" customWidth="1"/>
    <col min="5461" max="5461" width="15.33203125" bestFit="1" customWidth="1"/>
    <col min="5462" max="5462" width="12.83203125" bestFit="1" customWidth="1"/>
    <col min="5463" max="5463" width="15.33203125" bestFit="1" customWidth="1"/>
    <col min="5464" max="5464" width="12.83203125" bestFit="1" customWidth="1"/>
    <col min="5465" max="5465" width="15.33203125" bestFit="1" customWidth="1"/>
    <col min="5466" max="5466" width="12.83203125" bestFit="1" customWidth="1"/>
    <col min="5467" max="5467" width="15.33203125" bestFit="1" customWidth="1"/>
    <col min="5468" max="5468" width="12.83203125" bestFit="1" customWidth="1"/>
    <col min="5469" max="5469" width="15.33203125" bestFit="1" customWidth="1"/>
    <col min="5470" max="5470" width="12.83203125" bestFit="1" customWidth="1"/>
    <col min="5471" max="5471" width="15.33203125" bestFit="1" customWidth="1"/>
    <col min="5472" max="5472" width="12.83203125" bestFit="1" customWidth="1"/>
    <col min="5473" max="5473" width="15.33203125" bestFit="1" customWidth="1"/>
    <col min="5474" max="5474" width="12.83203125" bestFit="1" customWidth="1"/>
    <col min="5475" max="5475" width="15.33203125" bestFit="1" customWidth="1"/>
    <col min="5476" max="5476" width="12.83203125" bestFit="1" customWidth="1"/>
    <col min="5477" max="5477" width="15.33203125" bestFit="1" customWidth="1"/>
    <col min="5478" max="5478" width="12.83203125" bestFit="1" customWidth="1"/>
    <col min="5479" max="5479" width="15.33203125" bestFit="1" customWidth="1"/>
    <col min="5480" max="5480" width="12.83203125" bestFit="1" customWidth="1"/>
    <col min="5481" max="5481" width="15.33203125" bestFit="1" customWidth="1"/>
    <col min="5482" max="5482" width="12.83203125" bestFit="1" customWidth="1"/>
    <col min="5483" max="5483" width="15.33203125" bestFit="1" customWidth="1"/>
    <col min="5484" max="5484" width="12.83203125" bestFit="1" customWidth="1"/>
    <col min="5485" max="5485" width="15.33203125" bestFit="1" customWidth="1"/>
    <col min="5486" max="5486" width="12.83203125" bestFit="1" customWidth="1"/>
    <col min="5487" max="5487" width="15.33203125" bestFit="1" customWidth="1"/>
    <col min="5488" max="5488" width="12.83203125" bestFit="1" customWidth="1"/>
    <col min="5489" max="5489" width="15.33203125" bestFit="1" customWidth="1"/>
    <col min="5490" max="5490" width="12.83203125" bestFit="1" customWidth="1"/>
    <col min="5491" max="5491" width="15.33203125" bestFit="1" customWidth="1"/>
    <col min="5492" max="5492" width="12.83203125" bestFit="1" customWidth="1"/>
    <col min="5493" max="5493" width="15.33203125" bestFit="1" customWidth="1"/>
    <col min="5494" max="5494" width="12.83203125" bestFit="1" customWidth="1"/>
    <col min="5495" max="5495" width="15.33203125" bestFit="1" customWidth="1"/>
    <col min="5496" max="5496" width="12.83203125" bestFit="1" customWidth="1"/>
    <col min="5497" max="5497" width="15.33203125" bestFit="1" customWidth="1"/>
    <col min="5498" max="5498" width="12.83203125" bestFit="1" customWidth="1"/>
    <col min="5499" max="5499" width="15.33203125" bestFit="1" customWidth="1"/>
    <col min="5500" max="5500" width="12.83203125" bestFit="1" customWidth="1"/>
    <col min="5501" max="5501" width="15.33203125" bestFit="1" customWidth="1"/>
    <col min="5502" max="5502" width="12.83203125" bestFit="1" customWidth="1"/>
    <col min="5503" max="5503" width="15.33203125" bestFit="1" customWidth="1"/>
    <col min="5504" max="5504" width="12.83203125" bestFit="1" customWidth="1"/>
    <col min="5505" max="5505" width="15.33203125" bestFit="1" customWidth="1"/>
    <col min="5506" max="5506" width="12.83203125" bestFit="1" customWidth="1"/>
    <col min="5507" max="5507" width="15.33203125" bestFit="1" customWidth="1"/>
    <col min="5508" max="5508" width="12.83203125" bestFit="1" customWidth="1"/>
    <col min="5509" max="5509" width="15.33203125" bestFit="1" customWidth="1"/>
    <col min="5510" max="5510" width="12.83203125" bestFit="1" customWidth="1"/>
    <col min="5511" max="5511" width="15.33203125" bestFit="1" customWidth="1"/>
    <col min="5512" max="5512" width="12.83203125" bestFit="1" customWidth="1"/>
    <col min="5513" max="5513" width="15.33203125" bestFit="1" customWidth="1"/>
    <col min="5514" max="5514" width="12.83203125" bestFit="1" customWidth="1"/>
    <col min="5515" max="5515" width="15.33203125" bestFit="1" customWidth="1"/>
    <col min="5516" max="5516" width="12.83203125" bestFit="1" customWidth="1"/>
    <col min="5517" max="5517" width="15.33203125" bestFit="1" customWidth="1"/>
    <col min="5518" max="5518" width="12.83203125" bestFit="1" customWidth="1"/>
    <col min="5519" max="5519" width="15.33203125" bestFit="1" customWidth="1"/>
    <col min="5520" max="5520" width="12.83203125" bestFit="1" customWidth="1"/>
    <col min="5521" max="5521" width="15.33203125" bestFit="1" customWidth="1"/>
    <col min="5522" max="5522" width="12.83203125" bestFit="1" customWidth="1"/>
    <col min="5523" max="5523" width="15.33203125" bestFit="1" customWidth="1"/>
    <col min="5524" max="5524" width="12.83203125" bestFit="1" customWidth="1"/>
    <col min="5525" max="5525" width="15.33203125" bestFit="1" customWidth="1"/>
    <col min="5526" max="5526" width="12.83203125" bestFit="1" customWidth="1"/>
    <col min="5527" max="5527" width="15.33203125" bestFit="1" customWidth="1"/>
    <col min="5528" max="5528" width="12.83203125" bestFit="1" customWidth="1"/>
    <col min="5529" max="5529" width="15.33203125" bestFit="1" customWidth="1"/>
    <col min="5530" max="5530" width="12.83203125" bestFit="1" customWidth="1"/>
    <col min="5531" max="5531" width="15.33203125" bestFit="1" customWidth="1"/>
    <col min="5532" max="5532" width="12.83203125" bestFit="1" customWidth="1"/>
    <col min="5533" max="5533" width="15.33203125" bestFit="1" customWidth="1"/>
    <col min="5534" max="5534" width="12.83203125" bestFit="1" customWidth="1"/>
    <col min="5535" max="5535" width="15.33203125" bestFit="1" customWidth="1"/>
    <col min="5536" max="5536" width="12.83203125" bestFit="1" customWidth="1"/>
    <col min="5537" max="5537" width="15.33203125" bestFit="1" customWidth="1"/>
    <col min="5538" max="5538" width="12.83203125" bestFit="1" customWidth="1"/>
    <col min="5539" max="5539" width="15.33203125" bestFit="1" customWidth="1"/>
    <col min="5540" max="5540" width="12.83203125" bestFit="1" customWidth="1"/>
    <col min="5541" max="5541" width="15.33203125" bestFit="1" customWidth="1"/>
    <col min="5542" max="5542" width="12.83203125" bestFit="1" customWidth="1"/>
    <col min="5543" max="5543" width="15.33203125" bestFit="1" customWidth="1"/>
    <col min="5544" max="5544" width="12.83203125" bestFit="1" customWidth="1"/>
    <col min="5545" max="5545" width="15.33203125" bestFit="1" customWidth="1"/>
    <col min="5546" max="5546" width="12.83203125" bestFit="1" customWidth="1"/>
    <col min="5547" max="5547" width="15.33203125" bestFit="1" customWidth="1"/>
    <col min="5548" max="5548" width="12.83203125" bestFit="1" customWidth="1"/>
    <col min="5549" max="5549" width="15.33203125" bestFit="1" customWidth="1"/>
    <col min="5550" max="5550" width="12.83203125" bestFit="1" customWidth="1"/>
    <col min="5551" max="5551" width="15.33203125" bestFit="1" customWidth="1"/>
    <col min="5552" max="5552" width="12.83203125" bestFit="1" customWidth="1"/>
    <col min="5553" max="5553" width="15.33203125" bestFit="1" customWidth="1"/>
    <col min="5554" max="5554" width="12.83203125" bestFit="1" customWidth="1"/>
    <col min="5555" max="5555" width="15.33203125" bestFit="1" customWidth="1"/>
    <col min="5556" max="5556" width="12.83203125" bestFit="1" customWidth="1"/>
    <col min="5557" max="5557" width="15.33203125" bestFit="1" customWidth="1"/>
    <col min="5558" max="5558" width="12.83203125" bestFit="1" customWidth="1"/>
    <col min="5559" max="5559" width="15.33203125" bestFit="1" customWidth="1"/>
    <col min="5560" max="5560" width="12.83203125" bestFit="1" customWidth="1"/>
    <col min="5561" max="5561" width="15.33203125" bestFit="1" customWidth="1"/>
    <col min="5562" max="5562" width="12.83203125" bestFit="1" customWidth="1"/>
    <col min="5563" max="5563" width="15.33203125" bestFit="1" customWidth="1"/>
    <col min="5564" max="5564" width="12.83203125" bestFit="1" customWidth="1"/>
    <col min="5565" max="5565" width="15.33203125" bestFit="1" customWidth="1"/>
    <col min="5566" max="5566" width="12.83203125" bestFit="1" customWidth="1"/>
    <col min="5567" max="5567" width="15.33203125" bestFit="1" customWidth="1"/>
    <col min="5568" max="5568" width="12.83203125" bestFit="1" customWidth="1"/>
    <col min="5569" max="5569" width="15.33203125" bestFit="1" customWidth="1"/>
    <col min="5570" max="5570" width="12.83203125" bestFit="1" customWidth="1"/>
    <col min="5571" max="5571" width="15.33203125" bestFit="1" customWidth="1"/>
    <col min="5572" max="5572" width="12.83203125" bestFit="1" customWidth="1"/>
    <col min="5573" max="5573" width="15.33203125" bestFit="1" customWidth="1"/>
    <col min="5574" max="5574" width="12.83203125" bestFit="1" customWidth="1"/>
    <col min="5575" max="5575" width="15.33203125" bestFit="1" customWidth="1"/>
    <col min="5576" max="5576" width="12.83203125" bestFit="1" customWidth="1"/>
    <col min="5577" max="5577" width="15.33203125" bestFit="1" customWidth="1"/>
    <col min="5578" max="5578" width="12.83203125" bestFit="1" customWidth="1"/>
    <col min="5579" max="5579" width="15.33203125" bestFit="1" customWidth="1"/>
    <col min="5580" max="5580" width="12.83203125" bestFit="1" customWidth="1"/>
    <col min="5581" max="5581" width="15.33203125" bestFit="1" customWidth="1"/>
    <col min="5582" max="5582" width="12.83203125" bestFit="1" customWidth="1"/>
    <col min="5583" max="5583" width="15.33203125" bestFit="1" customWidth="1"/>
    <col min="5584" max="5584" width="12.83203125" bestFit="1" customWidth="1"/>
    <col min="5585" max="5585" width="15.33203125" bestFit="1" customWidth="1"/>
    <col min="5586" max="5586" width="12.83203125" bestFit="1" customWidth="1"/>
    <col min="5587" max="5587" width="15.33203125" bestFit="1" customWidth="1"/>
    <col min="5588" max="5588" width="12.83203125" bestFit="1" customWidth="1"/>
    <col min="5589" max="5589" width="15.33203125" bestFit="1" customWidth="1"/>
    <col min="5590" max="5590" width="12.83203125" bestFit="1" customWidth="1"/>
    <col min="5591" max="5591" width="15.33203125" bestFit="1" customWidth="1"/>
    <col min="5592" max="5592" width="12.83203125" bestFit="1" customWidth="1"/>
    <col min="5593" max="5593" width="15.33203125" bestFit="1" customWidth="1"/>
    <col min="5594" max="5594" width="12.83203125" bestFit="1" customWidth="1"/>
    <col min="5595" max="5595" width="15.33203125" bestFit="1" customWidth="1"/>
    <col min="5596" max="5596" width="12.83203125" bestFit="1" customWidth="1"/>
    <col min="5597" max="5597" width="15.33203125" bestFit="1" customWidth="1"/>
    <col min="5598" max="5598" width="12.83203125" bestFit="1" customWidth="1"/>
    <col min="5599" max="5599" width="15.33203125" bestFit="1" customWidth="1"/>
    <col min="5600" max="5600" width="12.83203125" bestFit="1" customWidth="1"/>
    <col min="5601" max="5601" width="15.33203125" bestFit="1" customWidth="1"/>
    <col min="5602" max="5602" width="12.83203125" bestFit="1" customWidth="1"/>
    <col min="5603" max="5603" width="15.33203125" bestFit="1" customWidth="1"/>
    <col min="5604" max="5604" width="12.83203125" bestFit="1" customWidth="1"/>
    <col min="5605" max="5605" width="15.33203125" bestFit="1" customWidth="1"/>
    <col min="5606" max="5606" width="12.83203125" bestFit="1" customWidth="1"/>
    <col min="5607" max="5607" width="15.33203125" bestFit="1" customWidth="1"/>
    <col min="5608" max="5608" width="12.83203125" bestFit="1" customWidth="1"/>
    <col min="5609" max="5609" width="15.33203125" bestFit="1" customWidth="1"/>
    <col min="5610" max="5610" width="12.83203125" bestFit="1" customWidth="1"/>
    <col min="5611" max="5611" width="15.33203125" bestFit="1" customWidth="1"/>
    <col min="5612" max="5612" width="12.83203125" bestFit="1" customWidth="1"/>
    <col min="5613" max="5613" width="15.33203125" bestFit="1" customWidth="1"/>
    <col min="5614" max="5614" width="12.83203125" bestFit="1" customWidth="1"/>
    <col min="5615" max="5615" width="15.33203125" bestFit="1" customWidth="1"/>
    <col min="5616" max="5616" width="12.83203125" bestFit="1" customWidth="1"/>
    <col min="5617" max="5617" width="15.33203125" bestFit="1" customWidth="1"/>
    <col min="5618" max="5618" width="12.83203125" bestFit="1" customWidth="1"/>
    <col min="5619" max="5619" width="15.33203125" bestFit="1" customWidth="1"/>
    <col min="5620" max="5620" width="12.83203125" bestFit="1" customWidth="1"/>
    <col min="5621" max="5621" width="15.33203125" bestFit="1" customWidth="1"/>
    <col min="5622" max="5622" width="12.83203125" bestFit="1" customWidth="1"/>
    <col min="5623" max="5623" width="15.33203125" bestFit="1" customWidth="1"/>
    <col min="5624" max="5624" width="12.83203125" bestFit="1" customWidth="1"/>
    <col min="5625" max="5625" width="15.33203125" bestFit="1" customWidth="1"/>
    <col min="5626" max="5626" width="12.83203125" bestFit="1" customWidth="1"/>
    <col min="5627" max="5627" width="15.33203125" bestFit="1" customWidth="1"/>
    <col min="5628" max="5628" width="12.83203125" bestFit="1" customWidth="1"/>
    <col min="5629" max="5629" width="15.33203125" bestFit="1" customWidth="1"/>
    <col min="5630" max="5630" width="12.83203125" bestFit="1" customWidth="1"/>
    <col min="5631" max="5631" width="15.33203125" bestFit="1" customWidth="1"/>
    <col min="5632" max="5632" width="12.83203125" bestFit="1" customWidth="1"/>
    <col min="5633" max="5633" width="15.33203125" bestFit="1" customWidth="1"/>
    <col min="5634" max="5634" width="12.83203125" bestFit="1" customWidth="1"/>
    <col min="5635" max="5635" width="15.33203125" bestFit="1" customWidth="1"/>
    <col min="5636" max="5636" width="12.83203125" bestFit="1" customWidth="1"/>
    <col min="5637" max="5637" width="15.33203125" bestFit="1" customWidth="1"/>
    <col min="5638" max="5638" width="12.83203125" bestFit="1" customWidth="1"/>
    <col min="5639" max="5639" width="15.33203125" bestFit="1" customWidth="1"/>
    <col min="5640" max="5640" width="12.83203125" bestFit="1" customWidth="1"/>
    <col min="5641" max="5641" width="15.33203125" bestFit="1" customWidth="1"/>
    <col min="5642" max="5642" width="12.83203125" bestFit="1" customWidth="1"/>
    <col min="5643" max="5643" width="15.33203125" bestFit="1" customWidth="1"/>
    <col min="5644" max="5644" width="12.83203125" bestFit="1" customWidth="1"/>
    <col min="5645" max="5645" width="15.33203125" bestFit="1" customWidth="1"/>
    <col min="5646" max="5646" width="12.83203125" bestFit="1" customWidth="1"/>
    <col min="5647" max="5647" width="15.33203125" bestFit="1" customWidth="1"/>
    <col min="5648" max="5648" width="12.83203125" bestFit="1" customWidth="1"/>
    <col min="5649" max="5649" width="15.33203125" bestFit="1" customWidth="1"/>
    <col min="5650" max="5650" width="12.83203125" bestFit="1" customWidth="1"/>
    <col min="5651" max="5651" width="15.33203125" bestFit="1" customWidth="1"/>
    <col min="5652" max="5652" width="12.83203125" bestFit="1" customWidth="1"/>
    <col min="5653" max="5653" width="15.33203125" bestFit="1" customWidth="1"/>
    <col min="5654" max="5654" width="12.83203125" bestFit="1" customWidth="1"/>
    <col min="5655" max="5655" width="15.33203125" bestFit="1" customWidth="1"/>
    <col min="5656" max="5656" width="12.83203125" bestFit="1" customWidth="1"/>
    <col min="5657" max="5657" width="15.33203125" bestFit="1" customWidth="1"/>
    <col min="5658" max="5658" width="12.83203125" bestFit="1" customWidth="1"/>
    <col min="5659" max="5659" width="15.33203125" bestFit="1" customWidth="1"/>
    <col min="5660" max="5660" width="12.83203125" bestFit="1" customWidth="1"/>
    <col min="5661" max="5661" width="15.33203125" bestFit="1" customWidth="1"/>
    <col min="5662" max="5662" width="12.83203125" bestFit="1" customWidth="1"/>
    <col min="5663" max="5663" width="15.33203125" bestFit="1" customWidth="1"/>
    <col min="5664" max="5664" width="12.83203125" bestFit="1" customWidth="1"/>
    <col min="5665" max="5665" width="15.33203125" bestFit="1" customWidth="1"/>
    <col min="5666" max="5666" width="12.83203125" bestFit="1" customWidth="1"/>
    <col min="5667" max="5667" width="15.33203125" bestFit="1" customWidth="1"/>
    <col min="5668" max="5668" width="12.83203125" bestFit="1" customWidth="1"/>
    <col min="5669" max="5669" width="15.33203125" bestFit="1" customWidth="1"/>
    <col min="5670" max="5670" width="12.83203125" bestFit="1" customWidth="1"/>
    <col min="5671" max="5671" width="15.33203125" bestFit="1" customWidth="1"/>
    <col min="5672" max="5672" width="12.83203125" bestFit="1" customWidth="1"/>
    <col min="5673" max="5673" width="15.33203125" bestFit="1" customWidth="1"/>
    <col min="5674" max="5674" width="12.83203125" bestFit="1" customWidth="1"/>
    <col min="5675" max="5675" width="15.33203125" bestFit="1" customWidth="1"/>
    <col min="5676" max="5676" width="12.83203125" bestFit="1" customWidth="1"/>
    <col min="5677" max="5677" width="15.33203125" bestFit="1" customWidth="1"/>
    <col min="5678" max="5678" width="12.83203125" bestFit="1" customWidth="1"/>
    <col min="5679" max="5679" width="15.33203125" bestFit="1" customWidth="1"/>
    <col min="5680" max="5680" width="12.83203125" bestFit="1" customWidth="1"/>
    <col min="5681" max="5681" width="15.33203125" bestFit="1" customWidth="1"/>
    <col min="5682" max="5682" width="12.83203125" bestFit="1" customWidth="1"/>
    <col min="5683" max="5683" width="15.33203125" bestFit="1" customWidth="1"/>
    <col min="5684" max="5684" width="12.83203125" bestFit="1" customWidth="1"/>
    <col min="5685" max="5685" width="15.33203125" bestFit="1" customWidth="1"/>
    <col min="5686" max="5686" width="12.83203125" bestFit="1" customWidth="1"/>
    <col min="5687" max="5687" width="15.33203125" bestFit="1" customWidth="1"/>
    <col min="5688" max="5688" width="12.83203125" bestFit="1" customWidth="1"/>
    <col min="5689" max="5689" width="15.33203125" bestFit="1" customWidth="1"/>
    <col min="5690" max="5690" width="12.83203125" bestFit="1" customWidth="1"/>
    <col min="5691" max="5691" width="15.33203125" bestFit="1" customWidth="1"/>
    <col min="5692" max="5692" width="12.83203125" bestFit="1" customWidth="1"/>
    <col min="5693" max="5693" width="15.33203125" bestFit="1" customWidth="1"/>
    <col min="5694" max="5694" width="12.83203125" bestFit="1" customWidth="1"/>
    <col min="5695" max="5695" width="15.33203125" bestFit="1" customWidth="1"/>
    <col min="5696" max="5696" width="12.83203125" bestFit="1" customWidth="1"/>
    <col min="5697" max="5697" width="15.33203125" bestFit="1" customWidth="1"/>
    <col min="5698" max="5698" width="12.83203125" bestFit="1" customWidth="1"/>
    <col min="5699" max="5699" width="15.33203125" bestFit="1" customWidth="1"/>
    <col min="5700" max="5700" width="12.83203125" bestFit="1" customWidth="1"/>
    <col min="5701" max="5701" width="15.33203125" bestFit="1" customWidth="1"/>
    <col min="5702" max="5702" width="12.83203125" bestFit="1" customWidth="1"/>
    <col min="5703" max="5703" width="15.33203125" bestFit="1" customWidth="1"/>
    <col min="5704" max="5704" width="12.83203125" bestFit="1" customWidth="1"/>
    <col min="5705" max="5705" width="15.33203125" bestFit="1" customWidth="1"/>
    <col min="5706" max="5706" width="12.83203125" bestFit="1" customWidth="1"/>
    <col min="5707" max="5707" width="15.33203125" bestFit="1" customWidth="1"/>
    <col min="5708" max="5708" width="12.83203125" bestFit="1" customWidth="1"/>
    <col min="5709" max="5709" width="15.33203125" bestFit="1" customWidth="1"/>
    <col min="5710" max="5710" width="12.83203125" bestFit="1" customWidth="1"/>
    <col min="5711" max="5711" width="15.33203125" bestFit="1" customWidth="1"/>
    <col min="5712" max="5712" width="12.83203125" bestFit="1" customWidth="1"/>
    <col min="5713" max="5713" width="15.33203125" bestFit="1" customWidth="1"/>
    <col min="5714" max="5714" width="12.83203125" bestFit="1" customWidth="1"/>
    <col min="5715" max="5715" width="15.33203125" bestFit="1" customWidth="1"/>
    <col min="5716" max="5716" width="12.83203125" bestFit="1" customWidth="1"/>
    <col min="5717" max="5717" width="15.33203125" bestFit="1" customWidth="1"/>
    <col min="5718" max="5718" width="12.83203125" bestFit="1" customWidth="1"/>
    <col min="5719" max="5719" width="15.33203125" bestFit="1" customWidth="1"/>
    <col min="5720" max="5720" width="12.83203125" bestFit="1" customWidth="1"/>
    <col min="5721" max="5721" width="15.33203125" bestFit="1" customWidth="1"/>
    <col min="5722" max="5722" width="12.83203125" bestFit="1" customWidth="1"/>
    <col min="5723" max="5723" width="15.33203125" bestFit="1" customWidth="1"/>
    <col min="5724" max="5724" width="12.83203125" bestFit="1" customWidth="1"/>
    <col min="5725" max="5725" width="15.33203125" bestFit="1" customWidth="1"/>
    <col min="5726" max="5726" width="12.83203125" bestFit="1" customWidth="1"/>
    <col min="5727" max="5727" width="15.33203125" bestFit="1" customWidth="1"/>
    <col min="5728" max="5728" width="12.83203125" bestFit="1" customWidth="1"/>
    <col min="5729" max="5729" width="15.33203125" bestFit="1" customWidth="1"/>
    <col min="5730" max="5730" width="12.83203125" bestFit="1" customWidth="1"/>
    <col min="5731" max="5731" width="15.33203125" bestFit="1" customWidth="1"/>
    <col min="5732" max="5732" width="12.83203125" bestFit="1" customWidth="1"/>
    <col min="5733" max="5733" width="15.33203125" bestFit="1" customWidth="1"/>
    <col min="5734" max="5734" width="12.83203125" bestFit="1" customWidth="1"/>
    <col min="5735" max="5735" width="15.33203125" bestFit="1" customWidth="1"/>
    <col min="5736" max="5736" width="12.83203125" bestFit="1" customWidth="1"/>
    <col min="5737" max="5737" width="15.33203125" bestFit="1" customWidth="1"/>
    <col min="5738" max="5738" width="12.83203125" bestFit="1" customWidth="1"/>
    <col min="5739" max="5739" width="15.33203125" bestFit="1" customWidth="1"/>
    <col min="5740" max="5740" width="12.83203125" bestFit="1" customWidth="1"/>
    <col min="5741" max="5741" width="15.33203125" bestFit="1" customWidth="1"/>
    <col min="5742" max="5742" width="12.83203125" bestFit="1" customWidth="1"/>
    <col min="5743" max="5743" width="15.33203125" bestFit="1" customWidth="1"/>
    <col min="5744" max="5744" width="12.83203125" bestFit="1" customWidth="1"/>
    <col min="5745" max="5745" width="15.33203125" bestFit="1" customWidth="1"/>
    <col min="5746" max="5746" width="12.83203125" bestFit="1" customWidth="1"/>
    <col min="5747" max="5747" width="15.33203125" bestFit="1" customWidth="1"/>
    <col min="5748" max="5748" width="12.83203125" bestFit="1" customWidth="1"/>
    <col min="5749" max="5749" width="15.33203125" bestFit="1" customWidth="1"/>
    <col min="5750" max="5750" width="12.83203125" bestFit="1" customWidth="1"/>
    <col min="5751" max="5751" width="15.33203125" bestFit="1" customWidth="1"/>
    <col min="5752" max="5752" width="12.83203125" bestFit="1" customWidth="1"/>
    <col min="5753" max="5753" width="15.33203125" bestFit="1" customWidth="1"/>
    <col min="5754" max="5754" width="12.83203125" bestFit="1" customWidth="1"/>
    <col min="5755" max="5755" width="15.33203125" bestFit="1" customWidth="1"/>
    <col min="5756" max="5756" width="12.83203125" bestFit="1" customWidth="1"/>
    <col min="5757" max="5757" width="15.33203125" bestFit="1" customWidth="1"/>
    <col min="5758" max="5758" width="12.83203125" bestFit="1" customWidth="1"/>
    <col min="5759" max="5759" width="15.33203125" bestFit="1" customWidth="1"/>
    <col min="5760" max="5760" width="12.83203125" bestFit="1" customWidth="1"/>
    <col min="5761" max="5761" width="15.33203125" bestFit="1" customWidth="1"/>
    <col min="5762" max="5762" width="12.83203125" bestFit="1" customWidth="1"/>
    <col min="5763" max="5763" width="15.33203125" bestFit="1" customWidth="1"/>
    <col min="5764" max="5764" width="12.83203125" bestFit="1" customWidth="1"/>
    <col min="5765" max="5765" width="15.33203125" bestFit="1" customWidth="1"/>
    <col min="5766" max="5766" width="12.83203125" bestFit="1" customWidth="1"/>
    <col min="5767" max="5767" width="15.33203125" bestFit="1" customWidth="1"/>
    <col min="5768" max="5768" width="12.83203125" bestFit="1" customWidth="1"/>
    <col min="5769" max="5769" width="15.33203125" bestFit="1" customWidth="1"/>
    <col min="5770" max="5770" width="12.83203125" bestFit="1" customWidth="1"/>
    <col min="5771" max="5771" width="15.33203125" bestFit="1" customWidth="1"/>
    <col min="5772" max="5772" width="12.83203125" bestFit="1" customWidth="1"/>
    <col min="5773" max="5773" width="15.33203125" bestFit="1" customWidth="1"/>
    <col min="5774" max="5774" width="12.83203125" bestFit="1" customWidth="1"/>
    <col min="5775" max="5775" width="15.33203125" bestFit="1" customWidth="1"/>
    <col min="5776" max="5776" width="12.83203125" bestFit="1" customWidth="1"/>
    <col min="5777" max="5777" width="15.33203125" bestFit="1" customWidth="1"/>
    <col min="5778" max="5778" width="12.83203125" bestFit="1" customWidth="1"/>
    <col min="5779" max="5779" width="15.33203125" bestFit="1" customWidth="1"/>
    <col min="5780" max="5780" width="12.83203125" bestFit="1" customWidth="1"/>
    <col min="5781" max="5781" width="15.33203125" bestFit="1" customWidth="1"/>
    <col min="5782" max="5782" width="12.83203125" bestFit="1" customWidth="1"/>
    <col min="5783" max="5783" width="15.33203125" bestFit="1" customWidth="1"/>
    <col min="5784" max="5784" width="12.83203125" bestFit="1" customWidth="1"/>
    <col min="5785" max="5785" width="15.33203125" bestFit="1" customWidth="1"/>
    <col min="5786" max="5786" width="12.83203125" bestFit="1" customWidth="1"/>
    <col min="5787" max="5787" width="15.33203125" bestFit="1" customWidth="1"/>
    <col min="5788" max="5788" width="12.83203125" bestFit="1" customWidth="1"/>
    <col min="5789" max="5789" width="15.33203125" bestFit="1" customWidth="1"/>
    <col min="5790" max="5790" width="12.83203125" bestFit="1" customWidth="1"/>
    <col min="5791" max="5791" width="15.33203125" bestFit="1" customWidth="1"/>
    <col min="5792" max="5792" width="12.83203125" bestFit="1" customWidth="1"/>
    <col min="5793" max="5793" width="15.33203125" bestFit="1" customWidth="1"/>
    <col min="5794" max="5794" width="12.83203125" bestFit="1" customWidth="1"/>
    <col min="5795" max="5795" width="15.33203125" bestFit="1" customWidth="1"/>
    <col min="5796" max="5796" width="12.83203125" bestFit="1" customWidth="1"/>
    <col min="5797" max="5797" width="15.33203125" bestFit="1" customWidth="1"/>
    <col min="5798" max="5798" width="12.83203125" bestFit="1" customWidth="1"/>
    <col min="5799" max="5799" width="15.33203125" bestFit="1" customWidth="1"/>
    <col min="5800" max="5800" width="12.83203125" bestFit="1" customWidth="1"/>
    <col min="5801" max="5801" width="15.33203125" bestFit="1" customWidth="1"/>
    <col min="5802" max="5802" width="12.83203125" bestFit="1" customWidth="1"/>
    <col min="5803" max="5803" width="15.33203125" bestFit="1" customWidth="1"/>
    <col min="5804" max="5804" width="12.83203125" bestFit="1" customWidth="1"/>
    <col min="5805" max="5805" width="15.33203125" bestFit="1" customWidth="1"/>
    <col min="5806" max="5806" width="12.83203125" bestFit="1" customWidth="1"/>
    <col min="5807" max="5807" width="15.33203125" bestFit="1" customWidth="1"/>
    <col min="5808" max="5808" width="12.83203125" bestFit="1" customWidth="1"/>
    <col min="5809" max="5809" width="15.33203125" bestFit="1" customWidth="1"/>
    <col min="5810" max="5810" width="12.83203125" bestFit="1" customWidth="1"/>
    <col min="5811" max="5811" width="15.33203125" bestFit="1" customWidth="1"/>
    <col min="5812" max="5812" width="12.83203125" bestFit="1" customWidth="1"/>
    <col min="5813" max="5813" width="15.33203125" bestFit="1" customWidth="1"/>
    <col min="5814" max="5814" width="12.83203125" bestFit="1" customWidth="1"/>
    <col min="5815" max="5815" width="15.33203125" bestFit="1" customWidth="1"/>
    <col min="5816" max="5816" width="12.83203125" bestFit="1" customWidth="1"/>
    <col min="5817" max="5817" width="15.33203125" bestFit="1" customWidth="1"/>
    <col min="5818" max="5818" width="12.83203125" bestFit="1" customWidth="1"/>
    <col min="5819" max="5819" width="15.33203125" bestFit="1" customWidth="1"/>
    <col min="5820" max="5820" width="12.83203125" bestFit="1" customWidth="1"/>
    <col min="5821" max="5821" width="15.33203125" bestFit="1" customWidth="1"/>
    <col min="5822" max="5822" width="12.83203125" bestFit="1" customWidth="1"/>
    <col min="5823" max="5823" width="15.33203125" bestFit="1" customWidth="1"/>
    <col min="5824" max="5824" width="12.83203125" bestFit="1" customWidth="1"/>
    <col min="5825" max="5825" width="15.33203125" bestFit="1" customWidth="1"/>
    <col min="5826" max="5826" width="12.83203125" bestFit="1" customWidth="1"/>
    <col min="5827" max="5827" width="15.33203125" bestFit="1" customWidth="1"/>
    <col min="5828" max="5828" width="12.83203125" bestFit="1" customWidth="1"/>
    <col min="5829" max="5829" width="15.33203125" bestFit="1" customWidth="1"/>
    <col min="5830" max="5830" width="12.83203125" bestFit="1" customWidth="1"/>
    <col min="5831" max="5831" width="15.33203125" bestFit="1" customWidth="1"/>
    <col min="5832" max="5832" width="12.83203125" bestFit="1" customWidth="1"/>
    <col min="5833" max="5833" width="15.33203125" bestFit="1" customWidth="1"/>
    <col min="5834" max="5834" width="12.83203125" bestFit="1" customWidth="1"/>
    <col min="5835" max="5835" width="15.33203125" bestFit="1" customWidth="1"/>
    <col min="5836" max="5836" width="12.83203125" bestFit="1" customWidth="1"/>
    <col min="5837" max="5837" width="15.33203125" bestFit="1" customWidth="1"/>
    <col min="5838" max="5838" width="12.83203125" bestFit="1" customWidth="1"/>
    <col min="5839" max="5839" width="15.33203125" bestFit="1" customWidth="1"/>
    <col min="5840" max="5840" width="12.83203125" bestFit="1" customWidth="1"/>
    <col min="5841" max="5841" width="15.33203125" bestFit="1" customWidth="1"/>
    <col min="5842" max="5842" width="12.83203125" bestFit="1" customWidth="1"/>
    <col min="5843" max="5843" width="15.33203125" bestFit="1" customWidth="1"/>
    <col min="5844" max="5844" width="12.83203125" bestFit="1" customWidth="1"/>
    <col min="5845" max="5845" width="15.33203125" bestFit="1" customWidth="1"/>
    <col min="5846" max="5846" width="12.83203125" bestFit="1" customWidth="1"/>
    <col min="5847" max="5847" width="15.33203125" bestFit="1" customWidth="1"/>
    <col min="5848" max="5848" width="12.83203125" bestFit="1" customWidth="1"/>
    <col min="5849" max="5849" width="15.33203125" bestFit="1" customWidth="1"/>
    <col min="5850" max="5850" width="12.83203125" bestFit="1" customWidth="1"/>
    <col min="5851" max="5851" width="15.33203125" bestFit="1" customWidth="1"/>
    <col min="5852" max="5852" width="12.83203125" bestFit="1" customWidth="1"/>
    <col min="5853" max="5853" width="15.33203125" bestFit="1" customWidth="1"/>
    <col min="5854" max="5854" width="12.83203125" bestFit="1" customWidth="1"/>
    <col min="5855" max="5855" width="15.33203125" bestFit="1" customWidth="1"/>
    <col min="5856" max="5856" width="12.83203125" bestFit="1" customWidth="1"/>
    <col min="5857" max="5857" width="15.33203125" bestFit="1" customWidth="1"/>
    <col min="5858" max="5858" width="12.83203125" bestFit="1" customWidth="1"/>
    <col min="5859" max="5859" width="15.33203125" bestFit="1" customWidth="1"/>
    <col min="5860" max="5860" width="12.83203125" bestFit="1" customWidth="1"/>
    <col min="5861" max="5861" width="15.33203125" bestFit="1" customWidth="1"/>
    <col min="5862" max="5862" width="12.83203125" bestFit="1" customWidth="1"/>
    <col min="5863" max="5863" width="15.33203125" bestFit="1" customWidth="1"/>
    <col min="5864" max="5864" width="12.83203125" bestFit="1" customWidth="1"/>
    <col min="5865" max="5865" width="15.33203125" bestFit="1" customWidth="1"/>
    <col min="5866" max="5866" width="12.83203125" bestFit="1" customWidth="1"/>
    <col min="5867" max="5867" width="15.33203125" bestFit="1" customWidth="1"/>
    <col min="5868" max="5868" width="12.83203125" bestFit="1" customWidth="1"/>
    <col min="5869" max="5869" width="15.33203125" bestFit="1" customWidth="1"/>
    <col min="5870" max="5870" width="12.83203125" bestFit="1" customWidth="1"/>
    <col min="5871" max="5871" width="15.33203125" bestFit="1" customWidth="1"/>
    <col min="5872" max="5872" width="12.83203125" bestFit="1" customWidth="1"/>
    <col min="5873" max="5873" width="15.33203125" bestFit="1" customWidth="1"/>
    <col min="5874" max="5874" width="12.83203125" bestFit="1" customWidth="1"/>
    <col min="5875" max="5875" width="15.33203125" bestFit="1" customWidth="1"/>
    <col min="5876" max="5876" width="12.83203125" bestFit="1" customWidth="1"/>
    <col min="5877" max="5877" width="15.33203125" bestFit="1" customWidth="1"/>
    <col min="5878" max="5878" width="12.83203125" bestFit="1" customWidth="1"/>
    <col min="5879" max="5879" width="15.33203125" bestFit="1" customWidth="1"/>
    <col min="5880" max="5880" width="12.83203125" bestFit="1" customWidth="1"/>
    <col min="5881" max="5881" width="15.33203125" bestFit="1" customWidth="1"/>
    <col min="5882" max="5882" width="12.83203125" bestFit="1" customWidth="1"/>
    <col min="5883" max="5883" width="15.33203125" bestFit="1" customWidth="1"/>
    <col min="5884" max="5884" width="12.83203125" bestFit="1" customWidth="1"/>
    <col min="5885" max="5885" width="15.33203125" bestFit="1" customWidth="1"/>
    <col min="5886" max="5886" width="12.83203125" bestFit="1" customWidth="1"/>
    <col min="5887" max="5887" width="15.33203125" bestFit="1" customWidth="1"/>
    <col min="5888" max="5888" width="12.83203125" bestFit="1" customWidth="1"/>
    <col min="5889" max="5889" width="15.33203125" bestFit="1" customWidth="1"/>
    <col min="5890" max="5890" width="12.83203125" bestFit="1" customWidth="1"/>
    <col min="5891" max="5891" width="15.33203125" bestFit="1" customWidth="1"/>
    <col min="5892" max="5892" width="12.83203125" bestFit="1" customWidth="1"/>
    <col min="5893" max="5893" width="15.33203125" bestFit="1" customWidth="1"/>
    <col min="5894" max="5894" width="12.83203125" bestFit="1" customWidth="1"/>
    <col min="5895" max="5895" width="15.33203125" bestFit="1" customWidth="1"/>
    <col min="5896" max="5896" width="12.83203125" bestFit="1" customWidth="1"/>
    <col min="5897" max="5897" width="15.33203125" bestFit="1" customWidth="1"/>
    <col min="5898" max="5898" width="12.83203125" bestFit="1" customWidth="1"/>
    <col min="5899" max="5899" width="15.33203125" bestFit="1" customWidth="1"/>
    <col min="5900" max="5900" width="12.83203125" bestFit="1" customWidth="1"/>
    <col min="5901" max="5901" width="15.33203125" bestFit="1" customWidth="1"/>
    <col min="5902" max="5902" width="12.83203125" bestFit="1" customWidth="1"/>
    <col min="5903" max="5903" width="15.33203125" bestFit="1" customWidth="1"/>
    <col min="5904" max="5904" width="12.83203125" bestFit="1" customWidth="1"/>
    <col min="5905" max="5905" width="15.33203125" bestFit="1" customWidth="1"/>
    <col min="5906" max="5906" width="12.83203125" bestFit="1" customWidth="1"/>
    <col min="5907" max="5907" width="15.33203125" bestFit="1" customWidth="1"/>
    <col min="5908" max="5908" width="12.83203125" bestFit="1" customWidth="1"/>
    <col min="5909" max="5909" width="15.33203125" bestFit="1" customWidth="1"/>
    <col min="5910" max="5910" width="12.83203125" bestFit="1" customWidth="1"/>
    <col min="5911" max="5911" width="15.33203125" bestFit="1" customWidth="1"/>
    <col min="5912" max="5912" width="12.83203125" bestFit="1" customWidth="1"/>
    <col min="5913" max="5913" width="15.33203125" bestFit="1" customWidth="1"/>
    <col min="5914" max="5914" width="12.83203125" bestFit="1" customWidth="1"/>
    <col min="5915" max="5915" width="15.33203125" bestFit="1" customWidth="1"/>
    <col min="5916" max="5916" width="12.83203125" bestFit="1" customWidth="1"/>
    <col min="5917" max="5917" width="15.33203125" bestFit="1" customWidth="1"/>
    <col min="5918" max="5918" width="12.83203125" bestFit="1" customWidth="1"/>
    <col min="5919" max="5919" width="15.33203125" bestFit="1" customWidth="1"/>
    <col min="5920" max="5920" width="12.83203125" bestFit="1" customWidth="1"/>
    <col min="5921" max="5921" width="15.33203125" bestFit="1" customWidth="1"/>
    <col min="5922" max="5922" width="12.83203125" bestFit="1" customWidth="1"/>
    <col min="5923" max="5923" width="15.33203125" bestFit="1" customWidth="1"/>
    <col min="5924" max="5924" width="12.83203125" bestFit="1" customWidth="1"/>
    <col min="5925" max="5925" width="15.33203125" bestFit="1" customWidth="1"/>
    <col min="5926" max="5926" width="12.83203125" bestFit="1" customWidth="1"/>
    <col min="5927" max="5927" width="15.33203125" bestFit="1" customWidth="1"/>
    <col min="5928" max="5928" width="12.83203125" bestFit="1" customWidth="1"/>
    <col min="5929" max="5929" width="15.33203125" bestFit="1" customWidth="1"/>
    <col min="5930" max="5930" width="12.83203125" bestFit="1" customWidth="1"/>
    <col min="5931" max="5931" width="15.33203125" bestFit="1" customWidth="1"/>
    <col min="5932" max="5932" width="12.83203125" bestFit="1" customWidth="1"/>
    <col min="5933" max="5933" width="15.33203125" bestFit="1" customWidth="1"/>
    <col min="5934" max="5934" width="12.83203125" bestFit="1" customWidth="1"/>
    <col min="5935" max="5935" width="15.33203125" bestFit="1" customWidth="1"/>
    <col min="5936" max="5936" width="12.83203125" bestFit="1" customWidth="1"/>
    <col min="5937" max="5937" width="15.33203125" bestFit="1" customWidth="1"/>
    <col min="5938" max="5938" width="12.83203125" bestFit="1" customWidth="1"/>
    <col min="5939" max="5939" width="15.33203125" bestFit="1" customWidth="1"/>
    <col min="5940" max="5940" width="12.83203125" bestFit="1" customWidth="1"/>
    <col min="5941" max="5941" width="15.33203125" bestFit="1" customWidth="1"/>
    <col min="5942" max="5942" width="12.83203125" bestFit="1" customWidth="1"/>
    <col min="5943" max="5943" width="15.33203125" bestFit="1" customWidth="1"/>
    <col min="5944" max="5944" width="12.83203125" bestFit="1" customWidth="1"/>
    <col min="5945" max="5945" width="15.33203125" bestFit="1" customWidth="1"/>
    <col min="5946" max="5946" width="12.83203125" bestFit="1" customWidth="1"/>
    <col min="5947" max="5947" width="15.33203125" bestFit="1" customWidth="1"/>
    <col min="5948" max="5948" width="12.83203125" bestFit="1" customWidth="1"/>
    <col min="5949" max="5949" width="15.33203125" bestFit="1" customWidth="1"/>
    <col min="5950" max="5950" width="12.83203125" bestFit="1" customWidth="1"/>
    <col min="5951" max="5951" width="15.33203125" bestFit="1" customWidth="1"/>
    <col min="5952" max="5952" width="12.83203125" bestFit="1" customWidth="1"/>
    <col min="5953" max="5953" width="15.33203125" bestFit="1" customWidth="1"/>
    <col min="5954" max="5954" width="12.83203125" bestFit="1" customWidth="1"/>
    <col min="5955" max="5955" width="15.33203125" bestFit="1" customWidth="1"/>
    <col min="5956" max="5956" width="12.83203125" bestFit="1" customWidth="1"/>
    <col min="5957" max="5957" width="15.33203125" bestFit="1" customWidth="1"/>
    <col min="5958" max="5958" width="12.83203125" bestFit="1" customWidth="1"/>
    <col min="5959" max="5959" width="15.33203125" bestFit="1" customWidth="1"/>
    <col min="5960" max="5960" width="12.83203125" bestFit="1" customWidth="1"/>
    <col min="5961" max="5961" width="15.33203125" bestFit="1" customWidth="1"/>
    <col min="5962" max="5962" width="12.83203125" bestFit="1" customWidth="1"/>
    <col min="5963" max="5963" width="15.33203125" bestFit="1" customWidth="1"/>
    <col min="5964" max="5964" width="12.83203125" bestFit="1" customWidth="1"/>
    <col min="5965" max="5965" width="15.33203125" bestFit="1" customWidth="1"/>
    <col min="5966" max="5966" width="12.83203125" bestFit="1" customWidth="1"/>
    <col min="5967" max="5967" width="15.33203125" bestFit="1" customWidth="1"/>
    <col min="5968" max="5968" width="12.83203125" bestFit="1" customWidth="1"/>
    <col min="5969" max="5969" width="15.33203125" bestFit="1" customWidth="1"/>
    <col min="5970" max="5970" width="12.83203125" bestFit="1" customWidth="1"/>
    <col min="5971" max="5971" width="15.33203125" bestFit="1" customWidth="1"/>
    <col min="5972" max="5972" width="12.83203125" bestFit="1" customWidth="1"/>
    <col min="5973" max="5973" width="15.33203125" bestFit="1" customWidth="1"/>
    <col min="5974" max="5974" width="12.83203125" bestFit="1" customWidth="1"/>
    <col min="5975" max="5975" width="15.33203125" bestFit="1" customWidth="1"/>
    <col min="5976" max="5976" width="12.83203125" bestFit="1" customWidth="1"/>
    <col min="5977" max="5977" width="15.33203125" bestFit="1" customWidth="1"/>
    <col min="5978" max="5978" width="12.83203125" bestFit="1" customWidth="1"/>
    <col min="5979" max="5979" width="15.33203125" bestFit="1" customWidth="1"/>
    <col min="5980" max="5980" width="12.83203125" bestFit="1" customWidth="1"/>
    <col min="5981" max="5981" width="15.33203125" bestFit="1" customWidth="1"/>
    <col min="5982" max="5982" width="12.83203125" bestFit="1" customWidth="1"/>
    <col min="5983" max="5983" width="15.33203125" bestFit="1" customWidth="1"/>
    <col min="5984" max="5984" width="12.83203125" bestFit="1" customWidth="1"/>
    <col min="5985" max="5985" width="15.33203125" bestFit="1" customWidth="1"/>
    <col min="5986" max="5986" width="12.83203125" bestFit="1" customWidth="1"/>
    <col min="5987" max="5987" width="15.33203125" bestFit="1" customWidth="1"/>
    <col min="5988" max="5988" width="12.83203125" bestFit="1" customWidth="1"/>
    <col min="5989" max="5989" width="15.33203125" bestFit="1" customWidth="1"/>
    <col min="5990" max="5990" width="12.83203125" bestFit="1" customWidth="1"/>
    <col min="5991" max="5991" width="15.33203125" bestFit="1" customWidth="1"/>
    <col min="5992" max="5992" width="12.83203125" bestFit="1" customWidth="1"/>
    <col min="5993" max="5993" width="15.33203125" bestFit="1" customWidth="1"/>
    <col min="5994" max="5994" width="12.83203125" bestFit="1" customWidth="1"/>
    <col min="5995" max="5995" width="15.33203125" bestFit="1" customWidth="1"/>
    <col min="5996" max="5996" width="12.83203125" bestFit="1" customWidth="1"/>
    <col min="5997" max="5997" width="15.33203125" bestFit="1" customWidth="1"/>
    <col min="5998" max="5998" width="12.83203125" bestFit="1" customWidth="1"/>
    <col min="5999" max="5999" width="15.33203125" bestFit="1" customWidth="1"/>
    <col min="6000" max="6000" width="12.83203125" bestFit="1" customWidth="1"/>
    <col min="6001" max="6001" width="15.33203125" bestFit="1" customWidth="1"/>
    <col min="6002" max="6002" width="12.83203125" bestFit="1" customWidth="1"/>
    <col min="6003" max="6003" width="15.33203125" bestFit="1" customWidth="1"/>
    <col min="6004" max="6004" width="12.83203125" bestFit="1" customWidth="1"/>
    <col min="6005" max="6005" width="15.33203125" bestFit="1" customWidth="1"/>
    <col min="6006" max="6006" width="12.83203125" bestFit="1" customWidth="1"/>
    <col min="6007" max="6007" width="15.33203125" bestFit="1" customWidth="1"/>
    <col min="6008" max="6008" width="12.83203125" bestFit="1" customWidth="1"/>
    <col min="6009" max="6009" width="15.33203125" bestFit="1" customWidth="1"/>
    <col min="6010" max="6010" width="12.83203125" bestFit="1" customWidth="1"/>
    <col min="6011" max="6011" width="15.33203125" bestFit="1" customWidth="1"/>
    <col min="6012" max="6012" width="12.83203125" bestFit="1" customWidth="1"/>
    <col min="6013" max="6013" width="15.33203125" bestFit="1" customWidth="1"/>
    <col min="6014" max="6014" width="12.83203125" bestFit="1" customWidth="1"/>
    <col min="6015" max="6015" width="15.33203125" bestFit="1" customWidth="1"/>
    <col min="6016" max="6016" width="12.83203125" bestFit="1" customWidth="1"/>
    <col min="6017" max="6017" width="15.33203125" bestFit="1" customWidth="1"/>
    <col min="6018" max="6018" width="12.83203125" bestFit="1" customWidth="1"/>
    <col min="6019" max="6019" width="15.33203125" bestFit="1" customWidth="1"/>
    <col min="6020" max="6020" width="12.83203125" bestFit="1" customWidth="1"/>
    <col min="6021" max="6021" width="15.33203125" bestFit="1" customWidth="1"/>
    <col min="6022" max="6022" width="12.83203125" bestFit="1" customWidth="1"/>
    <col min="6023" max="6023" width="15.33203125" bestFit="1" customWidth="1"/>
    <col min="6024" max="6024" width="12.83203125" bestFit="1" customWidth="1"/>
    <col min="6025" max="6025" width="15.33203125" bestFit="1" customWidth="1"/>
    <col min="6026" max="6026" width="12.83203125" bestFit="1" customWidth="1"/>
    <col min="6027" max="6027" width="15.33203125" bestFit="1" customWidth="1"/>
    <col min="6028" max="6028" width="12.83203125" bestFit="1" customWidth="1"/>
    <col min="6029" max="6029" width="15.33203125" bestFit="1" customWidth="1"/>
    <col min="6030" max="6030" width="12.83203125" bestFit="1" customWidth="1"/>
    <col min="6031" max="6031" width="15.33203125" bestFit="1" customWidth="1"/>
    <col min="6032" max="6032" width="12.83203125" bestFit="1" customWidth="1"/>
    <col min="6033" max="6033" width="15.33203125" bestFit="1" customWidth="1"/>
    <col min="6034" max="6034" width="12.83203125" bestFit="1" customWidth="1"/>
    <col min="6035" max="6035" width="15.33203125" bestFit="1" customWidth="1"/>
    <col min="6036" max="6036" width="12.83203125" bestFit="1" customWidth="1"/>
    <col min="6037" max="6037" width="15.33203125" bestFit="1" customWidth="1"/>
    <col min="6038" max="6038" width="12.83203125" bestFit="1" customWidth="1"/>
    <col min="6039" max="6039" width="15.33203125" bestFit="1" customWidth="1"/>
    <col min="6040" max="6040" width="12.83203125" bestFit="1" customWidth="1"/>
    <col min="6041" max="6041" width="15.33203125" bestFit="1" customWidth="1"/>
    <col min="6042" max="6042" width="12.83203125" bestFit="1" customWidth="1"/>
    <col min="6043" max="6043" width="15.33203125" bestFit="1" customWidth="1"/>
    <col min="6044" max="6044" width="12.83203125" bestFit="1" customWidth="1"/>
    <col min="6045" max="6045" width="15.33203125" bestFit="1" customWidth="1"/>
    <col min="6046" max="6046" width="12.83203125" bestFit="1" customWidth="1"/>
    <col min="6047" max="6047" width="15.33203125" bestFit="1" customWidth="1"/>
    <col min="6048" max="6048" width="12.83203125" bestFit="1" customWidth="1"/>
    <col min="6049" max="6049" width="15.33203125" bestFit="1" customWidth="1"/>
    <col min="6050" max="6050" width="12.83203125" bestFit="1" customWidth="1"/>
    <col min="6051" max="6051" width="15.33203125" bestFit="1" customWidth="1"/>
    <col min="6052" max="6052" width="12.83203125" bestFit="1" customWidth="1"/>
    <col min="6053" max="6053" width="15.33203125" bestFit="1" customWidth="1"/>
    <col min="6054" max="6054" width="12.83203125" bestFit="1" customWidth="1"/>
    <col min="6055" max="6055" width="15.33203125" bestFit="1" customWidth="1"/>
    <col min="6056" max="6056" width="12.83203125" bestFit="1" customWidth="1"/>
    <col min="6057" max="6057" width="15.33203125" bestFit="1" customWidth="1"/>
    <col min="6058" max="6058" width="12.83203125" bestFit="1" customWidth="1"/>
    <col min="6059" max="6059" width="15.33203125" bestFit="1" customWidth="1"/>
    <col min="6060" max="6060" width="12.83203125" bestFit="1" customWidth="1"/>
    <col min="6061" max="6061" width="15.33203125" bestFit="1" customWidth="1"/>
    <col min="6062" max="6062" width="12.83203125" bestFit="1" customWidth="1"/>
    <col min="6063" max="6063" width="15.33203125" bestFit="1" customWidth="1"/>
    <col min="6064" max="6064" width="12.83203125" bestFit="1" customWidth="1"/>
    <col min="6065" max="6065" width="15.33203125" bestFit="1" customWidth="1"/>
    <col min="6066" max="6066" width="12.83203125" bestFit="1" customWidth="1"/>
    <col min="6067" max="6067" width="15.33203125" bestFit="1" customWidth="1"/>
    <col min="6068" max="6068" width="12.83203125" bestFit="1" customWidth="1"/>
    <col min="6069" max="6069" width="15.33203125" bestFit="1" customWidth="1"/>
    <col min="6070" max="6070" width="12.83203125" bestFit="1" customWidth="1"/>
    <col min="6071" max="6071" width="15.33203125" bestFit="1" customWidth="1"/>
    <col min="6072" max="6072" width="12.83203125" bestFit="1" customWidth="1"/>
    <col min="6073" max="6073" width="15.33203125" bestFit="1" customWidth="1"/>
    <col min="6074" max="6074" width="12.83203125" bestFit="1" customWidth="1"/>
    <col min="6075" max="6075" width="15.33203125" bestFit="1" customWidth="1"/>
    <col min="6076" max="6076" width="12.83203125" bestFit="1" customWidth="1"/>
    <col min="6077" max="6077" width="15.33203125" bestFit="1" customWidth="1"/>
    <col min="6078" max="6078" width="12.83203125" bestFit="1" customWidth="1"/>
    <col min="6079" max="6079" width="15.33203125" bestFit="1" customWidth="1"/>
    <col min="6080" max="6080" width="12.83203125" bestFit="1" customWidth="1"/>
    <col min="6081" max="6081" width="15.33203125" bestFit="1" customWidth="1"/>
    <col min="6082" max="6082" width="12.83203125" bestFit="1" customWidth="1"/>
    <col min="6083" max="6083" width="15.33203125" bestFit="1" customWidth="1"/>
    <col min="6084" max="6084" width="12.83203125" bestFit="1" customWidth="1"/>
    <col min="6085" max="6085" width="15.33203125" bestFit="1" customWidth="1"/>
    <col min="6086" max="6086" width="12.83203125" bestFit="1" customWidth="1"/>
    <col min="6087" max="6087" width="15.33203125" bestFit="1" customWidth="1"/>
    <col min="6088" max="6088" width="12.83203125" bestFit="1" customWidth="1"/>
    <col min="6089" max="6089" width="15.33203125" bestFit="1" customWidth="1"/>
    <col min="6090" max="6090" width="12.83203125" bestFit="1" customWidth="1"/>
    <col min="6091" max="6091" width="15.33203125" bestFit="1" customWidth="1"/>
    <col min="6092" max="6092" width="12.83203125" bestFit="1" customWidth="1"/>
    <col min="6093" max="6093" width="15.33203125" bestFit="1" customWidth="1"/>
    <col min="6094" max="6094" width="12.83203125" bestFit="1" customWidth="1"/>
    <col min="6095" max="6095" width="15.33203125" bestFit="1" customWidth="1"/>
    <col min="6096" max="6096" width="12.83203125" bestFit="1" customWidth="1"/>
    <col min="6097" max="6097" width="15.33203125" bestFit="1" customWidth="1"/>
    <col min="6098" max="6098" width="12.83203125" bestFit="1" customWidth="1"/>
    <col min="6099" max="6099" width="15.33203125" bestFit="1" customWidth="1"/>
    <col min="6100" max="6100" width="12.83203125" bestFit="1" customWidth="1"/>
    <col min="6101" max="6101" width="15.33203125" bestFit="1" customWidth="1"/>
    <col min="6102" max="6102" width="12.83203125" bestFit="1" customWidth="1"/>
    <col min="6103" max="6103" width="15.33203125" bestFit="1" customWidth="1"/>
    <col min="6104" max="6104" width="12.83203125" bestFit="1" customWidth="1"/>
    <col min="6105" max="6105" width="15.33203125" bestFit="1" customWidth="1"/>
    <col min="6106" max="6106" width="12.83203125" bestFit="1" customWidth="1"/>
    <col min="6107" max="6107" width="15.33203125" bestFit="1" customWidth="1"/>
    <col min="6108" max="6108" width="12.83203125" bestFit="1" customWidth="1"/>
    <col min="6109" max="6109" width="15.33203125" bestFit="1" customWidth="1"/>
    <col min="6110" max="6110" width="12.83203125" bestFit="1" customWidth="1"/>
    <col min="6111" max="6111" width="15.33203125" bestFit="1" customWidth="1"/>
    <col min="6112" max="6112" width="12.83203125" bestFit="1" customWidth="1"/>
    <col min="6113" max="6113" width="15.33203125" bestFit="1" customWidth="1"/>
    <col min="6114" max="6114" width="12.83203125" bestFit="1" customWidth="1"/>
    <col min="6115" max="6115" width="15.33203125" bestFit="1" customWidth="1"/>
    <col min="6116" max="6116" width="12.83203125" bestFit="1" customWidth="1"/>
    <col min="6117" max="6117" width="15.33203125" bestFit="1" customWidth="1"/>
    <col min="6118" max="6118" width="12.83203125" bestFit="1" customWidth="1"/>
    <col min="6119" max="6119" width="15.33203125" bestFit="1" customWidth="1"/>
    <col min="6120" max="6120" width="12.83203125" bestFit="1" customWidth="1"/>
    <col min="6121" max="6121" width="15.33203125" bestFit="1" customWidth="1"/>
    <col min="6122" max="6122" width="12.83203125" bestFit="1" customWidth="1"/>
    <col min="6123" max="6123" width="15.33203125" bestFit="1" customWidth="1"/>
    <col min="6124" max="6124" width="12.83203125" bestFit="1" customWidth="1"/>
    <col min="6125" max="6125" width="15.33203125" bestFit="1" customWidth="1"/>
    <col min="6126" max="6126" width="12.83203125" bestFit="1" customWidth="1"/>
    <col min="6127" max="6127" width="15.33203125" bestFit="1" customWidth="1"/>
    <col min="6128" max="6128" width="12.83203125" bestFit="1" customWidth="1"/>
    <col min="6129" max="6129" width="15.33203125" bestFit="1" customWidth="1"/>
    <col min="6130" max="6130" width="12.83203125" bestFit="1" customWidth="1"/>
    <col min="6131" max="6131" width="15.33203125" bestFit="1" customWidth="1"/>
    <col min="6132" max="6132" width="12.83203125" bestFit="1" customWidth="1"/>
    <col min="6133" max="6133" width="15.33203125" bestFit="1" customWidth="1"/>
    <col min="6134" max="6134" width="12.83203125" bestFit="1" customWidth="1"/>
    <col min="6135" max="6135" width="15.33203125" bestFit="1" customWidth="1"/>
    <col min="6136" max="6136" width="12.83203125" bestFit="1" customWidth="1"/>
    <col min="6137" max="6137" width="15.33203125" bestFit="1" customWidth="1"/>
    <col min="6138" max="6138" width="12.83203125" bestFit="1" customWidth="1"/>
    <col min="6139" max="6139" width="15.33203125" bestFit="1" customWidth="1"/>
    <col min="6140" max="6140" width="12.83203125" bestFit="1" customWidth="1"/>
    <col min="6141" max="6141" width="15.33203125" bestFit="1" customWidth="1"/>
    <col min="6142" max="6142" width="12.83203125" bestFit="1" customWidth="1"/>
    <col min="6143" max="6143" width="15.33203125" bestFit="1" customWidth="1"/>
    <col min="6144" max="6144" width="12.83203125" bestFit="1" customWidth="1"/>
    <col min="6145" max="6145" width="15.33203125" bestFit="1" customWidth="1"/>
    <col min="6146" max="6146" width="12.83203125" bestFit="1" customWidth="1"/>
    <col min="6147" max="6147" width="15.33203125" bestFit="1" customWidth="1"/>
    <col min="6148" max="6148" width="12.83203125" bestFit="1" customWidth="1"/>
    <col min="6149" max="6149" width="15.33203125" bestFit="1" customWidth="1"/>
    <col min="6150" max="6150" width="12.83203125" bestFit="1" customWidth="1"/>
    <col min="6151" max="6151" width="15.33203125" bestFit="1" customWidth="1"/>
    <col min="6152" max="6152" width="12.83203125" bestFit="1" customWidth="1"/>
    <col min="6153" max="6153" width="15.33203125" bestFit="1" customWidth="1"/>
    <col min="6154" max="6154" width="12.83203125" bestFit="1" customWidth="1"/>
    <col min="6155" max="6155" width="15.33203125" bestFit="1" customWidth="1"/>
    <col min="6156" max="6156" width="12.83203125" bestFit="1" customWidth="1"/>
    <col min="6157" max="6157" width="15.33203125" bestFit="1" customWidth="1"/>
    <col min="6158" max="6158" width="12.83203125" bestFit="1" customWidth="1"/>
    <col min="6159" max="6159" width="15.33203125" bestFit="1" customWidth="1"/>
    <col min="6160" max="6160" width="12.83203125" bestFit="1" customWidth="1"/>
    <col min="6161" max="6161" width="15.33203125" bestFit="1" customWidth="1"/>
    <col min="6162" max="6162" width="12.83203125" bestFit="1" customWidth="1"/>
    <col min="6163" max="6163" width="15.33203125" bestFit="1" customWidth="1"/>
    <col min="6164" max="6164" width="12.83203125" bestFit="1" customWidth="1"/>
    <col min="6165" max="6165" width="15.33203125" bestFit="1" customWidth="1"/>
    <col min="6166" max="6166" width="12.83203125" bestFit="1" customWidth="1"/>
    <col min="6167" max="6167" width="15.33203125" bestFit="1" customWidth="1"/>
    <col min="6168" max="6168" width="12.83203125" bestFit="1" customWidth="1"/>
    <col min="6169" max="6169" width="15.33203125" bestFit="1" customWidth="1"/>
    <col min="6170" max="6170" width="12.83203125" bestFit="1" customWidth="1"/>
    <col min="6171" max="6171" width="15.33203125" bestFit="1" customWidth="1"/>
    <col min="6172" max="6172" width="12.83203125" bestFit="1" customWidth="1"/>
    <col min="6173" max="6173" width="15.33203125" bestFit="1" customWidth="1"/>
    <col min="6174" max="6174" width="12.83203125" bestFit="1" customWidth="1"/>
    <col min="6175" max="6175" width="15.33203125" bestFit="1" customWidth="1"/>
    <col min="6176" max="6176" width="12.83203125" bestFit="1" customWidth="1"/>
    <col min="6177" max="6177" width="15.33203125" bestFit="1" customWidth="1"/>
    <col min="6178" max="6178" width="12.83203125" bestFit="1" customWidth="1"/>
    <col min="6179" max="6179" width="15.33203125" bestFit="1" customWidth="1"/>
    <col min="6180" max="6180" width="12.83203125" bestFit="1" customWidth="1"/>
    <col min="6181" max="6181" width="15.33203125" bestFit="1" customWidth="1"/>
    <col min="6182" max="6182" width="12.83203125" bestFit="1" customWidth="1"/>
    <col min="6183" max="6183" width="15.33203125" bestFit="1" customWidth="1"/>
    <col min="6184" max="6184" width="12.83203125" bestFit="1" customWidth="1"/>
    <col min="6185" max="6185" width="15.33203125" bestFit="1" customWidth="1"/>
    <col min="6186" max="6186" width="12.83203125" bestFit="1" customWidth="1"/>
    <col min="6187" max="6187" width="15.33203125" bestFit="1" customWidth="1"/>
    <col min="6188" max="6188" width="12.83203125" bestFit="1" customWidth="1"/>
    <col min="6189" max="6189" width="15.33203125" bestFit="1" customWidth="1"/>
    <col min="6190" max="6190" width="12.83203125" bestFit="1" customWidth="1"/>
    <col min="6191" max="6191" width="15.33203125" bestFit="1" customWidth="1"/>
    <col min="6192" max="6192" width="12.83203125" bestFit="1" customWidth="1"/>
    <col min="6193" max="6193" width="15.33203125" bestFit="1" customWidth="1"/>
    <col min="6194" max="6194" width="12.83203125" bestFit="1" customWidth="1"/>
    <col min="6195" max="6195" width="15.33203125" bestFit="1" customWidth="1"/>
    <col min="6196" max="6196" width="12.83203125" bestFit="1" customWidth="1"/>
    <col min="6197" max="6197" width="15.33203125" bestFit="1" customWidth="1"/>
    <col min="6198" max="6198" width="12.83203125" bestFit="1" customWidth="1"/>
    <col min="6199" max="6199" width="15.33203125" bestFit="1" customWidth="1"/>
    <col min="6200" max="6200" width="12.83203125" bestFit="1" customWidth="1"/>
    <col min="6201" max="6201" width="15.33203125" bestFit="1" customWidth="1"/>
    <col min="6202" max="6202" width="12.83203125" bestFit="1" customWidth="1"/>
    <col min="6203" max="6203" width="15.33203125" bestFit="1" customWidth="1"/>
    <col min="6204" max="6204" width="12.83203125" bestFit="1" customWidth="1"/>
    <col min="6205" max="6205" width="15.33203125" bestFit="1" customWidth="1"/>
    <col min="6206" max="6206" width="12.83203125" bestFit="1" customWidth="1"/>
    <col min="6207" max="6207" width="15.33203125" bestFit="1" customWidth="1"/>
    <col min="6208" max="6208" width="12.83203125" bestFit="1" customWidth="1"/>
    <col min="6209" max="6209" width="15.33203125" bestFit="1" customWidth="1"/>
    <col min="6210" max="6210" width="12.83203125" bestFit="1" customWidth="1"/>
    <col min="6211" max="6211" width="15.33203125" bestFit="1" customWidth="1"/>
    <col min="6212" max="6212" width="12.83203125" bestFit="1" customWidth="1"/>
    <col min="6213" max="6213" width="15.33203125" bestFit="1" customWidth="1"/>
    <col min="6214" max="6214" width="12.83203125" bestFit="1" customWidth="1"/>
    <col min="6215" max="6215" width="15.33203125" bestFit="1" customWidth="1"/>
    <col min="6216" max="6216" width="12.83203125" bestFit="1" customWidth="1"/>
    <col min="6217" max="6217" width="15.33203125" bestFit="1" customWidth="1"/>
    <col min="6218" max="6218" width="12.83203125" bestFit="1" customWidth="1"/>
    <col min="6219" max="6219" width="15.33203125" bestFit="1" customWidth="1"/>
    <col min="6220" max="6220" width="12.83203125" bestFit="1" customWidth="1"/>
    <col min="6221" max="6221" width="15.33203125" bestFit="1" customWidth="1"/>
    <col min="6222" max="6222" width="12.83203125" bestFit="1" customWidth="1"/>
    <col min="6223" max="6223" width="15.33203125" bestFit="1" customWidth="1"/>
    <col min="6224" max="6224" width="12.83203125" bestFit="1" customWidth="1"/>
    <col min="6225" max="6225" width="15.33203125" bestFit="1" customWidth="1"/>
    <col min="6226" max="6226" width="12.83203125" bestFit="1" customWidth="1"/>
    <col min="6227" max="6227" width="15.33203125" bestFit="1" customWidth="1"/>
    <col min="6228" max="6228" width="12.83203125" bestFit="1" customWidth="1"/>
    <col min="6229" max="6229" width="15.33203125" bestFit="1" customWidth="1"/>
    <col min="6230" max="6230" width="12.83203125" bestFit="1" customWidth="1"/>
    <col min="6231" max="6231" width="15.33203125" bestFit="1" customWidth="1"/>
    <col min="6232" max="6232" width="12.83203125" bestFit="1" customWidth="1"/>
    <col min="6233" max="6233" width="15.33203125" bestFit="1" customWidth="1"/>
    <col min="6234" max="6234" width="12.83203125" bestFit="1" customWidth="1"/>
    <col min="6235" max="6235" width="15.33203125" bestFit="1" customWidth="1"/>
    <col min="6236" max="6236" width="12.83203125" bestFit="1" customWidth="1"/>
    <col min="6237" max="6237" width="15.33203125" bestFit="1" customWidth="1"/>
    <col min="6238" max="6238" width="12.83203125" bestFit="1" customWidth="1"/>
    <col min="6239" max="6239" width="15.33203125" bestFit="1" customWidth="1"/>
    <col min="6240" max="6240" width="12.83203125" bestFit="1" customWidth="1"/>
    <col min="6241" max="6241" width="15.33203125" bestFit="1" customWidth="1"/>
    <col min="6242" max="6242" width="12.83203125" bestFit="1" customWidth="1"/>
    <col min="6243" max="6243" width="15.33203125" bestFit="1" customWidth="1"/>
    <col min="6244" max="6244" width="12.83203125" bestFit="1" customWidth="1"/>
    <col min="6245" max="6245" width="15.33203125" bestFit="1" customWidth="1"/>
    <col min="6246" max="6246" width="12.83203125" bestFit="1" customWidth="1"/>
    <col min="6247" max="6247" width="15.33203125" bestFit="1" customWidth="1"/>
    <col min="6248" max="6248" width="12.83203125" bestFit="1" customWidth="1"/>
    <col min="6249" max="6249" width="15.33203125" bestFit="1" customWidth="1"/>
    <col min="6250" max="6250" width="12.83203125" bestFit="1" customWidth="1"/>
    <col min="6251" max="6251" width="15.33203125" bestFit="1" customWidth="1"/>
    <col min="6252" max="6252" width="12.83203125" bestFit="1" customWidth="1"/>
    <col min="6253" max="6253" width="15.33203125" bestFit="1" customWidth="1"/>
    <col min="6254" max="6254" width="12.83203125" bestFit="1" customWidth="1"/>
    <col min="6255" max="6255" width="15.33203125" bestFit="1" customWidth="1"/>
    <col min="6256" max="6256" width="12.83203125" bestFit="1" customWidth="1"/>
    <col min="6257" max="6257" width="15.33203125" bestFit="1" customWidth="1"/>
    <col min="6258" max="6258" width="12.83203125" bestFit="1" customWidth="1"/>
    <col min="6259" max="6259" width="15.33203125" bestFit="1" customWidth="1"/>
    <col min="6260" max="6260" width="12.83203125" bestFit="1" customWidth="1"/>
    <col min="6261" max="6261" width="15.33203125" bestFit="1" customWidth="1"/>
    <col min="6262" max="6262" width="12.83203125" bestFit="1" customWidth="1"/>
    <col min="6263" max="6263" width="15.33203125" bestFit="1" customWidth="1"/>
    <col min="6264" max="6264" width="12.83203125" bestFit="1" customWidth="1"/>
    <col min="6265" max="6265" width="15.33203125" bestFit="1" customWidth="1"/>
    <col min="6266" max="6266" width="12.83203125" bestFit="1" customWidth="1"/>
    <col min="6267" max="6267" width="15.33203125" bestFit="1" customWidth="1"/>
    <col min="6268" max="6268" width="12.83203125" bestFit="1" customWidth="1"/>
    <col min="6269" max="6269" width="15.33203125" bestFit="1" customWidth="1"/>
    <col min="6270" max="6270" width="12.83203125" bestFit="1" customWidth="1"/>
    <col min="6271" max="6271" width="15.33203125" bestFit="1" customWidth="1"/>
    <col min="6272" max="6272" width="12.83203125" bestFit="1" customWidth="1"/>
    <col min="6273" max="6273" width="15.33203125" bestFit="1" customWidth="1"/>
    <col min="6274" max="6274" width="12.83203125" bestFit="1" customWidth="1"/>
    <col min="6275" max="6275" width="15.33203125" bestFit="1" customWidth="1"/>
    <col min="6276" max="6276" width="12.83203125" bestFit="1" customWidth="1"/>
    <col min="6277" max="6277" width="15.33203125" bestFit="1" customWidth="1"/>
    <col min="6278" max="6278" width="12.83203125" bestFit="1" customWidth="1"/>
    <col min="6279" max="6279" width="15.33203125" bestFit="1" customWidth="1"/>
    <col min="6280" max="6280" width="12.83203125" bestFit="1" customWidth="1"/>
    <col min="6281" max="6281" width="15.33203125" bestFit="1" customWidth="1"/>
    <col min="6282" max="6282" width="12.83203125" bestFit="1" customWidth="1"/>
    <col min="6283" max="6283" width="15.33203125" bestFit="1" customWidth="1"/>
    <col min="6284" max="6284" width="12.83203125" bestFit="1" customWidth="1"/>
    <col min="6285" max="6285" width="15.33203125" bestFit="1" customWidth="1"/>
    <col min="6286" max="6286" width="12.83203125" bestFit="1" customWidth="1"/>
    <col min="6287" max="6287" width="15.33203125" bestFit="1" customWidth="1"/>
    <col min="6288" max="6288" width="12.83203125" bestFit="1" customWidth="1"/>
    <col min="6289" max="6289" width="15.33203125" bestFit="1" customWidth="1"/>
    <col min="6290" max="6290" width="12.83203125" bestFit="1" customWidth="1"/>
    <col min="6291" max="6291" width="15.33203125" bestFit="1" customWidth="1"/>
    <col min="6292" max="6292" width="12.83203125" bestFit="1" customWidth="1"/>
    <col min="6293" max="6293" width="15.33203125" bestFit="1" customWidth="1"/>
    <col min="6294" max="6294" width="12.83203125" bestFit="1" customWidth="1"/>
    <col min="6295" max="6295" width="15.33203125" bestFit="1" customWidth="1"/>
    <col min="6296" max="6296" width="12.83203125" bestFit="1" customWidth="1"/>
    <col min="6297" max="6297" width="15.33203125" bestFit="1" customWidth="1"/>
    <col min="6298" max="6298" width="12.83203125" bestFit="1" customWidth="1"/>
    <col min="6299" max="6299" width="15.33203125" bestFit="1" customWidth="1"/>
    <col min="6300" max="6300" width="12.83203125" bestFit="1" customWidth="1"/>
    <col min="6301" max="6301" width="15.33203125" bestFit="1" customWidth="1"/>
    <col min="6302" max="6302" width="12.83203125" bestFit="1" customWidth="1"/>
    <col min="6303" max="6303" width="15.33203125" bestFit="1" customWidth="1"/>
    <col min="6304" max="6304" width="12.83203125" bestFit="1" customWidth="1"/>
    <col min="6305" max="6305" width="15.33203125" bestFit="1" customWidth="1"/>
    <col min="6306" max="6306" width="12.83203125" bestFit="1" customWidth="1"/>
    <col min="6307" max="6307" width="15.33203125" bestFit="1" customWidth="1"/>
    <col min="6308" max="6308" width="12.83203125" bestFit="1" customWidth="1"/>
    <col min="6309" max="6309" width="15.33203125" bestFit="1" customWidth="1"/>
    <col min="6310" max="6310" width="12.83203125" bestFit="1" customWidth="1"/>
    <col min="6311" max="6311" width="15.33203125" bestFit="1" customWidth="1"/>
    <col min="6312" max="6312" width="12.83203125" bestFit="1" customWidth="1"/>
    <col min="6313" max="6313" width="15.33203125" bestFit="1" customWidth="1"/>
    <col min="6314" max="6314" width="12.83203125" bestFit="1" customWidth="1"/>
    <col min="6315" max="6315" width="15.33203125" bestFit="1" customWidth="1"/>
    <col min="6316" max="6316" width="12.83203125" bestFit="1" customWidth="1"/>
    <col min="6317" max="6317" width="15.33203125" bestFit="1" customWidth="1"/>
    <col min="6318" max="6318" width="12.83203125" bestFit="1" customWidth="1"/>
    <col min="6319" max="6319" width="15.33203125" bestFit="1" customWidth="1"/>
    <col min="6320" max="6320" width="12.83203125" bestFit="1" customWidth="1"/>
    <col min="6321" max="6321" width="15.33203125" bestFit="1" customWidth="1"/>
    <col min="6322" max="6322" width="12.83203125" bestFit="1" customWidth="1"/>
    <col min="6323" max="6323" width="15.33203125" bestFit="1" customWidth="1"/>
    <col min="6324" max="6324" width="12.83203125" bestFit="1" customWidth="1"/>
    <col min="6325" max="6325" width="15.33203125" bestFit="1" customWidth="1"/>
    <col min="6326" max="6326" width="12.83203125" bestFit="1" customWidth="1"/>
    <col min="6327" max="6327" width="15.33203125" bestFit="1" customWidth="1"/>
    <col min="6328" max="6328" width="12.83203125" bestFit="1" customWidth="1"/>
    <col min="6329" max="6329" width="15.33203125" bestFit="1" customWidth="1"/>
    <col min="6330" max="6330" width="12.83203125" bestFit="1" customWidth="1"/>
    <col min="6331" max="6331" width="15.33203125" bestFit="1" customWidth="1"/>
    <col min="6332" max="6332" width="12.83203125" bestFit="1" customWidth="1"/>
    <col min="6333" max="6333" width="15.33203125" bestFit="1" customWidth="1"/>
    <col min="6334" max="6334" width="12.83203125" bestFit="1" customWidth="1"/>
    <col min="6335" max="6335" width="15.33203125" bestFit="1" customWidth="1"/>
    <col min="6336" max="6336" width="12.83203125" bestFit="1" customWidth="1"/>
    <col min="6337" max="6337" width="15.33203125" bestFit="1" customWidth="1"/>
    <col min="6338" max="6338" width="12.83203125" bestFit="1" customWidth="1"/>
    <col min="6339" max="6339" width="15.33203125" bestFit="1" customWidth="1"/>
    <col min="6340" max="6340" width="12.83203125" bestFit="1" customWidth="1"/>
    <col min="6341" max="6341" width="15.33203125" bestFit="1" customWidth="1"/>
    <col min="6342" max="6342" width="12.83203125" bestFit="1" customWidth="1"/>
    <col min="6343" max="6343" width="15.33203125" bestFit="1" customWidth="1"/>
    <col min="6344" max="6344" width="12.83203125" bestFit="1" customWidth="1"/>
    <col min="6345" max="6345" width="15.33203125" bestFit="1" customWidth="1"/>
    <col min="6346" max="6346" width="12.83203125" bestFit="1" customWidth="1"/>
    <col min="6347" max="6347" width="15.33203125" bestFit="1" customWidth="1"/>
    <col min="6348" max="6348" width="12.83203125" bestFit="1" customWidth="1"/>
    <col min="6349" max="6349" width="15.33203125" bestFit="1" customWidth="1"/>
    <col min="6350" max="6350" width="12.83203125" bestFit="1" customWidth="1"/>
    <col min="6351" max="6351" width="15.33203125" bestFit="1" customWidth="1"/>
    <col min="6352" max="6352" width="12.83203125" bestFit="1" customWidth="1"/>
    <col min="6353" max="6353" width="15.33203125" bestFit="1" customWidth="1"/>
    <col min="6354" max="6354" width="12.83203125" bestFit="1" customWidth="1"/>
    <col min="6355" max="6355" width="15.33203125" bestFit="1" customWidth="1"/>
    <col min="6356" max="6356" width="12.83203125" bestFit="1" customWidth="1"/>
    <col min="6357" max="6357" width="15.33203125" bestFit="1" customWidth="1"/>
    <col min="6358" max="6358" width="12.83203125" bestFit="1" customWidth="1"/>
    <col min="6359" max="6359" width="15.33203125" bestFit="1" customWidth="1"/>
    <col min="6360" max="6360" width="12.83203125" bestFit="1" customWidth="1"/>
    <col min="6361" max="6361" width="15.33203125" bestFit="1" customWidth="1"/>
    <col min="6362" max="6362" width="12.83203125" bestFit="1" customWidth="1"/>
    <col min="6363" max="6363" width="15.33203125" bestFit="1" customWidth="1"/>
    <col min="6364" max="6364" width="12.83203125" bestFit="1" customWidth="1"/>
    <col min="6365" max="6365" width="15.33203125" bestFit="1" customWidth="1"/>
    <col min="6366" max="6366" width="12.83203125" bestFit="1" customWidth="1"/>
    <col min="6367" max="6367" width="15.33203125" bestFit="1" customWidth="1"/>
    <col min="6368" max="6368" width="12.83203125" bestFit="1" customWidth="1"/>
    <col min="6369" max="6369" width="15.33203125" bestFit="1" customWidth="1"/>
    <col min="6370" max="6370" width="12.83203125" bestFit="1" customWidth="1"/>
    <col min="6371" max="6371" width="15.33203125" bestFit="1" customWidth="1"/>
    <col min="6372" max="6372" width="12.83203125" bestFit="1" customWidth="1"/>
    <col min="6373" max="6373" width="15.33203125" bestFit="1" customWidth="1"/>
    <col min="6374" max="6374" width="12.83203125" bestFit="1" customWidth="1"/>
    <col min="6375" max="6375" width="15.33203125" bestFit="1" customWidth="1"/>
    <col min="6376" max="6376" width="12.83203125" bestFit="1" customWidth="1"/>
    <col min="6377" max="6377" width="15.33203125" bestFit="1" customWidth="1"/>
    <col min="6378" max="6378" width="12.83203125" bestFit="1" customWidth="1"/>
    <col min="6379" max="6379" width="15.33203125" bestFit="1" customWidth="1"/>
    <col min="6380" max="6380" width="12.83203125" bestFit="1" customWidth="1"/>
    <col min="6381" max="6381" width="15.33203125" bestFit="1" customWidth="1"/>
    <col min="6382" max="6382" width="12.83203125" bestFit="1" customWidth="1"/>
    <col min="6383" max="6383" width="15.33203125" bestFit="1" customWidth="1"/>
    <col min="6384" max="6384" width="12.83203125" bestFit="1" customWidth="1"/>
    <col min="6385" max="6385" width="15.33203125" bestFit="1" customWidth="1"/>
    <col min="6386" max="6386" width="12.83203125" bestFit="1" customWidth="1"/>
    <col min="6387" max="6387" width="15.33203125" bestFit="1" customWidth="1"/>
    <col min="6388" max="6388" width="12.83203125" bestFit="1" customWidth="1"/>
    <col min="6389" max="6389" width="15.33203125" bestFit="1" customWidth="1"/>
    <col min="6390" max="6390" width="12.83203125" bestFit="1" customWidth="1"/>
    <col min="6391" max="6391" width="15.33203125" bestFit="1" customWidth="1"/>
    <col min="6392" max="6392" width="12.83203125" bestFit="1" customWidth="1"/>
    <col min="6393" max="6393" width="15.33203125" bestFit="1" customWidth="1"/>
    <col min="6394" max="6394" width="12.83203125" bestFit="1" customWidth="1"/>
    <col min="6395" max="6395" width="15.33203125" bestFit="1" customWidth="1"/>
    <col min="6396" max="6396" width="12.83203125" bestFit="1" customWidth="1"/>
    <col min="6397" max="6397" width="15.33203125" bestFit="1" customWidth="1"/>
    <col min="6398" max="6398" width="12.83203125" bestFit="1" customWidth="1"/>
    <col min="6399" max="6399" width="15.33203125" bestFit="1" customWidth="1"/>
    <col min="6400" max="6400" width="12.83203125" bestFit="1" customWidth="1"/>
    <col min="6401" max="6401" width="15.33203125" bestFit="1" customWidth="1"/>
    <col min="6402" max="6402" width="12.83203125" bestFit="1" customWidth="1"/>
    <col min="6403" max="6403" width="15.33203125" bestFit="1" customWidth="1"/>
    <col min="6404" max="6404" width="12.83203125" bestFit="1" customWidth="1"/>
    <col min="6405" max="6405" width="15.33203125" bestFit="1" customWidth="1"/>
    <col min="6406" max="6406" width="12.83203125" bestFit="1" customWidth="1"/>
    <col min="6407" max="6407" width="15.33203125" bestFit="1" customWidth="1"/>
    <col min="6408" max="6408" width="12.83203125" bestFit="1" customWidth="1"/>
    <col min="6409" max="6409" width="15.33203125" bestFit="1" customWidth="1"/>
    <col min="6410" max="6410" width="12.83203125" bestFit="1" customWidth="1"/>
    <col min="6411" max="6411" width="15.33203125" bestFit="1" customWidth="1"/>
    <col min="6412" max="6412" width="12.83203125" bestFit="1" customWidth="1"/>
    <col min="6413" max="6413" width="15.33203125" bestFit="1" customWidth="1"/>
    <col min="6414" max="6414" width="12.83203125" bestFit="1" customWidth="1"/>
    <col min="6415" max="6415" width="15.33203125" bestFit="1" customWidth="1"/>
    <col min="6416" max="6416" width="12.83203125" bestFit="1" customWidth="1"/>
    <col min="6417" max="6417" width="15.33203125" bestFit="1" customWidth="1"/>
    <col min="6418" max="6418" width="12.83203125" bestFit="1" customWidth="1"/>
    <col min="6419" max="6419" width="15.33203125" bestFit="1" customWidth="1"/>
    <col min="6420" max="6420" width="12.83203125" bestFit="1" customWidth="1"/>
    <col min="6421" max="6421" width="15.33203125" bestFit="1" customWidth="1"/>
    <col min="6422" max="6422" width="12.83203125" bestFit="1" customWidth="1"/>
    <col min="6423" max="6423" width="15.33203125" bestFit="1" customWidth="1"/>
    <col min="6424" max="6424" width="12.83203125" bestFit="1" customWidth="1"/>
    <col min="6425" max="6425" width="15.33203125" bestFit="1" customWidth="1"/>
    <col min="6426" max="6426" width="12.83203125" bestFit="1" customWidth="1"/>
    <col min="6427" max="6427" width="15.33203125" bestFit="1" customWidth="1"/>
    <col min="6428" max="6428" width="12.83203125" bestFit="1" customWidth="1"/>
    <col min="6429" max="6429" width="15.33203125" bestFit="1" customWidth="1"/>
    <col min="6430" max="6430" width="12.83203125" bestFit="1" customWidth="1"/>
    <col min="6431" max="6431" width="15.33203125" bestFit="1" customWidth="1"/>
    <col min="6432" max="6432" width="12.83203125" bestFit="1" customWidth="1"/>
    <col min="6433" max="6433" width="15.33203125" bestFit="1" customWidth="1"/>
    <col min="6434" max="6434" width="12.83203125" bestFit="1" customWidth="1"/>
    <col min="6435" max="6435" width="15.33203125" bestFit="1" customWidth="1"/>
    <col min="6436" max="6436" width="12.83203125" bestFit="1" customWidth="1"/>
    <col min="6437" max="6437" width="15.33203125" bestFit="1" customWidth="1"/>
    <col min="6438" max="6438" width="12.83203125" bestFit="1" customWidth="1"/>
    <col min="6439" max="6439" width="15.33203125" bestFit="1" customWidth="1"/>
    <col min="6440" max="6440" width="12.83203125" bestFit="1" customWidth="1"/>
    <col min="6441" max="6441" width="15.33203125" bestFit="1" customWidth="1"/>
    <col min="6442" max="6442" width="12.83203125" bestFit="1" customWidth="1"/>
    <col min="6443" max="6443" width="15.33203125" bestFit="1" customWidth="1"/>
    <col min="6444" max="6444" width="12.83203125" bestFit="1" customWidth="1"/>
    <col min="6445" max="6445" width="15.33203125" bestFit="1" customWidth="1"/>
    <col min="6446" max="6446" width="12.83203125" bestFit="1" customWidth="1"/>
    <col min="6447" max="6447" width="15.33203125" bestFit="1" customWidth="1"/>
    <col min="6448" max="6448" width="12.83203125" bestFit="1" customWidth="1"/>
    <col min="6449" max="6449" width="15.33203125" bestFit="1" customWidth="1"/>
    <col min="6450" max="6450" width="12.83203125" bestFit="1" customWidth="1"/>
    <col min="6451" max="6451" width="15.33203125" bestFit="1" customWidth="1"/>
    <col min="6452" max="6452" width="12.83203125" bestFit="1" customWidth="1"/>
    <col min="6453" max="6453" width="15.33203125" bestFit="1" customWidth="1"/>
    <col min="6454" max="6454" width="12.83203125" bestFit="1" customWidth="1"/>
    <col min="6455" max="6455" width="15.33203125" bestFit="1" customWidth="1"/>
    <col min="6456" max="6456" width="12.83203125" bestFit="1" customWidth="1"/>
    <col min="6457" max="6457" width="15.33203125" bestFit="1" customWidth="1"/>
    <col min="6458" max="6458" width="12.83203125" bestFit="1" customWidth="1"/>
    <col min="6459" max="6459" width="15.33203125" bestFit="1" customWidth="1"/>
    <col min="6460" max="6460" width="12.83203125" bestFit="1" customWidth="1"/>
    <col min="6461" max="6461" width="15.33203125" bestFit="1" customWidth="1"/>
    <col min="6462" max="6462" width="12.83203125" bestFit="1" customWidth="1"/>
    <col min="6463" max="6463" width="15.33203125" bestFit="1" customWidth="1"/>
    <col min="6464" max="6464" width="12.83203125" bestFit="1" customWidth="1"/>
    <col min="6465" max="6465" width="15.33203125" bestFit="1" customWidth="1"/>
    <col min="6466" max="6466" width="12.83203125" bestFit="1" customWidth="1"/>
    <col min="6467" max="6467" width="15.33203125" bestFit="1" customWidth="1"/>
    <col min="6468" max="6468" width="12.83203125" bestFit="1" customWidth="1"/>
    <col min="6469" max="6469" width="15.33203125" bestFit="1" customWidth="1"/>
    <col min="6470" max="6470" width="12.83203125" bestFit="1" customWidth="1"/>
    <col min="6471" max="6471" width="15.33203125" bestFit="1" customWidth="1"/>
    <col min="6472" max="6472" width="12.83203125" bestFit="1" customWidth="1"/>
    <col min="6473" max="6473" width="15.33203125" bestFit="1" customWidth="1"/>
    <col min="6474" max="6474" width="12.83203125" bestFit="1" customWidth="1"/>
    <col min="6475" max="6475" width="15.33203125" bestFit="1" customWidth="1"/>
    <col min="6476" max="6476" width="12.83203125" bestFit="1" customWidth="1"/>
    <col min="6477" max="6477" width="15.33203125" bestFit="1" customWidth="1"/>
    <col min="6478" max="6478" width="12.83203125" bestFit="1" customWidth="1"/>
    <col min="6479" max="6479" width="15.33203125" bestFit="1" customWidth="1"/>
    <col min="6480" max="6480" width="12.83203125" bestFit="1" customWidth="1"/>
    <col min="6481" max="6481" width="15.33203125" bestFit="1" customWidth="1"/>
    <col min="6482" max="6482" width="12.83203125" bestFit="1" customWidth="1"/>
    <col min="6483" max="6483" width="15.33203125" bestFit="1" customWidth="1"/>
    <col min="6484" max="6484" width="12.83203125" bestFit="1" customWidth="1"/>
    <col min="6485" max="6485" width="15.33203125" bestFit="1" customWidth="1"/>
    <col min="6486" max="6486" width="12.83203125" bestFit="1" customWidth="1"/>
    <col min="6487" max="6487" width="15.33203125" bestFit="1" customWidth="1"/>
    <col min="6488" max="6488" width="12.83203125" bestFit="1" customWidth="1"/>
    <col min="6489" max="6489" width="15.33203125" bestFit="1" customWidth="1"/>
    <col min="6490" max="6490" width="12.83203125" bestFit="1" customWidth="1"/>
    <col min="6491" max="6491" width="15.33203125" bestFit="1" customWidth="1"/>
    <col min="6492" max="6492" width="12.83203125" bestFit="1" customWidth="1"/>
    <col min="6493" max="6493" width="15.33203125" bestFit="1" customWidth="1"/>
    <col min="6494" max="6494" width="12.83203125" bestFit="1" customWidth="1"/>
    <col min="6495" max="6495" width="15.33203125" bestFit="1" customWidth="1"/>
    <col min="6496" max="6496" width="12.83203125" bestFit="1" customWidth="1"/>
    <col min="6497" max="6497" width="15.33203125" bestFit="1" customWidth="1"/>
    <col min="6498" max="6498" width="12.83203125" bestFit="1" customWidth="1"/>
    <col min="6499" max="6499" width="15.33203125" bestFit="1" customWidth="1"/>
    <col min="6500" max="6500" width="12.83203125" bestFit="1" customWidth="1"/>
    <col min="6501" max="6501" width="15.33203125" bestFit="1" customWidth="1"/>
    <col min="6502" max="6502" width="12.83203125" bestFit="1" customWidth="1"/>
    <col min="6503" max="6503" width="15.33203125" bestFit="1" customWidth="1"/>
    <col min="6504" max="6504" width="12.83203125" bestFit="1" customWidth="1"/>
    <col min="6505" max="6505" width="15.33203125" bestFit="1" customWidth="1"/>
    <col min="6506" max="6506" width="12.83203125" bestFit="1" customWidth="1"/>
    <col min="6507" max="6507" width="15.33203125" bestFit="1" customWidth="1"/>
    <col min="6508" max="6508" width="12.83203125" bestFit="1" customWidth="1"/>
    <col min="6509" max="6509" width="15.33203125" bestFit="1" customWidth="1"/>
    <col min="6510" max="6510" width="12.83203125" bestFit="1" customWidth="1"/>
    <col min="6511" max="6511" width="15.33203125" bestFit="1" customWidth="1"/>
    <col min="6512" max="6512" width="12.83203125" bestFit="1" customWidth="1"/>
    <col min="6513" max="6513" width="15.33203125" bestFit="1" customWidth="1"/>
    <col min="6514" max="6514" width="12.83203125" bestFit="1" customWidth="1"/>
    <col min="6515" max="6515" width="15.33203125" bestFit="1" customWidth="1"/>
    <col min="6516" max="6516" width="12.83203125" bestFit="1" customWidth="1"/>
    <col min="6517" max="6517" width="15.33203125" bestFit="1" customWidth="1"/>
    <col min="6518" max="6518" width="12.83203125" bestFit="1" customWidth="1"/>
    <col min="6519" max="6519" width="15.33203125" bestFit="1" customWidth="1"/>
    <col min="6520" max="6520" width="12.83203125" bestFit="1" customWidth="1"/>
    <col min="6521" max="6521" width="15.33203125" bestFit="1" customWidth="1"/>
    <col min="6522" max="6522" width="12.83203125" bestFit="1" customWidth="1"/>
    <col min="6523" max="6523" width="15.33203125" bestFit="1" customWidth="1"/>
    <col min="6524" max="6524" width="12.83203125" bestFit="1" customWidth="1"/>
    <col min="6525" max="6525" width="15.33203125" bestFit="1" customWidth="1"/>
    <col min="6526" max="6526" width="12.83203125" bestFit="1" customWidth="1"/>
    <col min="6527" max="6527" width="15.33203125" bestFit="1" customWidth="1"/>
    <col min="6528" max="6528" width="12.83203125" bestFit="1" customWidth="1"/>
    <col min="6529" max="6529" width="15.33203125" bestFit="1" customWidth="1"/>
    <col min="6530" max="6530" width="12.83203125" bestFit="1" customWidth="1"/>
    <col min="6531" max="6531" width="15.33203125" bestFit="1" customWidth="1"/>
    <col min="6532" max="6532" width="12.83203125" bestFit="1" customWidth="1"/>
    <col min="6533" max="6533" width="15.33203125" bestFit="1" customWidth="1"/>
    <col min="6534" max="6534" width="12.83203125" bestFit="1" customWidth="1"/>
    <col min="6535" max="6535" width="15.33203125" bestFit="1" customWidth="1"/>
    <col min="6536" max="6536" width="12.83203125" bestFit="1" customWidth="1"/>
    <col min="6537" max="6537" width="15.33203125" bestFit="1" customWidth="1"/>
    <col min="6538" max="6538" width="12.83203125" bestFit="1" customWidth="1"/>
    <col min="6539" max="6539" width="15.33203125" bestFit="1" customWidth="1"/>
    <col min="6540" max="6540" width="12.83203125" bestFit="1" customWidth="1"/>
    <col min="6541" max="6541" width="15.33203125" bestFit="1" customWidth="1"/>
    <col min="6542" max="6542" width="12.83203125" bestFit="1" customWidth="1"/>
    <col min="6543" max="6543" width="15.33203125" bestFit="1" customWidth="1"/>
    <col min="6544" max="6544" width="12.83203125" bestFit="1" customWidth="1"/>
    <col min="6545" max="6545" width="15.33203125" bestFit="1" customWidth="1"/>
    <col min="6546" max="6546" width="12.83203125" bestFit="1" customWidth="1"/>
    <col min="6547" max="6547" width="15.33203125" bestFit="1" customWidth="1"/>
    <col min="6548" max="6548" width="12.83203125" bestFit="1" customWidth="1"/>
    <col min="6549" max="6549" width="15.33203125" bestFit="1" customWidth="1"/>
    <col min="6550" max="6550" width="12.83203125" bestFit="1" customWidth="1"/>
    <col min="6551" max="6551" width="15.33203125" bestFit="1" customWidth="1"/>
    <col min="6552" max="6552" width="12.83203125" bestFit="1" customWidth="1"/>
    <col min="6553" max="6553" width="15.33203125" bestFit="1" customWidth="1"/>
    <col min="6554" max="6554" width="12.83203125" bestFit="1" customWidth="1"/>
    <col min="6555" max="6555" width="15.33203125" bestFit="1" customWidth="1"/>
    <col min="6556" max="6556" width="12.83203125" bestFit="1" customWidth="1"/>
    <col min="6557" max="6557" width="15.33203125" bestFit="1" customWidth="1"/>
    <col min="6558" max="6558" width="12.83203125" bestFit="1" customWidth="1"/>
    <col min="6559" max="6559" width="15.33203125" bestFit="1" customWidth="1"/>
    <col min="6560" max="6560" width="12.83203125" bestFit="1" customWidth="1"/>
    <col min="6561" max="6561" width="15.33203125" bestFit="1" customWidth="1"/>
    <col min="6562" max="6562" width="12.83203125" bestFit="1" customWidth="1"/>
    <col min="6563" max="6563" width="15.33203125" bestFit="1" customWidth="1"/>
    <col min="6564" max="6564" width="12.83203125" bestFit="1" customWidth="1"/>
    <col min="6565" max="6565" width="15.33203125" bestFit="1" customWidth="1"/>
    <col min="6566" max="6566" width="12.83203125" bestFit="1" customWidth="1"/>
    <col min="6567" max="6567" width="15.33203125" bestFit="1" customWidth="1"/>
    <col min="6568" max="6568" width="12.83203125" bestFit="1" customWidth="1"/>
    <col min="6569" max="6569" width="15.33203125" bestFit="1" customWidth="1"/>
    <col min="6570" max="6570" width="12.83203125" bestFit="1" customWidth="1"/>
    <col min="6571" max="6571" width="15.33203125" bestFit="1" customWidth="1"/>
    <col min="6572" max="6572" width="12.83203125" bestFit="1" customWidth="1"/>
    <col min="6573" max="6573" width="15.33203125" bestFit="1" customWidth="1"/>
    <col min="6574" max="6574" width="12.83203125" bestFit="1" customWidth="1"/>
    <col min="6575" max="6575" width="15.33203125" bestFit="1" customWidth="1"/>
    <col min="6576" max="6576" width="12.83203125" bestFit="1" customWidth="1"/>
    <col min="6577" max="6577" width="15.33203125" bestFit="1" customWidth="1"/>
    <col min="6578" max="6578" width="12.83203125" bestFit="1" customWidth="1"/>
    <col min="6579" max="6579" width="15.33203125" bestFit="1" customWidth="1"/>
    <col min="6580" max="6580" width="12.83203125" bestFit="1" customWidth="1"/>
    <col min="6581" max="6581" width="15.33203125" bestFit="1" customWidth="1"/>
    <col min="6582" max="6582" width="12.83203125" bestFit="1" customWidth="1"/>
    <col min="6583" max="6583" width="15.33203125" bestFit="1" customWidth="1"/>
    <col min="6584" max="6584" width="12.83203125" bestFit="1" customWidth="1"/>
    <col min="6585" max="6585" width="15.33203125" bestFit="1" customWidth="1"/>
    <col min="6586" max="6586" width="12.83203125" bestFit="1" customWidth="1"/>
    <col min="6587" max="6587" width="15.33203125" bestFit="1" customWidth="1"/>
    <col min="6588" max="6588" width="12.83203125" bestFit="1" customWidth="1"/>
    <col min="6589" max="6589" width="15.33203125" bestFit="1" customWidth="1"/>
    <col min="6590" max="6590" width="12.83203125" bestFit="1" customWidth="1"/>
    <col min="6591" max="6591" width="15.33203125" bestFit="1" customWidth="1"/>
    <col min="6592" max="6592" width="12.83203125" bestFit="1" customWidth="1"/>
    <col min="6593" max="6593" width="15.33203125" bestFit="1" customWidth="1"/>
    <col min="6594" max="6594" width="12.83203125" bestFit="1" customWidth="1"/>
    <col min="6595" max="6595" width="15.33203125" bestFit="1" customWidth="1"/>
    <col min="6596" max="6596" width="12.83203125" bestFit="1" customWidth="1"/>
    <col min="6597" max="6597" width="15.33203125" bestFit="1" customWidth="1"/>
    <col min="6598" max="6598" width="12.83203125" bestFit="1" customWidth="1"/>
    <col min="6599" max="6599" width="15.33203125" bestFit="1" customWidth="1"/>
    <col min="6600" max="6600" width="12.83203125" bestFit="1" customWidth="1"/>
    <col min="6601" max="6601" width="15.33203125" bestFit="1" customWidth="1"/>
    <col min="6602" max="6602" width="12.83203125" bestFit="1" customWidth="1"/>
    <col min="6603" max="6603" width="15.33203125" bestFit="1" customWidth="1"/>
    <col min="6604" max="6604" width="12.83203125" bestFit="1" customWidth="1"/>
    <col min="6605" max="6605" width="15.33203125" bestFit="1" customWidth="1"/>
    <col min="6606" max="6606" width="12.83203125" bestFit="1" customWidth="1"/>
    <col min="6607" max="6607" width="15.33203125" bestFit="1" customWidth="1"/>
    <col min="6608" max="6608" width="12.83203125" bestFit="1" customWidth="1"/>
    <col min="6609" max="6609" width="15.33203125" bestFit="1" customWidth="1"/>
    <col min="6610" max="6610" width="12.83203125" bestFit="1" customWidth="1"/>
    <col min="6611" max="6611" width="15.33203125" bestFit="1" customWidth="1"/>
    <col min="6612" max="6612" width="12.83203125" bestFit="1" customWidth="1"/>
    <col min="6613" max="6613" width="15.33203125" bestFit="1" customWidth="1"/>
    <col min="6614" max="6614" width="12.83203125" bestFit="1" customWidth="1"/>
    <col min="6615" max="6615" width="15.33203125" bestFit="1" customWidth="1"/>
    <col min="6616" max="6616" width="12.83203125" bestFit="1" customWidth="1"/>
    <col min="6617" max="6617" width="15.33203125" bestFit="1" customWidth="1"/>
    <col min="6618" max="6618" width="12.83203125" bestFit="1" customWidth="1"/>
    <col min="6619" max="6619" width="15.33203125" bestFit="1" customWidth="1"/>
    <col min="6620" max="6620" width="12.83203125" bestFit="1" customWidth="1"/>
    <col min="6621" max="6621" width="15.33203125" bestFit="1" customWidth="1"/>
    <col min="6622" max="6622" width="12.83203125" bestFit="1" customWidth="1"/>
    <col min="6623" max="6623" width="15.33203125" bestFit="1" customWidth="1"/>
    <col min="6624" max="6624" width="12.83203125" bestFit="1" customWidth="1"/>
    <col min="6625" max="6625" width="15.33203125" bestFit="1" customWidth="1"/>
    <col min="6626" max="6626" width="12.83203125" bestFit="1" customWidth="1"/>
    <col min="6627" max="6627" width="15.33203125" bestFit="1" customWidth="1"/>
    <col min="6628" max="6628" width="12.83203125" bestFit="1" customWidth="1"/>
    <col min="6629" max="6629" width="15.33203125" bestFit="1" customWidth="1"/>
    <col min="6630" max="6630" width="12.83203125" bestFit="1" customWidth="1"/>
    <col min="6631" max="6631" width="15.33203125" bestFit="1" customWidth="1"/>
    <col min="6632" max="6632" width="12.83203125" bestFit="1" customWidth="1"/>
    <col min="6633" max="6633" width="15.33203125" bestFit="1" customWidth="1"/>
    <col min="6634" max="6634" width="12.83203125" bestFit="1" customWidth="1"/>
    <col min="6635" max="6635" width="15.33203125" bestFit="1" customWidth="1"/>
    <col min="6636" max="6636" width="12.83203125" bestFit="1" customWidth="1"/>
    <col min="6637" max="6637" width="15.33203125" bestFit="1" customWidth="1"/>
    <col min="6638" max="6638" width="12.83203125" bestFit="1" customWidth="1"/>
    <col min="6639" max="6639" width="15.33203125" bestFit="1" customWidth="1"/>
    <col min="6640" max="6640" width="12.83203125" bestFit="1" customWidth="1"/>
    <col min="6641" max="6641" width="15.33203125" bestFit="1" customWidth="1"/>
    <col min="6642" max="6642" width="12.83203125" bestFit="1" customWidth="1"/>
    <col min="6643" max="6643" width="15.33203125" bestFit="1" customWidth="1"/>
    <col min="6644" max="6644" width="12.83203125" bestFit="1" customWidth="1"/>
    <col min="6645" max="6645" width="15.33203125" bestFit="1" customWidth="1"/>
    <col min="6646" max="6646" width="12.83203125" bestFit="1" customWidth="1"/>
    <col min="6647" max="6647" width="15.33203125" bestFit="1" customWidth="1"/>
    <col min="6648" max="6648" width="12.83203125" bestFit="1" customWidth="1"/>
    <col min="6649" max="6649" width="15.33203125" bestFit="1" customWidth="1"/>
    <col min="6650" max="6650" width="12.83203125" bestFit="1" customWidth="1"/>
    <col min="6651" max="6651" width="15.33203125" bestFit="1" customWidth="1"/>
    <col min="6652" max="6652" width="12.83203125" bestFit="1" customWidth="1"/>
    <col min="6653" max="6653" width="15.33203125" bestFit="1" customWidth="1"/>
    <col min="6654" max="6654" width="12.83203125" bestFit="1" customWidth="1"/>
    <col min="6655" max="6655" width="15.33203125" bestFit="1" customWidth="1"/>
    <col min="6656" max="6656" width="12.83203125" bestFit="1" customWidth="1"/>
    <col min="6657" max="6657" width="15.33203125" bestFit="1" customWidth="1"/>
    <col min="6658" max="6658" width="12.83203125" bestFit="1" customWidth="1"/>
    <col min="6659" max="6659" width="15.33203125" bestFit="1" customWidth="1"/>
    <col min="6660" max="6660" width="12.83203125" bestFit="1" customWidth="1"/>
    <col min="6661" max="6661" width="15.33203125" bestFit="1" customWidth="1"/>
    <col min="6662" max="6662" width="12.83203125" bestFit="1" customWidth="1"/>
    <col min="6663" max="6663" width="15.33203125" bestFit="1" customWidth="1"/>
    <col min="6664" max="6664" width="12.83203125" bestFit="1" customWidth="1"/>
    <col min="6665" max="6665" width="15.33203125" bestFit="1" customWidth="1"/>
    <col min="6666" max="6666" width="12.83203125" bestFit="1" customWidth="1"/>
    <col min="6667" max="6667" width="15.33203125" bestFit="1" customWidth="1"/>
    <col min="6668" max="6668" width="12.83203125" bestFit="1" customWidth="1"/>
    <col min="6669" max="6669" width="15.33203125" bestFit="1" customWidth="1"/>
    <col min="6670" max="6670" width="12.83203125" bestFit="1" customWidth="1"/>
    <col min="6671" max="6671" width="15.33203125" bestFit="1" customWidth="1"/>
    <col min="6672" max="6672" width="12.83203125" bestFit="1" customWidth="1"/>
    <col min="6673" max="6673" width="15.33203125" bestFit="1" customWidth="1"/>
    <col min="6674" max="6674" width="12.83203125" bestFit="1" customWidth="1"/>
    <col min="6675" max="6675" width="15.33203125" bestFit="1" customWidth="1"/>
    <col min="6676" max="6676" width="12.83203125" bestFit="1" customWidth="1"/>
    <col min="6677" max="6677" width="15.33203125" bestFit="1" customWidth="1"/>
    <col min="6678" max="6678" width="12.83203125" bestFit="1" customWidth="1"/>
    <col min="6679" max="6679" width="15.33203125" bestFit="1" customWidth="1"/>
    <col min="6680" max="6680" width="12.83203125" bestFit="1" customWidth="1"/>
    <col min="6681" max="6681" width="15.33203125" bestFit="1" customWidth="1"/>
    <col min="6682" max="6682" width="12.83203125" bestFit="1" customWidth="1"/>
    <col min="6683" max="6683" width="15.33203125" bestFit="1" customWidth="1"/>
    <col min="6684" max="6684" width="12.83203125" bestFit="1" customWidth="1"/>
    <col min="6685" max="6685" width="15.33203125" bestFit="1" customWidth="1"/>
    <col min="6686" max="6686" width="12.83203125" bestFit="1" customWidth="1"/>
    <col min="6687" max="6687" width="15.33203125" bestFit="1" customWidth="1"/>
    <col min="6688" max="6688" width="12.83203125" bestFit="1" customWidth="1"/>
    <col min="6689" max="6689" width="15.33203125" bestFit="1" customWidth="1"/>
    <col min="6690" max="6690" width="12.83203125" bestFit="1" customWidth="1"/>
    <col min="6691" max="6691" width="15.33203125" bestFit="1" customWidth="1"/>
    <col min="6692" max="6692" width="12.83203125" bestFit="1" customWidth="1"/>
    <col min="6693" max="6693" width="15.33203125" bestFit="1" customWidth="1"/>
    <col min="6694" max="6694" width="12.83203125" bestFit="1" customWidth="1"/>
    <col min="6695" max="6695" width="15.33203125" bestFit="1" customWidth="1"/>
    <col min="6696" max="6696" width="12.83203125" bestFit="1" customWidth="1"/>
    <col min="6697" max="6697" width="15.33203125" bestFit="1" customWidth="1"/>
    <col min="6698" max="6698" width="12.83203125" bestFit="1" customWidth="1"/>
    <col min="6699" max="6699" width="15.33203125" bestFit="1" customWidth="1"/>
    <col min="6700" max="6700" width="12.83203125" bestFit="1" customWidth="1"/>
    <col min="6701" max="6701" width="15.33203125" bestFit="1" customWidth="1"/>
    <col min="6702" max="6702" width="12.83203125" bestFit="1" customWidth="1"/>
    <col min="6703" max="6703" width="15.33203125" bestFit="1" customWidth="1"/>
    <col min="6704" max="6704" width="12.83203125" bestFit="1" customWidth="1"/>
    <col min="6705" max="6705" width="15.33203125" bestFit="1" customWidth="1"/>
    <col min="6706" max="6706" width="12.83203125" bestFit="1" customWidth="1"/>
    <col min="6707" max="6707" width="15.33203125" bestFit="1" customWidth="1"/>
    <col min="6708" max="6708" width="12.83203125" bestFit="1" customWidth="1"/>
    <col min="6709" max="6709" width="15.33203125" bestFit="1" customWidth="1"/>
    <col min="6710" max="6710" width="12.83203125" bestFit="1" customWidth="1"/>
    <col min="6711" max="6711" width="15.33203125" bestFit="1" customWidth="1"/>
    <col min="6712" max="6712" width="12.83203125" bestFit="1" customWidth="1"/>
    <col min="6713" max="6713" width="15.33203125" bestFit="1" customWidth="1"/>
    <col min="6714" max="6714" width="12.83203125" bestFit="1" customWidth="1"/>
    <col min="6715" max="6715" width="15.33203125" bestFit="1" customWidth="1"/>
    <col min="6716" max="6716" width="12.83203125" bestFit="1" customWidth="1"/>
    <col min="6717" max="6717" width="15.33203125" bestFit="1" customWidth="1"/>
    <col min="6718" max="6718" width="12.83203125" bestFit="1" customWidth="1"/>
    <col min="6719" max="6719" width="15.33203125" bestFit="1" customWidth="1"/>
    <col min="6720" max="6720" width="12.83203125" bestFit="1" customWidth="1"/>
    <col min="6721" max="6721" width="15.33203125" bestFit="1" customWidth="1"/>
    <col min="6722" max="6722" width="12.83203125" bestFit="1" customWidth="1"/>
    <col min="6723" max="6723" width="15.33203125" bestFit="1" customWidth="1"/>
    <col min="6724" max="6724" width="12.83203125" bestFit="1" customWidth="1"/>
    <col min="6725" max="6725" width="15.33203125" bestFit="1" customWidth="1"/>
    <col min="6726" max="6726" width="12.83203125" bestFit="1" customWidth="1"/>
    <col min="6727" max="6727" width="15.33203125" bestFit="1" customWidth="1"/>
    <col min="6728" max="6728" width="12.83203125" bestFit="1" customWidth="1"/>
    <col min="6729" max="6729" width="15.33203125" bestFit="1" customWidth="1"/>
    <col min="6730" max="6730" width="12.83203125" bestFit="1" customWidth="1"/>
    <col min="6731" max="6731" width="15.33203125" bestFit="1" customWidth="1"/>
    <col min="6732" max="6732" width="12.83203125" bestFit="1" customWidth="1"/>
    <col min="6733" max="6733" width="15.33203125" bestFit="1" customWidth="1"/>
    <col min="6734" max="6734" width="12.83203125" bestFit="1" customWidth="1"/>
    <col min="6735" max="6735" width="15.33203125" bestFit="1" customWidth="1"/>
    <col min="6736" max="6736" width="12.83203125" bestFit="1" customWidth="1"/>
    <col min="6737" max="6737" width="15.33203125" bestFit="1" customWidth="1"/>
    <col min="6738" max="6738" width="12.83203125" bestFit="1" customWidth="1"/>
    <col min="6739" max="6739" width="15.33203125" bestFit="1" customWidth="1"/>
    <col min="6740" max="6740" width="12.83203125" bestFit="1" customWidth="1"/>
    <col min="6741" max="6741" width="15.33203125" bestFit="1" customWidth="1"/>
    <col min="6742" max="6742" width="12.83203125" bestFit="1" customWidth="1"/>
    <col min="6743" max="6743" width="15.33203125" bestFit="1" customWidth="1"/>
    <col min="6744" max="6744" width="12.83203125" bestFit="1" customWidth="1"/>
    <col min="6745" max="6745" width="15.33203125" bestFit="1" customWidth="1"/>
    <col min="6746" max="6746" width="12.83203125" bestFit="1" customWidth="1"/>
    <col min="6747" max="6747" width="15.33203125" bestFit="1" customWidth="1"/>
    <col min="6748" max="6748" width="12.83203125" bestFit="1" customWidth="1"/>
    <col min="6749" max="6749" width="15.33203125" bestFit="1" customWidth="1"/>
    <col min="6750" max="6750" width="12.83203125" bestFit="1" customWidth="1"/>
    <col min="6751" max="6751" width="15.33203125" bestFit="1" customWidth="1"/>
    <col min="6752" max="6752" width="12.83203125" bestFit="1" customWidth="1"/>
    <col min="6753" max="6753" width="15.33203125" bestFit="1" customWidth="1"/>
    <col min="6754" max="6754" width="12.83203125" bestFit="1" customWidth="1"/>
    <col min="6755" max="6755" width="15.33203125" bestFit="1" customWidth="1"/>
    <col min="6756" max="6756" width="12.83203125" bestFit="1" customWidth="1"/>
    <col min="6757" max="6757" width="15.33203125" bestFit="1" customWidth="1"/>
    <col min="6758" max="6758" width="12.83203125" bestFit="1" customWidth="1"/>
    <col min="6759" max="6759" width="15.33203125" bestFit="1" customWidth="1"/>
    <col min="6760" max="6760" width="12.83203125" bestFit="1" customWidth="1"/>
    <col min="6761" max="6761" width="15.33203125" bestFit="1" customWidth="1"/>
    <col min="6762" max="6762" width="12.83203125" bestFit="1" customWidth="1"/>
    <col min="6763" max="6763" width="15.33203125" bestFit="1" customWidth="1"/>
    <col min="6764" max="6764" width="12.83203125" bestFit="1" customWidth="1"/>
    <col min="6765" max="6765" width="15.33203125" bestFit="1" customWidth="1"/>
    <col min="6766" max="6766" width="12.83203125" bestFit="1" customWidth="1"/>
    <col min="6767" max="6767" width="15.33203125" bestFit="1" customWidth="1"/>
    <col min="6768" max="6768" width="12.83203125" bestFit="1" customWidth="1"/>
    <col min="6769" max="6769" width="15.33203125" bestFit="1" customWidth="1"/>
    <col min="6770" max="6770" width="12.83203125" bestFit="1" customWidth="1"/>
    <col min="6771" max="6771" width="15.33203125" bestFit="1" customWidth="1"/>
    <col min="6772" max="6772" width="12.83203125" bestFit="1" customWidth="1"/>
    <col min="6773" max="6773" width="15.33203125" bestFit="1" customWidth="1"/>
    <col min="6774" max="6774" width="12.83203125" bestFit="1" customWidth="1"/>
    <col min="6775" max="6775" width="15.33203125" bestFit="1" customWidth="1"/>
    <col min="6776" max="6776" width="12.83203125" bestFit="1" customWidth="1"/>
    <col min="6777" max="6777" width="15.33203125" bestFit="1" customWidth="1"/>
    <col min="6778" max="6778" width="12.83203125" bestFit="1" customWidth="1"/>
    <col min="6779" max="6779" width="15.33203125" bestFit="1" customWidth="1"/>
    <col min="6780" max="6780" width="12.83203125" bestFit="1" customWidth="1"/>
    <col min="6781" max="6781" width="15.33203125" bestFit="1" customWidth="1"/>
    <col min="6782" max="6782" width="12.83203125" bestFit="1" customWidth="1"/>
    <col min="6783" max="6783" width="15.33203125" bestFit="1" customWidth="1"/>
    <col min="6784" max="6784" width="12.83203125" bestFit="1" customWidth="1"/>
    <col min="6785" max="6785" width="15.33203125" bestFit="1" customWidth="1"/>
    <col min="6786" max="6786" width="12.83203125" bestFit="1" customWidth="1"/>
    <col min="6787" max="6787" width="15.33203125" bestFit="1" customWidth="1"/>
    <col min="6788" max="6788" width="12.83203125" bestFit="1" customWidth="1"/>
    <col min="6789" max="6789" width="15.33203125" bestFit="1" customWidth="1"/>
    <col min="6790" max="6790" width="12.83203125" bestFit="1" customWidth="1"/>
    <col min="6791" max="6791" width="15.33203125" bestFit="1" customWidth="1"/>
    <col min="6792" max="6792" width="12.83203125" bestFit="1" customWidth="1"/>
    <col min="6793" max="6793" width="15.33203125" bestFit="1" customWidth="1"/>
    <col min="6794" max="6794" width="12.83203125" bestFit="1" customWidth="1"/>
    <col min="6795" max="6795" width="15.33203125" bestFit="1" customWidth="1"/>
    <col min="6796" max="6796" width="12.83203125" bestFit="1" customWidth="1"/>
    <col min="6797" max="6797" width="15.33203125" bestFit="1" customWidth="1"/>
    <col min="6798" max="6798" width="12.83203125" bestFit="1" customWidth="1"/>
    <col min="6799" max="6799" width="15.33203125" bestFit="1" customWidth="1"/>
    <col min="6800" max="6800" width="12.83203125" bestFit="1" customWidth="1"/>
    <col min="6801" max="6801" width="15.33203125" bestFit="1" customWidth="1"/>
    <col min="6802" max="6802" width="12.83203125" bestFit="1" customWidth="1"/>
    <col min="6803" max="6803" width="15.33203125" bestFit="1" customWidth="1"/>
    <col min="6804" max="6804" width="12.83203125" bestFit="1" customWidth="1"/>
    <col min="6805" max="6805" width="15.33203125" bestFit="1" customWidth="1"/>
    <col min="6806" max="6806" width="12.83203125" bestFit="1" customWidth="1"/>
    <col min="6807" max="6807" width="15.33203125" bestFit="1" customWidth="1"/>
    <col min="6808" max="6808" width="12.83203125" bestFit="1" customWidth="1"/>
    <col min="6809" max="6809" width="15.33203125" bestFit="1" customWidth="1"/>
    <col min="6810" max="6810" width="12.83203125" bestFit="1" customWidth="1"/>
    <col min="6811" max="6811" width="15.33203125" bestFit="1" customWidth="1"/>
    <col min="6812" max="6812" width="12.83203125" bestFit="1" customWidth="1"/>
    <col min="6813" max="6813" width="15.33203125" bestFit="1" customWidth="1"/>
    <col min="6814" max="6814" width="12.83203125" bestFit="1" customWidth="1"/>
    <col min="6815" max="6815" width="15.33203125" bestFit="1" customWidth="1"/>
    <col min="6816" max="6816" width="12.83203125" bestFit="1" customWidth="1"/>
    <col min="6817" max="6817" width="15.33203125" bestFit="1" customWidth="1"/>
    <col min="6818" max="6818" width="12.83203125" bestFit="1" customWidth="1"/>
    <col min="6819" max="6819" width="15.33203125" bestFit="1" customWidth="1"/>
    <col min="6820" max="6820" width="12.83203125" bestFit="1" customWidth="1"/>
    <col min="6821" max="6821" width="15.33203125" bestFit="1" customWidth="1"/>
    <col min="6822" max="6822" width="12.83203125" bestFit="1" customWidth="1"/>
    <col min="6823" max="6823" width="15.33203125" bestFit="1" customWidth="1"/>
    <col min="6824" max="6824" width="12.83203125" bestFit="1" customWidth="1"/>
    <col min="6825" max="6825" width="15.33203125" bestFit="1" customWidth="1"/>
    <col min="6826" max="6826" width="12.83203125" bestFit="1" customWidth="1"/>
    <col min="6827" max="6827" width="15.33203125" bestFit="1" customWidth="1"/>
    <col min="6828" max="6828" width="12.83203125" bestFit="1" customWidth="1"/>
    <col min="6829" max="6829" width="15.33203125" bestFit="1" customWidth="1"/>
    <col min="6830" max="6830" width="12.83203125" bestFit="1" customWidth="1"/>
    <col min="6831" max="6831" width="15.33203125" bestFit="1" customWidth="1"/>
    <col min="6832" max="6832" width="12.83203125" bestFit="1" customWidth="1"/>
    <col min="6833" max="6833" width="15.33203125" bestFit="1" customWidth="1"/>
    <col min="6834" max="6834" width="12.83203125" bestFit="1" customWidth="1"/>
    <col min="6835" max="6835" width="15.33203125" bestFit="1" customWidth="1"/>
    <col min="6836" max="6836" width="12.83203125" bestFit="1" customWidth="1"/>
    <col min="6837" max="6837" width="15.33203125" bestFit="1" customWidth="1"/>
    <col min="6838" max="6838" width="12.83203125" bestFit="1" customWidth="1"/>
    <col min="6839" max="6839" width="15.33203125" bestFit="1" customWidth="1"/>
    <col min="6840" max="6840" width="12.83203125" bestFit="1" customWidth="1"/>
    <col min="6841" max="6841" width="15.33203125" bestFit="1" customWidth="1"/>
    <col min="6842" max="6842" width="12.83203125" bestFit="1" customWidth="1"/>
    <col min="6843" max="6843" width="15.33203125" bestFit="1" customWidth="1"/>
    <col min="6844" max="6844" width="12.83203125" bestFit="1" customWidth="1"/>
    <col min="6845" max="6845" width="15.33203125" bestFit="1" customWidth="1"/>
    <col min="6846" max="6846" width="12.83203125" bestFit="1" customWidth="1"/>
    <col min="6847" max="6847" width="15.33203125" bestFit="1" customWidth="1"/>
    <col min="6848" max="6848" width="12.83203125" bestFit="1" customWidth="1"/>
    <col min="6849" max="6849" width="15.33203125" bestFit="1" customWidth="1"/>
    <col min="6850" max="6850" width="12.83203125" bestFit="1" customWidth="1"/>
    <col min="6851" max="6851" width="15.33203125" bestFit="1" customWidth="1"/>
    <col min="6852" max="6852" width="12.83203125" bestFit="1" customWidth="1"/>
    <col min="6853" max="6853" width="15.33203125" bestFit="1" customWidth="1"/>
    <col min="6854" max="6854" width="12.83203125" bestFit="1" customWidth="1"/>
    <col min="6855" max="6855" width="15.33203125" bestFit="1" customWidth="1"/>
    <col min="6856" max="6856" width="12.83203125" bestFit="1" customWidth="1"/>
    <col min="6857" max="6857" width="15.33203125" bestFit="1" customWidth="1"/>
    <col min="6858" max="6858" width="12.83203125" bestFit="1" customWidth="1"/>
    <col min="6859" max="6859" width="15.33203125" bestFit="1" customWidth="1"/>
    <col min="6860" max="6860" width="12.83203125" bestFit="1" customWidth="1"/>
    <col min="6861" max="6861" width="15.33203125" bestFit="1" customWidth="1"/>
    <col min="6862" max="6862" width="12.83203125" bestFit="1" customWidth="1"/>
    <col min="6863" max="6863" width="15.33203125" bestFit="1" customWidth="1"/>
    <col min="6864" max="6864" width="12.83203125" bestFit="1" customWidth="1"/>
    <col min="6865" max="6865" width="15.33203125" bestFit="1" customWidth="1"/>
    <col min="6866" max="6866" width="12.83203125" bestFit="1" customWidth="1"/>
    <col min="6867" max="6867" width="15.33203125" bestFit="1" customWidth="1"/>
    <col min="6868" max="6868" width="12.83203125" bestFit="1" customWidth="1"/>
    <col min="6869" max="6869" width="15.33203125" bestFit="1" customWidth="1"/>
    <col min="6870" max="6870" width="12.83203125" bestFit="1" customWidth="1"/>
    <col min="6871" max="6871" width="15.33203125" bestFit="1" customWidth="1"/>
    <col min="6872" max="6872" width="12.83203125" bestFit="1" customWidth="1"/>
    <col min="6873" max="6873" width="15.33203125" bestFit="1" customWidth="1"/>
    <col min="6874" max="6874" width="12.83203125" bestFit="1" customWidth="1"/>
    <col min="6875" max="6875" width="15.33203125" bestFit="1" customWidth="1"/>
    <col min="6876" max="6876" width="12.83203125" bestFit="1" customWidth="1"/>
    <col min="6877" max="6877" width="15.33203125" bestFit="1" customWidth="1"/>
    <col min="6878" max="6878" width="12.83203125" bestFit="1" customWidth="1"/>
    <col min="6879" max="6879" width="15.33203125" bestFit="1" customWidth="1"/>
    <col min="6880" max="6880" width="12.83203125" bestFit="1" customWidth="1"/>
    <col min="6881" max="6881" width="15.33203125" bestFit="1" customWidth="1"/>
    <col min="6882" max="6882" width="12.83203125" bestFit="1" customWidth="1"/>
    <col min="6883" max="6883" width="15.33203125" bestFit="1" customWidth="1"/>
    <col min="6884" max="6884" width="12.83203125" bestFit="1" customWidth="1"/>
    <col min="6885" max="6885" width="15.33203125" bestFit="1" customWidth="1"/>
    <col min="6886" max="6886" width="12.83203125" bestFit="1" customWidth="1"/>
    <col min="6887" max="6887" width="15.33203125" bestFit="1" customWidth="1"/>
    <col min="6888" max="6888" width="12.83203125" bestFit="1" customWidth="1"/>
    <col min="6889" max="6889" width="15.33203125" bestFit="1" customWidth="1"/>
    <col min="6890" max="6890" width="12.83203125" bestFit="1" customWidth="1"/>
    <col min="6891" max="6891" width="15.33203125" bestFit="1" customWidth="1"/>
    <col min="6892" max="6892" width="12.83203125" bestFit="1" customWidth="1"/>
    <col min="6893" max="6893" width="15.33203125" bestFit="1" customWidth="1"/>
    <col min="6894" max="6894" width="12.83203125" bestFit="1" customWidth="1"/>
    <col min="6895" max="6895" width="15.33203125" bestFit="1" customWidth="1"/>
    <col min="6896" max="6896" width="12.83203125" bestFit="1" customWidth="1"/>
    <col min="6897" max="6897" width="15.33203125" bestFit="1" customWidth="1"/>
    <col min="6898" max="6898" width="12.83203125" bestFit="1" customWidth="1"/>
    <col min="6899" max="6899" width="15.33203125" bestFit="1" customWidth="1"/>
    <col min="6900" max="6900" width="12.83203125" bestFit="1" customWidth="1"/>
    <col min="6901" max="6901" width="15.33203125" bestFit="1" customWidth="1"/>
    <col min="6902" max="6902" width="12.83203125" bestFit="1" customWidth="1"/>
    <col min="6903" max="6903" width="15.33203125" bestFit="1" customWidth="1"/>
    <col min="6904" max="6904" width="12.83203125" bestFit="1" customWidth="1"/>
    <col min="6905" max="6905" width="15.33203125" bestFit="1" customWidth="1"/>
    <col min="6906" max="6906" width="12.83203125" bestFit="1" customWidth="1"/>
    <col min="6907" max="6907" width="15.33203125" bestFit="1" customWidth="1"/>
    <col min="6908" max="6908" width="12.83203125" bestFit="1" customWidth="1"/>
    <col min="6909" max="6909" width="15.33203125" bestFit="1" customWidth="1"/>
    <col min="6910" max="6910" width="12.83203125" bestFit="1" customWidth="1"/>
    <col min="6911" max="6911" width="15.33203125" bestFit="1" customWidth="1"/>
    <col min="6912" max="6912" width="12.83203125" bestFit="1" customWidth="1"/>
    <col min="6913" max="6913" width="15.33203125" bestFit="1" customWidth="1"/>
    <col min="6914" max="6914" width="12.83203125" bestFit="1" customWidth="1"/>
    <col min="6915" max="6915" width="15.33203125" bestFit="1" customWidth="1"/>
    <col min="6916" max="6916" width="12.83203125" bestFit="1" customWidth="1"/>
    <col min="6917" max="6917" width="15.33203125" bestFit="1" customWidth="1"/>
    <col min="6918" max="6918" width="12.83203125" bestFit="1" customWidth="1"/>
    <col min="6919" max="6919" width="15.33203125" bestFit="1" customWidth="1"/>
    <col min="6920" max="6920" width="12.83203125" bestFit="1" customWidth="1"/>
    <col min="6921" max="6921" width="15.33203125" bestFit="1" customWidth="1"/>
    <col min="6922" max="6922" width="12.83203125" bestFit="1" customWidth="1"/>
    <col min="6923" max="6923" width="15.33203125" bestFit="1" customWidth="1"/>
    <col min="6924" max="6924" width="12.83203125" bestFit="1" customWidth="1"/>
    <col min="6925" max="6925" width="15.33203125" bestFit="1" customWidth="1"/>
    <col min="6926" max="6926" width="12.83203125" bestFit="1" customWidth="1"/>
    <col min="6927" max="6927" width="15.33203125" bestFit="1" customWidth="1"/>
    <col min="6928" max="6928" width="12.83203125" bestFit="1" customWidth="1"/>
    <col min="6929" max="6929" width="15.33203125" bestFit="1" customWidth="1"/>
    <col min="6930" max="6930" width="12.83203125" bestFit="1" customWidth="1"/>
    <col min="6931" max="6931" width="15.33203125" bestFit="1" customWidth="1"/>
    <col min="6932" max="6932" width="12.83203125" bestFit="1" customWidth="1"/>
    <col min="6933" max="6933" width="15.33203125" bestFit="1" customWidth="1"/>
    <col min="6934" max="6934" width="12.83203125" bestFit="1" customWidth="1"/>
    <col min="6935" max="6935" width="15.33203125" bestFit="1" customWidth="1"/>
    <col min="6936" max="6936" width="12.83203125" bestFit="1" customWidth="1"/>
    <col min="6937" max="6937" width="15.33203125" bestFit="1" customWidth="1"/>
    <col min="6938" max="6938" width="12.83203125" bestFit="1" customWidth="1"/>
    <col min="6939" max="6939" width="15.33203125" bestFit="1" customWidth="1"/>
    <col min="6940" max="6940" width="12.83203125" bestFit="1" customWidth="1"/>
    <col min="6941" max="6941" width="15.33203125" bestFit="1" customWidth="1"/>
    <col min="6942" max="6942" width="12.83203125" bestFit="1" customWidth="1"/>
    <col min="6943" max="6943" width="15.33203125" bestFit="1" customWidth="1"/>
    <col min="6944" max="6944" width="12.83203125" bestFit="1" customWidth="1"/>
    <col min="6945" max="6945" width="15.33203125" bestFit="1" customWidth="1"/>
    <col min="6946" max="6946" width="12.83203125" bestFit="1" customWidth="1"/>
    <col min="6947" max="6947" width="15.33203125" bestFit="1" customWidth="1"/>
    <col min="6948" max="6948" width="12.83203125" bestFit="1" customWidth="1"/>
    <col min="6949" max="6949" width="15.33203125" bestFit="1" customWidth="1"/>
    <col min="6950" max="6950" width="12.83203125" bestFit="1" customWidth="1"/>
    <col min="6951" max="6951" width="15.33203125" bestFit="1" customWidth="1"/>
    <col min="6952" max="6952" width="12.83203125" bestFit="1" customWidth="1"/>
    <col min="6953" max="6953" width="15.33203125" bestFit="1" customWidth="1"/>
    <col min="6954" max="6954" width="12.83203125" bestFit="1" customWidth="1"/>
    <col min="6955" max="6955" width="15.33203125" bestFit="1" customWidth="1"/>
    <col min="6956" max="6956" width="12.83203125" bestFit="1" customWidth="1"/>
    <col min="6957" max="6957" width="15.33203125" bestFit="1" customWidth="1"/>
    <col min="6958" max="6958" width="12.83203125" bestFit="1" customWidth="1"/>
    <col min="6959" max="6959" width="15.33203125" bestFit="1" customWidth="1"/>
    <col min="6960" max="6960" width="12.83203125" bestFit="1" customWidth="1"/>
    <col min="6961" max="6961" width="15.33203125" bestFit="1" customWidth="1"/>
    <col min="6962" max="6962" width="12.83203125" bestFit="1" customWidth="1"/>
    <col min="6963" max="6963" width="15.33203125" bestFit="1" customWidth="1"/>
    <col min="6964" max="6964" width="12.83203125" bestFit="1" customWidth="1"/>
    <col min="6965" max="6965" width="15.33203125" bestFit="1" customWidth="1"/>
    <col min="6966" max="6966" width="12.83203125" bestFit="1" customWidth="1"/>
    <col min="6967" max="6967" width="15.33203125" bestFit="1" customWidth="1"/>
    <col min="6968" max="6968" width="12.83203125" bestFit="1" customWidth="1"/>
    <col min="6969" max="6969" width="15.33203125" bestFit="1" customWidth="1"/>
    <col min="6970" max="6970" width="12.83203125" bestFit="1" customWidth="1"/>
    <col min="6971" max="6971" width="15.33203125" bestFit="1" customWidth="1"/>
    <col min="6972" max="6972" width="12.83203125" bestFit="1" customWidth="1"/>
    <col min="6973" max="6973" width="15.33203125" bestFit="1" customWidth="1"/>
    <col min="6974" max="6974" width="12.83203125" bestFit="1" customWidth="1"/>
    <col min="6975" max="6975" width="15.33203125" bestFit="1" customWidth="1"/>
    <col min="6976" max="6976" width="12.83203125" bestFit="1" customWidth="1"/>
    <col min="6977" max="6977" width="15.33203125" bestFit="1" customWidth="1"/>
    <col min="6978" max="6978" width="12.83203125" bestFit="1" customWidth="1"/>
    <col min="6979" max="6979" width="15.33203125" bestFit="1" customWidth="1"/>
    <col min="6980" max="6980" width="12.83203125" bestFit="1" customWidth="1"/>
    <col min="6981" max="6981" width="15.33203125" bestFit="1" customWidth="1"/>
    <col min="6982" max="6982" width="12.83203125" bestFit="1" customWidth="1"/>
    <col min="6983" max="6983" width="15.33203125" bestFit="1" customWidth="1"/>
    <col min="6984" max="6984" width="12.83203125" bestFit="1" customWidth="1"/>
    <col min="6985" max="6985" width="15.33203125" bestFit="1" customWidth="1"/>
    <col min="6986" max="6986" width="12.83203125" bestFit="1" customWidth="1"/>
    <col min="6987" max="6987" width="15.33203125" bestFit="1" customWidth="1"/>
    <col min="6988" max="6988" width="12.83203125" bestFit="1" customWidth="1"/>
    <col min="6989" max="6989" width="15.33203125" bestFit="1" customWidth="1"/>
    <col min="6990" max="6990" width="12.83203125" bestFit="1" customWidth="1"/>
    <col min="6991" max="6991" width="15.33203125" bestFit="1" customWidth="1"/>
    <col min="6992" max="6992" width="12.83203125" bestFit="1" customWidth="1"/>
    <col min="6993" max="6993" width="15.33203125" bestFit="1" customWidth="1"/>
    <col min="6994" max="6994" width="12.83203125" bestFit="1" customWidth="1"/>
    <col min="6995" max="6995" width="15.33203125" bestFit="1" customWidth="1"/>
    <col min="6996" max="6996" width="12.83203125" bestFit="1" customWidth="1"/>
    <col min="6997" max="6997" width="15.33203125" bestFit="1" customWidth="1"/>
    <col min="6998" max="6998" width="12.83203125" bestFit="1" customWidth="1"/>
    <col min="6999" max="6999" width="15.33203125" bestFit="1" customWidth="1"/>
    <col min="7000" max="7000" width="12.83203125" bestFit="1" customWidth="1"/>
    <col min="7001" max="7001" width="15.33203125" bestFit="1" customWidth="1"/>
    <col min="7002" max="7002" width="12.83203125" bestFit="1" customWidth="1"/>
    <col min="7003" max="7003" width="15.33203125" bestFit="1" customWidth="1"/>
    <col min="7004" max="7004" width="12.83203125" bestFit="1" customWidth="1"/>
    <col min="7005" max="7005" width="15.33203125" bestFit="1" customWidth="1"/>
    <col min="7006" max="7006" width="12.83203125" bestFit="1" customWidth="1"/>
    <col min="7007" max="7007" width="15.33203125" bestFit="1" customWidth="1"/>
    <col min="7008" max="7008" width="12.83203125" bestFit="1" customWidth="1"/>
    <col min="7009" max="7009" width="15.33203125" bestFit="1" customWidth="1"/>
    <col min="7010" max="7010" width="12.83203125" bestFit="1" customWidth="1"/>
    <col min="7011" max="7011" width="15.33203125" bestFit="1" customWidth="1"/>
    <col min="7012" max="7012" width="12.83203125" bestFit="1" customWidth="1"/>
    <col min="7013" max="7013" width="15.33203125" bestFit="1" customWidth="1"/>
    <col min="7014" max="7014" width="12.83203125" bestFit="1" customWidth="1"/>
    <col min="7015" max="7015" width="15.33203125" bestFit="1" customWidth="1"/>
    <col min="7016" max="7016" width="12.83203125" bestFit="1" customWidth="1"/>
    <col min="7017" max="7017" width="15.33203125" bestFit="1" customWidth="1"/>
    <col min="7018" max="7018" width="12.83203125" bestFit="1" customWidth="1"/>
    <col min="7019" max="7019" width="15.33203125" bestFit="1" customWidth="1"/>
    <col min="7020" max="7020" width="12.83203125" bestFit="1" customWidth="1"/>
    <col min="7021" max="7021" width="15.33203125" bestFit="1" customWidth="1"/>
    <col min="7022" max="7022" width="12.83203125" bestFit="1" customWidth="1"/>
    <col min="7023" max="7023" width="15.33203125" bestFit="1" customWidth="1"/>
    <col min="7024" max="7024" width="12.83203125" bestFit="1" customWidth="1"/>
    <col min="7025" max="7025" width="15.33203125" bestFit="1" customWidth="1"/>
    <col min="7026" max="7026" width="12.83203125" bestFit="1" customWidth="1"/>
    <col min="7027" max="7027" width="15.33203125" bestFit="1" customWidth="1"/>
    <col min="7028" max="7028" width="12.83203125" bestFit="1" customWidth="1"/>
    <col min="7029" max="7029" width="15.33203125" bestFit="1" customWidth="1"/>
    <col min="7030" max="7030" width="12.83203125" bestFit="1" customWidth="1"/>
    <col min="7031" max="7031" width="15.33203125" bestFit="1" customWidth="1"/>
    <col min="7032" max="7032" width="12.83203125" bestFit="1" customWidth="1"/>
    <col min="7033" max="7033" width="15.33203125" bestFit="1" customWidth="1"/>
    <col min="7034" max="7034" width="12.83203125" bestFit="1" customWidth="1"/>
    <col min="7035" max="7035" width="15.33203125" bestFit="1" customWidth="1"/>
    <col min="7036" max="7036" width="12.83203125" bestFit="1" customWidth="1"/>
    <col min="7037" max="7037" width="15.33203125" bestFit="1" customWidth="1"/>
    <col min="7038" max="7038" width="12.83203125" bestFit="1" customWidth="1"/>
    <col min="7039" max="7039" width="15.33203125" bestFit="1" customWidth="1"/>
    <col min="7040" max="7040" width="12.83203125" bestFit="1" customWidth="1"/>
    <col min="7041" max="7041" width="15.33203125" bestFit="1" customWidth="1"/>
    <col min="7042" max="7042" width="12.83203125" bestFit="1" customWidth="1"/>
    <col min="7043" max="7043" width="15.33203125" bestFit="1" customWidth="1"/>
    <col min="7044" max="7044" width="12.83203125" bestFit="1" customWidth="1"/>
    <col min="7045" max="7045" width="15.33203125" bestFit="1" customWidth="1"/>
    <col min="7046" max="7046" width="12.83203125" bestFit="1" customWidth="1"/>
    <col min="7047" max="7047" width="15.33203125" bestFit="1" customWidth="1"/>
    <col min="7048" max="7048" width="12.83203125" bestFit="1" customWidth="1"/>
    <col min="7049" max="7049" width="15.33203125" bestFit="1" customWidth="1"/>
    <col min="7050" max="7050" width="12.83203125" bestFit="1" customWidth="1"/>
    <col min="7051" max="7051" width="15.33203125" bestFit="1" customWidth="1"/>
    <col min="7052" max="7052" width="12.83203125" bestFit="1" customWidth="1"/>
    <col min="7053" max="7053" width="15.33203125" bestFit="1" customWidth="1"/>
    <col min="7054" max="7054" width="12.83203125" bestFit="1" customWidth="1"/>
    <col min="7055" max="7055" width="15.33203125" bestFit="1" customWidth="1"/>
    <col min="7056" max="7056" width="12.83203125" bestFit="1" customWidth="1"/>
    <col min="7057" max="7057" width="15.33203125" bestFit="1" customWidth="1"/>
    <col min="7058" max="7058" width="12.83203125" bestFit="1" customWidth="1"/>
    <col min="7059" max="7059" width="15.33203125" bestFit="1" customWidth="1"/>
    <col min="7060" max="7060" width="12.83203125" bestFit="1" customWidth="1"/>
    <col min="7061" max="7061" width="15.33203125" bestFit="1" customWidth="1"/>
    <col min="7062" max="7062" width="12.83203125" bestFit="1" customWidth="1"/>
    <col min="7063" max="7063" width="15.33203125" bestFit="1" customWidth="1"/>
    <col min="7064" max="7064" width="12.83203125" bestFit="1" customWidth="1"/>
    <col min="7065" max="7065" width="15.33203125" bestFit="1" customWidth="1"/>
    <col min="7066" max="7066" width="12.83203125" bestFit="1" customWidth="1"/>
    <col min="7067" max="7067" width="15.33203125" bestFit="1" customWidth="1"/>
    <col min="7068" max="7068" width="12.83203125" bestFit="1" customWidth="1"/>
    <col min="7069" max="7069" width="15.33203125" bestFit="1" customWidth="1"/>
    <col min="7070" max="7070" width="12.83203125" bestFit="1" customWidth="1"/>
    <col min="7071" max="7071" width="15.33203125" bestFit="1" customWidth="1"/>
    <col min="7072" max="7072" width="12.83203125" bestFit="1" customWidth="1"/>
    <col min="7073" max="7073" width="15.33203125" bestFit="1" customWidth="1"/>
    <col min="7074" max="7074" width="12.83203125" bestFit="1" customWidth="1"/>
    <col min="7075" max="7075" width="15.33203125" bestFit="1" customWidth="1"/>
    <col min="7076" max="7076" width="12.83203125" bestFit="1" customWidth="1"/>
    <col min="7077" max="7077" width="15.33203125" bestFit="1" customWidth="1"/>
    <col min="7078" max="7078" width="12.83203125" bestFit="1" customWidth="1"/>
    <col min="7079" max="7079" width="15.33203125" bestFit="1" customWidth="1"/>
    <col min="7080" max="7080" width="12.83203125" bestFit="1" customWidth="1"/>
    <col min="7081" max="7081" width="15.33203125" bestFit="1" customWidth="1"/>
    <col min="7082" max="7082" width="12.83203125" bestFit="1" customWidth="1"/>
    <col min="7083" max="7083" width="15.33203125" bestFit="1" customWidth="1"/>
    <col min="7084" max="7084" width="12.83203125" bestFit="1" customWidth="1"/>
    <col min="7085" max="7085" width="15.33203125" bestFit="1" customWidth="1"/>
    <col min="7086" max="7086" width="12.83203125" bestFit="1" customWidth="1"/>
    <col min="7087" max="7087" width="15.33203125" bestFit="1" customWidth="1"/>
    <col min="7088" max="7088" width="12.83203125" bestFit="1" customWidth="1"/>
    <col min="7089" max="7089" width="15.33203125" bestFit="1" customWidth="1"/>
    <col min="7090" max="7090" width="12.83203125" bestFit="1" customWidth="1"/>
    <col min="7091" max="7091" width="15.33203125" bestFit="1" customWidth="1"/>
    <col min="7092" max="7092" width="12.83203125" bestFit="1" customWidth="1"/>
    <col min="7093" max="7093" width="15.33203125" bestFit="1" customWidth="1"/>
    <col min="7094" max="7094" width="12.83203125" bestFit="1" customWidth="1"/>
    <col min="7095" max="7095" width="15.33203125" bestFit="1" customWidth="1"/>
    <col min="7096" max="7096" width="12.83203125" bestFit="1" customWidth="1"/>
    <col min="7097" max="7097" width="15.33203125" bestFit="1" customWidth="1"/>
    <col min="7098" max="7098" width="12.83203125" bestFit="1" customWidth="1"/>
    <col min="7099" max="7099" width="15.33203125" bestFit="1" customWidth="1"/>
    <col min="7100" max="7100" width="12.83203125" bestFit="1" customWidth="1"/>
    <col min="7101" max="7101" width="15.33203125" bestFit="1" customWidth="1"/>
    <col min="7102" max="7102" width="12.83203125" bestFit="1" customWidth="1"/>
    <col min="7103" max="7103" width="15.33203125" bestFit="1" customWidth="1"/>
    <col min="7104" max="7104" width="12.83203125" bestFit="1" customWidth="1"/>
    <col min="7105" max="7105" width="15.33203125" bestFit="1" customWidth="1"/>
    <col min="7106" max="7106" width="12.83203125" bestFit="1" customWidth="1"/>
    <col min="7107" max="7107" width="15.33203125" bestFit="1" customWidth="1"/>
    <col min="7108" max="7108" width="12.83203125" bestFit="1" customWidth="1"/>
    <col min="7109" max="7109" width="15.33203125" bestFit="1" customWidth="1"/>
    <col min="7110" max="7110" width="12.83203125" bestFit="1" customWidth="1"/>
    <col min="7111" max="7111" width="15.33203125" bestFit="1" customWidth="1"/>
    <col min="7112" max="7112" width="12.83203125" bestFit="1" customWidth="1"/>
    <col min="7113" max="7113" width="15.33203125" bestFit="1" customWidth="1"/>
    <col min="7114" max="7114" width="12.83203125" bestFit="1" customWidth="1"/>
    <col min="7115" max="7115" width="15.33203125" bestFit="1" customWidth="1"/>
    <col min="7116" max="7116" width="12.83203125" bestFit="1" customWidth="1"/>
    <col min="7117" max="7117" width="15.33203125" bestFit="1" customWidth="1"/>
    <col min="7118" max="7118" width="12.83203125" bestFit="1" customWidth="1"/>
    <col min="7119" max="7119" width="15.33203125" bestFit="1" customWidth="1"/>
    <col min="7120" max="7120" width="12.83203125" bestFit="1" customWidth="1"/>
    <col min="7121" max="7121" width="15.33203125" bestFit="1" customWidth="1"/>
    <col min="7122" max="7122" width="12.83203125" bestFit="1" customWidth="1"/>
    <col min="7123" max="7123" width="15.33203125" bestFit="1" customWidth="1"/>
    <col min="7124" max="7124" width="12.83203125" bestFit="1" customWidth="1"/>
    <col min="7125" max="7125" width="15.33203125" bestFit="1" customWidth="1"/>
    <col min="7126" max="7126" width="12.83203125" bestFit="1" customWidth="1"/>
    <col min="7127" max="7127" width="15.33203125" bestFit="1" customWidth="1"/>
    <col min="7128" max="7128" width="12.83203125" bestFit="1" customWidth="1"/>
    <col min="7129" max="7129" width="15.33203125" bestFit="1" customWidth="1"/>
    <col min="7130" max="7130" width="12.83203125" bestFit="1" customWidth="1"/>
    <col min="7131" max="7131" width="15.33203125" bestFit="1" customWidth="1"/>
    <col min="7132" max="7132" width="12.83203125" bestFit="1" customWidth="1"/>
    <col min="7133" max="7133" width="15.33203125" bestFit="1" customWidth="1"/>
    <col min="7134" max="7134" width="12.83203125" bestFit="1" customWidth="1"/>
    <col min="7135" max="7135" width="15.33203125" bestFit="1" customWidth="1"/>
    <col min="7136" max="7136" width="12.83203125" bestFit="1" customWidth="1"/>
    <col min="7137" max="7137" width="15.33203125" bestFit="1" customWidth="1"/>
    <col min="7138" max="7138" width="12.83203125" bestFit="1" customWidth="1"/>
    <col min="7139" max="7139" width="15.33203125" bestFit="1" customWidth="1"/>
    <col min="7140" max="7140" width="12.83203125" bestFit="1" customWidth="1"/>
    <col min="7141" max="7141" width="15.33203125" bestFit="1" customWidth="1"/>
    <col min="7142" max="7142" width="12.83203125" bestFit="1" customWidth="1"/>
    <col min="7143" max="7143" width="15.33203125" bestFit="1" customWidth="1"/>
    <col min="7144" max="7144" width="12.83203125" bestFit="1" customWidth="1"/>
    <col min="7145" max="7145" width="15.33203125" bestFit="1" customWidth="1"/>
    <col min="7146" max="7146" width="12.83203125" bestFit="1" customWidth="1"/>
    <col min="7147" max="7147" width="15.33203125" bestFit="1" customWidth="1"/>
    <col min="7148" max="7148" width="12.83203125" bestFit="1" customWidth="1"/>
    <col min="7149" max="7149" width="15.33203125" bestFit="1" customWidth="1"/>
    <col min="7150" max="7150" width="12.83203125" bestFit="1" customWidth="1"/>
    <col min="7151" max="7151" width="15.33203125" bestFit="1" customWidth="1"/>
    <col min="7152" max="7152" width="12.83203125" bestFit="1" customWidth="1"/>
    <col min="7153" max="7153" width="15.33203125" bestFit="1" customWidth="1"/>
    <col min="7154" max="7154" width="12.83203125" bestFit="1" customWidth="1"/>
    <col min="7155" max="7155" width="15.33203125" bestFit="1" customWidth="1"/>
    <col min="7156" max="7156" width="12.83203125" bestFit="1" customWidth="1"/>
    <col min="7157" max="7157" width="15.33203125" bestFit="1" customWidth="1"/>
    <col min="7158" max="7158" width="12.83203125" bestFit="1" customWidth="1"/>
    <col min="7159" max="7159" width="15.33203125" bestFit="1" customWidth="1"/>
    <col min="7160" max="7160" width="12.83203125" bestFit="1" customWidth="1"/>
    <col min="7161" max="7161" width="15.33203125" bestFit="1" customWidth="1"/>
    <col min="7162" max="7162" width="12.83203125" bestFit="1" customWidth="1"/>
    <col min="7163" max="7163" width="15.33203125" bestFit="1" customWidth="1"/>
    <col min="7164" max="7164" width="12.83203125" bestFit="1" customWidth="1"/>
    <col min="7165" max="7165" width="15.33203125" bestFit="1" customWidth="1"/>
    <col min="7166" max="7166" width="12.83203125" bestFit="1" customWidth="1"/>
    <col min="7167" max="7167" width="15.33203125" bestFit="1" customWidth="1"/>
    <col min="7168" max="7168" width="12.83203125" bestFit="1" customWidth="1"/>
    <col min="7169" max="7169" width="15.33203125" bestFit="1" customWidth="1"/>
    <col min="7170" max="7170" width="12.83203125" bestFit="1" customWidth="1"/>
    <col min="7171" max="7171" width="15.33203125" bestFit="1" customWidth="1"/>
    <col min="7172" max="7172" width="12.83203125" bestFit="1" customWidth="1"/>
    <col min="7173" max="7173" width="15.33203125" bestFit="1" customWidth="1"/>
    <col min="7174" max="7174" width="12.83203125" bestFit="1" customWidth="1"/>
    <col min="7175" max="7175" width="15.33203125" bestFit="1" customWidth="1"/>
    <col min="7176" max="7176" width="12.83203125" bestFit="1" customWidth="1"/>
    <col min="7177" max="7177" width="15.33203125" bestFit="1" customWidth="1"/>
    <col min="7178" max="7178" width="12.83203125" bestFit="1" customWidth="1"/>
    <col min="7179" max="7179" width="15.33203125" bestFit="1" customWidth="1"/>
    <col min="7180" max="7180" width="12.83203125" bestFit="1" customWidth="1"/>
    <col min="7181" max="7181" width="15.33203125" bestFit="1" customWidth="1"/>
    <col min="7182" max="7182" width="12.83203125" bestFit="1" customWidth="1"/>
    <col min="7183" max="7183" width="15.33203125" bestFit="1" customWidth="1"/>
    <col min="7184" max="7184" width="12.83203125" bestFit="1" customWidth="1"/>
    <col min="7185" max="7185" width="15.33203125" bestFit="1" customWidth="1"/>
    <col min="7186" max="7186" width="12.83203125" bestFit="1" customWidth="1"/>
    <col min="7187" max="7187" width="15.33203125" bestFit="1" customWidth="1"/>
    <col min="7188" max="7188" width="12.83203125" bestFit="1" customWidth="1"/>
    <col min="7189" max="7189" width="15.33203125" bestFit="1" customWidth="1"/>
    <col min="7190" max="7190" width="12.83203125" bestFit="1" customWidth="1"/>
    <col min="7191" max="7191" width="15.33203125" bestFit="1" customWidth="1"/>
    <col min="7192" max="7192" width="12.83203125" bestFit="1" customWidth="1"/>
    <col min="7193" max="7193" width="15.33203125" bestFit="1" customWidth="1"/>
    <col min="7194" max="7194" width="12.83203125" bestFit="1" customWidth="1"/>
    <col min="7195" max="7195" width="15.33203125" bestFit="1" customWidth="1"/>
    <col min="7196" max="7196" width="12.83203125" bestFit="1" customWidth="1"/>
    <col min="7197" max="7197" width="15.33203125" bestFit="1" customWidth="1"/>
    <col min="7198" max="7198" width="12.83203125" bestFit="1" customWidth="1"/>
    <col min="7199" max="7199" width="15.33203125" bestFit="1" customWidth="1"/>
    <col min="7200" max="7200" width="12.83203125" bestFit="1" customWidth="1"/>
    <col min="7201" max="7201" width="15.33203125" bestFit="1" customWidth="1"/>
    <col min="7202" max="7202" width="12.83203125" bestFit="1" customWidth="1"/>
    <col min="7203" max="7203" width="15.33203125" bestFit="1" customWidth="1"/>
    <col min="7204" max="7204" width="12.83203125" bestFit="1" customWidth="1"/>
    <col min="7205" max="7205" width="15.33203125" bestFit="1" customWidth="1"/>
    <col min="7206" max="7206" width="12.83203125" bestFit="1" customWidth="1"/>
    <col min="7207" max="7207" width="15.33203125" bestFit="1" customWidth="1"/>
    <col min="7208" max="7208" width="12.83203125" bestFit="1" customWidth="1"/>
    <col min="7209" max="7209" width="15.33203125" bestFit="1" customWidth="1"/>
    <col min="7210" max="7210" width="12.83203125" bestFit="1" customWidth="1"/>
    <col min="7211" max="7211" width="15.33203125" bestFit="1" customWidth="1"/>
    <col min="7212" max="7212" width="12.83203125" bestFit="1" customWidth="1"/>
    <col min="7213" max="7213" width="15.33203125" bestFit="1" customWidth="1"/>
    <col min="7214" max="7214" width="12.83203125" bestFit="1" customWidth="1"/>
    <col min="7215" max="7215" width="15.33203125" bestFit="1" customWidth="1"/>
    <col min="7216" max="7216" width="12.83203125" bestFit="1" customWidth="1"/>
    <col min="7217" max="7217" width="15.33203125" bestFit="1" customWidth="1"/>
    <col min="7218" max="7218" width="12.83203125" bestFit="1" customWidth="1"/>
    <col min="7219" max="7219" width="15.33203125" bestFit="1" customWidth="1"/>
    <col min="7220" max="7220" width="12.83203125" bestFit="1" customWidth="1"/>
    <col min="7221" max="7221" width="15.33203125" bestFit="1" customWidth="1"/>
    <col min="7222" max="7222" width="12.83203125" bestFit="1" customWidth="1"/>
    <col min="7223" max="7223" width="15.33203125" bestFit="1" customWidth="1"/>
    <col min="7224" max="7224" width="12.83203125" bestFit="1" customWidth="1"/>
    <col min="7225" max="7225" width="15.33203125" bestFit="1" customWidth="1"/>
    <col min="7226" max="7226" width="12.83203125" bestFit="1" customWidth="1"/>
    <col min="7227" max="7227" width="15.33203125" bestFit="1" customWidth="1"/>
    <col min="7228" max="7228" width="12.83203125" bestFit="1" customWidth="1"/>
    <col min="7229" max="7229" width="15.33203125" bestFit="1" customWidth="1"/>
    <col min="7230" max="7230" width="12.83203125" bestFit="1" customWidth="1"/>
    <col min="7231" max="7231" width="15.33203125" bestFit="1" customWidth="1"/>
    <col min="7232" max="7232" width="12.83203125" bestFit="1" customWidth="1"/>
    <col min="7233" max="7233" width="15.33203125" bestFit="1" customWidth="1"/>
    <col min="7234" max="7234" width="12.83203125" bestFit="1" customWidth="1"/>
    <col min="7235" max="7235" width="15.33203125" bestFit="1" customWidth="1"/>
    <col min="7236" max="7236" width="12.83203125" bestFit="1" customWidth="1"/>
    <col min="7237" max="7237" width="15.33203125" bestFit="1" customWidth="1"/>
    <col min="7238" max="7238" width="12.83203125" bestFit="1" customWidth="1"/>
    <col min="7239" max="7239" width="15.33203125" bestFit="1" customWidth="1"/>
    <col min="7240" max="7240" width="12.83203125" bestFit="1" customWidth="1"/>
    <col min="7241" max="7241" width="15.33203125" bestFit="1" customWidth="1"/>
    <col min="7242" max="7242" width="12.83203125" bestFit="1" customWidth="1"/>
    <col min="7243" max="7243" width="15.33203125" bestFit="1" customWidth="1"/>
    <col min="7244" max="7244" width="12.83203125" bestFit="1" customWidth="1"/>
    <col min="7245" max="7245" width="15.33203125" bestFit="1" customWidth="1"/>
    <col min="7246" max="7246" width="12.83203125" bestFit="1" customWidth="1"/>
    <col min="7247" max="7247" width="15.33203125" bestFit="1" customWidth="1"/>
    <col min="7248" max="7248" width="12.83203125" bestFit="1" customWidth="1"/>
    <col min="7249" max="7249" width="15.33203125" bestFit="1" customWidth="1"/>
    <col min="7250" max="7250" width="12.83203125" bestFit="1" customWidth="1"/>
    <col min="7251" max="7251" width="15.33203125" bestFit="1" customWidth="1"/>
    <col min="7252" max="7252" width="12.83203125" bestFit="1" customWidth="1"/>
    <col min="7253" max="7253" width="15.33203125" bestFit="1" customWidth="1"/>
    <col min="7254" max="7254" width="12.83203125" bestFit="1" customWidth="1"/>
    <col min="7255" max="7255" width="15.33203125" bestFit="1" customWidth="1"/>
    <col min="7256" max="7256" width="12.83203125" bestFit="1" customWidth="1"/>
    <col min="7257" max="7257" width="15.33203125" bestFit="1" customWidth="1"/>
    <col min="7258" max="7258" width="12.83203125" bestFit="1" customWidth="1"/>
    <col min="7259" max="7259" width="15.33203125" bestFit="1" customWidth="1"/>
    <col min="7260" max="7260" width="12.83203125" bestFit="1" customWidth="1"/>
    <col min="7261" max="7261" width="15.33203125" bestFit="1" customWidth="1"/>
    <col min="7262" max="7262" width="12.83203125" bestFit="1" customWidth="1"/>
    <col min="7263" max="7263" width="15.33203125" bestFit="1" customWidth="1"/>
    <col min="7264" max="7264" width="12.83203125" bestFit="1" customWidth="1"/>
    <col min="7265" max="7265" width="15.33203125" bestFit="1" customWidth="1"/>
    <col min="7266" max="7266" width="12.83203125" bestFit="1" customWidth="1"/>
    <col min="7267" max="7267" width="15.33203125" bestFit="1" customWidth="1"/>
    <col min="7268" max="7268" width="12.83203125" bestFit="1" customWidth="1"/>
    <col min="7269" max="7269" width="15.33203125" bestFit="1" customWidth="1"/>
    <col min="7270" max="7270" width="12.83203125" bestFit="1" customWidth="1"/>
    <col min="7271" max="7271" width="15.33203125" bestFit="1" customWidth="1"/>
    <col min="7272" max="7272" width="12.83203125" bestFit="1" customWidth="1"/>
    <col min="7273" max="7273" width="15.33203125" bestFit="1" customWidth="1"/>
    <col min="7274" max="7274" width="12.83203125" bestFit="1" customWidth="1"/>
    <col min="7275" max="7275" width="15.33203125" bestFit="1" customWidth="1"/>
    <col min="7276" max="7276" width="12.83203125" bestFit="1" customWidth="1"/>
    <col min="7277" max="7277" width="15.33203125" bestFit="1" customWidth="1"/>
    <col min="7278" max="7278" width="12.83203125" bestFit="1" customWidth="1"/>
    <col min="7279" max="7279" width="15.33203125" bestFit="1" customWidth="1"/>
    <col min="7280" max="7280" width="12.83203125" bestFit="1" customWidth="1"/>
    <col min="7281" max="7281" width="15.33203125" bestFit="1" customWidth="1"/>
    <col min="7282" max="7282" width="12.83203125" bestFit="1" customWidth="1"/>
    <col min="7283" max="7283" width="15.33203125" bestFit="1" customWidth="1"/>
    <col min="7284" max="7284" width="12.83203125" bestFit="1" customWidth="1"/>
    <col min="7285" max="7285" width="15.33203125" bestFit="1" customWidth="1"/>
    <col min="7286" max="7286" width="12.83203125" bestFit="1" customWidth="1"/>
    <col min="7287" max="7287" width="15.33203125" bestFit="1" customWidth="1"/>
    <col min="7288" max="7288" width="12.83203125" bestFit="1" customWidth="1"/>
    <col min="7289" max="7289" width="15.33203125" bestFit="1" customWidth="1"/>
    <col min="7290" max="7290" width="12.83203125" bestFit="1" customWidth="1"/>
    <col min="7291" max="7291" width="15.33203125" bestFit="1" customWidth="1"/>
    <col min="7292" max="7292" width="12.83203125" bestFit="1" customWidth="1"/>
    <col min="7293" max="7293" width="15.33203125" bestFit="1" customWidth="1"/>
    <col min="7294" max="7294" width="12.83203125" bestFit="1" customWidth="1"/>
    <col min="7295" max="7295" width="15.33203125" bestFit="1" customWidth="1"/>
    <col min="7296" max="7296" width="12.83203125" bestFit="1" customWidth="1"/>
    <col min="7297" max="7297" width="15.33203125" bestFit="1" customWidth="1"/>
    <col min="7298" max="7298" width="12.83203125" bestFit="1" customWidth="1"/>
    <col min="7299" max="7299" width="15.33203125" bestFit="1" customWidth="1"/>
    <col min="7300" max="7300" width="12.83203125" bestFit="1" customWidth="1"/>
    <col min="7301" max="7301" width="15.33203125" bestFit="1" customWidth="1"/>
    <col min="7302" max="7302" width="12.83203125" bestFit="1" customWidth="1"/>
    <col min="7303" max="7303" width="15.33203125" bestFit="1" customWidth="1"/>
    <col min="7304" max="7304" width="12.83203125" bestFit="1" customWidth="1"/>
    <col min="7305" max="7305" width="15.33203125" bestFit="1" customWidth="1"/>
    <col min="7306" max="7306" width="12.83203125" bestFit="1" customWidth="1"/>
    <col min="7307" max="7307" width="15.33203125" bestFit="1" customWidth="1"/>
    <col min="7308" max="7308" width="12.83203125" bestFit="1" customWidth="1"/>
    <col min="7309" max="7309" width="15.33203125" bestFit="1" customWidth="1"/>
    <col min="7310" max="7310" width="12.83203125" bestFit="1" customWidth="1"/>
    <col min="7311" max="7311" width="15.33203125" bestFit="1" customWidth="1"/>
    <col min="7312" max="7312" width="12.83203125" bestFit="1" customWidth="1"/>
    <col min="7313" max="7313" width="15.33203125" bestFit="1" customWidth="1"/>
    <col min="7314" max="7314" width="12.83203125" bestFit="1" customWidth="1"/>
    <col min="7315" max="7315" width="15.33203125" bestFit="1" customWidth="1"/>
    <col min="7316" max="7316" width="12.83203125" bestFit="1" customWidth="1"/>
    <col min="7317" max="7317" width="15.33203125" bestFit="1" customWidth="1"/>
    <col min="7318" max="7318" width="12.83203125" bestFit="1" customWidth="1"/>
    <col min="7319" max="7319" width="15.33203125" bestFit="1" customWidth="1"/>
    <col min="7320" max="7320" width="12.83203125" bestFit="1" customWidth="1"/>
    <col min="7321" max="7321" width="15.33203125" bestFit="1" customWidth="1"/>
    <col min="7322" max="7322" width="12.83203125" bestFit="1" customWidth="1"/>
    <col min="7323" max="7323" width="15.33203125" bestFit="1" customWidth="1"/>
    <col min="7324" max="7324" width="12.83203125" bestFit="1" customWidth="1"/>
    <col min="7325" max="7325" width="15.33203125" bestFit="1" customWidth="1"/>
    <col min="7326" max="7326" width="12.83203125" bestFit="1" customWidth="1"/>
    <col min="7327" max="7327" width="15.33203125" bestFit="1" customWidth="1"/>
    <col min="7328" max="7328" width="12.83203125" bestFit="1" customWidth="1"/>
    <col min="7329" max="7329" width="15.33203125" bestFit="1" customWidth="1"/>
    <col min="7330" max="7330" width="12.83203125" bestFit="1" customWidth="1"/>
    <col min="7331" max="7331" width="15.33203125" bestFit="1" customWidth="1"/>
    <col min="7332" max="7332" width="12.83203125" bestFit="1" customWidth="1"/>
    <col min="7333" max="7333" width="15.33203125" bestFit="1" customWidth="1"/>
    <col min="7334" max="7334" width="12.83203125" bestFit="1" customWidth="1"/>
    <col min="7335" max="7335" width="15.33203125" bestFit="1" customWidth="1"/>
    <col min="7336" max="7336" width="12.83203125" bestFit="1" customWidth="1"/>
    <col min="7337" max="7337" width="15.33203125" bestFit="1" customWidth="1"/>
    <col min="7338" max="7338" width="12.83203125" bestFit="1" customWidth="1"/>
    <col min="7339" max="7339" width="15.33203125" bestFit="1" customWidth="1"/>
    <col min="7340" max="7340" width="12.83203125" bestFit="1" customWidth="1"/>
    <col min="7341" max="7341" width="15.33203125" bestFit="1" customWidth="1"/>
    <col min="7342" max="7342" width="12.83203125" bestFit="1" customWidth="1"/>
    <col min="7343" max="7343" width="15.33203125" bestFit="1" customWidth="1"/>
    <col min="7344" max="7344" width="12.83203125" bestFit="1" customWidth="1"/>
    <col min="7345" max="7345" width="15.33203125" bestFit="1" customWidth="1"/>
    <col min="7346" max="7346" width="12.83203125" bestFit="1" customWidth="1"/>
    <col min="7347" max="7347" width="15.33203125" bestFit="1" customWidth="1"/>
    <col min="7348" max="7348" width="12.83203125" bestFit="1" customWidth="1"/>
    <col min="7349" max="7349" width="15.33203125" bestFit="1" customWidth="1"/>
    <col min="7350" max="7350" width="12.83203125" bestFit="1" customWidth="1"/>
    <col min="7351" max="7351" width="15.33203125" bestFit="1" customWidth="1"/>
    <col min="7352" max="7352" width="12.83203125" bestFit="1" customWidth="1"/>
    <col min="7353" max="7353" width="15.33203125" bestFit="1" customWidth="1"/>
    <col min="7354" max="7354" width="12.83203125" bestFit="1" customWidth="1"/>
    <col min="7355" max="7355" width="15.33203125" bestFit="1" customWidth="1"/>
    <col min="7356" max="7356" width="12.83203125" bestFit="1" customWidth="1"/>
    <col min="7357" max="7357" width="15.33203125" bestFit="1" customWidth="1"/>
    <col min="7358" max="7358" width="12.83203125" bestFit="1" customWidth="1"/>
    <col min="7359" max="7359" width="15.33203125" bestFit="1" customWidth="1"/>
    <col min="7360" max="7360" width="12.83203125" bestFit="1" customWidth="1"/>
    <col min="7361" max="7361" width="15.33203125" bestFit="1" customWidth="1"/>
    <col min="7362" max="7362" width="12.83203125" bestFit="1" customWidth="1"/>
    <col min="7363" max="7363" width="15.33203125" bestFit="1" customWidth="1"/>
    <col min="7364" max="7364" width="12.83203125" bestFit="1" customWidth="1"/>
    <col min="7365" max="7365" width="15.33203125" bestFit="1" customWidth="1"/>
    <col min="7366" max="7366" width="12.83203125" bestFit="1" customWidth="1"/>
    <col min="7367" max="7367" width="15.33203125" bestFit="1" customWidth="1"/>
    <col min="7368" max="7368" width="12.83203125" bestFit="1" customWidth="1"/>
    <col min="7369" max="7369" width="15.33203125" bestFit="1" customWidth="1"/>
    <col min="7370" max="7370" width="12.83203125" bestFit="1" customWidth="1"/>
    <col min="7371" max="7371" width="15.33203125" bestFit="1" customWidth="1"/>
    <col min="7372" max="7372" width="12.83203125" bestFit="1" customWidth="1"/>
    <col min="7373" max="7373" width="15.33203125" bestFit="1" customWidth="1"/>
    <col min="7374" max="7374" width="12.83203125" bestFit="1" customWidth="1"/>
    <col min="7375" max="7375" width="15.33203125" bestFit="1" customWidth="1"/>
    <col min="7376" max="7376" width="12.83203125" bestFit="1" customWidth="1"/>
    <col min="7377" max="7377" width="15.33203125" bestFit="1" customWidth="1"/>
    <col min="7378" max="7378" width="12.83203125" bestFit="1" customWidth="1"/>
    <col min="7379" max="7379" width="15.33203125" bestFit="1" customWidth="1"/>
    <col min="7380" max="7380" width="12.83203125" bestFit="1" customWidth="1"/>
    <col min="7381" max="7381" width="15.33203125" bestFit="1" customWidth="1"/>
    <col min="7382" max="7382" width="12.83203125" bestFit="1" customWidth="1"/>
    <col min="7383" max="7383" width="15.33203125" bestFit="1" customWidth="1"/>
    <col min="7384" max="7384" width="12.83203125" bestFit="1" customWidth="1"/>
    <col min="7385" max="7385" width="15.33203125" bestFit="1" customWidth="1"/>
    <col min="7386" max="7386" width="12.83203125" bestFit="1" customWidth="1"/>
    <col min="7387" max="7387" width="15.33203125" bestFit="1" customWidth="1"/>
    <col min="7388" max="7388" width="12.83203125" bestFit="1" customWidth="1"/>
    <col min="7389" max="7389" width="15.33203125" bestFit="1" customWidth="1"/>
    <col min="7390" max="7390" width="12.83203125" bestFit="1" customWidth="1"/>
    <col min="7391" max="7391" width="15.33203125" bestFit="1" customWidth="1"/>
    <col min="7392" max="7392" width="12.83203125" bestFit="1" customWidth="1"/>
    <col min="7393" max="7393" width="15.33203125" bestFit="1" customWidth="1"/>
    <col min="7394" max="7394" width="12.83203125" bestFit="1" customWidth="1"/>
    <col min="7395" max="7395" width="15.33203125" bestFit="1" customWidth="1"/>
    <col min="7396" max="7396" width="12.83203125" bestFit="1" customWidth="1"/>
    <col min="7397" max="7397" width="15.33203125" bestFit="1" customWidth="1"/>
    <col min="7398" max="7398" width="12.83203125" bestFit="1" customWidth="1"/>
    <col min="7399" max="7399" width="15.33203125" bestFit="1" customWidth="1"/>
    <col min="7400" max="7400" width="12.83203125" bestFit="1" customWidth="1"/>
    <col min="7401" max="7401" width="15.33203125" bestFit="1" customWidth="1"/>
    <col min="7402" max="7402" width="12.83203125" bestFit="1" customWidth="1"/>
    <col min="7403" max="7403" width="15.33203125" bestFit="1" customWidth="1"/>
    <col min="7404" max="7404" width="12.83203125" bestFit="1" customWidth="1"/>
    <col min="7405" max="7405" width="15.33203125" bestFit="1" customWidth="1"/>
    <col min="7406" max="7406" width="12.83203125" bestFit="1" customWidth="1"/>
    <col min="7407" max="7407" width="15.33203125" bestFit="1" customWidth="1"/>
    <col min="7408" max="7408" width="12.83203125" bestFit="1" customWidth="1"/>
    <col min="7409" max="7409" width="15.33203125" bestFit="1" customWidth="1"/>
    <col min="7410" max="7410" width="12.83203125" bestFit="1" customWidth="1"/>
    <col min="7411" max="7411" width="15.33203125" bestFit="1" customWidth="1"/>
    <col min="7412" max="7412" width="12.83203125" bestFit="1" customWidth="1"/>
    <col min="7413" max="7413" width="15.33203125" bestFit="1" customWidth="1"/>
    <col min="7414" max="7414" width="12.83203125" bestFit="1" customWidth="1"/>
    <col min="7415" max="7415" width="15.33203125" bestFit="1" customWidth="1"/>
    <col min="7416" max="7416" width="12.83203125" bestFit="1" customWidth="1"/>
    <col min="7417" max="7417" width="15.33203125" bestFit="1" customWidth="1"/>
    <col min="7418" max="7418" width="12.83203125" bestFit="1" customWidth="1"/>
    <col min="7419" max="7419" width="15.33203125" bestFit="1" customWidth="1"/>
    <col min="7420" max="7420" width="12.83203125" bestFit="1" customWidth="1"/>
    <col min="7421" max="7421" width="15.33203125" bestFit="1" customWidth="1"/>
    <col min="7422" max="7422" width="12.83203125" bestFit="1" customWidth="1"/>
    <col min="7423" max="7423" width="15.33203125" bestFit="1" customWidth="1"/>
    <col min="7424" max="7424" width="12.83203125" bestFit="1" customWidth="1"/>
    <col min="7425" max="7425" width="15.33203125" bestFit="1" customWidth="1"/>
    <col min="7426" max="7426" width="12.83203125" bestFit="1" customWidth="1"/>
    <col min="7427" max="7427" width="15.33203125" bestFit="1" customWidth="1"/>
    <col min="7428" max="7428" width="12.83203125" bestFit="1" customWidth="1"/>
    <col min="7429" max="7429" width="15.33203125" bestFit="1" customWidth="1"/>
    <col min="7430" max="7430" width="12.83203125" bestFit="1" customWidth="1"/>
    <col min="7431" max="7431" width="15.33203125" bestFit="1" customWidth="1"/>
    <col min="7432" max="7432" width="12.83203125" bestFit="1" customWidth="1"/>
    <col min="7433" max="7433" width="15.33203125" bestFit="1" customWidth="1"/>
    <col min="7434" max="7434" width="12.83203125" bestFit="1" customWidth="1"/>
    <col min="7435" max="7435" width="15.33203125" bestFit="1" customWidth="1"/>
    <col min="7436" max="7436" width="12.83203125" bestFit="1" customWidth="1"/>
    <col min="7437" max="7437" width="15.33203125" bestFit="1" customWidth="1"/>
    <col min="7438" max="7438" width="12.83203125" bestFit="1" customWidth="1"/>
    <col min="7439" max="7439" width="15.33203125" bestFit="1" customWidth="1"/>
    <col min="7440" max="7440" width="12.83203125" bestFit="1" customWidth="1"/>
    <col min="7441" max="7441" width="15.33203125" bestFit="1" customWidth="1"/>
    <col min="7442" max="7442" width="12.83203125" bestFit="1" customWidth="1"/>
    <col min="7443" max="7443" width="15.33203125" bestFit="1" customWidth="1"/>
    <col min="7444" max="7444" width="12.83203125" bestFit="1" customWidth="1"/>
    <col min="7445" max="7445" width="15.33203125" bestFit="1" customWidth="1"/>
    <col min="7446" max="7446" width="12.83203125" bestFit="1" customWidth="1"/>
    <col min="7447" max="7447" width="15.33203125" bestFit="1" customWidth="1"/>
    <col min="7448" max="7448" width="12.83203125" bestFit="1" customWidth="1"/>
    <col min="7449" max="7449" width="15.33203125" bestFit="1" customWidth="1"/>
    <col min="7450" max="7450" width="12.83203125" bestFit="1" customWidth="1"/>
    <col min="7451" max="7451" width="15.33203125" bestFit="1" customWidth="1"/>
    <col min="7452" max="7452" width="12.83203125" bestFit="1" customWidth="1"/>
    <col min="7453" max="7453" width="15.33203125" bestFit="1" customWidth="1"/>
    <col min="7454" max="7454" width="12.83203125" bestFit="1" customWidth="1"/>
    <col min="7455" max="7455" width="15.33203125" bestFit="1" customWidth="1"/>
    <col min="7456" max="7456" width="12.83203125" bestFit="1" customWidth="1"/>
    <col min="7457" max="7457" width="15.33203125" bestFit="1" customWidth="1"/>
    <col min="7458" max="7458" width="12.83203125" bestFit="1" customWidth="1"/>
    <col min="7459" max="7459" width="15.33203125" bestFit="1" customWidth="1"/>
    <col min="7460" max="7460" width="12.83203125" bestFit="1" customWidth="1"/>
    <col min="7461" max="7461" width="15.33203125" bestFit="1" customWidth="1"/>
    <col min="7462" max="7462" width="12.83203125" bestFit="1" customWidth="1"/>
    <col min="7463" max="7463" width="15.33203125" bestFit="1" customWidth="1"/>
    <col min="7464" max="7464" width="12.83203125" bestFit="1" customWidth="1"/>
    <col min="7465" max="7465" width="15.33203125" bestFit="1" customWidth="1"/>
    <col min="7466" max="7466" width="12.83203125" bestFit="1" customWidth="1"/>
    <col min="7467" max="7467" width="15.33203125" bestFit="1" customWidth="1"/>
    <col min="7468" max="7468" width="12.83203125" bestFit="1" customWidth="1"/>
    <col min="7469" max="7469" width="15.33203125" bestFit="1" customWidth="1"/>
    <col min="7470" max="7470" width="12.83203125" bestFit="1" customWidth="1"/>
    <col min="7471" max="7471" width="15.33203125" bestFit="1" customWidth="1"/>
    <col min="7472" max="7472" width="12.83203125" bestFit="1" customWidth="1"/>
    <col min="7473" max="7473" width="15.33203125" bestFit="1" customWidth="1"/>
    <col min="7474" max="7474" width="12.83203125" bestFit="1" customWidth="1"/>
    <col min="7475" max="7475" width="15.33203125" bestFit="1" customWidth="1"/>
    <col min="7476" max="7476" width="12.83203125" bestFit="1" customWidth="1"/>
    <col min="7477" max="7477" width="15.33203125" bestFit="1" customWidth="1"/>
    <col min="7478" max="7478" width="12.83203125" bestFit="1" customWidth="1"/>
    <col min="7479" max="7479" width="15.33203125" bestFit="1" customWidth="1"/>
    <col min="7480" max="7480" width="12.83203125" bestFit="1" customWidth="1"/>
    <col min="7481" max="7481" width="15.33203125" bestFit="1" customWidth="1"/>
    <col min="7482" max="7482" width="12.83203125" bestFit="1" customWidth="1"/>
    <col min="7483" max="7483" width="15.33203125" bestFit="1" customWidth="1"/>
    <col min="7484" max="7484" width="12.83203125" bestFit="1" customWidth="1"/>
    <col min="7485" max="7485" width="15.33203125" bestFit="1" customWidth="1"/>
    <col min="7486" max="7486" width="12.83203125" bestFit="1" customWidth="1"/>
    <col min="7487" max="7487" width="15.33203125" bestFit="1" customWidth="1"/>
    <col min="7488" max="7488" width="12.83203125" bestFit="1" customWidth="1"/>
    <col min="7489" max="7489" width="15.33203125" bestFit="1" customWidth="1"/>
    <col min="7490" max="7490" width="12.83203125" bestFit="1" customWidth="1"/>
    <col min="7491" max="7491" width="15.33203125" bestFit="1" customWidth="1"/>
    <col min="7492" max="7492" width="12.83203125" bestFit="1" customWidth="1"/>
    <col min="7493" max="7493" width="15.33203125" bestFit="1" customWidth="1"/>
    <col min="7494" max="7494" width="12.83203125" bestFit="1" customWidth="1"/>
    <col min="7495" max="7495" width="15.33203125" bestFit="1" customWidth="1"/>
    <col min="7496" max="7496" width="12.83203125" bestFit="1" customWidth="1"/>
    <col min="7497" max="7497" width="15.33203125" bestFit="1" customWidth="1"/>
    <col min="7498" max="7498" width="12.83203125" bestFit="1" customWidth="1"/>
    <col min="7499" max="7499" width="15.33203125" bestFit="1" customWidth="1"/>
    <col min="7500" max="7500" width="12.83203125" bestFit="1" customWidth="1"/>
    <col min="7501" max="7501" width="15.33203125" bestFit="1" customWidth="1"/>
    <col min="7502" max="7502" width="12.83203125" bestFit="1" customWidth="1"/>
    <col min="7503" max="7503" width="15.33203125" bestFit="1" customWidth="1"/>
    <col min="7504" max="7504" width="12.83203125" bestFit="1" customWidth="1"/>
    <col min="7505" max="7505" width="15.33203125" bestFit="1" customWidth="1"/>
    <col min="7506" max="7506" width="12.83203125" bestFit="1" customWidth="1"/>
    <col min="7507" max="7507" width="15.33203125" bestFit="1" customWidth="1"/>
    <col min="7508" max="7508" width="12.83203125" bestFit="1" customWidth="1"/>
    <col min="7509" max="7509" width="15.33203125" bestFit="1" customWidth="1"/>
    <col min="7510" max="7510" width="12.83203125" bestFit="1" customWidth="1"/>
    <col min="7511" max="7511" width="15.33203125" bestFit="1" customWidth="1"/>
    <col min="7512" max="7512" width="12.83203125" bestFit="1" customWidth="1"/>
    <col min="7513" max="7513" width="15.33203125" bestFit="1" customWidth="1"/>
    <col min="7514" max="7514" width="12.83203125" bestFit="1" customWidth="1"/>
    <col min="7515" max="7515" width="15.33203125" bestFit="1" customWidth="1"/>
    <col min="7516" max="7516" width="12.83203125" bestFit="1" customWidth="1"/>
    <col min="7517" max="7517" width="15.33203125" bestFit="1" customWidth="1"/>
    <col min="7518" max="7518" width="12.83203125" bestFit="1" customWidth="1"/>
    <col min="7519" max="7519" width="15.33203125" bestFit="1" customWidth="1"/>
    <col min="7520" max="7520" width="12.83203125" bestFit="1" customWidth="1"/>
    <col min="7521" max="7521" width="15.33203125" bestFit="1" customWidth="1"/>
    <col min="7522" max="7522" width="12.83203125" bestFit="1" customWidth="1"/>
    <col min="7523" max="7523" width="15.33203125" bestFit="1" customWidth="1"/>
    <col min="7524" max="7524" width="12.83203125" bestFit="1" customWidth="1"/>
    <col min="7525" max="7525" width="15.33203125" bestFit="1" customWidth="1"/>
    <col min="7526" max="7526" width="12.83203125" bestFit="1" customWidth="1"/>
    <col min="7527" max="7527" width="15.33203125" bestFit="1" customWidth="1"/>
    <col min="7528" max="7528" width="12.83203125" bestFit="1" customWidth="1"/>
    <col min="7529" max="7529" width="15.33203125" bestFit="1" customWidth="1"/>
    <col min="7530" max="7530" width="12.83203125" bestFit="1" customWidth="1"/>
    <col min="7531" max="7531" width="15.33203125" bestFit="1" customWidth="1"/>
    <col min="7532" max="7532" width="12.83203125" bestFit="1" customWidth="1"/>
    <col min="7533" max="7533" width="15.33203125" bestFit="1" customWidth="1"/>
    <col min="7534" max="7534" width="12.83203125" bestFit="1" customWidth="1"/>
    <col min="7535" max="7535" width="15.33203125" bestFit="1" customWidth="1"/>
    <col min="7536" max="7536" width="12.83203125" bestFit="1" customWidth="1"/>
    <col min="7537" max="7537" width="15.33203125" bestFit="1" customWidth="1"/>
    <col min="7538" max="7538" width="12.83203125" bestFit="1" customWidth="1"/>
    <col min="7539" max="7539" width="15.33203125" bestFit="1" customWidth="1"/>
    <col min="7540" max="7540" width="12.83203125" bestFit="1" customWidth="1"/>
    <col min="7541" max="7541" width="15.33203125" bestFit="1" customWidth="1"/>
    <col min="7542" max="7542" width="12.83203125" bestFit="1" customWidth="1"/>
    <col min="7543" max="7543" width="15.33203125" bestFit="1" customWidth="1"/>
    <col min="7544" max="7544" width="12.83203125" bestFit="1" customWidth="1"/>
    <col min="7545" max="7545" width="15.33203125" bestFit="1" customWidth="1"/>
    <col min="7546" max="7546" width="12.83203125" bestFit="1" customWidth="1"/>
    <col min="7547" max="7547" width="15.33203125" bestFit="1" customWidth="1"/>
    <col min="7548" max="7548" width="12.83203125" bestFit="1" customWidth="1"/>
    <col min="7549" max="7549" width="15.33203125" bestFit="1" customWidth="1"/>
    <col min="7550" max="7550" width="12.83203125" bestFit="1" customWidth="1"/>
    <col min="7551" max="7551" width="15.33203125" bestFit="1" customWidth="1"/>
    <col min="7552" max="7552" width="12.83203125" bestFit="1" customWidth="1"/>
    <col min="7553" max="7553" width="15.33203125" bestFit="1" customWidth="1"/>
    <col min="7554" max="7554" width="12.83203125" bestFit="1" customWidth="1"/>
    <col min="7555" max="7555" width="15.33203125" bestFit="1" customWidth="1"/>
    <col min="7556" max="7556" width="12.83203125" bestFit="1" customWidth="1"/>
    <col min="7557" max="7557" width="15.33203125" bestFit="1" customWidth="1"/>
    <col min="7558" max="7558" width="12.83203125" bestFit="1" customWidth="1"/>
    <col min="7559" max="7559" width="15.33203125" bestFit="1" customWidth="1"/>
    <col min="7560" max="7560" width="12.83203125" bestFit="1" customWidth="1"/>
    <col min="7561" max="7561" width="15.33203125" bestFit="1" customWidth="1"/>
    <col min="7562" max="7562" width="12.83203125" bestFit="1" customWidth="1"/>
    <col min="7563" max="7563" width="15.33203125" bestFit="1" customWidth="1"/>
    <col min="7564" max="7564" width="12.83203125" bestFit="1" customWidth="1"/>
    <col min="7565" max="7565" width="15.33203125" bestFit="1" customWidth="1"/>
    <col min="7566" max="7566" width="12.83203125" bestFit="1" customWidth="1"/>
    <col min="7567" max="7567" width="15.33203125" bestFit="1" customWidth="1"/>
    <col min="7568" max="7568" width="12.83203125" bestFit="1" customWidth="1"/>
    <col min="7569" max="7569" width="15.33203125" bestFit="1" customWidth="1"/>
    <col min="7570" max="7570" width="12.83203125" bestFit="1" customWidth="1"/>
    <col min="7571" max="7571" width="15.33203125" bestFit="1" customWidth="1"/>
    <col min="7572" max="7572" width="12.83203125" bestFit="1" customWidth="1"/>
    <col min="7573" max="7573" width="15.33203125" bestFit="1" customWidth="1"/>
    <col min="7574" max="7574" width="12.83203125" bestFit="1" customWidth="1"/>
    <col min="7575" max="7575" width="15.33203125" bestFit="1" customWidth="1"/>
    <col min="7576" max="7576" width="12.83203125" bestFit="1" customWidth="1"/>
    <col min="7577" max="7577" width="15.33203125" bestFit="1" customWidth="1"/>
    <col min="7578" max="7578" width="12.83203125" bestFit="1" customWidth="1"/>
    <col min="7579" max="7579" width="15.33203125" bestFit="1" customWidth="1"/>
    <col min="7580" max="7580" width="12.83203125" bestFit="1" customWidth="1"/>
    <col min="7581" max="7581" width="15.33203125" bestFit="1" customWidth="1"/>
    <col min="7582" max="7582" width="12.83203125" bestFit="1" customWidth="1"/>
    <col min="7583" max="7583" width="15.33203125" bestFit="1" customWidth="1"/>
    <col min="7584" max="7584" width="12.83203125" bestFit="1" customWidth="1"/>
    <col min="7585" max="7585" width="15.33203125" bestFit="1" customWidth="1"/>
    <col min="7586" max="7586" width="12.83203125" bestFit="1" customWidth="1"/>
    <col min="7587" max="7587" width="15.33203125" bestFit="1" customWidth="1"/>
    <col min="7588" max="7588" width="12.83203125" bestFit="1" customWidth="1"/>
    <col min="7589" max="7589" width="15.33203125" bestFit="1" customWidth="1"/>
    <col min="7590" max="7590" width="12.83203125" bestFit="1" customWidth="1"/>
    <col min="7591" max="7591" width="15.33203125" bestFit="1" customWidth="1"/>
    <col min="7592" max="7592" width="12.83203125" bestFit="1" customWidth="1"/>
    <col min="7593" max="7593" width="15.33203125" bestFit="1" customWidth="1"/>
    <col min="7594" max="7594" width="12.83203125" bestFit="1" customWidth="1"/>
    <col min="7595" max="7595" width="15.33203125" bestFit="1" customWidth="1"/>
    <col min="7596" max="7596" width="12.83203125" bestFit="1" customWidth="1"/>
    <col min="7597" max="7597" width="15.33203125" bestFit="1" customWidth="1"/>
    <col min="7598" max="7598" width="12.83203125" bestFit="1" customWidth="1"/>
    <col min="7599" max="7599" width="15.33203125" bestFit="1" customWidth="1"/>
    <col min="7600" max="7600" width="12.83203125" bestFit="1" customWidth="1"/>
    <col min="7601" max="7601" width="15.33203125" bestFit="1" customWidth="1"/>
    <col min="7602" max="7602" width="12.83203125" bestFit="1" customWidth="1"/>
    <col min="7603" max="7603" width="15.33203125" bestFit="1" customWidth="1"/>
    <col min="7604" max="7604" width="12.83203125" bestFit="1" customWidth="1"/>
    <col min="7605" max="7605" width="15.33203125" bestFit="1" customWidth="1"/>
    <col min="7606" max="7606" width="12.83203125" bestFit="1" customWidth="1"/>
    <col min="7607" max="7607" width="15.33203125" bestFit="1" customWidth="1"/>
    <col min="7608" max="7608" width="12.83203125" bestFit="1" customWidth="1"/>
    <col min="7609" max="7609" width="15.33203125" bestFit="1" customWidth="1"/>
    <col min="7610" max="7610" width="12.83203125" bestFit="1" customWidth="1"/>
    <col min="7611" max="7611" width="15.33203125" bestFit="1" customWidth="1"/>
    <col min="7612" max="7612" width="12.83203125" bestFit="1" customWidth="1"/>
    <col min="7613" max="7613" width="15.33203125" bestFit="1" customWidth="1"/>
    <col min="7614" max="7614" width="12.83203125" bestFit="1" customWidth="1"/>
    <col min="7615" max="7615" width="15.33203125" bestFit="1" customWidth="1"/>
    <col min="7616" max="7616" width="12.83203125" bestFit="1" customWidth="1"/>
    <col min="7617" max="7617" width="15.33203125" bestFit="1" customWidth="1"/>
    <col min="7618" max="7618" width="12.83203125" bestFit="1" customWidth="1"/>
    <col min="7619" max="7619" width="15.33203125" bestFit="1" customWidth="1"/>
    <col min="7620" max="7620" width="12.83203125" bestFit="1" customWidth="1"/>
    <col min="7621" max="7621" width="15.33203125" bestFit="1" customWidth="1"/>
    <col min="7622" max="7622" width="12.83203125" bestFit="1" customWidth="1"/>
    <col min="7623" max="7623" width="15.33203125" bestFit="1" customWidth="1"/>
    <col min="7624" max="7624" width="12.83203125" bestFit="1" customWidth="1"/>
    <col min="7625" max="7625" width="15.33203125" bestFit="1" customWidth="1"/>
    <col min="7626" max="7626" width="12.83203125" bestFit="1" customWidth="1"/>
    <col min="7627" max="7627" width="15.33203125" bestFit="1" customWidth="1"/>
    <col min="7628" max="7628" width="12.83203125" bestFit="1" customWidth="1"/>
    <col min="7629" max="7629" width="15.33203125" bestFit="1" customWidth="1"/>
    <col min="7630" max="7630" width="12.83203125" bestFit="1" customWidth="1"/>
    <col min="7631" max="7631" width="15.33203125" bestFit="1" customWidth="1"/>
    <col min="7632" max="7632" width="12.83203125" bestFit="1" customWidth="1"/>
    <col min="7633" max="7633" width="15.33203125" bestFit="1" customWidth="1"/>
    <col min="7634" max="7634" width="12.83203125" bestFit="1" customWidth="1"/>
    <col min="7635" max="7635" width="15.33203125" bestFit="1" customWidth="1"/>
    <col min="7636" max="7636" width="12.83203125" bestFit="1" customWidth="1"/>
    <col min="7637" max="7637" width="15.33203125" bestFit="1" customWidth="1"/>
    <col min="7638" max="7638" width="12.83203125" bestFit="1" customWidth="1"/>
    <col min="7639" max="7639" width="15.33203125" bestFit="1" customWidth="1"/>
    <col min="7640" max="7640" width="12.83203125" bestFit="1" customWidth="1"/>
    <col min="7641" max="7641" width="15.33203125" bestFit="1" customWidth="1"/>
    <col min="7642" max="7642" width="12.83203125" bestFit="1" customWidth="1"/>
    <col min="7643" max="7643" width="15.33203125" bestFit="1" customWidth="1"/>
    <col min="7644" max="7644" width="12.83203125" bestFit="1" customWidth="1"/>
    <col min="7645" max="7645" width="15.33203125" bestFit="1" customWidth="1"/>
    <col min="7646" max="7646" width="12.83203125" bestFit="1" customWidth="1"/>
    <col min="7647" max="7647" width="15.33203125" bestFit="1" customWidth="1"/>
    <col min="7648" max="7648" width="12.83203125" bestFit="1" customWidth="1"/>
    <col min="7649" max="7649" width="15.33203125" bestFit="1" customWidth="1"/>
    <col min="7650" max="7650" width="12.83203125" bestFit="1" customWidth="1"/>
    <col min="7651" max="7651" width="15.33203125" bestFit="1" customWidth="1"/>
    <col min="7652" max="7652" width="12.83203125" bestFit="1" customWidth="1"/>
    <col min="7653" max="7653" width="15.33203125" bestFit="1" customWidth="1"/>
    <col min="7654" max="7654" width="12.83203125" bestFit="1" customWidth="1"/>
    <col min="7655" max="7655" width="15.33203125" bestFit="1" customWidth="1"/>
    <col min="7656" max="7656" width="12.83203125" bestFit="1" customWidth="1"/>
    <col min="7657" max="7657" width="15.33203125" bestFit="1" customWidth="1"/>
    <col min="7658" max="7658" width="12.83203125" bestFit="1" customWidth="1"/>
    <col min="7659" max="7659" width="15.33203125" bestFit="1" customWidth="1"/>
    <col min="7660" max="7660" width="12.83203125" bestFit="1" customWidth="1"/>
    <col min="7661" max="7661" width="15.33203125" bestFit="1" customWidth="1"/>
    <col min="7662" max="7662" width="12.83203125" bestFit="1" customWidth="1"/>
    <col min="7663" max="7663" width="15.33203125" bestFit="1" customWidth="1"/>
    <col min="7664" max="7664" width="12.83203125" bestFit="1" customWidth="1"/>
    <col min="7665" max="7665" width="15.33203125" bestFit="1" customWidth="1"/>
    <col min="7666" max="7666" width="12.83203125" bestFit="1" customWidth="1"/>
    <col min="7667" max="7667" width="15.33203125" bestFit="1" customWidth="1"/>
    <col min="7668" max="7668" width="12.83203125" bestFit="1" customWidth="1"/>
    <col min="7669" max="7669" width="15.33203125" bestFit="1" customWidth="1"/>
    <col min="7670" max="7670" width="12.83203125" bestFit="1" customWidth="1"/>
    <col min="7671" max="7671" width="15.33203125" bestFit="1" customWidth="1"/>
    <col min="7672" max="7672" width="12.83203125" bestFit="1" customWidth="1"/>
    <col min="7673" max="7673" width="15.33203125" bestFit="1" customWidth="1"/>
    <col min="7674" max="7674" width="12.83203125" bestFit="1" customWidth="1"/>
    <col min="7675" max="7675" width="15.33203125" bestFit="1" customWidth="1"/>
    <col min="7676" max="7676" width="12.83203125" bestFit="1" customWidth="1"/>
    <col min="7677" max="7677" width="15.33203125" bestFit="1" customWidth="1"/>
    <col min="7678" max="7678" width="12.83203125" bestFit="1" customWidth="1"/>
    <col min="7679" max="7679" width="15.33203125" bestFit="1" customWidth="1"/>
    <col min="7680" max="7680" width="12.83203125" bestFit="1" customWidth="1"/>
    <col min="7681" max="7681" width="15.33203125" bestFit="1" customWidth="1"/>
    <col min="7682" max="7682" width="12.83203125" bestFit="1" customWidth="1"/>
    <col min="7683" max="7683" width="15.33203125" bestFit="1" customWidth="1"/>
    <col min="7684" max="7684" width="12.83203125" bestFit="1" customWidth="1"/>
    <col min="7685" max="7685" width="15.33203125" bestFit="1" customWidth="1"/>
    <col min="7686" max="7686" width="12.83203125" bestFit="1" customWidth="1"/>
    <col min="7687" max="7687" width="15.33203125" bestFit="1" customWidth="1"/>
    <col min="7688" max="7688" width="12.83203125" bestFit="1" customWidth="1"/>
    <col min="7689" max="7689" width="15.33203125" bestFit="1" customWidth="1"/>
    <col min="7690" max="7690" width="12.83203125" bestFit="1" customWidth="1"/>
    <col min="7691" max="7691" width="15.33203125" bestFit="1" customWidth="1"/>
    <col min="7692" max="7692" width="12.83203125" bestFit="1" customWidth="1"/>
    <col min="7693" max="7693" width="15.33203125" bestFit="1" customWidth="1"/>
    <col min="7694" max="7694" width="12.83203125" bestFit="1" customWidth="1"/>
    <col min="7695" max="7695" width="15.33203125" bestFit="1" customWidth="1"/>
    <col min="7696" max="7696" width="12.83203125" bestFit="1" customWidth="1"/>
    <col min="7697" max="7697" width="15.33203125" bestFit="1" customWidth="1"/>
    <col min="7698" max="7698" width="12.83203125" bestFit="1" customWidth="1"/>
    <col min="7699" max="7699" width="15.33203125" bestFit="1" customWidth="1"/>
    <col min="7700" max="7700" width="12.83203125" bestFit="1" customWidth="1"/>
    <col min="7701" max="7701" width="15.33203125" bestFit="1" customWidth="1"/>
    <col min="7702" max="7702" width="12.83203125" bestFit="1" customWidth="1"/>
    <col min="7703" max="7703" width="15.33203125" bestFit="1" customWidth="1"/>
    <col min="7704" max="7704" width="12.83203125" bestFit="1" customWidth="1"/>
    <col min="7705" max="7705" width="15.33203125" bestFit="1" customWidth="1"/>
    <col min="7706" max="7706" width="12.83203125" bestFit="1" customWidth="1"/>
    <col min="7707" max="7707" width="15.33203125" bestFit="1" customWidth="1"/>
    <col min="7708" max="7708" width="12.83203125" bestFit="1" customWidth="1"/>
    <col min="7709" max="7709" width="15.33203125" bestFit="1" customWidth="1"/>
    <col min="7710" max="7710" width="12.83203125" bestFit="1" customWidth="1"/>
    <col min="7711" max="7711" width="15.33203125" bestFit="1" customWidth="1"/>
    <col min="7712" max="7712" width="12.83203125" bestFit="1" customWidth="1"/>
    <col min="7713" max="7713" width="15.33203125" bestFit="1" customWidth="1"/>
    <col min="7714" max="7714" width="12.83203125" bestFit="1" customWidth="1"/>
    <col min="7715" max="7715" width="15.33203125" bestFit="1" customWidth="1"/>
    <col min="7716" max="7716" width="12.83203125" bestFit="1" customWidth="1"/>
    <col min="7717" max="7717" width="15.33203125" bestFit="1" customWidth="1"/>
    <col min="7718" max="7718" width="12.83203125" bestFit="1" customWidth="1"/>
    <col min="7719" max="7719" width="15.33203125" bestFit="1" customWidth="1"/>
    <col min="7720" max="7720" width="12.83203125" bestFit="1" customWidth="1"/>
    <col min="7721" max="7721" width="15.33203125" bestFit="1" customWidth="1"/>
    <col min="7722" max="7722" width="12.83203125" bestFit="1" customWidth="1"/>
    <col min="7723" max="7723" width="15.33203125" bestFit="1" customWidth="1"/>
    <col min="7724" max="7724" width="12.83203125" bestFit="1" customWidth="1"/>
    <col min="7725" max="7725" width="15.33203125" bestFit="1" customWidth="1"/>
    <col min="7726" max="7726" width="12.83203125" bestFit="1" customWidth="1"/>
    <col min="7727" max="7727" width="15.33203125" bestFit="1" customWidth="1"/>
    <col min="7728" max="7728" width="12.83203125" bestFit="1" customWidth="1"/>
    <col min="7729" max="7729" width="15.33203125" bestFit="1" customWidth="1"/>
    <col min="7730" max="7730" width="12.83203125" bestFit="1" customWidth="1"/>
    <col min="7731" max="7731" width="15.33203125" bestFit="1" customWidth="1"/>
    <col min="7732" max="7732" width="12.83203125" bestFit="1" customWidth="1"/>
    <col min="7733" max="7733" width="15.33203125" bestFit="1" customWidth="1"/>
    <col min="7734" max="7734" width="12.83203125" bestFit="1" customWidth="1"/>
    <col min="7735" max="7735" width="15.33203125" bestFit="1" customWidth="1"/>
    <col min="7736" max="7736" width="12.83203125" bestFit="1" customWidth="1"/>
    <col min="7737" max="7737" width="15.33203125" bestFit="1" customWidth="1"/>
    <col min="7738" max="7738" width="12.83203125" bestFit="1" customWidth="1"/>
    <col min="7739" max="7739" width="15.33203125" bestFit="1" customWidth="1"/>
    <col min="7740" max="7740" width="12.83203125" bestFit="1" customWidth="1"/>
    <col min="7741" max="7741" width="15.33203125" bestFit="1" customWidth="1"/>
    <col min="7742" max="7742" width="12.83203125" bestFit="1" customWidth="1"/>
    <col min="7743" max="7743" width="15.33203125" bestFit="1" customWidth="1"/>
    <col min="7744" max="7744" width="12.83203125" bestFit="1" customWidth="1"/>
    <col min="7745" max="7745" width="15.33203125" bestFit="1" customWidth="1"/>
    <col min="7746" max="7746" width="12.83203125" bestFit="1" customWidth="1"/>
    <col min="7747" max="7747" width="15.33203125" bestFit="1" customWidth="1"/>
    <col min="7748" max="7748" width="12.83203125" bestFit="1" customWidth="1"/>
    <col min="7749" max="7749" width="15.33203125" bestFit="1" customWidth="1"/>
    <col min="7750" max="7750" width="12.83203125" bestFit="1" customWidth="1"/>
    <col min="7751" max="7751" width="15.33203125" bestFit="1" customWidth="1"/>
    <col min="7752" max="7752" width="12.83203125" bestFit="1" customWidth="1"/>
    <col min="7753" max="7753" width="15.33203125" bestFit="1" customWidth="1"/>
    <col min="7754" max="7754" width="12.83203125" bestFit="1" customWidth="1"/>
    <col min="7755" max="7755" width="15.33203125" bestFit="1" customWidth="1"/>
    <col min="7756" max="7756" width="12.83203125" bestFit="1" customWidth="1"/>
    <col min="7757" max="7757" width="15.33203125" bestFit="1" customWidth="1"/>
    <col min="7758" max="7758" width="12.83203125" bestFit="1" customWidth="1"/>
    <col min="7759" max="7759" width="15.33203125" bestFit="1" customWidth="1"/>
    <col min="7760" max="7760" width="12.83203125" bestFit="1" customWidth="1"/>
    <col min="7761" max="7761" width="15.33203125" bestFit="1" customWidth="1"/>
    <col min="7762" max="7762" width="12.83203125" bestFit="1" customWidth="1"/>
    <col min="7763" max="7763" width="15.33203125" bestFit="1" customWidth="1"/>
    <col min="7764" max="7764" width="12.83203125" bestFit="1" customWidth="1"/>
    <col min="7765" max="7765" width="15.33203125" bestFit="1" customWidth="1"/>
    <col min="7766" max="7766" width="12.83203125" bestFit="1" customWidth="1"/>
    <col min="7767" max="7767" width="15.33203125" bestFit="1" customWidth="1"/>
    <col min="7768" max="7768" width="12.83203125" bestFit="1" customWidth="1"/>
    <col min="7769" max="7769" width="15.33203125" bestFit="1" customWidth="1"/>
    <col min="7770" max="7770" width="12.83203125" bestFit="1" customWidth="1"/>
    <col min="7771" max="7771" width="15.33203125" bestFit="1" customWidth="1"/>
    <col min="7772" max="7772" width="12.83203125" bestFit="1" customWidth="1"/>
    <col min="7773" max="7773" width="15.33203125" bestFit="1" customWidth="1"/>
    <col min="7774" max="7774" width="12.83203125" bestFit="1" customWidth="1"/>
    <col min="7775" max="7775" width="15.33203125" bestFit="1" customWidth="1"/>
    <col min="7776" max="7776" width="12.83203125" bestFit="1" customWidth="1"/>
    <col min="7777" max="7777" width="15.33203125" bestFit="1" customWidth="1"/>
    <col min="7778" max="7778" width="12.83203125" bestFit="1" customWidth="1"/>
    <col min="7779" max="7779" width="15.33203125" bestFit="1" customWidth="1"/>
    <col min="7780" max="7780" width="12.83203125" bestFit="1" customWidth="1"/>
    <col min="7781" max="7781" width="15.33203125" bestFit="1" customWidth="1"/>
    <col min="7782" max="7782" width="12.83203125" bestFit="1" customWidth="1"/>
    <col min="7783" max="7783" width="15.33203125" bestFit="1" customWidth="1"/>
    <col min="7784" max="7784" width="12.83203125" bestFit="1" customWidth="1"/>
    <col min="7785" max="7785" width="15.33203125" bestFit="1" customWidth="1"/>
    <col min="7786" max="7786" width="12.83203125" bestFit="1" customWidth="1"/>
    <col min="7787" max="7787" width="15.33203125" bestFit="1" customWidth="1"/>
    <col min="7788" max="7788" width="12.83203125" bestFit="1" customWidth="1"/>
    <col min="7789" max="7789" width="15.33203125" bestFit="1" customWidth="1"/>
    <col min="7790" max="7790" width="12.83203125" bestFit="1" customWidth="1"/>
    <col min="7791" max="7791" width="15.33203125" bestFit="1" customWidth="1"/>
    <col min="7792" max="7792" width="12.83203125" bestFit="1" customWidth="1"/>
    <col min="7793" max="7793" width="15.33203125" bestFit="1" customWidth="1"/>
    <col min="7794" max="7794" width="12.83203125" bestFit="1" customWidth="1"/>
    <col min="7795" max="7795" width="15.33203125" bestFit="1" customWidth="1"/>
    <col min="7796" max="7796" width="12.83203125" bestFit="1" customWidth="1"/>
    <col min="7797" max="7797" width="15.33203125" bestFit="1" customWidth="1"/>
    <col min="7798" max="7798" width="12.83203125" bestFit="1" customWidth="1"/>
    <col min="7799" max="7799" width="15.33203125" bestFit="1" customWidth="1"/>
    <col min="7800" max="7800" width="12.83203125" bestFit="1" customWidth="1"/>
    <col min="7801" max="7801" width="15.33203125" bestFit="1" customWidth="1"/>
    <col min="7802" max="7802" width="12.83203125" bestFit="1" customWidth="1"/>
    <col min="7803" max="7803" width="15.33203125" bestFit="1" customWidth="1"/>
    <col min="7804" max="7804" width="12.83203125" bestFit="1" customWidth="1"/>
    <col min="7805" max="7805" width="15.33203125" bestFit="1" customWidth="1"/>
    <col min="7806" max="7806" width="12.83203125" bestFit="1" customWidth="1"/>
    <col min="7807" max="7807" width="15.33203125" bestFit="1" customWidth="1"/>
    <col min="7808" max="7808" width="12.83203125" bestFit="1" customWidth="1"/>
    <col min="7809" max="7809" width="15.33203125" bestFit="1" customWidth="1"/>
    <col min="7810" max="7810" width="12.83203125" bestFit="1" customWidth="1"/>
    <col min="7811" max="7811" width="15.33203125" bestFit="1" customWidth="1"/>
    <col min="7812" max="7812" width="12.83203125" bestFit="1" customWidth="1"/>
    <col min="7813" max="7813" width="15.33203125" bestFit="1" customWidth="1"/>
    <col min="7814" max="7814" width="12.83203125" bestFit="1" customWidth="1"/>
    <col min="7815" max="7815" width="15.33203125" bestFit="1" customWidth="1"/>
    <col min="7816" max="7816" width="12.83203125" bestFit="1" customWidth="1"/>
    <col min="7817" max="7817" width="15.33203125" bestFit="1" customWidth="1"/>
    <col min="7818" max="7818" width="12.83203125" bestFit="1" customWidth="1"/>
    <col min="7819" max="7819" width="15.33203125" bestFit="1" customWidth="1"/>
    <col min="7820" max="7820" width="12.83203125" bestFit="1" customWidth="1"/>
    <col min="7821" max="7821" width="15.33203125" bestFit="1" customWidth="1"/>
    <col min="7822" max="7822" width="12.83203125" bestFit="1" customWidth="1"/>
    <col min="7823" max="7823" width="15.33203125" bestFit="1" customWidth="1"/>
    <col min="7824" max="7824" width="12.83203125" bestFit="1" customWidth="1"/>
    <col min="7825" max="7825" width="15.33203125" bestFit="1" customWidth="1"/>
    <col min="7826" max="7826" width="12.83203125" bestFit="1" customWidth="1"/>
    <col min="7827" max="7827" width="15.33203125" bestFit="1" customWidth="1"/>
    <col min="7828" max="7828" width="12.83203125" bestFit="1" customWidth="1"/>
    <col min="7829" max="7829" width="15.33203125" bestFit="1" customWidth="1"/>
    <col min="7830" max="7830" width="12.83203125" bestFit="1" customWidth="1"/>
    <col min="7831" max="7831" width="15.33203125" bestFit="1" customWidth="1"/>
    <col min="7832" max="7832" width="12.83203125" bestFit="1" customWidth="1"/>
    <col min="7833" max="7833" width="15.33203125" bestFit="1" customWidth="1"/>
    <col min="7834" max="7834" width="12.83203125" bestFit="1" customWidth="1"/>
    <col min="7835" max="7835" width="15.33203125" bestFit="1" customWidth="1"/>
    <col min="7836" max="7836" width="12.83203125" bestFit="1" customWidth="1"/>
    <col min="7837" max="7837" width="15.33203125" bestFit="1" customWidth="1"/>
    <col min="7838" max="7838" width="12.83203125" bestFit="1" customWidth="1"/>
    <col min="7839" max="7839" width="15.33203125" bestFit="1" customWidth="1"/>
    <col min="7840" max="7840" width="12.83203125" bestFit="1" customWidth="1"/>
    <col min="7841" max="7841" width="15.33203125" bestFit="1" customWidth="1"/>
    <col min="7842" max="7842" width="12.83203125" bestFit="1" customWidth="1"/>
    <col min="7843" max="7843" width="15.33203125" bestFit="1" customWidth="1"/>
    <col min="7844" max="7844" width="12.83203125" bestFit="1" customWidth="1"/>
    <col min="7845" max="7845" width="15.33203125" bestFit="1" customWidth="1"/>
    <col min="7846" max="7846" width="12.83203125" bestFit="1" customWidth="1"/>
    <col min="7847" max="7847" width="15.33203125" bestFit="1" customWidth="1"/>
    <col min="7848" max="7848" width="12.83203125" bestFit="1" customWidth="1"/>
    <col min="7849" max="7849" width="15.33203125" bestFit="1" customWidth="1"/>
    <col min="7850" max="7850" width="12.83203125" bestFit="1" customWidth="1"/>
    <col min="7851" max="7851" width="15.33203125" bestFit="1" customWidth="1"/>
    <col min="7852" max="7852" width="12.83203125" bestFit="1" customWidth="1"/>
    <col min="7853" max="7853" width="15.33203125" bestFit="1" customWidth="1"/>
    <col min="7854" max="7854" width="12.83203125" bestFit="1" customWidth="1"/>
    <col min="7855" max="7855" width="15.33203125" bestFit="1" customWidth="1"/>
    <col min="7856" max="7856" width="12.83203125" bestFit="1" customWidth="1"/>
    <col min="7857" max="7857" width="15.33203125" bestFit="1" customWidth="1"/>
    <col min="7858" max="7858" width="12.83203125" bestFit="1" customWidth="1"/>
    <col min="7859" max="7859" width="15.33203125" bestFit="1" customWidth="1"/>
    <col min="7860" max="7860" width="12.83203125" bestFit="1" customWidth="1"/>
    <col min="7861" max="7861" width="15.33203125" bestFit="1" customWidth="1"/>
    <col min="7862" max="7862" width="12.83203125" bestFit="1" customWidth="1"/>
    <col min="7863" max="7863" width="15.33203125" bestFit="1" customWidth="1"/>
    <col min="7864" max="7864" width="12.83203125" bestFit="1" customWidth="1"/>
    <col min="7865" max="7865" width="15.33203125" bestFit="1" customWidth="1"/>
    <col min="7866" max="7866" width="12.83203125" bestFit="1" customWidth="1"/>
    <col min="7867" max="7867" width="15.33203125" bestFit="1" customWidth="1"/>
    <col min="7868" max="7868" width="12.83203125" bestFit="1" customWidth="1"/>
    <col min="7869" max="7869" width="15.33203125" bestFit="1" customWidth="1"/>
    <col min="7870" max="7870" width="12.83203125" bestFit="1" customWidth="1"/>
    <col min="7871" max="7871" width="15.33203125" bestFit="1" customWidth="1"/>
    <col min="7872" max="7872" width="12.83203125" bestFit="1" customWidth="1"/>
    <col min="7873" max="7873" width="15.33203125" bestFit="1" customWidth="1"/>
    <col min="7874" max="7874" width="12.83203125" bestFit="1" customWidth="1"/>
    <col min="7875" max="7875" width="15.33203125" bestFit="1" customWidth="1"/>
    <col min="7876" max="7876" width="12.83203125" bestFit="1" customWidth="1"/>
    <col min="7877" max="7877" width="15.33203125" bestFit="1" customWidth="1"/>
    <col min="7878" max="7878" width="12.83203125" bestFit="1" customWidth="1"/>
    <col min="7879" max="7879" width="15.33203125" bestFit="1" customWidth="1"/>
    <col min="7880" max="7880" width="12.83203125" bestFit="1" customWidth="1"/>
    <col min="7881" max="7881" width="15.33203125" bestFit="1" customWidth="1"/>
    <col min="7882" max="7882" width="12.83203125" bestFit="1" customWidth="1"/>
    <col min="7883" max="7883" width="15.33203125" bestFit="1" customWidth="1"/>
    <col min="7884" max="7884" width="12.83203125" bestFit="1" customWidth="1"/>
    <col min="7885" max="7885" width="15.33203125" bestFit="1" customWidth="1"/>
    <col min="7886" max="7886" width="12.83203125" bestFit="1" customWidth="1"/>
    <col min="7887" max="7887" width="15.33203125" bestFit="1" customWidth="1"/>
    <col min="7888" max="7888" width="12.83203125" bestFit="1" customWidth="1"/>
    <col min="7889" max="7889" width="15.33203125" bestFit="1" customWidth="1"/>
    <col min="7890" max="7890" width="12.83203125" bestFit="1" customWidth="1"/>
    <col min="7891" max="7891" width="15.33203125" bestFit="1" customWidth="1"/>
    <col min="7892" max="7892" width="12.83203125" bestFit="1" customWidth="1"/>
    <col min="7893" max="7893" width="15.33203125" bestFit="1" customWidth="1"/>
    <col min="7894" max="7894" width="12.83203125" bestFit="1" customWidth="1"/>
    <col min="7895" max="7895" width="15.33203125" bestFit="1" customWidth="1"/>
    <col min="7896" max="7896" width="12.83203125" bestFit="1" customWidth="1"/>
    <col min="7897" max="7897" width="15.33203125" bestFit="1" customWidth="1"/>
    <col min="7898" max="7898" width="12.83203125" bestFit="1" customWidth="1"/>
    <col min="7899" max="7899" width="15.33203125" bestFit="1" customWidth="1"/>
    <col min="7900" max="7900" width="12.83203125" bestFit="1" customWidth="1"/>
    <col min="7901" max="7901" width="15.33203125" bestFit="1" customWidth="1"/>
    <col min="7902" max="7902" width="12.83203125" bestFit="1" customWidth="1"/>
    <col min="7903" max="7903" width="15.33203125" bestFit="1" customWidth="1"/>
    <col min="7904" max="7904" width="12.83203125" bestFit="1" customWidth="1"/>
    <col min="7905" max="7905" width="15.33203125" bestFit="1" customWidth="1"/>
    <col min="7906" max="7906" width="12.83203125" bestFit="1" customWidth="1"/>
    <col min="7907" max="7907" width="15.33203125" bestFit="1" customWidth="1"/>
    <col min="7908" max="7908" width="12.83203125" bestFit="1" customWidth="1"/>
    <col min="7909" max="7909" width="15.33203125" bestFit="1" customWidth="1"/>
    <col min="7910" max="7910" width="12.83203125" bestFit="1" customWidth="1"/>
    <col min="7911" max="7911" width="15.33203125" bestFit="1" customWidth="1"/>
    <col min="7912" max="7912" width="12.83203125" bestFit="1" customWidth="1"/>
    <col min="7913" max="7913" width="15.33203125" bestFit="1" customWidth="1"/>
    <col min="7914" max="7914" width="12.83203125" bestFit="1" customWidth="1"/>
    <col min="7915" max="7915" width="15.33203125" bestFit="1" customWidth="1"/>
    <col min="7916" max="7916" width="12.83203125" bestFit="1" customWidth="1"/>
    <col min="7917" max="7917" width="15.33203125" bestFit="1" customWidth="1"/>
    <col min="7918" max="7918" width="12.83203125" bestFit="1" customWidth="1"/>
    <col min="7919" max="7919" width="15.33203125" bestFit="1" customWidth="1"/>
    <col min="7920" max="7920" width="12.83203125" bestFit="1" customWidth="1"/>
    <col min="7921" max="7921" width="15.33203125" bestFit="1" customWidth="1"/>
    <col min="7922" max="7922" width="12.83203125" bestFit="1" customWidth="1"/>
    <col min="7923" max="7923" width="15.33203125" bestFit="1" customWidth="1"/>
    <col min="7924" max="7924" width="12.83203125" bestFit="1" customWidth="1"/>
    <col min="7925" max="7925" width="15.33203125" bestFit="1" customWidth="1"/>
    <col min="7926" max="7926" width="12.83203125" bestFit="1" customWidth="1"/>
    <col min="7927" max="7927" width="15.33203125" bestFit="1" customWidth="1"/>
    <col min="7928" max="7928" width="12.83203125" bestFit="1" customWidth="1"/>
    <col min="7929" max="7929" width="15.33203125" bestFit="1" customWidth="1"/>
    <col min="7930" max="7930" width="12.83203125" bestFit="1" customWidth="1"/>
    <col min="7931" max="7931" width="15.33203125" bestFit="1" customWidth="1"/>
    <col min="7932" max="7932" width="12.83203125" bestFit="1" customWidth="1"/>
    <col min="7933" max="7933" width="15.33203125" bestFit="1" customWidth="1"/>
    <col min="7934" max="7934" width="12.83203125" bestFit="1" customWidth="1"/>
    <col min="7935" max="7935" width="15.33203125" bestFit="1" customWidth="1"/>
    <col min="7936" max="7936" width="12.83203125" bestFit="1" customWidth="1"/>
    <col min="7937" max="7937" width="15.33203125" bestFit="1" customWidth="1"/>
    <col min="7938" max="7938" width="12.83203125" bestFit="1" customWidth="1"/>
    <col min="7939" max="7939" width="15.33203125" bestFit="1" customWidth="1"/>
    <col min="7940" max="7940" width="12.83203125" bestFit="1" customWidth="1"/>
    <col min="7941" max="7941" width="15.33203125" bestFit="1" customWidth="1"/>
    <col min="7942" max="7942" width="12.83203125" bestFit="1" customWidth="1"/>
    <col min="7943" max="7943" width="15.33203125" bestFit="1" customWidth="1"/>
    <col min="7944" max="7944" width="12.83203125" bestFit="1" customWidth="1"/>
    <col min="7945" max="7945" width="15.33203125" bestFit="1" customWidth="1"/>
    <col min="7946" max="7946" width="12.83203125" bestFit="1" customWidth="1"/>
    <col min="7947" max="7947" width="15.33203125" bestFit="1" customWidth="1"/>
    <col min="7948" max="7948" width="12.83203125" bestFit="1" customWidth="1"/>
    <col min="7949" max="7949" width="15.33203125" bestFit="1" customWidth="1"/>
    <col min="7950" max="7950" width="12.83203125" bestFit="1" customWidth="1"/>
    <col min="7951" max="7951" width="15.33203125" bestFit="1" customWidth="1"/>
    <col min="7952" max="7952" width="12.83203125" bestFit="1" customWidth="1"/>
    <col min="7953" max="7953" width="15.33203125" bestFit="1" customWidth="1"/>
    <col min="7954" max="7954" width="12.83203125" bestFit="1" customWidth="1"/>
    <col min="7955" max="7955" width="15.33203125" bestFit="1" customWidth="1"/>
    <col min="7956" max="7956" width="12.83203125" bestFit="1" customWidth="1"/>
    <col min="7957" max="7957" width="15.33203125" bestFit="1" customWidth="1"/>
    <col min="7958" max="7958" width="12.83203125" bestFit="1" customWidth="1"/>
    <col min="7959" max="7959" width="15.33203125" bestFit="1" customWidth="1"/>
    <col min="7960" max="7960" width="12.83203125" bestFit="1" customWidth="1"/>
    <col min="7961" max="7961" width="15.33203125" bestFit="1" customWidth="1"/>
    <col min="7962" max="7962" width="12.83203125" bestFit="1" customWidth="1"/>
    <col min="7963" max="7963" width="15.33203125" bestFit="1" customWidth="1"/>
    <col min="7964" max="7964" width="12.83203125" bestFit="1" customWidth="1"/>
    <col min="7965" max="7965" width="15.33203125" bestFit="1" customWidth="1"/>
    <col min="7966" max="7966" width="12.83203125" bestFit="1" customWidth="1"/>
    <col min="7967" max="7967" width="15.33203125" bestFit="1" customWidth="1"/>
    <col min="7968" max="7968" width="12.83203125" bestFit="1" customWidth="1"/>
    <col min="7969" max="7969" width="15.33203125" bestFit="1" customWidth="1"/>
    <col min="7970" max="7970" width="12.83203125" bestFit="1" customWidth="1"/>
    <col min="7971" max="7971" width="15.33203125" bestFit="1" customWidth="1"/>
    <col min="7972" max="7972" width="12.83203125" bestFit="1" customWidth="1"/>
    <col min="7973" max="7973" width="15.33203125" bestFit="1" customWidth="1"/>
    <col min="7974" max="7974" width="12.83203125" bestFit="1" customWidth="1"/>
    <col min="7975" max="7975" width="15.33203125" bestFit="1" customWidth="1"/>
    <col min="7976" max="7976" width="12.83203125" bestFit="1" customWidth="1"/>
    <col min="7977" max="7977" width="15.33203125" bestFit="1" customWidth="1"/>
    <col min="7978" max="7978" width="12.83203125" bestFit="1" customWidth="1"/>
    <col min="7979" max="7979" width="15.33203125" bestFit="1" customWidth="1"/>
    <col min="7980" max="7980" width="12.83203125" bestFit="1" customWidth="1"/>
    <col min="7981" max="7981" width="15.33203125" bestFit="1" customWidth="1"/>
    <col min="7982" max="7982" width="12.83203125" bestFit="1" customWidth="1"/>
    <col min="7983" max="7983" width="15.33203125" bestFit="1" customWidth="1"/>
    <col min="7984" max="7984" width="12.83203125" bestFit="1" customWidth="1"/>
    <col min="7985" max="7985" width="15.33203125" bestFit="1" customWidth="1"/>
    <col min="7986" max="7986" width="12.83203125" bestFit="1" customWidth="1"/>
    <col min="7987" max="7987" width="15.33203125" bestFit="1" customWidth="1"/>
    <col min="7988" max="7988" width="12.83203125" bestFit="1" customWidth="1"/>
    <col min="7989" max="7989" width="15.33203125" bestFit="1" customWidth="1"/>
    <col min="7990" max="7990" width="12.83203125" bestFit="1" customWidth="1"/>
    <col min="7991" max="7991" width="15.33203125" bestFit="1" customWidth="1"/>
    <col min="7992" max="7992" width="12.83203125" bestFit="1" customWidth="1"/>
    <col min="7993" max="7993" width="15.33203125" bestFit="1" customWidth="1"/>
    <col min="7994" max="7994" width="12.83203125" bestFit="1" customWidth="1"/>
    <col min="7995" max="7995" width="15.33203125" bestFit="1" customWidth="1"/>
    <col min="7996" max="7996" width="12.83203125" bestFit="1" customWidth="1"/>
    <col min="7997" max="7997" width="15.33203125" bestFit="1" customWidth="1"/>
    <col min="7998" max="7998" width="12.83203125" bestFit="1" customWidth="1"/>
    <col min="7999" max="7999" width="15.33203125" bestFit="1" customWidth="1"/>
    <col min="8000" max="8000" width="12.83203125" bestFit="1" customWidth="1"/>
    <col min="8001" max="8001" width="15.33203125" bestFit="1" customWidth="1"/>
    <col min="8002" max="8002" width="12.83203125" bestFit="1" customWidth="1"/>
    <col min="8003" max="8003" width="15.33203125" bestFit="1" customWidth="1"/>
    <col min="8004" max="8004" width="12.83203125" bestFit="1" customWidth="1"/>
    <col min="8005" max="8005" width="15.33203125" bestFit="1" customWidth="1"/>
    <col min="8006" max="8006" width="12.83203125" bestFit="1" customWidth="1"/>
    <col min="8007" max="8007" width="15.33203125" bestFit="1" customWidth="1"/>
    <col min="8008" max="8008" width="12.83203125" bestFit="1" customWidth="1"/>
    <col min="8009" max="8009" width="15.33203125" bestFit="1" customWidth="1"/>
    <col min="8010" max="8010" width="12.83203125" bestFit="1" customWidth="1"/>
    <col min="8011" max="8011" width="15.33203125" bestFit="1" customWidth="1"/>
    <col min="8012" max="8012" width="12.83203125" bestFit="1" customWidth="1"/>
    <col min="8013" max="8013" width="15.33203125" bestFit="1" customWidth="1"/>
    <col min="8014" max="8014" width="12.83203125" bestFit="1" customWidth="1"/>
    <col min="8015" max="8015" width="15.33203125" bestFit="1" customWidth="1"/>
    <col min="8016" max="8016" width="12.83203125" bestFit="1" customWidth="1"/>
    <col min="8017" max="8017" width="15.33203125" bestFit="1" customWidth="1"/>
    <col min="8018" max="8018" width="12.83203125" bestFit="1" customWidth="1"/>
    <col min="8019" max="8019" width="15.33203125" bestFit="1" customWidth="1"/>
    <col min="8020" max="8020" width="12.83203125" bestFit="1" customWidth="1"/>
    <col min="8021" max="8021" width="15.33203125" bestFit="1" customWidth="1"/>
    <col min="8022" max="8022" width="12.83203125" bestFit="1" customWidth="1"/>
    <col min="8023" max="8023" width="15.33203125" bestFit="1" customWidth="1"/>
    <col min="8024" max="8024" width="12.83203125" bestFit="1" customWidth="1"/>
    <col min="8025" max="8025" width="15.33203125" bestFit="1" customWidth="1"/>
    <col min="8026" max="8026" width="12.83203125" bestFit="1" customWidth="1"/>
    <col min="8027" max="8027" width="15.33203125" bestFit="1" customWidth="1"/>
    <col min="8028" max="8028" width="12.83203125" bestFit="1" customWidth="1"/>
    <col min="8029" max="8029" width="15.33203125" bestFit="1" customWidth="1"/>
    <col min="8030" max="8030" width="12.83203125" bestFit="1" customWidth="1"/>
    <col min="8031" max="8031" width="15.33203125" bestFit="1" customWidth="1"/>
    <col min="8032" max="8032" width="12.83203125" bestFit="1" customWidth="1"/>
    <col min="8033" max="8033" width="15.33203125" bestFit="1" customWidth="1"/>
    <col min="8034" max="8034" width="12.83203125" bestFit="1" customWidth="1"/>
    <col min="8035" max="8035" width="15.33203125" bestFit="1" customWidth="1"/>
    <col min="8036" max="8036" width="12.83203125" bestFit="1" customWidth="1"/>
    <col min="8037" max="8037" width="15.33203125" bestFit="1" customWidth="1"/>
    <col min="8038" max="8038" width="12.83203125" bestFit="1" customWidth="1"/>
    <col min="8039" max="8039" width="15.33203125" bestFit="1" customWidth="1"/>
    <col min="8040" max="8040" width="12.83203125" bestFit="1" customWidth="1"/>
    <col min="8041" max="8041" width="15.33203125" bestFit="1" customWidth="1"/>
    <col min="8042" max="8042" width="12.83203125" bestFit="1" customWidth="1"/>
    <col min="8043" max="8043" width="15.33203125" bestFit="1" customWidth="1"/>
    <col min="8044" max="8044" width="12.83203125" bestFit="1" customWidth="1"/>
    <col min="8045" max="8045" width="15.33203125" bestFit="1" customWidth="1"/>
    <col min="8046" max="8046" width="12.83203125" bestFit="1" customWidth="1"/>
    <col min="8047" max="8047" width="15.33203125" bestFit="1" customWidth="1"/>
    <col min="8048" max="8048" width="12.83203125" bestFit="1" customWidth="1"/>
    <col min="8049" max="8049" width="15.33203125" bestFit="1" customWidth="1"/>
    <col min="8050" max="8050" width="12.83203125" bestFit="1" customWidth="1"/>
    <col min="8051" max="8051" width="15.33203125" bestFit="1" customWidth="1"/>
    <col min="8052" max="8052" width="12.83203125" bestFit="1" customWidth="1"/>
    <col min="8053" max="8053" width="15.33203125" bestFit="1" customWidth="1"/>
    <col min="8054" max="8054" width="12.83203125" bestFit="1" customWidth="1"/>
    <col min="8055" max="8055" width="15.33203125" bestFit="1" customWidth="1"/>
    <col min="8056" max="8056" width="12.83203125" bestFit="1" customWidth="1"/>
    <col min="8057" max="8057" width="15.33203125" bestFit="1" customWidth="1"/>
    <col min="8058" max="8058" width="12.83203125" bestFit="1" customWidth="1"/>
    <col min="8059" max="8059" width="15.33203125" bestFit="1" customWidth="1"/>
    <col min="8060" max="8060" width="12.83203125" bestFit="1" customWidth="1"/>
    <col min="8061" max="8061" width="15.33203125" bestFit="1" customWidth="1"/>
    <col min="8062" max="8062" width="12.83203125" bestFit="1" customWidth="1"/>
    <col min="8063" max="8063" width="15.33203125" bestFit="1" customWidth="1"/>
    <col min="8064" max="8064" width="12.83203125" bestFit="1" customWidth="1"/>
    <col min="8065" max="8065" width="15.33203125" bestFit="1" customWidth="1"/>
    <col min="8066" max="8066" width="12.83203125" bestFit="1" customWidth="1"/>
    <col min="8067" max="8067" width="15.33203125" bestFit="1" customWidth="1"/>
    <col min="8068" max="8068" width="12.83203125" bestFit="1" customWidth="1"/>
    <col min="8069" max="8069" width="15.33203125" bestFit="1" customWidth="1"/>
    <col min="8070" max="8070" width="12.83203125" bestFit="1" customWidth="1"/>
    <col min="8071" max="8071" width="15.33203125" bestFit="1" customWidth="1"/>
    <col min="8072" max="8072" width="12.83203125" bestFit="1" customWidth="1"/>
    <col min="8073" max="8073" width="15.33203125" bestFit="1" customWidth="1"/>
    <col min="8074" max="8074" width="12.83203125" bestFit="1" customWidth="1"/>
    <col min="8075" max="8075" width="15.33203125" bestFit="1" customWidth="1"/>
    <col min="8076" max="8076" width="12.83203125" bestFit="1" customWidth="1"/>
    <col min="8077" max="8077" width="15.33203125" bestFit="1" customWidth="1"/>
    <col min="8078" max="8078" width="12.83203125" bestFit="1" customWidth="1"/>
    <col min="8079" max="8079" width="15.33203125" bestFit="1" customWidth="1"/>
    <col min="8080" max="8080" width="12.83203125" bestFit="1" customWidth="1"/>
    <col min="8081" max="8081" width="15.33203125" bestFit="1" customWidth="1"/>
    <col min="8082" max="8082" width="12.83203125" bestFit="1" customWidth="1"/>
    <col min="8083" max="8083" width="15.33203125" bestFit="1" customWidth="1"/>
    <col min="8084" max="8084" width="12.83203125" bestFit="1" customWidth="1"/>
    <col min="8085" max="8085" width="15.33203125" bestFit="1" customWidth="1"/>
    <col min="8086" max="8086" width="12.83203125" bestFit="1" customWidth="1"/>
    <col min="8087" max="8087" width="15.33203125" bestFit="1" customWidth="1"/>
    <col min="8088" max="8088" width="12.83203125" bestFit="1" customWidth="1"/>
    <col min="8089" max="8089" width="15.33203125" bestFit="1" customWidth="1"/>
    <col min="8090" max="8090" width="12.83203125" bestFit="1" customWidth="1"/>
    <col min="8091" max="8091" width="15.33203125" bestFit="1" customWidth="1"/>
    <col min="8092" max="8092" width="12.83203125" bestFit="1" customWidth="1"/>
    <col min="8093" max="8093" width="15.33203125" bestFit="1" customWidth="1"/>
    <col min="8094" max="8094" width="12.83203125" bestFit="1" customWidth="1"/>
    <col min="8095" max="8095" width="15.33203125" bestFit="1" customWidth="1"/>
    <col min="8096" max="8096" width="12.83203125" bestFit="1" customWidth="1"/>
    <col min="8097" max="8097" width="15.33203125" bestFit="1" customWidth="1"/>
    <col min="8098" max="8098" width="12.83203125" bestFit="1" customWidth="1"/>
    <col min="8099" max="8099" width="15.33203125" bestFit="1" customWidth="1"/>
    <col min="8100" max="8100" width="12.83203125" bestFit="1" customWidth="1"/>
    <col min="8101" max="8101" width="15.33203125" bestFit="1" customWidth="1"/>
    <col min="8102" max="8102" width="12.83203125" bestFit="1" customWidth="1"/>
    <col min="8103" max="8103" width="15.33203125" bestFit="1" customWidth="1"/>
    <col min="8104" max="8104" width="12.83203125" bestFit="1" customWidth="1"/>
    <col min="8105" max="8105" width="15.33203125" bestFit="1" customWidth="1"/>
    <col min="8106" max="8106" width="12.83203125" bestFit="1" customWidth="1"/>
    <col min="8107" max="8107" width="15.33203125" bestFit="1" customWidth="1"/>
    <col min="8108" max="8108" width="12.83203125" bestFit="1" customWidth="1"/>
    <col min="8109" max="8109" width="15.33203125" bestFit="1" customWidth="1"/>
    <col min="8110" max="8110" width="12.83203125" bestFit="1" customWidth="1"/>
    <col min="8111" max="8111" width="15.33203125" bestFit="1" customWidth="1"/>
    <col min="8112" max="8112" width="12.83203125" bestFit="1" customWidth="1"/>
    <col min="8113" max="8113" width="15.33203125" bestFit="1" customWidth="1"/>
    <col min="8114" max="8114" width="12.83203125" bestFit="1" customWidth="1"/>
    <col min="8115" max="8115" width="15.33203125" bestFit="1" customWidth="1"/>
    <col min="8116" max="8116" width="12.83203125" bestFit="1" customWidth="1"/>
    <col min="8117" max="8117" width="15.33203125" bestFit="1" customWidth="1"/>
    <col min="8118" max="8118" width="12.83203125" bestFit="1" customWidth="1"/>
    <col min="8119" max="8119" width="15.33203125" bestFit="1" customWidth="1"/>
    <col min="8120" max="8120" width="12.83203125" bestFit="1" customWidth="1"/>
    <col min="8121" max="8121" width="15.33203125" bestFit="1" customWidth="1"/>
    <col min="8122" max="8122" width="12.83203125" bestFit="1" customWidth="1"/>
    <col min="8123" max="8123" width="15.33203125" bestFit="1" customWidth="1"/>
    <col min="8124" max="8124" width="12.83203125" bestFit="1" customWidth="1"/>
    <col min="8125" max="8125" width="15.33203125" bestFit="1" customWidth="1"/>
    <col min="8126" max="8126" width="12.83203125" bestFit="1" customWidth="1"/>
    <col min="8127" max="8127" width="15.33203125" bestFit="1" customWidth="1"/>
    <col min="8128" max="8128" width="12.83203125" bestFit="1" customWidth="1"/>
    <col min="8129" max="8129" width="15.33203125" bestFit="1" customWidth="1"/>
    <col min="8130" max="8130" width="12.83203125" bestFit="1" customWidth="1"/>
    <col min="8131" max="8131" width="15.33203125" bestFit="1" customWidth="1"/>
    <col min="8132" max="8132" width="12.83203125" bestFit="1" customWidth="1"/>
    <col min="8133" max="8133" width="15.33203125" bestFit="1" customWidth="1"/>
    <col min="8134" max="8134" width="12.83203125" bestFit="1" customWidth="1"/>
    <col min="8135" max="8135" width="15.33203125" bestFit="1" customWidth="1"/>
    <col min="8136" max="8136" width="12.83203125" bestFit="1" customWidth="1"/>
    <col min="8137" max="8137" width="15.33203125" bestFit="1" customWidth="1"/>
    <col min="8138" max="8138" width="12.83203125" bestFit="1" customWidth="1"/>
    <col min="8139" max="8139" width="15.33203125" bestFit="1" customWidth="1"/>
    <col min="8140" max="8140" width="12.83203125" bestFit="1" customWidth="1"/>
    <col min="8141" max="8141" width="15.33203125" bestFit="1" customWidth="1"/>
    <col min="8142" max="8142" width="12.83203125" bestFit="1" customWidth="1"/>
    <col min="8143" max="8143" width="15.33203125" bestFit="1" customWidth="1"/>
    <col min="8144" max="8144" width="12.83203125" bestFit="1" customWidth="1"/>
    <col min="8145" max="8145" width="15.33203125" bestFit="1" customWidth="1"/>
    <col min="8146" max="8146" width="12.83203125" bestFit="1" customWidth="1"/>
    <col min="8147" max="8147" width="15.33203125" bestFit="1" customWidth="1"/>
    <col min="8148" max="8148" width="12.83203125" bestFit="1" customWidth="1"/>
    <col min="8149" max="8149" width="15.33203125" bestFit="1" customWidth="1"/>
    <col min="8150" max="8150" width="12.83203125" bestFit="1" customWidth="1"/>
    <col min="8151" max="8151" width="15.33203125" bestFit="1" customWidth="1"/>
    <col min="8152" max="8152" width="12.83203125" bestFit="1" customWidth="1"/>
    <col min="8153" max="8153" width="15.33203125" bestFit="1" customWidth="1"/>
    <col min="8154" max="8154" width="12.83203125" bestFit="1" customWidth="1"/>
    <col min="8155" max="8155" width="15.33203125" bestFit="1" customWidth="1"/>
    <col min="8156" max="8156" width="12.83203125" bestFit="1" customWidth="1"/>
    <col min="8157" max="8157" width="15.33203125" bestFit="1" customWidth="1"/>
    <col min="8158" max="8158" width="12.83203125" bestFit="1" customWidth="1"/>
    <col min="8159" max="8159" width="15.33203125" bestFit="1" customWidth="1"/>
    <col min="8160" max="8160" width="12.83203125" bestFit="1" customWidth="1"/>
    <col min="8161" max="8161" width="15.33203125" bestFit="1" customWidth="1"/>
    <col min="8162" max="8162" width="12.83203125" bestFit="1" customWidth="1"/>
    <col min="8163" max="8163" width="15.33203125" bestFit="1" customWidth="1"/>
    <col min="8164" max="8164" width="12.83203125" bestFit="1" customWidth="1"/>
    <col min="8165" max="8165" width="15.33203125" bestFit="1" customWidth="1"/>
    <col min="8166" max="8166" width="12.83203125" bestFit="1" customWidth="1"/>
    <col min="8167" max="8167" width="15.33203125" bestFit="1" customWidth="1"/>
    <col min="8168" max="8168" width="12.83203125" bestFit="1" customWidth="1"/>
    <col min="8169" max="8169" width="15.33203125" bestFit="1" customWidth="1"/>
    <col min="8170" max="8170" width="12.83203125" bestFit="1" customWidth="1"/>
    <col min="8171" max="8171" width="15.33203125" bestFit="1" customWidth="1"/>
    <col min="8172" max="8172" width="12.83203125" bestFit="1" customWidth="1"/>
    <col min="8173" max="8173" width="15.33203125" bestFit="1" customWidth="1"/>
    <col min="8174" max="8174" width="12.83203125" bestFit="1" customWidth="1"/>
    <col min="8175" max="8175" width="15.33203125" bestFit="1" customWidth="1"/>
    <col min="8176" max="8176" width="12.83203125" bestFit="1" customWidth="1"/>
    <col min="8177" max="8177" width="15.33203125" bestFit="1" customWidth="1"/>
    <col min="8178" max="8178" width="12.83203125" bestFit="1" customWidth="1"/>
    <col min="8179" max="8179" width="15.33203125" bestFit="1" customWidth="1"/>
    <col min="8180" max="8180" width="12.83203125" bestFit="1" customWidth="1"/>
    <col min="8181" max="8181" width="15.33203125" bestFit="1" customWidth="1"/>
    <col min="8182" max="8182" width="12.83203125" bestFit="1" customWidth="1"/>
    <col min="8183" max="8183" width="15.33203125" bestFit="1" customWidth="1"/>
    <col min="8184" max="8184" width="12.83203125" bestFit="1" customWidth="1"/>
    <col min="8185" max="8185" width="15.33203125" bestFit="1" customWidth="1"/>
    <col min="8186" max="8186" width="12.83203125" bestFit="1" customWidth="1"/>
    <col min="8187" max="8187" width="15.33203125" bestFit="1" customWidth="1"/>
    <col min="8188" max="8188" width="12.83203125" bestFit="1" customWidth="1"/>
    <col min="8189" max="8189" width="15.33203125" bestFit="1" customWidth="1"/>
    <col min="8190" max="8190" width="12.83203125" bestFit="1" customWidth="1"/>
    <col min="8191" max="8191" width="15.33203125" bestFit="1" customWidth="1"/>
    <col min="8192" max="8192" width="12.83203125" bestFit="1" customWidth="1"/>
    <col min="8193" max="8193" width="15.33203125" bestFit="1" customWidth="1"/>
    <col min="8194" max="8194" width="12.83203125" bestFit="1" customWidth="1"/>
    <col min="8195" max="8195" width="15.33203125" bestFit="1" customWidth="1"/>
    <col min="8196" max="8196" width="12.83203125" bestFit="1" customWidth="1"/>
    <col min="8197" max="8197" width="15.33203125" bestFit="1" customWidth="1"/>
    <col min="8198" max="8198" width="12.83203125" bestFit="1" customWidth="1"/>
    <col min="8199" max="8199" width="15.33203125" bestFit="1" customWidth="1"/>
    <col min="8200" max="8200" width="12.83203125" bestFit="1" customWidth="1"/>
    <col min="8201" max="8201" width="15.33203125" bestFit="1" customWidth="1"/>
    <col min="8202" max="8202" width="12.83203125" bestFit="1" customWidth="1"/>
    <col min="8203" max="8203" width="15.33203125" bestFit="1" customWidth="1"/>
    <col min="8204" max="8204" width="12.83203125" bestFit="1" customWidth="1"/>
    <col min="8205" max="8205" width="15.33203125" bestFit="1" customWidth="1"/>
    <col min="8206" max="8206" width="12.83203125" bestFit="1" customWidth="1"/>
    <col min="8207" max="8207" width="15.33203125" bestFit="1" customWidth="1"/>
    <col min="8208" max="8208" width="12.83203125" bestFit="1" customWidth="1"/>
    <col min="8209" max="8209" width="15.33203125" bestFit="1" customWidth="1"/>
    <col min="8210" max="8210" width="12.83203125" bestFit="1" customWidth="1"/>
    <col min="8211" max="8211" width="15.33203125" bestFit="1" customWidth="1"/>
    <col min="8212" max="8212" width="12.83203125" bestFit="1" customWidth="1"/>
    <col min="8213" max="8213" width="15.33203125" bestFit="1" customWidth="1"/>
    <col min="8214" max="8214" width="12.83203125" bestFit="1" customWidth="1"/>
    <col min="8215" max="8215" width="15.33203125" bestFit="1" customWidth="1"/>
    <col min="8216" max="8216" width="12.83203125" bestFit="1" customWidth="1"/>
    <col min="8217" max="8217" width="15.33203125" bestFit="1" customWidth="1"/>
    <col min="8218" max="8218" width="12.83203125" bestFit="1" customWidth="1"/>
    <col min="8219" max="8219" width="15.33203125" bestFit="1" customWidth="1"/>
    <col min="8220" max="8220" width="12.83203125" bestFit="1" customWidth="1"/>
    <col min="8221" max="8221" width="15.33203125" bestFit="1" customWidth="1"/>
    <col min="8222" max="8222" width="12.83203125" bestFit="1" customWidth="1"/>
    <col min="8223" max="8223" width="15.33203125" bestFit="1" customWidth="1"/>
    <col min="8224" max="8224" width="12.83203125" bestFit="1" customWidth="1"/>
    <col min="8225" max="8225" width="15.33203125" bestFit="1" customWidth="1"/>
    <col min="8226" max="8226" width="12.83203125" bestFit="1" customWidth="1"/>
    <col min="8227" max="8227" width="15.33203125" bestFit="1" customWidth="1"/>
    <col min="8228" max="8228" width="12.83203125" bestFit="1" customWidth="1"/>
    <col min="8229" max="8229" width="15.33203125" bestFit="1" customWidth="1"/>
    <col min="8230" max="8230" width="10" bestFit="1" customWidth="1"/>
    <col min="8231" max="8231" width="9.33203125" bestFit="1" customWidth="1"/>
    <col min="8232" max="8232" width="15.33203125" bestFit="1" customWidth="1"/>
    <col min="8233" max="8233" width="12.83203125" bestFit="1" customWidth="1"/>
    <col min="8234" max="8234" width="9" bestFit="1" customWidth="1"/>
    <col min="8235" max="8235" width="9.33203125" bestFit="1" customWidth="1"/>
    <col min="8236" max="8236" width="15.33203125" bestFit="1" customWidth="1"/>
    <col min="8237" max="8237" width="12.83203125" bestFit="1" customWidth="1"/>
    <col min="8238" max="8238" width="9" bestFit="1" customWidth="1"/>
    <col min="8239" max="8239" width="9.33203125" bestFit="1" customWidth="1"/>
    <col min="8240" max="8240" width="15.33203125" bestFit="1" customWidth="1"/>
    <col min="8241" max="8241" width="12.83203125" bestFit="1" customWidth="1"/>
    <col min="8242" max="8242" width="9" bestFit="1" customWidth="1"/>
    <col min="8243" max="8243" width="9.33203125" bestFit="1" customWidth="1"/>
    <col min="8244" max="8244" width="15.33203125" bestFit="1" customWidth="1"/>
    <col min="8245" max="8245" width="12.83203125" bestFit="1" customWidth="1"/>
    <col min="8246" max="8246" width="9" bestFit="1" customWidth="1"/>
    <col min="8247" max="8247" width="9.33203125" bestFit="1" customWidth="1"/>
    <col min="8248" max="8248" width="15.33203125" bestFit="1" customWidth="1"/>
    <col min="8249" max="8249" width="12.83203125" bestFit="1" customWidth="1"/>
    <col min="8250" max="8250" width="9" bestFit="1" customWidth="1"/>
    <col min="8251" max="8251" width="9.33203125" bestFit="1" customWidth="1"/>
    <col min="8252" max="8252" width="15.33203125" bestFit="1" customWidth="1"/>
    <col min="8253" max="8253" width="12.83203125" bestFit="1" customWidth="1"/>
    <col min="8254" max="8254" width="9" bestFit="1" customWidth="1"/>
    <col min="8255" max="8255" width="9.33203125" bestFit="1" customWidth="1"/>
    <col min="8256" max="8256" width="15.33203125" bestFit="1" customWidth="1"/>
    <col min="8257" max="8257" width="12.83203125" bestFit="1" customWidth="1"/>
    <col min="8258" max="8258" width="9" bestFit="1" customWidth="1"/>
    <col min="8259" max="8259" width="9.33203125" bestFit="1" customWidth="1"/>
    <col min="8260" max="8260" width="15.33203125" bestFit="1" customWidth="1"/>
    <col min="8261" max="8261" width="12.83203125" bestFit="1" customWidth="1"/>
    <col min="8262" max="8262" width="9" bestFit="1" customWidth="1"/>
    <col min="8263" max="8263" width="9.33203125" bestFit="1" customWidth="1"/>
    <col min="8264" max="8264" width="15.33203125" bestFit="1" customWidth="1"/>
    <col min="8265" max="8265" width="12.83203125" bestFit="1" customWidth="1"/>
    <col min="8266" max="8266" width="9" bestFit="1" customWidth="1"/>
    <col min="8267" max="8267" width="9.33203125" bestFit="1" customWidth="1"/>
    <col min="8268" max="8268" width="15.33203125" bestFit="1" customWidth="1"/>
    <col min="8269" max="8269" width="12.83203125" bestFit="1" customWidth="1"/>
    <col min="8270" max="8270" width="9" bestFit="1" customWidth="1"/>
    <col min="8271" max="8271" width="9.33203125" bestFit="1" customWidth="1"/>
    <col min="8272" max="8272" width="15.33203125" bestFit="1" customWidth="1"/>
    <col min="8273" max="8273" width="12.83203125" bestFit="1" customWidth="1"/>
    <col min="8274" max="8274" width="9" bestFit="1" customWidth="1"/>
    <col min="8275" max="8275" width="9.33203125" bestFit="1" customWidth="1"/>
    <col min="8276" max="8276" width="15.33203125" bestFit="1" customWidth="1"/>
    <col min="8277" max="8277" width="12.83203125" bestFit="1" customWidth="1"/>
    <col min="8278" max="8278" width="9" bestFit="1" customWidth="1"/>
    <col min="8279" max="8279" width="9.33203125" bestFit="1" customWidth="1"/>
    <col min="8280" max="8280" width="15.33203125" bestFit="1" customWidth="1"/>
    <col min="8281" max="8281" width="12.83203125" bestFit="1" customWidth="1"/>
    <col min="8282" max="8282" width="9" bestFit="1" customWidth="1"/>
    <col min="8283" max="8283" width="9.33203125" bestFit="1" customWidth="1"/>
    <col min="8284" max="8284" width="15.33203125" bestFit="1" customWidth="1"/>
    <col min="8285" max="8285" width="12.83203125" bestFit="1" customWidth="1"/>
    <col min="8286" max="8286" width="9" bestFit="1" customWidth="1"/>
    <col min="8287" max="8287" width="9.33203125" bestFit="1" customWidth="1"/>
    <col min="8288" max="8288" width="15.33203125" bestFit="1" customWidth="1"/>
    <col min="8289" max="8289" width="12.83203125" bestFit="1" customWidth="1"/>
    <col min="8290" max="8290" width="9" bestFit="1" customWidth="1"/>
    <col min="8291" max="8291" width="9.33203125" bestFit="1" customWidth="1"/>
    <col min="8292" max="8292" width="15.33203125" bestFit="1" customWidth="1"/>
    <col min="8293" max="8293" width="12.83203125" bestFit="1" customWidth="1"/>
    <col min="8294" max="8294" width="9" bestFit="1" customWidth="1"/>
    <col min="8295" max="8295" width="9.33203125" bestFit="1" customWidth="1"/>
    <col min="8296" max="8296" width="15.33203125" bestFit="1" customWidth="1"/>
    <col min="8297" max="8297" width="12.83203125" bestFit="1" customWidth="1"/>
    <col min="8298" max="8298" width="9" bestFit="1" customWidth="1"/>
    <col min="8299" max="8299" width="9.33203125" bestFit="1" customWidth="1"/>
    <col min="8300" max="8300" width="15.33203125" bestFit="1" customWidth="1"/>
    <col min="8301" max="8301" width="12.83203125" bestFit="1" customWidth="1"/>
    <col min="8302" max="8302" width="9" bestFit="1" customWidth="1"/>
    <col min="8303" max="8303" width="9.33203125" bestFit="1" customWidth="1"/>
    <col min="8304" max="8304" width="15.33203125" bestFit="1" customWidth="1"/>
    <col min="8305" max="8305" width="12.83203125" bestFit="1" customWidth="1"/>
    <col min="8306" max="8306" width="9" bestFit="1" customWidth="1"/>
    <col min="8307" max="8307" width="9.33203125" bestFit="1" customWidth="1"/>
    <col min="8308" max="8308" width="15.33203125" bestFit="1" customWidth="1"/>
    <col min="8309" max="8309" width="12.83203125" bestFit="1" customWidth="1"/>
    <col min="8310" max="8310" width="9" bestFit="1" customWidth="1"/>
    <col min="8311" max="8311" width="9.33203125" bestFit="1" customWidth="1"/>
    <col min="8312" max="8312" width="15.33203125" bestFit="1" customWidth="1"/>
    <col min="8313" max="8313" width="12.83203125" bestFit="1" customWidth="1"/>
    <col min="8314" max="8314" width="9" bestFit="1" customWidth="1"/>
    <col min="8315" max="8315" width="9.33203125" bestFit="1" customWidth="1"/>
    <col min="8316" max="8316" width="15.33203125" bestFit="1" customWidth="1"/>
    <col min="8317" max="8317" width="12.83203125" bestFit="1" customWidth="1"/>
    <col min="8318" max="8318" width="9" bestFit="1" customWidth="1"/>
    <col min="8319" max="8319" width="9.33203125" bestFit="1" customWidth="1"/>
    <col min="8320" max="8320" width="15.33203125" bestFit="1" customWidth="1"/>
    <col min="8321" max="8321" width="12.83203125" bestFit="1" customWidth="1"/>
    <col min="8322" max="8322" width="9" bestFit="1" customWidth="1"/>
    <col min="8323" max="8323" width="9.33203125" bestFit="1" customWidth="1"/>
    <col min="8324" max="8324" width="15.33203125" bestFit="1" customWidth="1"/>
    <col min="8325" max="8325" width="12.83203125" bestFit="1" customWidth="1"/>
    <col min="8326" max="8326" width="9" bestFit="1" customWidth="1"/>
    <col min="8327" max="8327" width="9.33203125" bestFit="1" customWidth="1"/>
    <col min="8328" max="8328" width="15.33203125" bestFit="1" customWidth="1"/>
    <col min="8329" max="8329" width="12.83203125" bestFit="1" customWidth="1"/>
    <col min="8330" max="8330" width="9" bestFit="1" customWidth="1"/>
    <col min="8331" max="8331" width="9.33203125" bestFit="1" customWidth="1"/>
    <col min="8332" max="8332" width="15.33203125" bestFit="1" customWidth="1"/>
    <col min="8333" max="8333" width="12.83203125" bestFit="1" customWidth="1"/>
    <col min="8334" max="8334" width="9" bestFit="1" customWidth="1"/>
    <col min="8335" max="8335" width="9.33203125" bestFit="1" customWidth="1"/>
    <col min="8336" max="8336" width="15.33203125" bestFit="1" customWidth="1"/>
    <col min="8337" max="8337" width="12.83203125" bestFit="1" customWidth="1"/>
    <col min="8338" max="8338" width="9" bestFit="1" customWidth="1"/>
    <col min="8339" max="8339" width="9.33203125" bestFit="1" customWidth="1"/>
    <col min="8340" max="8340" width="15.33203125" bestFit="1" customWidth="1"/>
    <col min="8341" max="8341" width="12.83203125" bestFit="1" customWidth="1"/>
    <col min="8342" max="8342" width="9" bestFit="1" customWidth="1"/>
    <col min="8343" max="8343" width="9.33203125" bestFit="1" customWidth="1"/>
    <col min="8344" max="8344" width="15.33203125" bestFit="1" customWidth="1"/>
    <col min="8345" max="8345" width="12.83203125" bestFit="1" customWidth="1"/>
    <col min="8346" max="8346" width="9" bestFit="1" customWidth="1"/>
    <col min="8347" max="8347" width="9.33203125" bestFit="1" customWidth="1"/>
    <col min="8348" max="8348" width="15.33203125" bestFit="1" customWidth="1"/>
    <col min="8349" max="8349" width="12.83203125" bestFit="1" customWidth="1"/>
    <col min="8350" max="8350" width="9" bestFit="1" customWidth="1"/>
    <col min="8351" max="8351" width="9.33203125" bestFit="1" customWidth="1"/>
    <col min="8352" max="8352" width="15.33203125" bestFit="1" customWidth="1"/>
    <col min="8353" max="8353" width="12.83203125" bestFit="1" customWidth="1"/>
    <col min="8354" max="8354" width="9" bestFit="1" customWidth="1"/>
    <col min="8355" max="8355" width="9.33203125" bestFit="1" customWidth="1"/>
    <col min="8356" max="8356" width="15.33203125" bestFit="1" customWidth="1"/>
    <col min="8357" max="8357" width="12.83203125" bestFit="1" customWidth="1"/>
    <col min="8358" max="8358" width="9" bestFit="1" customWidth="1"/>
    <col min="8359" max="8359" width="9.33203125" bestFit="1" customWidth="1"/>
    <col min="8360" max="8360" width="15.33203125" bestFit="1" customWidth="1"/>
    <col min="8361" max="8361" width="12.83203125" bestFit="1" customWidth="1"/>
    <col min="8362" max="8362" width="9" bestFit="1" customWidth="1"/>
    <col min="8363" max="8363" width="9.33203125" bestFit="1" customWidth="1"/>
    <col min="8364" max="8364" width="15.33203125" bestFit="1" customWidth="1"/>
    <col min="8365" max="8365" width="12.83203125" bestFit="1" customWidth="1"/>
    <col min="8366" max="8366" width="9" bestFit="1" customWidth="1"/>
    <col min="8367" max="8367" width="9.33203125" bestFit="1" customWidth="1"/>
    <col min="8368" max="8368" width="15.33203125" bestFit="1" customWidth="1"/>
    <col min="8369" max="8369" width="12.83203125" bestFit="1" customWidth="1"/>
    <col min="8370" max="8370" width="9" bestFit="1" customWidth="1"/>
    <col min="8371" max="8371" width="9.33203125" bestFit="1" customWidth="1"/>
    <col min="8372" max="8372" width="15.33203125" bestFit="1" customWidth="1"/>
    <col min="8373" max="8373" width="12.83203125" bestFit="1" customWidth="1"/>
    <col min="8374" max="8374" width="9" bestFit="1" customWidth="1"/>
    <col min="8375" max="8375" width="9.33203125" bestFit="1" customWidth="1"/>
    <col min="8376" max="8376" width="15.33203125" bestFit="1" customWidth="1"/>
    <col min="8377" max="8377" width="12.83203125" bestFit="1" customWidth="1"/>
    <col min="8378" max="8378" width="9" bestFit="1" customWidth="1"/>
    <col min="8379" max="8379" width="9.33203125" bestFit="1" customWidth="1"/>
    <col min="8380" max="8380" width="15.33203125" bestFit="1" customWidth="1"/>
    <col min="8381" max="8381" width="12.83203125" bestFit="1" customWidth="1"/>
    <col min="8382" max="8382" width="9" bestFit="1" customWidth="1"/>
    <col min="8383" max="8383" width="9.33203125" bestFit="1" customWidth="1"/>
    <col min="8384" max="8384" width="15.33203125" bestFit="1" customWidth="1"/>
    <col min="8385" max="8385" width="12.83203125" bestFit="1" customWidth="1"/>
    <col min="8386" max="8386" width="9" bestFit="1" customWidth="1"/>
    <col min="8387" max="8387" width="9.33203125" bestFit="1" customWidth="1"/>
    <col min="8388" max="8388" width="15.33203125" bestFit="1" customWidth="1"/>
    <col min="8389" max="8389" width="12.83203125" bestFit="1" customWidth="1"/>
    <col min="8390" max="8390" width="9" bestFit="1" customWidth="1"/>
    <col min="8391" max="8391" width="9.33203125" bestFit="1" customWidth="1"/>
    <col min="8392" max="8392" width="15.33203125" bestFit="1" customWidth="1"/>
    <col min="8393" max="8393" width="12.83203125" bestFit="1" customWidth="1"/>
    <col min="8394" max="8394" width="9" bestFit="1" customWidth="1"/>
    <col min="8395" max="8395" width="9.33203125" bestFit="1" customWidth="1"/>
    <col min="8396" max="8396" width="15.33203125" bestFit="1" customWidth="1"/>
    <col min="8397" max="8397" width="12.83203125" bestFit="1" customWidth="1"/>
    <col min="8398" max="8398" width="9" bestFit="1" customWidth="1"/>
    <col min="8399" max="8399" width="9.33203125" bestFit="1" customWidth="1"/>
    <col min="8400" max="8400" width="15.33203125" bestFit="1" customWidth="1"/>
    <col min="8401" max="8401" width="12.83203125" bestFit="1" customWidth="1"/>
    <col min="8402" max="8402" width="9" bestFit="1" customWidth="1"/>
    <col min="8403" max="8403" width="9.33203125" bestFit="1" customWidth="1"/>
    <col min="8404" max="8404" width="15.33203125" bestFit="1" customWidth="1"/>
    <col min="8405" max="8405" width="12.83203125" bestFit="1" customWidth="1"/>
    <col min="8406" max="8406" width="9" bestFit="1" customWidth="1"/>
    <col min="8407" max="8407" width="9.33203125" bestFit="1" customWidth="1"/>
    <col min="8408" max="8408" width="15.33203125" bestFit="1" customWidth="1"/>
    <col min="8409" max="8409" width="12.83203125" bestFit="1" customWidth="1"/>
    <col min="8410" max="8410" width="9" bestFit="1" customWidth="1"/>
    <col min="8411" max="8411" width="9.33203125" bestFit="1" customWidth="1"/>
    <col min="8412" max="8412" width="15.33203125" bestFit="1" customWidth="1"/>
    <col min="8413" max="8413" width="12.83203125" bestFit="1" customWidth="1"/>
    <col min="8414" max="8414" width="9" bestFit="1" customWidth="1"/>
    <col min="8415" max="8415" width="9.33203125" bestFit="1" customWidth="1"/>
    <col min="8416" max="8416" width="15.33203125" bestFit="1" customWidth="1"/>
    <col min="8417" max="8417" width="12.83203125" bestFit="1" customWidth="1"/>
    <col min="8418" max="8418" width="9" bestFit="1" customWidth="1"/>
    <col min="8419" max="8419" width="9.33203125" bestFit="1" customWidth="1"/>
    <col min="8420" max="8420" width="15.33203125" bestFit="1" customWidth="1"/>
    <col min="8421" max="8421" width="12.83203125" bestFit="1" customWidth="1"/>
    <col min="8422" max="8422" width="9" bestFit="1" customWidth="1"/>
    <col min="8423" max="8423" width="9.33203125" bestFit="1" customWidth="1"/>
    <col min="8424" max="8424" width="15.33203125" bestFit="1" customWidth="1"/>
    <col min="8425" max="8425" width="12.83203125" bestFit="1" customWidth="1"/>
    <col min="8426" max="8426" width="9" bestFit="1" customWidth="1"/>
    <col min="8427" max="8427" width="9.33203125" bestFit="1" customWidth="1"/>
    <col min="8428" max="8428" width="15.33203125" bestFit="1" customWidth="1"/>
    <col min="8429" max="8429" width="12.83203125" bestFit="1" customWidth="1"/>
    <col min="8430" max="8430" width="9" bestFit="1" customWidth="1"/>
    <col min="8431" max="8431" width="9.33203125" bestFit="1" customWidth="1"/>
    <col min="8432" max="8432" width="15.33203125" bestFit="1" customWidth="1"/>
    <col min="8433" max="8433" width="12.83203125" bestFit="1" customWidth="1"/>
    <col min="8434" max="8434" width="9" bestFit="1" customWidth="1"/>
    <col min="8435" max="8435" width="9.33203125" bestFit="1" customWidth="1"/>
    <col min="8436" max="8436" width="15.33203125" bestFit="1" customWidth="1"/>
    <col min="8437" max="8437" width="12.83203125" bestFit="1" customWidth="1"/>
    <col min="8438" max="8438" width="9" bestFit="1" customWidth="1"/>
    <col min="8439" max="8439" width="9.33203125" bestFit="1" customWidth="1"/>
    <col min="8440" max="8440" width="15.33203125" bestFit="1" customWidth="1"/>
    <col min="8441" max="8441" width="12.83203125" bestFit="1" customWidth="1"/>
    <col min="8442" max="8442" width="9" bestFit="1" customWidth="1"/>
    <col min="8443" max="8443" width="9.33203125" bestFit="1" customWidth="1"/>
    <col min="8444" max="8444" width="15.33203125" bestFit="1" customWidth="1"/>
    <col min="8445" max="8445" width="12.83203125" bestFit="1" customWidth="1"/>
    <col min="8446" max="8446" width="9" bestFit="1" customWidth="1"/>
    <col min="8447" max="8447" width="9.33203125" bestFit="1" customWidth="1"/>
    <col min="8448" max="8448" width="15.33203125" bestFit="1" customWidth="1"/>
    <col min="8449" max="8449" width="12.83203125" bestFit="1" customWidth="1"/>
    <col min="8450" max="8450" width="9" bestFit="1" customWidth="1"/>
    <col min="8451" max="8451" width="9.33203125" bestFit="1" customWidth="1"/>
    <col min="8452" max="8452" width="15.33203125" bestFit="1" customWidth="1"/>
    <col min="8453" max="8453" width="12.83203125" bestFit="1" customWidth="1"/>
    <col min="8454" max="8454" width="9" bestFit="1" customWidth="1"/>
    <col min="8455" max="8455" width="9.33203125" bestFit="1" customWidth="1"/>
    <col min="8456" max="8456" width="15.33203125" bestFit="1" customWidth="1"/>
    <col min="8457" max="8457" width="12.83203125" bestFit="1" customWidth="1"/>
    <col min="8458" max="8458" width="9" bestFit="1" customWidth="1"/>
    <col min="8459" max="8459" width="9.33203125" bestFit="1" customWidth="1"/>
    <col min="8460" max="8460" width="15.33203125" bestFit="1" customWidth="1"/>
    <col min="8461" max="8461" width="12.83203125" bestFit="1" customWidth="1"/>
    <col min="8462" max="8462" width="9" bestFit="1" customWidth="1"/>
    <col min="8463" max="8463" width="9.33203125" bestFit="1" customWidth="1"/>
    <col min="8464" max="8464" width="15.33203125" bestFit="1" customWidth="1"/>
    <col min="8465" max="8465" width="12.83203125" bestFit="1" customWidth="1"/>
    <col min="8466" max="8466" width="9" bestFit="1" customWidth="1"/>
    <col min="8467" max="8467" width="9.33203125" bestFit="1" customWidth="1"/>
    <col min="8468" max="8468" width="15.33203125" bestFit="1" customWidth="1"/>
    <col min="8469" max="8469" width="12.83203125" bestFit="1" customWidth="1"/>
    <col min="8470" max="8470" width="9" bestFit="1" customWidth="1"/>
    <col min="8471" max="8471" width="9.33203125" bestFit="1" customWidth="1"/>
    <col min="8472" max="8472" width="15.33203125" bestFit="1" customWidth="1"/>
    <col min="8473" max="8473" width="12.83203125" bestFit="1" customWidth="1"/>
    <col min="8474" max="8474" width="9" bestFit="1" customWidth="1"/>
    <col min="8475" max="8475" width="9.33203125" bestFit="1" customWidth="1"/>
    <col min="8476" max="8476" width="15.33203125" bestFit="1" customWidth="1"/>
    <col min="8477" max="8477" width="12.83203125" bestFit="1" customWidth="1"/>
    <col min="8478" max="8478" width="9" bestFit="1" customWidth="1"/>
    <col min="8479" max="8479" width="9.33203125" bestFit="1" customWidth="1"/>
    <col min="8480" max="8480" width="15.33203125" bestFit="1" customWidth="1"/>
    <col min="8481" max="8481" width="12.83203125" bestFit="1" customWidth="1"/>
    <col min="8482" max="8482" width="9" bestFit="1" customWidth="1"/>
    <col min="8483" max="8483" width="9.33203125" bestFit="1" customWidth="1"/>
    <col min="8484" max="8484" width="15.33203125" bestFit="1" customWidth="1"/>
    <col min="8485" max="8485" width="12.83203125" bestFit="1" customWidth="1"/>
    <col min="8486" max="8486" width="9" bestFit="1" customWidth="1"/>
    <col min="8487" max="8487" width="9.33203125" bestFit="1" customWidth="1"/>
    <col min="8488" max="8488" width="15.33203125" bestFit="1" customWidth="1"/>
    <col min="8489" max="8489" width="12.83203125" bestFit="1" customWidth="1"/>
    <col min="8490" max="8490" width="9" bestFit="1" customWidth="1"/>
    <col min="8491" max="8491" width="9.33203125" bestFit="1" customWidth="1"/>
    <col min="8492" max="8492" width="15.33203125" bestFit="1" customWidth="1"/>
    <col min="8493" max="8493" width="12.83203125" bestFit="1" customWidth="1"/>
    <col min="8494" max="8494" width="9" bestFit="1" customWidth="1"/>
    <col min="8495" max="8495" width="9.33203125" bestFit="1" customWidth="1"/>
    <col min="8496" max="8496" width="15.33203125" bestFit="1" customWidth="1"/>
    <col min="8497" max="8497" width="12.83203125" bestFit="1" customWidth="1"/>
    <col min="8498" max="8498" width="9" bestFit="1" customWidth="1"/>
    <col min="8499" max="8499" width="9.33203125" bestFit="1" customWidth="1"/>
    <col min="8500" max="8500" width="15.33203125" bestFit="1" customWidth="1"/>
    <col min="8501" max="8501" width="12.83203125" bestFit="1" customWidth="1"/>
    <col min="8502" max="8502" width="9" bestFit="1" customWidth="1"/>
    <col min="8503" max="8503" width="9.33203125" bestFit="1" customWidth="1"/>
    <col min="8504" max="8504" width="15.33203125" bestFit="1" customWidth="1"/>
    <col min="8505" max="8505" width="12.83203125" bestFit="1" customWidth="1"/>
    <col min="8506" max="8506" width="9" bestFit="1" customWidth="1"/>
    <col min="8507" max="8507" width="9.33203125" bestFit="1" customWidth="1"/>
    <col min="8508" max="8508" width="15.33203125" bestFit="1" customWidth="1"/>
    <col min="8509" max="8509" width="12.83203125" bestFit="1" customWidth="1"/>
    <col min="8510" max="8510" width="9" bestFit="1" customWidth="1"/>
    <col min="8511" max="8511" width="9.33203125" bestFit="1" customWidth="1"/>
    <col min="8512" max="8512" width="15.33203125" bestFit="1" customWidth="1"/>
    <col min="8513" max="8513" width="12.83203125" bestFit="1" customWidth="1"/>
    <col min="8514" max="8514" width="9" bestFit="1" customWidth="1"/>
    <col min="8515" max="8515" width="9.33203125" bestFit="1" customWidth="1"/>
    <col min="8516" max="8516" width="15.33203125" bestFit="1" customWidth="1"/>
    <col min="8517" max="8517" width="12.83203125" bestFit="1" customWidth="1"/>
    <col min="8518" max="8518" width="9" bestFit="1" customWidth="1"/>
    <col min="8519" max="8519" width="9.33203125" bestFit="1" customWidth="1"/>
    <col min="8520" max="8520" width="15.33203125" bestFit="1" customWidth="1"/>
    <col min="8521" max="8521" width="12.83203125" bestFit="1" customWidth="1"/>
    <col min="8522" max="8522" width="9" bestFit="1" customWidth="1"/>
    <col min="8523" max="8523" width="9.33203125" bestFit="1" customWidth="1"/>
    <col min="8524" max="8524" width="15.33203125" bestFit="1" customWidth="1"/>
    <col min="8525" max="8525" width="12.83203125" bestFit="1" customWidth="1"/>
    <col min="8526" max="8526" width="9" bestFit="1" customWidth="1"/>
    <col min="8527" max="8527" width="9.33203125" bestFit="1" customWidth="1"/>
    <col min="8528" max="8528" width="15.33203125" bestFit="1" customWidth="1"/>
    <col min="8529" max="8529" width="12.83203125" bestFit="1" customWidth="1"/>
    <col min="8530" max="8530" width="9" bestFit="1" customWidth="1"/>
    <col min="8531" max="8531" width="9.33203125" bestFit="1" customWidth="1"/>
    <col min="8532" max="8532" width="15.33203125" bestFit="1" customWidth="1"/>
    <col min="8533" max="8533" width="12.83203125" bestFit="1" customWidth="1"/>
    <col min="8534" max="8534" width="9" bestFit="1" customWidth="1"/>
    <col min="8535" max="8535" width="9.33203125" bestFit="1" customWidth="1"/>
    <col min="8536" max="8536" width="15.33203125" bestFit="1" customWidth="1"/>
    <col min="8537" max="8537" width="12.83203125" bestFit="1" customWidth="1"/>
    <col min="8538" max="8538" width="9" bestFit="1" customWidth="1"/>
    <col min="8539" max="8539" width="9.33203125" bestFit="1" customWidth="1"/>
    <col min="8540" max="8540" width="15.33203125" bestFit="1" customWidth="1"/>
    <col min="8541" max="8541" width="12.83203125" bestFit="1" customWidth="1"/>
    <col min="8542" max="8542" width="9" bestFit="1" customWidth="1"/>
    <col min="8543" max="8543" width="9.33203125" bestFit="1" customWidth="1"/>
    <col min="8544" max="8544" width="15.33203125" bestFit="1" customWidth="1"/>
    <col min="8545" max="8545" width="12.83203125" bestFit="1" customWidth="1"/>
    <col min="8546" max="8546" width="9" bestFit="1" customWidth="1"/>
    <col min="8547" max="8547" width="9.33203125" bestFit="1" customWidth="1"/>
    <col min="8548" max="8548" width="15.33203125" bestFit="1" customWidth="1"/>
    <col min="8549" max="8549" width="12.83203125" bestFit="1" customWidth="1"/>
    <col min="8550" max="8550" width="9" bestFit="1" customWidth="1"/>
    <col min="8551" max="8551" width="9.33203125" bestFit="1" customWidth="1"/>
    <col min="8552" max="8552" width="15.33203125" bestFit="1" customWidth="1"/>
    <col min="8553" max="8553" width="12.83203125" bestFit="1" customWidth="1"/>
    <col min="8554" max="8554" width="9" bestFit="1" customWidth="1"/>
    <col min="8555" max="8555" width="9.33203125" bestFit="1" customWidth="1"/>
    <col min="8556" max="8556" width="15.33203125" bestFit="1" customWidth="1"/>
    <col min="8557" max="8557" width="12.83203125" bestFit="1" customWidth="1"/>
    <col min="8558" max="8558" width="9" bestFit="1" customWidth="1"/>
    <col min="8559" max="8559" width="9.33203125" bestFit="1" customWidth="1"/>
    <col min="8560" max="8560" width="15.33203125" bestFit="1" customWidth="1"/>
    <col min="8561" max="8561" width="12.83203125" bestFit="1" customWidth="1"/>
    <col min="8562" max="8562" width="9" bestFit="1" customWidth="1"/>
    <col min="8563" max="8563" width="9.33203125" bestFit="1" customWidth="1"/>
    <col min="8564" max="8564" width="15.33203125" bestFit="1" customWidth="1"/>
    <col min="8565" max="8565" width="12.83203125" bestFit="1" customWidth="1"/>
    <col min="8566" max="8566" width="9" bestFit="1" customWidth="1"/>
    <col min="8567" max="8567" width="9.33203125" bestFit="1" customWidth="1"/>
    <col min="8568" max="8568" width="15.33203125" bestFit="1" customWidth="1"/>
    <col min="8569" max="8569" width="12.83203125" bestFit="1" customWidth="1"/>
    <col min="8570" max="8570" width="9" bestFit="1" customWidth="1"/>
    <col min="8571" max="8571" width="9.33203125" bestFit="1" customWidth="1"/>
    <col min="8572" max="8572" width="15.33203125" bestFit="1" customWidth="1"/>
    <col min="8573" max="8573" width="12.83203125" bestFit="1" customWidth="1"/>
    <col min="8574" max="8574" width="9" bestFit="1" customWidth="1"/>
    <col min="8575" max="8575" width="9.33203125" bestFit="1" customWidth="1"/>
    <col min="8576" max="8576" width="15.33203125" bestFit="1" customWidth="1"/>
    <col min="8577" max="8577" width="12.83203125" bestFit="1" customWidth="1"/>
    <col min="8578" max="8578" width="9" bestFit="1" customWidth="1"/>
    <col min="8579" max="8579" width="9.33203125" bestFit="1" customWidth="1"/>
    <col min="8580" max="8580" width="15.33203125" bestFit="1" customWidth="1"/>
    <col min="8581" max="8581" width="12.83203125" bestFit="1" customWidth="1"/>
    <col min="8582" max="8582" width="9" bestFit="1" customWidth="1"/>
    <col min="8583" max="8583" width="9.33203125" bestFit="1" customWidth="1"/>
    <col min="8584" max="8584" width="15.33203125" bestFit="1" customWidth="1"/>
    <col min="8585" max="8585" width="12.83203125" bestFit="1" customWidth="1"/>
    <col min="8586" max="8586" width="9" bestFit="1" customWidth="1"/>
    <col min="8587" max="8587" width="9.33203125" bestFit="1" customWidth="1"/>
    <col min="8588" max="8588" width="15.33203125" bestFit="1" customWidth="1"/>
    <col min="8589" max="8589" width="12.83203125" bestFit="1" customWidth="1"/>
    <col min="8590" max="8590" width="9" bestFit="1" customWidth="1"/>
    <col min="8591" max="8591" width="9.33203125" bestFit="1" customWidth="1"/>
    <col min="8592" max="8592" width="15.33203125" bestFit="1" customWidth="1"/>
    <col min="8593" max="8593" width="12.83203125" bestFit="1" customWidth="1"/>
    <col min="8594" max="8594" width="9" bestFit="1" customWidth="1"/>
    <col min="8595" max="8595" width="9.33203125" bestFit="1" customWidth="1"/>
    <col min="8596" max="8596" width="15.33203125" bestFit="1" customWidth="1"/>
    <col min="8597" max="8597" width="12.83203125" bestFit="1" customWidth="1"/>
    <col min="8598" max="8598" width="9" bestFit="1" customWidth="1"/>
    <col min="8599" max="8599" width="9.33203125" bestFit="1" customWidth="1"/>
    <col min="8600" max="8600" width="15.33203125" bestFit="1" customWidth="1"/>
    <col min="8601" max="8601" width="12.83203125" bestFit="1" customWidth="1"/>
    <col min="8602" max="8602" width="9" bestFit="1" customWidth="1"/>
    <col min="8603" max="8603" width="9.33203125" bestFit="1" customWidth="1"/>
    <col min="8604" max="8604" width="15.33203125" bestFit="1" customWidth="1"/>
    <col min="8605" max="8605" width="12.83203125" bestFit="1" customWidth="1"/>
    <col min="8606" max="8606" width="9" bestFit="1" customWidth="1"/>
    <col min="8607" max="8607" width="9.33203125" bestFit="1" customWidth="1"/>
    <col min="8608" max="8608" width="15.33203125" bestFit="1" customWidth="1"/>
    <col min="8609" max="8609" width="12.83203125" bestFit="1" customWidth="1"/>
    <col min="8610" max="8610" width="9" bestFit="1" customWidth="1"/>
    <col min="8611" max="8611" width="9.33203125" bestFit="1" customWidth="1"/>
    <col min="8612" max="8612" width="15.33203125" bestFit="1" customWidth="1"/>
    <col min="8613" max="8613" width="12.83203125" bestFit="1" customWidth="1"/>
    <col min="8614" max="8614" width="9" bestFit="1" customWidth="1"/>
    <col min="8615" max="8615" width="9.33203125" bestFit="1" customWidth="1"/>
    <col min="8616" max="8616" width="15.33203125" bestFit="1" customWidth="1"/>
    <col min="8617" max="8617" width="12.83203125" bestFit="1" customWidth="1"/>
    <col min="8618" max="8618" width="9" bestFit="1" customWidth="1"/>
    <col min="8619" max="8619" width="9.33203125" bestFit="1" customWidth="1"/>
    <col min="8620" max="8620" width="15.33203125" bestFit="1" customWidth="1"/>
    <col min="8621" max="8621" width="12.83203125" bestFit="1" customWidth="1"/>
    <col min="8622" max="8622" width="9" bestFit="1" customWidth="1"/>
    <col min="8623" max="8623" width="9.33203125" bestFit="1" customWidth="1"/>
    <col min="8624" max="8624" width="15.33203125" bestFit="1" customWidth="1"/>
    <col min="8625" max="8625" width="12.83203125" bestFit="1" customWidth="1"/>
    <col min="8626" max="8626" width="9" bestFit="1" customWidth="1"/>
    <col min="8627" max="8627" width="9.33203125" bestFit="1" customWidth="1"/>
    <col min="8628" max="8628" width="15.33203125" bestFit="1" customWidth="1"/>
    <col min="8629" max="8629" width="12.83203125" bestFit="1" customWidth="1"/>
    <col min="8630" max="8630" width="9" bestFit="1" customWidth="1"/>
    <col min="8631" max="8631" width="9.33203125" bestFit="1" customWidth="1"/>
    <col min="8632" max="8632" width="15.33203125" bestFit="1" customWidth="1"/>
    <col min="8633" max="8633" width="12.83203125" bestFit="1" customWidth="1"/>
    <col min="8634" max="8634" width="9" bestFit="1" customWidth="1"/>
    <col min="8635" max="8635" width="9.33203125" bestFit="1" customWidth="1"/>
    <col min="8636" max="8636" width="15.33203125" bestFit="1" customWidth="1"/>
    <col min="8637" max="8637" width="12.83203125" bestFit="1" customWidth="1"/>
    <col min="8638" max="8638" width="9" bestFit="1" customWidth="1"/>
    <col min="8639" max="8639" width="9.33203125" bestFit="1" customWidth="1"/>
    <col min="8640" max="8640" width="15.33203125" bestFit="1" customWidth="1"/>
    <col min="8641" max="8641" width="12.83203125" bestFit="1" customWidth="1"/>
    <col min="8642" max="8642" width="9" bestFit="1" customWidth="1"/>
    <col min="8643" max="8643" width="9.33203125" bestFit="1" customWidth="1"/>
    <col min="8644" max="8644" width="15.33203125" bestFit="1" customWidth="1"/>
    <col min="8645" max="8645" width="12.83203125" bestFit="1" customWidth="1"/>
    <col min="8646" max="8646" width="9" bestFit="1" customWidth="1"/>
    <col min="8647" max="8647" width="9.33203125" bestFit="1" customWidth="1"/>
    <col min="8648" max="8648" width="15.33203125" bestFit="1" customWidth="1"/>
    <col min="8649" max="8649" width="12.83203125" bestFit="1" customWidth="1"/>
    <col min="8650" max="8650" width="9" bestFit="1" customWidth="1"/>
    <col min="8651" max="8651" width="9.33203125" bestFit="1" customWidth="1"/>
    <col min="8652" max="8652" width="15.33203125" bestFit="1" customWidth="1"/>
    <col min="8653" max="8653" width="12.83203125" bestFit="1" customWidth="1"/>
    <col min="8654" max="8654" width="9" bestFit="1" customWidth="1"/>
    <col min="8655" max="8655" width="9.33203125" bestFit="1" customWidth="1"/>
    <col min="8656" max="8656" width="15.33203125" bestFit="1" customWidth="1"/>
    <col min="8657" max="8657" width="12.83203125" bestFit="1" customWidth="1"/>
    <col min="8658" max="8658" width="9" bestFit="1" customWidth="1"/>
    <col min="8659" max="8659" width="9.33203125" bestFit="1" customWidth="1"/>
    <col min="8660" max="8660" width="15.33203125" bestFit="1" customWidth="1"/>
    <col min="8661" max="8661" width="12.83203125" bestFit="1" customWidth="1"/>
    <col min="8662" max="8662" width="9" bestFit="1" customWidth="1"/>
    <col min="8663" max="8663" width="9.33203125" bestFit="1" customWidth="1"/>
    <col min="8664" max="8664" width="15.33203125" bestFit="1" customWidth="1"/>
    <col min="8665" max="8665" width="12.83203125" bestFit="1" customWidth="1"/>
    <col min="8666" max="8666" width="9" bestFit="1" customWidth="1"/>
    <col min="8667" max="8667" width="9.33203125" bestFit="1" customWidth="1"/>
    <col min="8668" max="8668" width="15.33203125" bestFit="1" customWidth="1"/>
    <col min="8669" max="8669" width="12.83203125" bestFit="1" customWidth="1"/>
    <col min="8670" max="8670" width="9" bestFit="1" customWidth="1"/>
    <col min="8671" max="8671" width="9.33203125" bestFit="1" customWidth="1"/>
    <col min="8672" max="8672" width="15.33203125" bestFit="1" customWidth="1"/>
    <col min="8673" max="8673" width="12.83203125" bestFit="1" customWidth="1"/>
    <col min="8674" max="8674" width="9" bestFit="1" customWidth="1"/>
    <col min="8675" max="8675" width="9.33203125" bestFit="1" customWidth="1"/>
    <col min="8676" max="8676" width="15.33203125" bestFit="1" customWidth="1"/>
    <col min="8677" max="8677" width="12.83203125" bestFit="1" customWidth="1"/>
    <col min="8678" max="8678" width="9" bestFit="1" customWidth="1"/>
    <col min="8679" max="8679" width="9.33203125" bestFit="1" customWidth="1"/>
    <col min="8680" max="8680" width="15.33203125" bestFit="1" customWidth="1"/>
    <col min="8681" max="8681" width="12.83203125" bestFit="1" customWidth="1"/>
    <col min="8682" max="8682" width="9" bestFit="1" customWidth="1"/>
    <col min="8683" max="8683" width="9.33203125" bestFit="1" customWidth="1"/>
    <col min="8684" max="8684" width="15.33203125" bestFit="1" customWidth="1"/>
    <col min="8685" max="8685" width="12.83203125" bestFit="1" customWidth="1"/>
    <col min="8686" max="8686" width="9" bestFit="1" customWidth="1"/>
    <col min="8687" max="8687" width="9.33203125" bestFit="1" customWidth="1"/>
    <col min="8688" max="8688" width="15.33203125" bestFit="1" customWidth="1"/>
    <col min="8689" max="8689" width="12.83203125" bestFit="1" customWidth="1"/>
    <col min="8690" max="8690" width="9" bestFit="1" customWidth="1"/>
    <col min="8691" max="8691" width="9.33203125" bestFit="1" customWidth="1"/>
    <col min="8692" max="8692" width="15.33203125" bestFit="1" customWidth="1"/>
    <col min="8693" max="8693" width="12.83203125" bestFit="1" customWidth="1"/>
    <col min="8694" max="8694" width="9" bestFit="1" customWidth="1"/>
    <col min="8695" max="8695" width="9.33203125" bestFit="1" customWidth="1"/>
    <col min="8696" max="8696" width="15.33203125" bestFit="1" customWidth="1"/>
    <col min="8697" max="8697" width="12.83203125" bestFit="1" customWidth="1"/>
    <col min="8698" max="8698" width="9" bestFit="1" customWidth="1"/>
    <col min="8699" max="8699" width="9.33203125" bestFit="1" customWidth="1"/>
    <col min="8700" max="8700" width="15.33203125" bestFit="1" customWidth="1"/>
    <col min="8701" max="8701" width="12.83203125" bestFit="1" customWidth="1"/>
    <col min="8702" max="8702" width="9" bestFit="1" customWidth="1"/>
    <col min="8703" max="8703" width="9.33203125" bestFit="1" customWidth="1"/>
    <col min="8704" max="8704" width="15.33203125" bestFit="1" customWidth="1"/>
    <col min="8705" max="8705" width="12.83203125" bestFit="1" customWidth="1"/>
    <col min="8706" max="8706" width="9" bestFit="1" customWidth="1"/>
    <col min="8707" max="8707" width="9.33203125" bestFit="1" customWidth="1"/>
    <col min="8708" max="8708" width="15.33203125" bestFit="1" customWidth="1"/>
    <col min="8709" max="8709" width="12.83203125" bestFit="1" customWidth="1"/>
    <col min="8710" max="8710" width="9" bestFit="1" customWidth="1"/>
    <col min="8711" max="8711" width="9.33203125" bestFit="1" customWidth="1"/>
    <col min="8712" max="8712" width="15.33203125" bestFit="1" customWidth="1"/>
    <col min="8713" max="8713" width="12.83203125" bestFit="1" customWidth="1"/>
    <col min="8714" max="8714" width="9" bestFit="1" customWidth="1"/>
    <col min="8715" max="8715" width="9.33203125" bestFit="1" customWidth="1"/>
    <col min="8716" max="8716" width="15.33203125" bestFit="1" customWidth="1"/>
    <col min="8717" max="8717" width="12.83203125" bestFit="1" customWidth="1"/>
    <col min="8718" max="8718" width="9" bestFit="1" customWidth="1"/>
    <col min="8719" max="8719" width="9.33203125" bestFit="1" customWidth="1"/>
    <col min="8720" max="8720" width="15.33203125" bestFit="1" customWidth="1"/>
    <col min="8721" max="8721" width="12.83203125" bestFit="1" customWidth="1"/>
    <col min="8722" max="8722" width="9" bestFit="1" customWidth="1"/>
    <col min="8723" max="8723" width="9.33203125" bestFit="1" customWidth="1"/>
    <col min="8724" max="8724" width="15.33203125" bestFit="1" customWidth="1"/>
    <col min="8725" max="8725" width="12.83203125" bestFit="1" customWidth="1"/>
    <col min="8726" max="8726" width="9" bestFit="1" customWidth="1"/>
    <col min="8727" max="8727" width="9.33203125" bestFit="1" customWidth="1"/>
    <col min="8728" max="8728" width="15.33203125" bestFit="1" customWidth="1"/>
    <col min="8729" max="8729" width="12.83203125" bestFit="1" customWidth="1"/>
    <col min="8730" max="8730" width="9" bestFit="1" customWidth="1"/>
    <col min="8731" max="8731" width="9.33203125" bestFit="1" customWidth="1"/>
    <col min="8732" max="8732" width="15.33203125" bestFit="1" customWidth="1"/>
    <col min="8733" max="8733" width="12.83203125" bestFit="1" customWidth="1"/>
    <col min="8734" max="8734" width="9" bestFit="1" customWidth="1"/>
    <col min="8735" max="8735" width="9.33203125" bestFit="1" customWidth="1"/>
    <col min="8736" max="8736" width="15.33203125" bestFit="1" customWidth="1"/>
    <col min="8737" max="8737" width="12.83203125" bestFit="1" customWidth="1"/>
    <col min="8738" max="8738" width="9" bestFit="1" customWidth="1"/>
    <col min="8739" max="8739" width="9.33203125" bestFit="1" customWidth="1"/>
    <col min="8740" max="8740" width="15.33203125" bestFit="1" customWidth="1"/>
    <col min="8741" max="8741" width="12.83203125" bestFit="1" customWidth="1"/>
    <col min="8742" max="8742" width="9" bestFit="1" customWidth="1"/>
    <col min="8743" max="8743" width="9.33203125" bestFit="1" customWidth="1"/>
    <col min="8744" max="8744" width="15.33203125" bestFit="1" customWidth="1"/>
    <col min="8745" max="8745" width="12.83203125" bestFit="1" customWidth="1"/>
    <col min="8746" max="8746" width="9" bestFit="1" customWidth="1"/>
    <col min="8747" max="8747" width="9.33203125" bestFit="1" customWidth="1"/>
    <col min="8748" max="8748" width="15.33203125" bestFit="1" customWidth="1"/>
    <col min="8749" max="8749" width="12.83203125" bestFit="1" customWidth="1"/>
    <col min="8750" max="8750" width="9" bestFit="1" customWidth="1"/>
    <col min="8751" max="8751" width="9.33203125" bestFit="1" customWidth="1"/>
    <col min="8752" max="8752" width="15.33203125" bestFit="1" customWidth="1"/>
    <col min="8753" max="8753" width="12.83203125" bestFit="1" customWidth="1"/>
    <col min="8754" max="8754" width="9" bestFit="1" customWidth="1"/>
    <col min="8755" max="8755" width="9.33203125" bestFit="1" customWidth="1"/>
    <col min="8756" max="8756" width="15.33203125" bestFit="1" customWidth="1"/>
    <col min="8757" max="8757" width="12.83203125" bestFit="1" customWidth="1"/>
    <col min="8758" max="8758" width="9" bestFit="1" customWidth="1"/>
    <col min="8759" max="8759" width="9.33203125" bestFit="1" customWidth="1"/>
    <col min="8760" max="8760" width="15.33203125" bestFit="1" customWidth="1"/>
    <col min="8761" max="8761" width="12.83203125" bestFit="1" customWidth="1"/>
    <col min="8762" max="8762" width="9" bestFit="1" customWidth="1"/>
    <col min="8763" max="8763" width="9.33203125" bestFit="1" customWidth="1"/>
    <col min="8764" max="8764" width="15.33203125" bestFit="1" customWidth="1"/>
    <col min="8765" max="8765" width="12.83203125" bestFit="1" customWidth="1"/>
    <col min="8766" max="8766" width="9" bestFit="1" customWidth="1"/>
    <col min="8767" max="8767" width="9.33203125" bestFit="1" customWidth="1"/>
    <col min="8768" max="8768" width="15.33203125" bestFit="1" customWidth="1"/>
    <col min="8769" max="8769" width="12.83203125" bestFit="1" customWidth="1"/>
    <col min="8770" max="8770" width="9" bestFit="1" customWidth="1"/>
    <col min="8771" max="8771" width="9.33203125" bestFit="1" customWidth="1"/>
    <col min="8772" max="8772" width="15.33203125" bestFit="1" customWidth="1"/>
    <col min="8773" max="8773" width="12.83203125" bestFit="1" customWidth="1"/>
    <col min="8774" max="8774" width="9" bestFit="1" customWidth="1"/>
    <col min="8775" max="8775" width="9.33203125" bestFit="1" customWidth="1"/>
    <col min="8776" max="8776" width="15.33203125" bestFit="1" customWidth="1"/>
    <col min="8777" max="8777" width="12.83203125" bestFit="1" customWidth="1"/>
    <col min="8778" max="8778" width="9" bestFit="1" customWidth="1"/>
    <col min="8779" max="8779" width="9.33203125" bestFit="1" customWidth="1"/>
    <col min="8780" max="8780" width="15.33203125" bestFit="1" customWidth="1"/>
    <col min="8781" max="8781" width="12.83203125" bestFit="1" customWidth="1"/>
    <col min="8782" max="8782" width="9" bestFit="1" customWidth="1"/>
    <col min="8783" max="8783" width="9.33203125" bestFit="1" customWidth="1"/>
    <col min="8784" max="8784" width="15.33203125" bestFit="1" customWidth="1"/>
    <col min="8785" max="8785" width="12.83203125" bestFit="1" customWidth="1"/>
    <col min="8786" max="8786" width="9" bestFit="1" customWidth="1"/>
    <col min="8787" max="8787" width="9.33203125" bestFit="1" customWidth="1"/>
    <col min="8788" max="8788" width="15.33203125" bestFit="1" customWidth="1"/>
    <col min="8789" max="8789" width="12.83203125" bestFit="1" customWidth="1"/>
    <col min="8790" max="8790" width="9" bestFit="1" customWidth="1"/>
    <col min="8791" max="8791" width="9.33203125" bestFit="1" customWidth="1"/>
    <col min="8792" max="8792" width="15.33203125" bestFit="1" customWidth="1"/>
    <col min="8793" max="8793" width="12.83203125" bestFit="1" customWidth="1"/>
    <col min="8794" max="8794" width="9" bestFit="1" customWidth="1"/>
    <col min="8795" max="8795" width="9.33203125" bestFit="1" customWidth="1"/>
    <col min="8796" max="8796" width="15.33203125" bestFit="1" customWidth="1"/>
    <col min="8797" max="8797" width="12.83203125" bestFit="1" customWidth="1"/>
    <col min="8798" max="8798" width="9" bestFit="1" customWidth="1"/>
    <col min="8799" max="8799" width="9.33203125" bestFit="1" customWidth="1"/>
    <col min="8800" max="8800" width="15.33203125" bestFit="1" customWidth="1"/>
    <col min="8801" max="8801" width="12.83203125" bestFit="1" customWidth="1"/>
    <col min="8802" max="8802" width="9" bestFit="1" customWidth="1"/>
    <col min="8803" max="8803" width="9.33203125" bestFit="1" customWidth="1"/>
    <col min="8804" max="8804" width="15.33203125" bestFit="1" customWidth="1"/>
    <col min="8805" max="8805" width="12.83203125" bestFit="1" customWidth="1"/>
    <col min="8806" max="8806" width="9" bestFit="1" customWidth="1"/>
    <col min="8807" max="8807" width="9.33203125" bestFit="1" customWidth="1"/>
    <col min="8808" max="8808" width="15.33203125" bestFit="1" customWidth="1"/>
    <col min="8809" max="8809" width="12.83203125" bestFit="1" customWidth="1"/>
    <col min="8810" max="8810" width="9" bestFit="1" customWidth="1"/>
    <col min="8811" max="8811" width="9.33203125" bestFit="1" customWidth="1"/>
    <col min="8812" max="8812" width="15.33203125" bestFit="1" customWidth="1"/>
    <col min="8813" max="8813" width="12.83203125" bestFit="1" customWidth="1"/>
    <col min="8814" max="8814" width="9" bestFit="1" customWidth="1"/>
    <col min="8815" max="8815" width="9.33203125" bestFit="1" customWidth="1"/>
    <col min="8816" max="8816" width="15.33203125" bestFit="1" customWidth="1"/>
    <col min="8817" max="8817" width="12.83203125" bestFit="1" customWidth="1"/>
    <col min="8818" max="8818" width="9" bestFit="1" customWidth="1"/>
    <col min="8819" max="8819" width="9.33203125" bestFit="1" customWidth="1"/>
    <col min="8820" max="8820" width="15.33203125" bestFit="1" customWidth="1"/>
    <col min="8821" max="8821" width="12.83203125" bestFit="1" customWidth="1"/>
    <col min="8822" max="8822" width="9" bestFit="1" customWidth="1"/>
    <col min="8823" max="8823" width="9.33203125" bestFit="1" customWidth="1"/>
    <col min="8824" max="8824" width="15.33203125" bestFit="1" customWidth="1"/>
    <col min="8825" max="8825" width="12.83203125" bestFit="1" customWidth="1"/>
    <col min="8826" max="8826" width="9" bestFit="1" customWidth="1"/>
    <col min="8827" max="8827" width="9.33203125" bestFit="1" customWidth="1"/>
    <col min="8828" max="8828" width="15.33203125" bestFit="1" customWidth="1"/>
    <col min="8829" max="8829" width="12.83203125" bestFit="1" customWidth="1"/>
    <col min="8830" max="8830" width="9" bestFit="1" customWidth="1"/>
    <col min="8831" max="8831" width="9.33203125" bestFit="1" customWidth="1"/>
    <col min="8832" max="8832" width="15.33203125" bestFit="1" customWidth="1"/>
    <col min="8833" max="8833" width="12.83203125" bestFit="1" customWidth="1"/>
    <col min="8834" max="8834" width="9" bestFit="1" customWidth="1"/>
    <col min="8835" max="8835" width="9.33203125" bestFit="1" customWidth="1"/>
    <col min="8836" max="8836" width="15.33203125" bestFit="1" customWidth="1"/>
    <col min="8837" max="8837" width="12.83203125" bestFit="1" customWidth="1"/>
    <col min="8838" max="8838" width="9" bestFit="1" customWidth="1"/>
    <col min="8839" max="8839" width="9.33203125" bestFit="1" customWidth="1"/>
    <col min="8840" max="8840" width="15.33203125" bestFit="1" customWidth="1"/>
    <col min="8841" max="8841" width="12.83203125" bestFit="1" customWidth="1"/>
    <col min="8842" max="8842" width="9" bestFit="1" customWidth="1"/>
    <col min="8843" max="8843" width="9.33203125" bestFit="1" customWidth="1"/>
    <col min="8844" max="8844" width="15.33203125" bestFit="1" customWidth="1"/>
    <col min="8845" max="8845" width="12.83203125" bestFit="1" customWidth="1"/>
    <col min="8846" max="8846" width="9" bestFit="1" customWidth="1"/>
    <col min="8847" max="8847" width="9.33203125" bestFit="1" customWidth="1"/>
    <col min="8848" max="8848" width="15.33203125" bestFit="1" customWidth="1"/>
    <col min="8849" max="8849" width="12.83203125" bestFit="1" customWidth="1"/>
    <col min="8850" max="8850" width="9" bestFit="1" customWidth="1"/>
    <col min="8851" max="8851" width="9.33203125" bestFit="1" customWidth="1"/>
    <col min="8852" max="8852" width="15.33203125" bestFit="1" customWidth="1"/>
    <col min="8853" max="8853" width="12.83203125" bestFit="1" customWidth="1"/>
    <col min="8854" max="8854" width="9" bestFit="1" customWidth="1"/>
    <col min="8855" max="8855" width="9.33203125" bestFit="1" customWidth="1"/>
    <col min="8856" max="8856" width="15.33203125" bestFit="1" customWidth="1"/>
    <col min="8857" max="8857" width="12.83203125" bestFit="1" customWidth="1"/>
    <col min="8858" max="8858" width="9" bestFit="1" customWidth="1"/>
    <col min="8859" max="8859" width="9.33203125" bestFit="1" customWidth="1"/>
    <col min="8860" max="8860" width="15.33203125" bestFit="1" customWidth="1"/>
    <col min="8861" max="8861" width="12.83203125" bestFit="1" customWidth="1"/>
    <col min="8862" max="8862" width="9" bestFit="1" customWidth="1"/>
    <col min="8863" max="8863" width="9.33203125" bestFit="1" customWidth="1"/>
    <col min="8864" max="8864" width="15.33203125" bestFit="1" customWidth="1"/>
    <col min="8865" max="8865" width="12.83203125" bestFit="1" customWidth="1"/>
    <col min="8866" max="8866" width="9" bestFit="1" customWidth="1"/>
    <col min="8867" max="8867" width="9.33203125" bestFit="1" customWidth="1"/>
    <col min="8868" max="8868" width="15.33203125" bestFit="1" customWidth="1"/>
    <col min="8869" max="8869" width="12.83203125" bestFit="1" customWidth="1"/>
    <col min="8870" max="8870" width="9" bestFit="1" customWidth="1"/>
    <col min="8871" max="8871" width="9.33203125" bestFit="1" customWidth="1"/>
    <col min="8872" max="8872" width="15.33203125" bestFit="1" customWidth="1"/>
    <col min="8873" max="8873" width="12.83203125" bestFit="1" customWidth="1"/>
    <col min="8874" max="8874" width="9" bestFit="1" customWidth="1"/>
    <col min="8875" max="8875" width="9.33203125" bestFit="1" customWidth="1"/>
    <col min="8876" max="8876" width="15.33203125" bestFit="1" customWidth="1"/>
    <col min="8877" max="8877" width="12.83203125" bestFit="1" customWidth="1"/>
    <col min="8878" max="8878" width="9" bestFit="1" customWidth="1"/>
    <col min="8879" max="8879" width="9.33203125" bestFit="1" customWidth="1"/>
    <col min="8880" max="8880" width="15.33203125" bestFit="1" customWidth="1"/>
    <col min="8881" max="8881" width="12.83203125" bestFit="1" customWidth="1"/>
    <col min="8882" max="8882" width="9" bestFit="1" customWidth="1"/>
    <col min="8883" max="8883" width="9.33203125" bestFit="1" customWidth="1"/>
    <col min="8884" max="8884" width="15.33203125" bestFit="1" customWidth="1"/>
    <col min="8885" max="8885" width="12.83203125" bestFit="1" customWidth="1"/>
    <col min="8886" max="8886" width="9" bestFit="1" customWidth="1"/>
    <col min="8887" max="8887" width="9.33203125" bestFit="1" customWidth="1"/>
    <col min="8888" max="8888" width="15.33203125" bestFit="1" customWidth="1"/>
    <col min="8889" max="8889" width="12.83203125" bestFit="1" customWidth="1"/>
    <col min="8890" max="8890" width="9" bestFit="1" customWidth="1"/>
    <col min="8891" max="8891" width="9.33203125" bestFit="1" customWidth="1"/>
    <col min="8892" max="8892" width="15.33203125" bestFit="1" customWidth="1"/>
    <col min="8893" max="8893" width="12.83203125" bestFit="1" customWidth="1"/>
    <col min="8894" max="8894" width="9" bestFit="1" customWidth="1"/>
    <col min="8895" max="8895" width="9.33203125" bestFit="1" customWidth="1"/>
    <col min="8896" max="8896" width="15.33203125" bestFit="1" customWidth="1"/>
    <col min="8897" max="8897" width="12.83203125" bestFit="1" customWidth="1"/>
    <col min="8898" max="8898" width="9" bestFit="1" customWidth="1"/>
    <col min="8899" max="8899" width="9.33203125" bestFit="1" customWidth="1"/>
    <col min="8900" max="8900" width="15.33203125" bestFit="1" customWidth="1"/>
    <col min="8901" max="8901" width="12.83203125" bestFit="1" customWidth="1"/>
    <col min="8902" max="8902" width="9" bestFit="1" customWidth="1"/>
    <col min="8903" max="8903" width="9.33203125" bestFit="1" customWidth="1"/>
    <col min="8904" max="8904" width="15.33203125" bestFit="1" customWidth="1"/>
    <col min="8905" max="8905" width="12.83203125" bestFit="1" customWidth="1"/>
    <col min="8906" max="8906" width="9" bestFit="1" customWidth="1"/>
    <col min="8907" max="8907" width="9.33203125" bestFit="1" customWidth="1"/>
    <col min="8908" max="8908" width="15.33203125" bestFit="1" customWidth="1"/>
    <col min="8909" max="8909" width="12.83203125" bestFit="1" customWidth="1"/>
    <col min="8910" max="8910" width="9" bestFit="1" customWidth="1"/>
    <col min="8911" max="8911" width="9.33203125" bestFit="1" customWidth="1"/>
    <col min="8912" max="8912" width="15.33203125" bestFit="1" customWidth="1"/>
    <col min="8913" max="8913" width="12.83203125" bestFit="1" customWidth="1"/>
    <col min="8914" max="8914" width="9" bestFit="1" customWidth="1"/>
    <col min="8915" max="8915" width="9.33203125" bestFit="1" customWidth="1"/>
    <col min="8916" max="8916" width="15.33203125" bestFit="1" customWidth="1"/>
    <col min="8917" max="8917" width="12.83203125" bestFit="1" customWidth="1"/>
    <col min="8918" max="8918" width="9" bestFit="1" customWidth="1"/>
    <col min="8919" max="8919" width="9.33203125" bestFit="1" customWidth="1"/>
    <col min="8920" max="8920" width="15.33203125" bestFit="1" customWidth="1"/>
    <col min="8921" max="8921" width="12.83203125" bestFit="1" customWidth="1"/>
    <col min="8922" max="8922" width="9" bestFit="1" customWidth="1"/>
    <col min="8923" max="8923" width="9.33203125" bestFit="1" customWidth="1"/>
    <col min="8924" max="8924" width="15.33203125" bestFit="1" customWidth="1"/>
    <col min="8925" max="8925" width="12.83203125" bestFit="1" customWidth="1"/>
    <col min="8926" max="8926" width="9" bestFit="1" customWidth="1"/>
    <col min="8927" max="8927" width="9.33203125" bestFit="1" customWidth="1"/>
    <col min="8928" max="8928" width="15.33203125" bestFit="1" customWidth="1"/>
    <col min="8929" max="8929" width="12.83203125" bestFit="1" customWidth="1"/>
    <col min="8930" max="8930" width="9" bestFit="1" customWidth="1"/>
    <col min="8931" max="8931" width="9.33203125" bestFit="1" customWidth="1"/>
    <col min="8932" max="8932" width="15.33203125" bestFit="1" customWidth="1"/>
    <col min="8933" max="8933" width="12.83203125" bestFit="1" customWidth="1"/>
    <col min="8934" max="8934" width="9" bestFit="1" customWidth="1"/>
    <col min="8935" max="8935" width="9.33203125" bestFit="1" customWidth="1"/>
    <col min="8936" max="8936" width="15.33203125" bestFit="1" customWidth="1"/>
    <col min="8937" max="8937" width="12.83203125" bestFit="1" customWidth="1"/>
    <col min="8938" max="8938" width="9" bestFit="1" customWidth="1"/>
    <col min="8939" max="8939" width="9.33203125" bestFit="1" customWidth="1"/>
    <col min="8940" max="8940" width="15.33203125" bestFit="1" customWidth="1"/>
    <col min="8941" max="8941" width="12.83203125" bestFit="1" customWidth="1"/>
    <col min="8942" max="8942" width="9" bestFit="1" customWidth="1"/>
    <col min="8943" max="8943" width="9.33203125" bestFit="1" customWidth="1"/>
    <col min="8944" max="8944" width="15.33203125" bestFit="1" customWidth="1"/>
    <col min="8945" max="8945" width="12.83203125" bestFit="1" customWidth="1"/>
    <col min="8946" max="8946" width="9" bestFit="1" customWidth="1"/>
    <col min="8947" max="8947" width="9.33203125" bestFit="1" customWidth="1"/>
    <col min="8948" max="8948" width="15.33203125" bestFit="1" customWidth="1"/>
    <col min="8949" max="8949" width="12.83203125" bestFit="1" customWidth="1"/>
    <col min="8950" max="8950" width="9" bestFit="1" customWidth="1"/>
    <col min="8951" max="8951" width="9.33203125" bestFit="1" customWidth="1"/>
    <col min="8952" max="8952" width="15.33203125" bestFit="1" customWidth="1"/>
    <col min="8953" max="8953" width="12.83203125" bestFit="1" customWidth="1"/>
    <col min="8954" max="8954" width="9" bestFit="1" customWidth="1"/>
    <col min="8955" max="8955" width="9.33203125" bestFit="1" customWidth="1"/>
    <col min="8956" max="8956" width="15.33203125" bestFit="1" customWidth="1"/>
    <col min="8957" max="8957" width="12.83203125" bestFit="1" customWidth="1"/>
    <col min="8958" max="8958" width="9" bestFit="1" customWidth="1"/>
    <col min="8959" max="8959" width="9.33203125" bestFit="1" customWidth="1"/>
    <col min="8960" max="8960" width="15.33203125" bestFit="1" customWidth="1"/>
    <col min="8961" max="8961" width="12.83203125" bestFit="1" customWidth="1"/>
    <col min="8962" max="8962" width="9" bestFit="1" customWidth="1"/>
    <col min="8963" max="8963" width="9.33203125" bestFit="1" customWidth="1"/>
    <col min="8964" max="8964" width="15.33203125" bestFit="1" customWidth="1"/>
    <col min="8965" max="8965" width="12.83203125" bestFit="1" customWidth="1"/>
    <col min="8966" max="8966" width="9" bestFit="1" customWidth="1"/>
    <col min="8967" max="8967" width="9.33203125" bestFit="1" customWidth="1"/>
    <col min="8968" max="8968" width="15.33203125" bestFit="1" customWidth="1"/>
    <col min="8969" max="8969" width="12.83203125" bestFit="1" customWidth="1"/>
    <col min="8970" max="8970" width="9" bestFit="1" customWidth="1"/>
    <col min="8971" max="8971" width="9.33203125" bestFit="1" customWidth="1"/>
    <col min="8972" max="8972" width="15.33203125" bestFit="1" customWidth="1"/>
    <col min="8973" max="8973" width="12.83203125" bestFit="1" customWidth="1"/>
    <col min="8974" max="8974" width="9" bestFit="1" customWidth="1"/>
    <col min="8975" max="8975" width="9.33203125" bestFit="1" customWidth="1"/>
    <col min="8976" max="8976" width="15.33203125" bestFit="1" customWidth="1"/>
    <col min="8977" max="8977" width="12.83203125" bestFit="1" customWidth="1"/>
    <col min="8978" max="8978" width="9" bestFit="1" customWidth="1"/>
    <col min="8979" max="8979" width="9.33203125" bestFit="1" customWidth="1"/>
    <col min="8980" max="8980" width="15.33203125" bestFit="1" customWidth="1"/>
    <col min="8981" max="8981" width="12.83203125" bestFit="1" customWidth="1"/>
    <col min="8982" max="8982" width="9" bestFit="1" customWidth="1"/>
    <col min="8983" max="8983" width="9.33203125" bestFit="1" customWidth="1"/>
    <col min="8984" max="8984" width="15.33203125" bestFit="1" customWidth="1"/>
    <col min="8985" max="8985" width="12.83203125" bestFit="1" customWidth="1"/>
    <col min="8986" max="8986" width="9" bestFit="1" customWidth="1"/>
    <col min="8987" max="8987" width="9.33203125" bestFit="1" customWidth="1"/>
    <col min="8988" max="8988" width="15.33203125" bestFit="1" customWidth="1"/>
    <col min="8989" max="8989" width="12.83203125" bestFit="1" customWidth="1"/>
    <col min="8990" max="8990" width="9" bestFit="1" customWidth="1"/>
    <col min="8991" max="8991" width="9.33203125" bestFit="1" customWidth="1"/>
    <col min="8992" max="8992" width="15.33203125" bestFit="1" customWidth="1"/>
    <col min="8993" max="8993" width="12.83203125" bestFit="1" customWidth="1"/>
    <col min="8994" max="8994" width="9" bestFit="1" customWidth="1"/>
    <col min="8995" max="8995" width="9.33203125" bestFit="1" customWidth="1"/>
    <col min="8996" max="8996" width="15.33203125" bestFit="1" customWidth="1"/>
    <col min="8997" max="8997" width="12.83203125" bestFit="1" customWidth="1"/>
    <col min="8998" max="8998" width="9" bestFit="1" customWidth="1"/>
    <col min="8999" max="8999" width="9.33203125" bestFit="1" customWidth="1"/>
    <col min="9000" max="9000" width="15.33203125" bestFit="1" customWidth="1"/>
    <col min="9001" max="9001" width="12.83203125" bestFit="1" customWidth="1"/>
    <col min="9002" max="9002" width="9" bestFit="1" customWidth="1"/>
    <col min="9003" max="9003" width="9.33203125" bestFit="1" customWidth="1"/>
    <col min="9004" max="9004" width="15.33203125" bestFit="1" customWidth="1"/>
    <col min="9005" max="9005" width="12.83203125" bestFit="1" customWidth="1"/>
    <col min="9006" max="9006" width="9" bestFit="1" customWidth="1"/>
    <col min="9007" max="9007" width="9.33203125" bestFit="1" customWidth="1"/>
    <col min="9008" max="9008" width="15.33203125" bestFit="1" customWidth="1"/>
    <col min="9009" max="9009" width="12.83203125" bestFit="1" customWidth="1"/>
    <col min="9010" max="9010" width="9" bestFit="1" customWidth="1"/>
    <col min="9011" max="9011" width="9.33203125" bestFit="1" customWidth="1"/>
    <col min="9012" max="9012" width="15.33203125" bestFit="1" customWidth="1"/>
    <col min="9013" max="9013" width="12.83203125" bestFit="1" customWidth="1"/>
    <col min="9014" max="9014" width="9" bestFit="1" customWidth="1"/>
    <col min="9015" max="9015" width="9.33203125" bestFit="1" customWidth="1"/>
    <col min="9016" max="9016" width="15.33203125" bestFit="1" customWidth="1"/>
    <col min="9017" max="9017" width="12.83203125" bestFit="1" customWidth="1"/>
    <col min="9018" max="9018" width="9" bestFit="1" customWidth="1"/>
    <col min="9019" max="9019" width="9.33203125" bestFit="1" customWidth="1"/>
    <col min="9020" max="9020" width="15.33203125" bestFit="1" customWidth="1"/>
    <col min="9021" max="9021" width="12.83203125" bestFit="1" customWidth="1"/>
    <col min="9022" max="9022" width="9" bestFit="1" customWidth="1"/>
    <col min="9023" max="9023" width="9.33203125" bestFit="1" customWidth="1"/>
    <col min="9024" max="9024" width="15.33203125" bestFit="1" customWidth="1"/>
    <col min="9025" max="9025" width="12.83203125" bestFit="1" customWidth="1"/>
    <col min="9026" max="9026" width="9" bestFit="1" customWidth="1"/>
    <col min="9027" max="9027" width="9.33203125" bestFit="1" customWidth="1"/>
    <col min="9028" max="9028" width="15.33203125" bestFit="1" customWidth="1"/>
    <col min="9029" max="9029" width="12.83203125" bestFit="1" customWidth="1"/>
    <col min="9030" max="9030" width="9" bestFit="1" customWidth="1"/>
    <col min="9031" max="9031" width="9.33203125" bestFit="1" customWidth="1"/>
    <col min="9032" max="9032" width="15.33203125" bestFit="1" customWidth="1"/>
    <col min="9033" max="9033" width="12.83203125" bestFit="1" customWidth="1"/>
    <col min="9034" max="9034" width="9" bestFit="1" customWidth="1"/>
    <col min="9035" max="9035" width="9.33203125" bestFit="1" customWidth="1"/>
    <col min="9036" max="9036" width="15.33203125" bestFit="1" customWidth="1"/>
    <col min="9037" max="9037" width="12.83203125" bestFit="1" customWidth="1"/>
    <col min="9038" max="9038" width="9" bestFit="1" customWidth="1"/>
    <col min="9039" max="9039" width="9.33203125" bestFit="1" customWidth="1"/>
    <col min="9040" max="9040" width="15.33203125" bestFit="1" customWidth="1"/>
    <col min="9041" max="9041" width="12.83203125" bestFit="1" customWidth="1"/>
    <col min="9042" max="9042" width="9" bestFit="1" customWidth="1"/>
    <col min="9043" max="9043" width="9.33203125" bestFit="1" customWidth="1"/>
    <col min="9044" max="9044" width="15.33203125" bestFit="1" customWidth="1"/>
    <col min="9045" max="9045" width="12.83203125" bestFit="1" customWidth="1"/>
    <col min="9046" max="9046" width="9" bestFit="1" customWidth="1"/>
    <col min="9047" max="9047" width="9.33203125" bestFit="1" customWidth="1"/>
    <col min="9048" max="9048" width="15.33203125" bestFit="1" customWidth="1"/>
    <col min="9049" max="9049" width="12.83203125" bestFit="1" customWidth="1"/>
    <col min="9050" max="9050" width="9" bestFit="1" customWidth="1"/>
    <col min="9051" max="9051" width="9.33203125" bestFit="1" customWidth="1"/>
    <col min="9052" max="9052" width="15.33203125" bestFit="1" customWidth="1"/>
    <col min="9053" max="9053" width="12.83203125" bestFit="1" customWidth="1"/>
    <col min="9054" max="9054" width="9" bestFit="1" customWidth="1"/>
    <col min="9055" max="9055" width="9.33203125" bestFit="1" customWidth="1"/>
    <col min="9056" max="9056" width="15.33203125" bestFit="1" customWidth="1"/>
    <col min="9057" max="9057" width="12.83203125" bestFit="1" customWidth="1"/>
    <col min="9058" max="9058" width="9" bestFit="1" customWidth="1"/>
    <col min="9059" max="9059" width="9.33203125" bestFit="1" customWidth="1"/>
    <col min="9060" max="9060" width="15.33203125" bestFit="1" customWidth="1"/>
    <col min="9061" max="9061" width="12.83203125" bestFit="1" customWidth="1"/>
    <col min="9062" max="9062" width="9" bestFit="1" customWidth="1"/>
    <col min="9063" max="9063" width="9.33203125" bestFit="1" customWidth="1"/>
    <col min="9064" max="9064" width="15.33203125" bestFit="1" customWidth="1"/>
    <col min="9065" max="9065" width="12.83203125" bestFit="1" customWidth="1"/>
    <col min="9066" max="9066" width="9" bestFit="1" customWidth="1"/>
    <col min="9067" max="9067" width="9.33203125" bestFit="1" customWidth="1"/>
    <col min="9068" max="9068" width="15.33203125" bestFit="1" customWidth="1"/>
    <col min="9069" max="9069" width="12.83203125" bestFit="1" customWidth="1"/>
    <col min="9070" max="9070" width="9" bestFit="1" customWidth="1"/>
    <col min="9071" max="9071" width="9.33203125" bestFit="1" customWidth="1"/>
    <col min="9072" max="9072" width="15.33203125" bestFit="1" customWidth="1"/>
    <col min="9073" max="9073" width="12.83203125" bestFit="1" customWidth="1"/>
    <col min="9074" max="9074" width="9" bestFit="1" customWidth="1"/>
    <col min="9075" max="9075" width="9.33203125" bestFit="1" customWidth="1"/>
    <col min="9076" max="9076" width="15.33203125" bestFit="1" customWidth="1"/>
    <col min="9077" max="9077" width="12.83203125" bestFit="1" customWidth="1"/>
    <col min="9078" max="9078" width="9" bestFit="1" customWidth="1"/>
    <col min="9079" max="9079" width="9.33203125" bestFit="1" customWidth="1"/>
    <col min="9080" max="9080" width="15.33203125" bestFit="1" customWidth="1"/>
    <col min="9081" max="9081" width="12.83203125" bestFit="1" customWidth="1"/>
    <col min="9082" max="9082" width="9" bestFit="1" customWidth="1"/>
    <col min="9083" max="9083" width="9.33203125" bestFit="1" customWidth="1"/>
    <col min="9084" max="9084" width="15.33203125" bestFit="1" customWidth="1"/>
    <col min="9085" max="9085" width="12.83203125" bestFit="1" customWidth="1"/>
    <col min="9086" max="9086" width="9" bestFit="1" customWidth="1"/>
    <col min="9087" max="9087" width="9.33203125" bestFit="1" customWidth="1"/>
    <col min="9088" max="9088" width="15.33203125" bestFit="1" customWidth="1"/>
    <col min="9089" max="9089" width="12.83203125" bestFit="1" customWidth="1"/>
    <col min="9090" max="9090" width="9" bestFit="1" customWidth="1"/>
    <col min="9091" max="9091" width="9.33203125" bestFit="1" customWidth="1"/>
    <col min="9092" max="9092" width="15.33203125" bestFit="1" customWidth="1"/>
    <col min="9093" max="9093" width="12.83203125" bestFit="1" customWidth="1"/>
    <col min="9094" max="9094" width="9" bestFit="1" customWidth="1"/>
    <col min="9095" max="9095" width="9.33203125" bestFit="1" customWidth="1"/>
    <col min="9096" max="9096" width="15.33203125" bestFit="1" customWidth="1"/>
    <col min="9097" max="9097" width="12.83203125" bestFit="1" customWidth="1"/>
    <col min="9098" max="9098" width="9" bestFit="1" customWidth="1"/>
    <col min="9099" max="9099" width="9.33203125" bestFit="1" customWidth="1"/>
    <col min="9100" max="9100" width="15.33203125" bestFit="1" customWidth="1"/>
    <col min="9101" max="9101" width="12.83203125" bestFit="1" customWidth="1"/>
    <col min="9102" max="9102" width="9" bestFit="1" customWidth="1"/>
    <col min="9103" max="9103" width="9.33203125" bestFit="1" customWidth="1"/>
    <col min="9104" max="9104" width="15.33203125" bestFit="1" customWidth="1"/>
    <col min="9105" max="9105" width="12.83203125" bestFit="1" customWidth="1"/>
    <col min="9106" max="9106" width="9" bestFit="1" customWidth="1"/>
    <col min="9107" max="9107" width="9.33203125" bestFit="1" customWidth="1"/>
    <col min="9108" max="9108" width="15.33203125" bestFit="1" customWidth="1"/>
    <col min="9109" max="9109" width="12.83203125" bestFit="1" customWidth="1"/>
    <col min="9110" max="9110" width="9" bestFit="1" customWidth="1"/>
    <col min="9111" max="9111" width="9.33203125" bestFit="1" customWidth="1"/>
    <col min="9112" max="9112" width="15.33203125" bestFit="1" customWidth="1"/>
    <col min="9113" max="9113" width="12.83203125" bestFit="1" customWidth="1"/>
    <col min="9114" max="9114" width="9" bestFit="1" customWidth="1"/>
    <col min="9115" max="9115" width="9.33203125" bestFit="1" customWidth="1"/>
    <col min="9116" max="9116" width="15.33203125" bestFit="1" customWidth="1"/>
    <col min="9117" max="9117" width="12.83203125" bestFit="1" customWidth="1"/>
    <col min="9118" max="9118" width="9" bestFit="1" customWidth="1"/>
    <col min="9119" max="9119" width="9.33203125" bestFit="1" customWidth="1"/>
    <col min="9120" max="9120" width="15.33203125" bestFit="1" customWidth="1"/>
    <col min="9121" max="9121" width="12.83203125" bestFit="1" customWidth="1"/>
    <col min="9122" max="9122" width="9" bestFit="1" customWidth="1"/>
    <col min="9123" max="9123" width="9.33203125" bestFit="1" customWidth="1"/>
    <col min="9124" max="9124" width="15.33203125" bestFit="1" customWidth="1"/>
    <col min="9125" max="9125" width="12.83203125" bestFit="1" customWidth="1"/>
    <col min="9126" max="9126" width="9" bestFit="1" customWidth="1"/>
    <col min="9127" max="9127" width="9.33203125" bestFit="1" customWidth="1"/>
    <col min="9128" max="9128" width="15.33203125" bestFit="1" customWidth="1"/>
    <col min="9129" max="9129" width="12.83203125" bestFit="1" customWidth="1"/>
    <col min="9130" max="9130" width="9" bestFit="1" customWidth="1"/>
    <col min="9131" max="9131" width="9.33203125" bestFit="1" customWidth="1"/>
    <col min="9132" max="9132" width="15.33203125" bestFit="1" customWidth="1"/>
    <col min="9133" max="9133" width="12.83203125" bestFit="1" customWidth="1"/>
    <col min="9134" max="9134" width="9" bestFit="1" customWidth="1"/>
    <col min="9135" max="9135" width="9.33203125" bestFit="1" customWidth="1"/>
    <col min="9136" max="9136" width="15.33203125" bestFit="1" customWidth="1"/>
    <col min="9137" max="9137" width="12.83203125" bestFit="1" customWidth="1"/>
    <col min="9138" max="9138" width="9" bestFit="1" customWidth="1"/>
    <col min="9139" max="9139" width="9.33203125" bestFit="1" customWidth="1"/>
    <col min="9140" max="9140" width="15.33203125" bestFit="1" customWidth="1"/>
    <col min="9141" max="9141" width="12.83203125" bestFit="1" customWidth="1"/>
    <col min="9142" max="9142" width="9" bestFit="1" customWidth="1"/>
    <col min="9143" max="9143" width="9.33203125" bestFit="1" customWidth="1"/>
    <col min="9144" max="9144" width="15.33203125" bestFit="1" customWidth="1"/>
    <col min="9145" max="9145" width="12.83203125" bestFit="1" customWidth="1"/>
    <col min="9146" max="9146" width="9" bestFit="1" customWidth="1"/>
    <col min="9147" max="9147" width="9.33203125" bestFit="1" customWidth="1"/>
    <col min="9148" max="9148" width="15.33203125" bestFit="1" customWidth="1"/>
    <col min="9149" max="9149" width="12.83203125" bestFit="1" customWidth="1"/>
    <col min="9150" max="9150" width="9" bestFit="1" customWidth="1"/>
    <col min="9151" max="9151" width="9.33203125" bestFit="1" customWidth="1"/>
    <col min="9152" max="9152" width="15.33203125" bestFit="1" customWidth="1"/>
    <col min="9153" max="9153" width="12.83203125" bestFit="1" customWidth="1"/>
    <col min="9154" max="9154" width="9" bestFit="1" customWidth="1"/>
    <col min="9155" max="9155" width="9.33203125" bestFit="1" customWidth="1"/>
    <col min="9156" max="9156" width="15.33203125" bestFit="1" customWidth="1"/>
    <col min="9157" max="9157" width="12.83203125" bestFit="1" customWidth="1"/>
    <col min="9158" max="9158" width="9" bestFit="1" customWidth="1"/>
    <col min="9159" max="9159" width="9.33203125" bestFit="1" customWidth="1"/>
    <col min="9160" max="9160" width="15.33203125" bestFit="1" customWidth="1"/>
    <col min="9161" max="9161" width="12.83203125" bestFit="1" customWidth="1"/>
    <col min="9162" max="9162" width="9" bestFit="1" customWidth="1"/>
    <col min="9163" max="9163" width="9.33203125" bestFit="1" customWidth="1"/>
    <col min="9164" max="9164" width="15.33203125" bestFit="1" customWidth="1"/>
    <col min="9165" max="9165" width="12.83203125" bestFit="1" customWidth="1"/>
    <col min="9166" max="9166" width="9" bestFit="1" customWidth="1"/>
    <col min="9167" max="9167" width="9.33203125" bestFit="1" customWidth="1"/>
    <col min="9168" max="9168" width="15.33203125" bestFit="1" customWidth="1"/>
    <col min="9169" max="9169" width="12.83203125" bestFit="1" customWidth="1"/>
    <col min="9170" max="9170" width="9" bestFit="1" customWidth="1"/>
    <col min="9171" max="9171" width="9.33203125" bestFit="1" customWidth="1"/>
    <col min="9172" max="9172" width="15.33203125" bestFit="1" customWidth="1"/>
    <col min="9173" max="9173" width="12.83203125" bestFit="1" customWidth="1"/>
    <col min="9174" max="9174" width="9" bestFit="1" customWidth="1"/>
    <col min="9175" max="9175" width="9.33203125" bestFit="1" customWidth="1"/>
    <col min="9176" max="9176" width="15.33203125" bestFit="1" customWidth="1"/>
    <col min="9177" max="9177" width="12.83203125" bestFit="1" customWidth="1"/>
    <col min="9178" max="9178" width="9" bestFit="1" customWidth="1"/>
    <col min="9179" max="9179" width="9.33203125" bestFit="1" customWidth="1"/>
    <col min="9180" max="9180" width="15.33203125" bestFit="1" customWidth="1"/>
    <col min="9181" max="9181" width="12.83203125" bestFit="1" customWidth="1"/>
    <col min="9182" max="9182" width="9" bestFit="1" customWidth="1"/>
    <col min="9183" max="9183" width="9.33203125" bestFit="1" customWidth="1"/>
    <col min="9184" max="9184" width="15.33203125" bestFit="1" customWidth="1"/>
    <col min="9185" max="9185" width="12.83203125" bestFit="1" customWidth="1"/>
    <col min="9186" max="9186" width="9" bestFit="1" customWidth="1"/>
    <col min="9187" max="9187" width="9.33203125" bestFit="1" customWidth="1"/>
    <col min="9188" max="9188" width="15.33203125" bestFit="1" customWidth="1"/>
    <col min="9189" max="9189" width="12.83203125" bestFit="1" customWidth="1"/>
    <col min="9190" max="9190" width="9" bestFit="1" customWidth="1"/>
    <col min="9191" max="9191" width="9.33203125" bestFit="1" customWidth="1"/>
    <col min="9192" max="9192" width="15.33203125" bestFit="1" customWidth="1"/>
    <col min="9193" max="9193" width="12.83203125" bestFit="1" customWidth="1"/>
    <col min="9194" max="9194" width="9" bestFit="1" customWidth="1"/>
    <col min="9195" max="9195" width="9.33203125" bestFit="1" customWidth="1"/>
    <col min="9196" max="9196" width="15.33203125" bestFit="1" customWidth="1"/>
    <col min="9197" max="9197" width="12.83203125" bestFit="1" customWidth="1"/>
    <col min="9198" max="9198" width="9" bestFit="1" customWidth="1"/>
    <col min="9199" max="9199" width="9.33203125" bestFit="1" customWidth="1"/>
    <col min="9200" max="9200" width="15.33203125" bestFit="1" customWidth="1"/>
    <col min="9201" max="9201" width="12.83203125" bestFit="1" customWidth="1"/>
    <col min="9202" max="9202" width="9" bestFit="1" customWidth="1"/>
    <col min="9203" max="9203" width="9.33203125" bestFit="1" customWidth="1"/>
    <col min="9204" max="9204" width="15.33203125" bestFit="1" customWidth="1"/>
    <col min="9205" max="9205" width="12.83203125" bestFit="1" customWidth="1"/>
    <col min="9206" max="9206" width="9" bestFit="1" customWidth="1"/>
    <col min="9207" max="9207" width="9.33203125" bestFit="1" customWidth="1"/>
    <col min="9208" max="9208" width="15.33203125" bestFit="1" customWidth="1"/>
    <col min="9209" max="9209" width="12.83203125" bestFit="1" customWidth="1"/>
    <col min="9210" max="9210" width="9" bestFit="1" customWidth="1"/>
    <col min="9211" max="9211" width="9.33203125" bestFit="1" customWidth="1"/>
    <col min="9212" max="9212" width="15.33203125" bestFit="1" customWidth="1"/>
    <col min="9213" max="9213" width="12.83203125" bestFit="1" customWidth="1"/>
    <col min="9214" max="9214" width="9" bestFit="1" customWidth="1"/>
    <col min="9215" max="9215" width="9.33203125" bestFit="1" customWidth="1"/>
    <col min="9216" max="9216" width="15.33203125" bestFit="1" customWidth="1"/>
    <col min="9217" max="9217" width="12.83203125" bestFit="1" customWidth="1"/>
    <col min="9218" max="9218" width="9" bestFit="1" customWidth="1"/>
    <col min="9219" max="9219" width="9.33203125" bestFit="1" customWidth="1"/>
    <col min="9220" max="9220" width="15.33203125" bestFit="1" customWidth="1"/>
    <col min="9221" max="9221" width="12.83203125" bestFit="1" customWidth="1"/>
    <col min="9222" max="9222" width="9" bestFit="1" customWidth="1"/>
    <col min="9223" max="9223" width="9.33203125" bestFit="1" customWidth="1"/>
    <col min="9224" max="9224" width="15.33203125" bestFit="1" customWidth="1"/>
    <col min="9225" max="9225" width="12.83203125" bestFit="1" customWidth="1"/>
    <col min="9226" max="9226" width="9" bestFit="1" customWidth="1"/>
    <col min="9227" max="9227" width="9.33203125" bestFit="1" customWidth="1"/>
    <col min="9228" max="9228" width="15.33203125" bestFit="1" customWidth="1"/>
    <col min="9229" max="9229" width="12.83203125" bestFit="1" customWidth="1"/>
    <col min="9230" max="9230" width="9" bestFit="1" customWidth="1"/>
    <col min="9231" max="9231" width="9.33203125" bestFit="1" customWidth="1"/>
    <col min="9232" max="9232" width="15.33203125" bestFit="1" customWidth="1"/>
    <col min="9233" max="9233" width="12.83203125" bestFit="1" customWidth="1"/>
    <col min="9234" max="9234" width="9" bestFit="1" customWidth="1"/>
    <col min="9235" max="9235" width="9.33203125" bestFit="1" customWidth="1"/>
    <col min="9236" max="9236" width="15.33203125" bestFit="1" customWidth="1"/>
    <col min="9237" max="9237" width="12.83203125" bestFit="1" customWidth="1"/>
    <col min="9238" max="9238" width="9" bestFit="1" customWidth="1"/>
    <col min="9239" max="9239" width="9.33203125" bestFit="1" customWidth="1"/>
    <col min="9240" max="9240" width="15.33203125" bestFit="1" customWidth="1"/>
    <col min="9241" max="9241" width="12.83203125" bestFit="1" customWidth="1"/>
    <col min="9242" max="9242" width="9" bestFit="1" customWidth="1"/>
    <col min="9243" max="9243" width="9.33203125" bestFit="1" customWidth="1"/>
    <col min="9244" max="9244" width="15.33203125" bestFit="1" customWidth="1"/>
    <col min="9245" max="9245" width="12.83203125" bestFit="1" customWidth="1"/>
    <col min="9246" max="9246" width="9" bestFit="1" customWidth="1"/>
    <col min="9247" max="9247" width="9.33203125" bestFit="1" customWidth="1"/>
    <col min="9248" max="9248" width="15.33203125" bestFit="1" customWidth="1"/>
    <col min="9249" max="9249" width="12.83203125" bestFit="1" customWidth="1"/>
    <col min="9250" max="9250" width="9" bestFit="1" customWidth="1"/>
    <col min="9251" max="9251" width="9.33203125" bestFit="1" customWidth="1"/>
    <col min="9252" max="9252" width="15.33203125" bestFit="1" customWidth="1"/>
    <col min="9253" max="9253" width="12.83203125" bestFit="1" customWidth="1"/>
    <col min="9254" max="9254" width="9" bestFit="1" customWidth="1"/>
    <col min="9255" max="9255" width="9.33203125" bestFit="1" customWidth="1"/>
    <col min="9256" max="9256" width="15.33203125" bestFit="1" customWidth="1"/>
    <col min="9257" max="9257" width="12.83203125" bestFit="1" customWidth="1"/>
    <col min="9258" max="9258" width="9" bestFit="1" customWidth="1"/>
    <col min="9259" max="9259" width="9.33203125" bestFit="1" customWidth="1"/>
    <col min="9260" max="9260" width="15.33203125" bestFit="1" customWidth="1"/>
    <col min="9261" max="9261" width="12.83203125" bestFit="1" customWidth="1"/>
    <col min="9262" max="9262" width="9" bestFit="1" customWidth="1"/>
    <col min="9263" max="9263" width="9.33203125" bestFit="1" customWidth="1"/>
    <col min="9264" max="9264" width="15.33203125" bestFit="1" customWidth="1"/>
    <col min="9265" max="9265" width="12.83203125" bestFit="1" customWidth="1"/>
    <col min="9266" max="9266" width="9" bestFit="1" customWidth="1"/>
    <col min="9267" max="9267" width="9.33203125" bestFit="1" customWidth="1"/>
    <col min="9268" max="9268" width="15.33203125" bestFit="1" customWidth="1"/>
    <col min="9269" max="9269" width="12.83203125" bestFit="1" customWidth="1"/>
    <col min="9270" max="9270" width="9" bestFit="1" customWidth="1"/>
    <col min="9271" max="9271" width="9.33203125" bestFit="1" customWidth="1"/>
    <col min="9272" max="9272" width="15.33203125" bestFit="1" customWidth="1"/>
    <col min="9273" max="9273" width="12.83203125" bestFit="1" customWidth="1"/>
    <col min="9274" max="9274" width="9" bestFit="1" customWidth="1"/>
    <col min="9275" max="9275" width="9.33203125" bestFit="1" customWidth="1"/>
    <col min="9276" max="9276" width="15.33203125" bestFit="1" customWidth="1"/>
    <col min="9277" max="9277" width="12.83203125" bestFit="1" customWidth="1"/>
    <col min="9278" max="9278" width="9" bestFit="1" customWidth="1"/>
    <col min="9279" max="9279" width="9.33203125" bestFit="1" customWidth="1"/>
    <col min="9280" max="9280" width="15.33203125" bestFit="1" customWidth="1"/>
    <col min="9281" max="9281" width="12.83203125" bestFit="1" customWidth="1"/>
    <col min="9282" max="9282" width="9" bestFit="1" customWidth="1"/>
    <col min="9283" max="9283" width="9.33203125" bestFit="1" customWidth="1"/>
    <col min="9284" max="9284" width="15.33203125" bestFit="1" customWidth="1"/>
    <col min="9285" max="9285" width="12.83203125" bestFit="1" customWidth="1"/>
    <col min="9286" max="9286" width="9" bestFit="1" customWidth="1"/>
    <col min="9287" max="9287" width="9.33203125" bestFit="1" customWidth="1"/>
    <col min="9288" max="9288" width="15.33203125" bestFit="1" customWidth="1"/>
    <col min="9289" max="9289" width="12.83203125" bestFit="1" customWidth="1"/>
    <col min="9290" max="9290" width="9" bestFit="1" customWidth="1"/>
    <col min="9291" max="9291" width="9.33203125" bestFit="1" customWidth="1"/>
    <col min="9292" max="9292" width="15.33203125" bestFit="1" customWidth="1"/>
    <col min="9293" max="9293" width="12.83203125" bestFit="1" customWidth="1"/>
    <col min="9294" max="9294" width="9" bestFit="1" customWidth="1"/>
    <col min="9295" max="9295" width="9.33203125" bestFit="1" customWidth="1"/>
    <col min="9296" max="9296" width="15.33203125" bestFit="1" customWidth="1"/>
    <col min="9297" max="9297" width="12.83203125" bestFit="1" customWidth="1"/>
    <col min="9298" max="9298" width="9" bestFit="1" customWidth="1"/>
    <col min="9299" max="9299" width="9.33203125" bestFit="1" customWidth="1"/>
    <col min="9300" max="9300" width="15.33203125" bestFit="1" customWidth="1"/>
    <col min="9301" max="9301" width="12.83203125" bestFit="1" customWidth="1"/>
    <col min="9302" max="9302" width="9" bestFit="1" customWidth="1"/>
    <col min="9303" max="9303" width="9.33203125" bestFit="1" customWidth="1"/>
    <col min="9304" max="9304" width="15.33203125" bestFit="1" customWidth="1"/>
    <col min="9305" max="9305" width="12.83203125" bestFit="1" customWidth="1"/>
    <col min="9306" max="9306" width="9" bestFit="1" customWidth="1"/>
    <col min="9307" max="9307" width="9.33203125" bestFit="1" customWidth="1"/>
    <col min="9308" max="9308" width="15.33203125" bestFit="1" customWidth="1"/>
    <col min="9309" max="9309" width="12.83203125" bestFit="1" customWidth="1"/>
    <col min="9310" max="9310" width="9" bestFit="1" customWidth="1"/>
    <col min="9311" max="9311" width="9.33203125" bestFit="1" customWidth="1"/>
    <col min="9312" max="9312" width="15.33203125" bestFit="1" customWidth="1"/>
    <col min="9313" max="9313" width="12.83203125" bestFit="1" customWidth="1"/>
    <col min="9314" max="9314" width="9" bestFit="1" customWidth="1"/>
    <col min="9315" max="9315" width="9.33203125" bestFit="1" customWidth="1"/>
    <col min="9316" max="9316" width="15.33203125" bestFit="1" customWidth="1"/>
    <col min="9317" max="9317" width="12.83203125" bestFit="1" customWidth="1"/>
    <col min="9318" max="9318" width="9" bestFit="1" customWidth="1"/>
    <col min="9319" max="9319" width="9.33203125" bestFit="1" customWidth="1"/>
    <col min="9320" max="9320" width="15.33203125" bestFit="1" customWidth="1"/>
    <col min="9321" max="9321" width="12.83203125" bestFit="1" customWidth="1"/>
    <col min="9322" max="9322" width="9" bestFit="1" customWidth="1"/>
    <col min="9323" max="9323" width="9.33203125" bestFit="1" customWidth="1"/>
    <col min="9324" max="9324" width="15.33203125" bestFit="1" customWidth="1"/>
    <col min="9325" max="9325" width="12.83203125" bestFit="1" customWidth="1"/>
    <col min="9326" max="9326" width="9" bestFit="1" customWidth="1"/>
    <col min="9327" max="9327" width="9.33203125" bestFit="1" customWidth="1"/>
    <col min="9328" max="9328" width="15.33203125" bestFit="1" customWidth="1"/>
    <col min="9329" max="9329" width="12.83203125" bestFit="1" customWidth="1"/>
    <col min="9330" max="9330" width="9" bestFit="1" customWidth="1"/>
    <col min="9331" max="9331" width="9.33203125" bestFit="1" customWidth="1"/>
    <col min="9332" max="9332" width="15.33203125" bestFit="1" customWidth="1"/>
    <col min="9333" max="9333" width="12.83203125" bestFit="1" customWidth="1"/>
    <col min="9334" max="9334" width="9" bestFit="1" customWidth="1"/>
    <col min="9335" max="9335" width="9.33203125" bestFit="1" customWidth="1"/>
    <col min="9336" max="9336" width="15.33203125" bestFit="1" customWidth="1"/>
    <col min="9337" max="9337" width="12.83203125" bestFit="1" customWidth="1"/>
    <col min="9338" max="9338" width="9" bestFit="1" customWidth="1"/>
    <col min="9339" max="9339" width="9.33203125" bestFit="1" customWidth="1"/>
    <col min="9340" max="9340" width="15.33203125" bestFit="1" customWidth="1"/>
    <col min="9341" max="9341" width="12.83203125" bestFit="1" customWidth="1"/>
    <col min="9342" max="9342" width="9" bestFit="1" customWidth="1"/>
    <col min="9343" max="9343" width="9.33203125" bestFit="1" customWidth="1"/>
    <col min="9344" max="9344" width="15.33203125" bestFit="1" customWidth="1"/>
    <col min="9345" max="9345" width="12.83203125" bestFit="1" customWidth="1"/>
    <col min="9346" max="9346" width="9" bestFit="1" customWidth="1"/>
    <col min="9347" max="9347" width="9.33203125" bestFit="1" customWidth="1"/>
    <col min="9348" max="9348" width="15.33203125" bestFit="1" customWidth="1"/>
    <col min="9349" max="9349" width="12.83203125" bestFit="1" customWidth="1"/>
    <col min="9350" max="9350" width="9" bestFit="1" customWidth="1"/>
    <col min="9351" max="9351" width="9.33203125" bestFit="1" customWidth="1"/>
    <col min="9352" max="9352" width="15.33203125" bestFit="1" customWidth="1"/>
    <col min="9353" max="9353" width="12.83203125" bestFit="1" customWidth="1"/>
    <col min="9354" max="9354" width="9" bestFit="1" customWidth="1"/>
    <col min="9355" max="9355" width="9.33203125" bestFit="1" customWidth="1"/>
    <col min="9356" max="9356" width="15.33203125" bestFit="1" customWidth="1"/>
    <col min="9357" max="9357" width="12.83203125" bestFit="1" customWidth="1"/>
    <col min="9358" max="9358" width="9" bestFit="1" customWidth="1"/>
    <col min="9359" max="9359" width="9.33203125" bestFit="1" customWidth="1"/>
    <col min="9360" max="9360" width="15.33203125" bestFit="1" customWidth="1"/>
    <col min="9361" max="9361" width="12.83203125" bestFit="1" customWidth="1"/>
    <col min="9362" max="9362" width="9" bestFit="1" customWidth="1"/>
    <col min="9363" max="9363" width="9.33203125" bestFit="1" customWidth="1"/>
    <col min="9364" max="9364" width="15.33203125" bestFit="1" customWidth="1"/>
    <col min="9365" max="9365" width="12.83203125" bestFit="1" customWidth="1"/>
    <col min="9366" max="9366" width="9" bestFit="1" customWidth="1"/>
    <col min="9367" max="9367" width="9.33203125" bestFit="1" customWidth="1"/>
    <col min="9368" max="9368" width="15.33203125" bestFit="1" customWidth="1"/>
    <col min="9369" max="9369" width="12.83203125" bestFit="1" customWidth="1"/>
    <col min="9370" max="9370" width="9" bestFit="1" customWidth="1"/>
    <col min="9371" max="9371" width="9.33203125" bestFit="1" customWidth="1"/>
    <col min="9372" max="9372" width="15.33203125" bestFit="1" customWidth="1"/>
    <col min="9373" max="9373" width="12.83203125" bestFit="1" customWidth="1"/>
    <col min="9374" max="9374" width="9" bestFit="1" customWidth="1"/>
    <col min="9375" max="9375" width="9.33203125" bestFit="1" customWidth="1"/>
    <col min="9376" max="9376" width="15.33203125" bestFit="1" customWidth="1"/>
    <col min="9377" max="9377" width="12.83203125" bestFit="1" customWidth="1"/>
    <col min="9378" max="9378" width="9" bestFit="1" customWidth="1"/>
    <col min="9379" max="9379" width="9.33203125" bestFit="1" customWidth="1"/>
    <col min="9380" max="9380" width="15.33203125" bestFit="1" customWidth="1"/>
    <col min="9381" max="9381" width="12.83203125" bestFit="1" customWidth="1"/>
    <col min="9382" max="9382" width="9" bestFit="1" customWidth="1"/>
    <col min="9383" max="9383" width="9.33203125" bestFit="1" customWidth="1"/>
    <col min="9384" max="9384" width="15.33203125" bestFit="1" customWidth="1"/>
    <col min="9385" max="9385" width="12.83203125" bestFit="1" customWidth="1"/>
    <col min="9386" max="9386" width="9" bestFit="1" customWidth="1"/>
    <col min="9387" max="9387" width="9.33203125" bestFit="1" customWidth="1"/>
    <col min="9388" max="9388" width="15.33203125" bestFit="1" customWidth="1"/>
    <col min="9389" max="9389" width="12.83203125" bestFit="1" customWidth="1"/>
    <col min="9390" max="9390" width="9" bestFit="1" customWidth="1"/>
    <col min="9391" max="9391" width="9.33203125" bestFit="1" customWidth="1"/>
    <col min="9392" max="9392" width="15.33203125" bestFit="1" customWidth="1"/>
    <col min="9393" max="9393" width="12.83203125" bestFit="1" customWidth="1"/>
    <col min="9394" max="9394" width="9" bestFit="1" customWidth="1"/>
    <col min="9395" max="9395" width="9.33203125" bestFit="1" customWidth="1"/>
    <col min="9396" max="9396" width="15.33203125" bestFit="1" customWidth="1"/>
    <col min="9397" max="9397" width="12.83203125" bestFit="1" customWidth="1"/>
    <col min="9398" max="9398" width="9" bestFit="1" customWidth="1"/>
    <col min="9399" max="9399" width="9.33203125" bestFit="1" customWidth="1"/>
    <col min="9400" max="9400" width="15.33203125" bestFit="1" customWidth="1"/>
    <col min="9401" max="9401" width="12.83203125" bestFit="1" customWidth="1"/>
    <col min="9402" max="9402" width="9" bestFit="1" customWidth="1"/>
    <col min="9403" max="9403" width="9.33203125" bestFit="1" customWidth="1"/>
    <col min="9404" max="9404" width="15.33203125" bestFit="1" customWidth="1"/>
    <col min="9405" max="9405" width="12.83203125" bestFit="1" customWidth="1"/>
    <col min="9406" max="9406" width="9" bestFit="1" customWidth="1"/>
    <col min="9407" max="9407" width="9.33203125" bestFit="1" customWidth="1"/>
    <col min="9408" max="9408" width="15.33203125" bestFit="1" customWidth="1"/>
    <col min="9409" max="9409" width="12.83203125" bestFit="1" customWidth="1"/>
    <col min="9410" max="9410" width="9" bestFit="1" customWidth="1"/>
    <col min="9411" max="9411" width="9.33203125" bestFit="1" customWidth="1"/>
    <col min="9412" max="9412" width="15.33203125" bestFit="1" customWidth="1"/>
    <col min="9413" max="9413" width="12.83203125" bestFit="1" customWidth="1"/>
    <col min="9414" max="9414" width="9" bestFit="1" customWidth="1"/>
    <col min="9415" max="9415" width="9.33203125" bestFit="1" customWidth="1"/>
    <col min="9416" max="9416" width="15.33203125" bestFit="1" customWidth="1"/>
    <col min="9417" max="9417" width="12.83203125" bestFit="1" customWidth="1"/>
    <col min="9418" max="9418" width="9" bestFit="1" customWidth="1"/>
    <col min="9419" max="9419" width="9.33203125" bestFit="1" customWidth="1"/>
    <col min="9420" max="9420" width="15.33203125" bestFit="1" customWidth="1"/>
    <col min="9421" max="9421" width="12.83203125" bestFit="1" customWidth="1"/>
    <col min="9422" max="9422" width="9" bestFit="1" customWidth="1"/>
    <col min="9423" max="9423" width="9.33203125" bestFit="1" customWidth="1"/>
    <col min="9424" max="9424" width="15.33203125" bestFit="1" customWidth="1"/>
    <col min="9425" max="9425" width="12.83203125" bestFit="1" customWidth="1"/>
    <col min="9426" max="9426" width="9" bestFit="1" customWidth="1"/>
    <col min="9427" max="9427" width="9.33203125" bestFit="1" customWidth="1"/>
    <col min="9428" max="9428" width="15.33203125" bestFit="1" customWidth="1"/>
    <col min="9429" max="9429" width="12.83203125" bestFit="1" customWidth="1"/>
    <col min="9430" max="9430" width="9" bestFit="1" customWidth="1"/>
    <col min="9431" max="9431" width="9.33203125" bestFit="1" customWidth="1"/>
    <col min="9432" max="9432" width="15.33203125" bestFit="1" customWidth="1"/>
    <col min="9433" max="9433" width="12.83203125" bestFit="1" customWidth="1"/>
    <col min="9434" max="9434" width="9" bestFit="1" customWidth="1"/>
    <col min="9435" max="9435" width="9.33203125" bestFit="1" customWidth="1"/>
    <col min="9436" max="9436" width="15.33203125" bestFit="1" customWidth="1"/>
    <col min="9437" max="9437" width="12.83203125" bestFit="1" customWidth="1"/>
    <col min="9438" max="9438" width="9" bestFit="1" customWidth="1"/>
    <col min="9439" max="9439" width="9.33203125" bestFit="1" customWidth="1"/>
    <col min="9440" max="9440" width="15.33203125" bestFit="1" customWidth="1"/>
    <col min="9441" max="9441" width="12.83203125" bestFit="1" customWidth="1"/>
    <col min="9442" max="9442" width="9" bestFit="1" customWidth="1"/>
    <col min="9443" max="9443" width="9.33203125" bestFit="1" customWidth="1"/>
    <col min="9444" max="9444" width="15.33203125" bestFit="1" customWidth="1"/>
    <col min="9445" max="9445" width="12.83203125" bestFit="1" customWidth="1"/>
    <col min="9446" max="9446" width="9" bestFit="1" customWidth="1"/>
    <col min="9447" max="9447" width="9.33203125" bestFit="1" customWidth="1"/>
    <col min="9448" max="9448" width="15.33203125" bestFit="1" customWidth="1"/>
    <col min="9449" max="9449" width="12.83203125" bestFit="1" customWidth="1"/>
    <col min="9450" max="9450" width="9" bestFit="1" customWidth="1"/>
    <col min="9451" max="9451" width="9.33203125" bestFit="1" customWidth="1"/>
    <col min="9452" max="9452" width="15.33203125" bestFit="1" customWidth="1"/>
    <col min="9453" max="9453" width="12.83203125" bestFit="1" customWidth="1"/>
    <col min="9454" max="9454" width="9" bestFit="1" customWidth="1"/>
    <col min="9455" max="9455" width="9.33203125" bestFit="1" customWidth="1"/>
    <col min="9456" max="9456" width="15.33203125" bestFit="1" customWidth="1"/>
    <col min="9457" max="9457" width="12.83203125" bestFit="1" customWidth="1"/>
    <col min="9458" max="9458" width="9" bestFit="1" customWidth="1"/>
    <col min="9459" max="9459" width="9.33203125" bestFit="1" customWidth="1"/>
    <col min="9460" max="9460" width="15.33203125" bestFit="1" customWidth="1"/>
    <col min="9461" max="9461" width="12.83203125" bestFit="1" customWidth="1"/>
    <col min="9462" max="9462" width="9" bestFit="1" customWidth="1"/>
    <col min="9463" max="9463" width="9.33203125" bestFit="1" customWidth="1"/>
    <col min="9464" max="9464" width="15.33203125" bestFit="1" customWidth="1"/>
    <col min="9465" max="9465" width="12.83203125" bestFit="1" customWidth="1"/>
    <col min="9466" max="9466" width="9" bestFit="1" customWidth="1"/>
    <col min="9467" max="9467" width="9.33203125" bestFit="1" customWidth="1"/>
    <col min="9468" max="9468" width="15.33203125" bestFit="1" customWidth="1"/>
    <col min="9469" max="9469" width="12.83203125" bestFit="1" customWidth="1"/>
    <col min="9470" max="9470" width="9" bestFit="1" customWidth="1"/>
    <col min="9471" max="9471" width="9.33203125" bestFit="1" customWidth="1"/>
    <col min="9472" max="9472" width="15.33203125" bestFit="1" customWidth="1"/>
    <col min="9473" max="9473" width="12.83203125" bestFit="1" customWidth="1"/>
    <col min="9474" max="9474" width="9" bestFit="1" customWidth="1"/>
    <col min="9475" max="9475" width="9.33203125" bestFit="1" customWidth="1"/>
    <col min="9476" max="9476" width="15.33203125" bestFit="1" customWidth="1"/>
    <col min="9477" max="9477" width="12.83203125" bestFit="1" customWidth="1"/>
    <col min="9478" max="9478" width="9" bestFit="1" customWidth="1"/>
    <col min="9479" max="9479" width="9.33203125" bestFit="1" customWidth="1"/>
    <col min="9480" max="9480" width="15.33203125" bestFit="1" customWidth="1"/>
    <col min="9481" max="9481" width="12.83203125" bestFit="1" customWidth="1"/>
    <col min="9482" max="9482" width="9" bestFit="1" customWidth="1"/>
    <col min="9483" max="9483" width="9.33203125" bestFit="1" customWidth="1"/>
    <col min="9484" max="9484" width="15.33203125" bestFit="1" customWidth="1"/>
    <col min="9485" max="9485" width="12.83203125" bestFit="1" customWidth="1"/>
    <col min="9486" max="9486" width="9" bestFit="1" customWidth="1"/>
    <col min="9487" max="9487" width="9.33203125" bestFit="1" customWidth="1"/>
    <col min="9488" max="9488" width="15.33203125" bestFit="1" customWidth="1"/>
    <col min="9489" max="9489" width="12.83203125" bestFit="1" customWidth="1"/>
    <col min="9490" max="9490" width="9" bestFit="1" customWidth="1"/>
    <col min="9491" max="9491" width="9.33203125" bestFit="1" customWidth="1"/>
    <col min="9492" max="9492" width="15.33203125" bestFit="1" customWidth="1"/>
    <col min="9493" max="9493" width="12.83203125" bestFit="1" customWidth="1"/>
    <col min="9494" max="9494" width="9" bestFit="1" customWidth="1"/>
    <col min="9495" max="9495" width="9.33203125" bestFit="1" customWidth="1"/>
    <col min="9496" max="9496" width="15.33203125" bestFit="1" customWidth="1"/>
    <col min="9497" max="9497" width="12.83203125" bestFit="1" customWidth="1"/>
    <col min="9498" max="9498" width="9" bestFit="1" customWidth="1"/>
    <col min="9499" max="9499" width="9.33203125" bestFit="1" customWidth="1"/>
    <col min="9500" max="9500" width="15.33203125" bestFit="1" customWidth="1"/>
    <col min="9501" max="9501" width="12.83203125" bestFit="1" customWidth="1"/>
    <col min="9502" max="9502" width="9" bestFit="1" customWidth="1"/>
    <col min="9503" max="9503" width="9.33203125" bestFit="1" customWidth="1"/>
    <col min="9504" max="9504" width="15.33203125" bestFit="1" customWidth="1"/>
    <col min="9505" max="9505" width="12.83203125" bestFit="1" customWidth="1"/>
    <col min="9506" max="9506" width="9" bestFit="1" customWidth="1"/>
    <col min="9507" max="9507" width="9.33203125" bestFit="1" customWidth="1"/>
    <col min="9508" max="9508" width="15.33203125" bestFit="1" customWidth="1"/>
    <col min="9509" max="9509" width="12.83203125" bestFit="1" customWidth="1"/>
    <col min="9510" max="9510" width="9" bestFit="1" customWidth="1"/>
    <col min="9511" max="9511" width="9.33203125" bestFit="1" customWidth="1"/>
    <col min="9512" max="9512" width="15.33203125" bestFit="1" customWidth="1"/>
    <col min="9513" max="9513" width="12.83203125" bestFit="1" customWidth="1"/>
    <col min="9514" max="9514" width="9" bestFit="1" customWidth="1"/>
    <col min="9515" max="9515" width="9.33203125" bestFit="1" customWidth="1"/>
    <col min="9516" max="9516" width="15.33203125" bestFit="1" customWidth="1"/>
    <col min="9517" max="9517" width="12.83203125" bestFit="1" customWidth="1"/>
    <col min="9518" max="9518" width="9" bestFit="1" customWidth="1"/>
    <col min="9519" max="9519" width="9.33203125" bestFit="1" customWidth="1"/>
    <col min="9520" max="9520" width="15.33203125" bestFit="1" customWidth="1"/>
    <col min="9521" max="9521" width="12.83203125" bestFit="1" customWidth="1"/>
    <col min="9522" max="9522" width="9" bestFit="1" customWidth="1"/>
    <col min="9523" max="9523" width="9.33203125" bestFit="1" customWidth="1"/>
    <col min="9524" max="9524" width="15.33203125" bestFit="1" customWidth="1"/>
    <col min="9525" max="9525" width="12.83203125" bestFit="1" customWidth="1"/>
    <col min="9526" max="9526" width="9" bestFit="1" customWidth="1"/>
    <col min="9527" max="9527" width="9.33203125" bestFit="1" customWidth="1"/>
    <col min="9528" max="9528" width="15.33203125" bestFit="1" customWidth="1"/>
    <col min="9529" max="9529" width="12.83203125" bestFit="1" customWidth="1"/>
    <col min="9530" max="9530" width="9" bestFit="1" customWidth="1"/>
    <col min="9531" max="9531" width="9.33203125" bestFit="1" customWidth="1"/>
    <col min="9532" max="9532" width="15.33203125" bestFit="1" customWidth="1"/>
    <col min="9533" max="9533" width="12.83203125" bestFit="1" customWidth="1"/>
    <col min="9534" max="9534" width="9" bestFit="1" customWidth="1"/>
    <col min="9535" max="9535" width="9.33203125" bestFit="1" customWidth="1"/>
    <col min="9536" max="9536" width="15.33203125" bestFit="1" customWidth="1"/>
    <col min="9537" max="9537" width="12.83203125" bestFit="1" customWidth="1"/>
    <col min="9538" max="9538" width="9" bestFit="1" customWidth="1"/>
    <col min="9539" max="9539" width="9.33203125" bestFit="1" customWidth="1"/>
    <col min="9540" max="9540" width="15.33203125" bestFit="1" customWidth="1"/>
    <col min="9541" max="9541" width="12.83203125" bestFit="1" customWidth="1"/>
    <col min="9542" max="9542" width="9" bestFit="1" customWidth="1"/>
    <col min="9543" max="9543" width="9.33203125" bestFit="1" customWidth="1"/>
    <col min="9544" max="9544" width="15.33203125" bestFit="1" customWidth="1"/>
    <col min="9545" max="9545" width="12.83203125" bestFit="1" customWidth="1"/>
    <col min="9546" max="9546" width="9" bestFit="1" customWidth="1"/>
    <col min="9547" max="9547" width="9.33203125" bestFit="1" customWidth="1"/>
    <col min="9548" max="9548" width="15.33203125" bestFit="1" customWidth="1"/>
    <col min="9549" max="9549" width="12.83203125" bestFit="1" customWidth="1"/>
    <col min="9550" max="9550" width="9" bestFit="1" customWidth="1"/>
    <col min="9551" max="9551" width="9.33203125" bestFit="1" customWidth="1"/>
    <col min="9552" max="9552" width="15.33203125" bestFit="1" customWidth="1"/>
    <col min="9553" max="9553" width="12.83203125" bestFit="1" customWidth="1"/>
    <col min="9554" max="9554" width="9" bestFit="1" customWidth="1"/>
    <col min="9555" max="9555" width="9.33203125" bestFit="1" customWidth="1"/>
    <col min="9556" max="9556" width="15.33203125" bestFit="1" customWidth="1"/>
    <col min="9557" max="9557" width="12.83203125" bestFit="1" customWidth="1"/>
    <col min="9558" max="9558" width="9" bestFit="1" customWidth="1"/>
    <col min="9559" max="9559" width="9.33203125" bestFit="1" customWidth="1"/>
    <col min="9560" max="9560" width="15.33203125" bestFit="1" customWidth="1"/>
    <col min="9561" max="9561" width="12.83203125" bestFit="1" customWidth="1"/>
    <col min="9562" max="9562" width="9" bestFit="1" customWidth="1"/>
    <col min="9563" max="9563" width="9.33203125" bestFit="1" customWidth="1"/>
    <col min="9564" max="9564" width="15.33203125" bestFit="1" customWidth="1"/>
    <col min="9565" max="9565" width="12.83203125" bestFit="1" customWidth="1"/>
    <col min="9566" max="9566" width="9" bestFit="1" customWidth="1"/>
    <col min="9567" max="9567" width="9.33203125" bestFit="1" customWidth="1"/>
    <col min="9568" max="9568" width="15.33203125" bestFit="1" customWidth="1"/>
    <col min="9569" max="9569" width="12.83203125" bestFit="1" customWidth="1"/>
    <col min="9570" max="9570" width="9" bestFit="1" customWidth="1"/>
    <col min="9571" max="9571" width="9.33203125" bestFit="1" customWidth="1"/>
    <col min="9572" max="9572" width="15.33203125" bestFit="1" customWidth="1"/>
    <col min="9573" max="9573" width="12.83203125" bestFit="1" customWidth="1"/>
    <col min="9574" max="9574" width="9" bestFit="1" customWidth="1"/>
    <col min="9575" max="9575" width="9.33203125" bestFit="1" customWidth="1"/>
    <col min="9576" max="9576" width="15.33203125" bestFit="1" customWidth="1"/>
    <col min="9577" max="9577" width="12.83203125" bestFit="1" customWidth="1"/>
    <col min="9578" max="9578" width="9" bestFit="1" customWidth="1"/>
    <col min="9579" max="9579" width="9.33203125" bestFit="1" customWidth="1"/>
    <col min="9580" max="9580" width="15.33203125" bestFit="1" customWidth="1"/>
    <col min="9581" max="9581" width="12.83203125" bestFit="1" customWidth="1"/>
    <col min="9582" max="9582" width="9" bestFit="1" customWidth="1"/>
    <col min="9583" max="9583" width="9.33203125" bestFit="1" customWidth="1"/>
    <col min="9584" max="9584" width="15.33203125" bestFit="1" customWidth="1"/>
    <col min="9585" max="9585" width="12.83203125" bestFit="1" customWidth="1"/>
    <col min="9586" max="9586" width="9" bestFit="1" customWidth="1"/>
    <col min="9587" max="9587" width="9.33203125" bestFit="1" customWidth="1"/>
    <col min="9588" max="9588" width="15.33203125" bestFit="1" customWidth="1"/>
    <col min="9589" max="9589" width="12.83203125" bestFit="1" customWidth="1"/>
    <col min="9590" max="9590" width="9" bestFit="1" customWidth="1"/>
    <col min="9591" max="9591" width="9.33203125" bestFit="1" customWidth="1"/>
    <col min="9592" max="9592" width="15.33203125" bestFit="1" customWidth="1"/>
    <col min="9593" max="9593" width="12.83203125" bestFit="1" customWidth="1"/>
    <col min="9594" max="9594" width="9" bestFit="1" customWidth="1"/>
    <col min="9595" max="9595" width="9.33203125" bestFit="1" customWidth="1"/>
    <col min="9596" max="9596" width="15.33203125" bestFit="1" customWidth="1"/>
    <col min="9597" max="9597" width="12.83203125" bestFit="1" customWidth="1"/>
    <col min="9598" max="9598" width="9" bestFit="1" customWidth="1"/>
    <col min="9599" max="9599" width="9.33203125" bestFit="1" customWidth="1"/>
    <col min="9600" max="9600" width="15.33203125" bestFit="1" customWidth="1"/>
    <col min="9601" max="9601" width="12.83203125" bestFit="1" customWidth="1"/>
    <col min="9602" max="9602" width="9" bestFit="1" customWidth="1"/>
    <col min="9603" max="9603" width="9.33203125" bestFit="1" customWidth="1"/>
    <col min="9604" max="9604" width="15.33203125" bestFit="1" customWidth="1"/>
    <col min="9605" max="9605" width="12.83203125" bestFit="1" customWidth="1"/>
    <col min="9606" max="9606" width="9" bestFit="1" customWidth="1"/>
    <col min="9607" max="9607" width="9.33203125" bestFit="1" customWidth="1"/>
    <col min="9608" max="9608" width="15.33203125" bestFit="1" customWidth="1"/>
    <col min="9609" max="9609" width="12.83203125" bestFit="1" customWidth="1"/>
    <col min="9610" max="9610" width="9" bestFit="1" customWidth="1"/>
    <col min="9611" max="9611" width="9.33203125" bestFit="1" customWidth="1"/>
    <col min="9612" max="9612" width="15.33203125" bestFit="1" customWidth="1"/>
    <col min="9613" max="9613" width="12.83203125" bestFit="1" customWidth="1"/>
    <col min="9614" max="9614" width="9" bestFit="1" customWidth="1"/>
    <col min="9615" max="9615" width="9.33203125" bestFit="1" customWidth="1"/>
    <col min="9616" max="9616" width="15.33203125" bestFit="1" customWidth="1"/>
    <col min="9617" max="9617" width="12.83203125" bestFit="1" customWidth="1"/>
    <col min="9618" max="9618" width="9" bestFit="1" customWidth="1"/>
    <col min="9619" max="9619" width="9.33203125" bestFit="1" customWidth="1"/>
    <col min="9620" max="9620" width="15.33203125" bestFit="1" customWidth="1"/>
    <col min="9621" max="9621" width="12.83203125" bestFit="1" customWidth="1"/>
    <col min="9622" max="9622" width="9" bestFit="1" customWidth="1"/>
    <col min="9623" max="9623" width="9.33203125" bestFit="1" customWidth="1"/>
    <col min="9624" max="9624" width="15.33203125" bestFit="1" customWidth="1"/>
    <col min="9625" max="9625" width="12.83203125" bestFit="1" customWidth="1"/>
    <col min="9626" max="9626" width="9" bestFit="1" customWidth="1"/>
    <col min="9627" max="9627" width="9.33203125" bestFit="1" customWidth="1"/>
    <col min="9628" max="9628" width="15.33203125" bestFit="1" customWidth="1"/>
    <col min="9629" max="9629" width="12.83203125" bestFit="1" customWidth="1"/>
    <col min="9630" max="9630" width="9" bestFit="1" customWidth="1"/>
    <col min="9631" max="9631" width="9.33203125" bestFit="1" customWidth="1"/>
    <col min="9632" max="9632" width="15.33203125" bestFit="1" customWidth="1"/>
    <col min="9633" max="9633" width="12.83203125" bestFit="1" customWidth="1"/>
    <col min="9634" max="9634" width="9" bestFit="1" customWidth="1"/>
    <col min="9635" max="9635" width="9.33203125" bestFit="1" customWidth="1"/>
    <col min="9636" max="9636" width="15.33203125" bestFit="1" customWidth="1"/>
    <col min="9637" max="9637" width="12.83203125" bestFit="1" customWidth="1"/>
    <col min="9638" max="9638" width="9" bestFit="1" customWidth="1"/>
    <col min="9639" max="9639" width="9.33203125" bestFit="1" customWidth="1"/>
    <col min="9640" max="9640" width="15.33203125" bestFit="1" customWidth="1"/>
    <col min="9641" max="9641" width="12.83203125" bestFit="1" customWidth="1"/>
    <col min="9642" max="9642" width="9" bestFit="1" customWidth="1"/>
    <col min="9643" max="9643" width="9.33203125" bestFit="1" customWidth="1"/>
    <col min="9644" max="9644" width="15.33203125" bestFit="1" customWidth="1"/>
    <col min="9645" max="9645" width="12.83203125" bestFit="1" customWidth="1"/>
    <col min="9646" max="9646" width="9" bestFit="1" customWidth="1"/>
    <col min="9647" max="9647" width="9.33203125" bestFit="1" customWidth="1"/>
    <col min="9648" max="9648" width="15.33203125" bestFit="1" customWidth="1"/>
    <col min="9649" max="9649" width="12.83203125" bestFit="1" customWidth="1"/>
    <col min="9650" max="9650" width="9" bestFit="1" customWidth="1"/>
    <col min="9651" max="9651" width="9.33203125" bestFit="1" customWidth="1"/>
    <col min="9652" max="9652" width="15.33203125" bestFit="1" customWidth="1"/>
    <col min="9653" max="9653" width="12.83203125" bestFit="1" customWidth="1"/>
    <col min="9654" max="9654" width="9" bestFit="1" customWidth="1"/>
    <col min="9655" max="9655" width="9.33203125" bestFit="1" customWidth="1"/>
    <col min="9656" max="9656" width="15.33203125" bestFit="1" customWidth="1"/>
    <col min="9657" max="9657" width="12.83203125" bestFit="1" customWidth="1"/>
    <col min="9658" max="9658" width="9" bestFit="1" customWidth="1"/>
    <col min="9659" max="9659" width="9.33203125" bestFit="1" customWidth="1"/>
    <col min="9660" max="9660" width="15.33203125" bestFit="1" customWidth="1"/>
    <col min="9661" max="9661" width="12.83203125" bestFit="1" customWidth="1"/>
    <col min="9662" max="9662" width="9" bestFit="1" customWidth="1"/>
    <col min="9663" max="9663" width="9.33203125" bestFit="1" customWidth="1"/>
    <col min="9664" max="9664" width="15.33203125" bestFit="1" customWidth="1"/>
    <col min="9665" max="9665" width="12.83203125" bestFit="1" customWidth="1"/>
    <col min="9666" max="9666" width="9" bestFit="1" customWidth="1"/>
    <col min="9667" max="9667" width="9.33203125" bestFit="1" customWidth="1"/>
    <col min="9668" max="9668" width="15.33203125" bestFit="1" customWidth="1"/>
    <col min="9669" max="9669" width="12.83203125" bestFit="1" customWidth="1"/>
    <col min="9670" max="9670" width="9" bestFit="1" customWidth="1"/>
    <col min="9671" max="9671" width="9.33203125" bestFit="1" customWidth="1"/>
    <col min="9672" max="9672" width="15.33203125" bestFit="1" customWidth="1"/>
    <col min="9673" max="9673" width="12.83203125" bestFit="1" customWidth="1"/>
    <col min="9674" max="9674" width="9" bestFit="1" customWidth="1"/>
    <col min="9675" max="9675" width="9.33203125" bestFit="1" customWidth="1"/>
    <col min="9676" max="9676" width="15.33203125" bestFit="1" customWidth="1"/>
    <col min="9677" max="9677" width="12.83203125" bestFit="1" customWidth="1"/>
    <col min="9678" max="9678" width="9" bestFit="1" customWidth="1"/>
    <col min="9679" max="9679" width="9.33203125" bestFit="1" customWidth="1"/>
    <col min="9680" max="9680" width="15.33203125" bestFit="1" customWidth="1"/>
    <col min="9681" max="9681" width="12.83203125" bestFit="1" customWidth="1"/>
    <col min="9682" max="9682" width="9" bestFit="1" customWidth="1"/>
    <col min="9683" max="9683" width="9.33203125" bestFit="1" customWidth="1"/>
    <col min="9684" max="9684" width="15.33203125" bestFit="1" customWidth="1"/>
    <col min="9685" max="9685" width="12.83203125" bestFit="1" customWidth="1"/>
    <col min="9686" max="9686" width="9" bestFit="1" customWidth="1"/>
    <col min="9687" max="9687" width="9.33203125" bestFit="1" customWidth="1"/>
    <col min="9688" max="9688" width="15.33203125" bestFit="1" customWidth="1"/>
    <col min="9689" max="9689" width="12.83203125" bestFit="1" customWidth="1"/>
    <col min="9690" max="9690" width="9" bestFit="1" customWidth="1"/>
    <col min="9691" max="9691" width="9.33203125" bestFit="1" customWidth="1"/>
    <col min="9692" max="9692" width="15.33203125" bestFit="1" customWidth="1"/>
    <col min="9693" max="9693" width="12.83203125" bestFit="1" customWidth="1"/>
    <col min="9694" max="9694" width="9" bestFit="1" customWidth="1"/>
    <col min="9695" max="9695" width="9.33203125" bestFit="1" customWidth="1"/>
    <col min="9696" max="9696" width="15.33203125" bestFit="1" customWidth="1"/>
    <col min="9697" max="9697" width="12.83203125" bestFit="1" customWidth="1"/>
    <col min="9698" max="9698" width="9" bestFit="1" customWidth="1"/>
    <col min="9699" max="9699" width="9.33203125" bestFit="1" customWidth="1"/>
    <col min="9700" max="9700" width="15.33203125" bestFit="1" customWidth="1"/>
    <col min="9701" max="9701" width="12.83203125" bestFit="1" customWidth="1"/>
    <col min="9702" max="9702" width="9" bestFit="1" customWidth="1"/>
    <col min="9703" max="9703" width="9.33203125" bestFit="1" customWidth="1"/>
    <col min="9704" max="9704" width="15.33203125" bestFit="1" customWidth="1"/>
    <col min="9705" max="9705" width="12.83203125" bestFit="1" customWidth="1"/>
    <col min="9706" max="9706" width="9" bestFit="1" customWidth="1"/>
    <col min="9707" max="9707" width="9.33203125" bestFit="1" customWidth="1"/>
    <col min="9708" max="9708" width="15.33203125" bestFit="1" customWidth="1"/>
    <col min="9709" max="9709" width="12.83203125" bestFit="1" customWidth="1"/>
    <col min="9710" max="9710" width="9" bestFit="1" customWidth="1"/>
    <col min="9711" max="9711" width="9.33203125" bestFit="1" customWidth="1"/>
    <col min="9712" max="9712" width="15.33203125" bestFit="1" customWidth="1"/>
    <col min="9713" max="9713" width="12.83203125" bestFit="1" customWidth="1"/>
    <col min="9714" max="9714" width="9" bestFit="1" customWidth="1"/>
    <col min="9715" max="9715" width="9.33203125" bestFit="1" customWidth="1"/>
    <col min="9716" max="9716" width="15.33203125" bestFit="1" customWidth="1"/>
    <col min="9717" max="9717" width="12.83203125" bestFit="1" customWidth="1"/>
    <col min="9718" max="9718" width="9" bestFit="1" customWidth="1"/>
    <col min="9719" max="9719" width="9.33203125" bestFit="1" customWidth="1"/>
    <col min="9720" max="9720" width="15.33203125" bestFit="1" customWidth="1"/>
    <col min="9721" max="9721" width="12.83203125" bestFit="1" customWidth="1"/>
    <col min="9722" max="9722" width="9" bestFit="1" customWidth="1"/>
    <col min="9723" max="9723" width="9.33203125" bestFit="1" customWidth="1"/>
    <col min="9724" max="9724" width="15.33203125" bestFit="1" customWidth="1"/>
    <col min="9725" max="9725" width="12.83203125" bestFit="1" customWidth="1"/>
    <col min="9726" max="9726" width="9" bestFit="1" customWidth="1"/>
    <col min="9727" max="9727" width="9.33203125" bestFit="1" customWidth="1"/>
    <col min="9728" max="9728" width="15.33203125" bestFit="1" customWidth="1"/>
    <col min="9729" max="9729" width="12.83203125" bestFit="1" customWidth="1"/>
    <col min="9730" max="9730" width="9" bestFit="1" customWidth="1"/>
    <col min="9731" max="9731" width="9.33203125" bestFit="1" customWidth="1"/>
    <col min="9732" max="9732" width="15.33203125" bestFit="1" customWidth="1"/>
    <col min="9733" max="9733" width="12.83203125" bestFit="1" customWidth="1"/>
    <col min="9734" max="9734" width="9" bestFit="1" customWidth="1"/>
    <col min="9735" max="9735" width="9.33203125" bestFit="1" customWidth="1"/>
    <col min="9736" max="9736" width="15.33203125" bestFit="1" customWidth="1"/>
    <col min="9737" max="9737" width="12.83203125" bestFit="1" customWidth="1"/>
    <col min="9738" max="9738" width="9" bestFit="1" customWidth="1"/>
    <col min="9739" max="9739" width="9.33203125" bestFit="1" customWidth="1"/>
    <col min="9740" max="9740" width="15.33203125" bestFit="1" customWidth="1"/>
    <col min="9741" max="9741" width="12.83203125" bestFit="1" customWidth="1"/>
    <col min="9742" max="9742" width="9" bestFit="1" customWidth="1"/>
    <col min="9743" max="9743" width="9.33203125" bestFit="1" customWidth="1"/>
    <col min="9744" max="9744" width="15.33203125" bestFit="1" customWidth="1"/>
    <col min="9745" max="9745" width="12.83203125" bestFit="1" customWidth="1"/>
    <col min="9746" max="9746" width="9" bestFit="1" customWidth="1"/>
    <col min="9747" max="9747" width="9.33203125" bestFit="1" customWidth="1"/>
    <col min="9748" max="9748" width="15.33203125" bestFit="1" customWidth="1"/>
    <col min="9749" max="9749" width="12.83203125" bestFit="1" customWidth="1"/>
    <col min="9750" max="9750" width="9" bestFit="1" customWidth="1"/>
    <col min="9751" max="9751" width="9.33203125" bestFit="1" customWidth="1"/>
    <col min="9752" max="9752" width="15.33203125" bestFit="1" customWidth="1"/>
    <col min="9753" max="9753" width="12.83203125" bestFit="1" customWidth="1"/>
    <col min="9754" max="9754" width="9" bestFit="1" customWidth="1"/>
    <col min="9755" max="9755" width="9.33203125" bestFit="1" customWidth="1"/>
    <col min="9756" max="9756" width="15.33203125" bestFit="1" customWidth="1"/>
    <col min="9757" max="9757" width="12.83203125" bestFit="1" customWidth="1"/>
    <col min="9758" max="9758" width="9" bestFit="1" customWidth="1"/>
    <col min="9759" max="9759" width="9.33203125" bestFit="1" customWidth="1"/>
    <col min="9760" max="9760" width="15.33203125" bestFit="1" customWidth="1"/>
    <col min="9761" max="9761" width="12.83203125" bestFit="1" customWidth="1"/>
    <col min="9762" max="9762" width="9" bestFit="1" customWidth="1"/>
    <col min="9763" max="9763" width="9.33203125" bestFit="1" customWidth="1"/>
    <col min="9764" max="9764" width="15.33203125" bestFit="1" customWidth="1"/>
    <col min="9765" max="9765" width="12.83203125" bestFit="1" customWidth="1"/>
    <col min="9766" max="9766" width="9" bestFit="1" customWidth="1"/>
    <col min="9767" max="9767" width="9.33203125" bestFit="1" customWidth="1"/>
    <col min="9768" max="9768" width="15.33203125" bestFit="1" customWidth="1"/>
    <col min="9769" max="9769" width="12.83203125" bestFit="1" customWidth="1"/>
    <col min="9770" max="9770" width="9" bestFit="1" customWidth="1"/>
    <col min="9771" max="9771" width="9.33203125" bestFit="1" customWidth="1"/>
    <col min="9772" max="9772" width="15.33203125" bestFit="1" customWidth="1"/>
    <col min="9773" max="9773" width="12.83203125" bestFit="1" customWidth="1"/>
    <col min="9774" max="9774" width="9" bestFit="1" customWidth="1"/>
    <col min="9775" max="9775" width="9.33203125" bestFit="1" customWidth="1"/>
    <col min="9776" max="9776" width="15.33203125" bestFit="1" customWidth="1"/>
    <col min="9777" max="9777" width="12.83203125" bestFit="1" customWidth="1"/>
    <col min="9778" max="9778" width="9" bestFit="1" customWidth="1"/>
    <col min="9779" max="9779" width="9.33203125" bestFit="1" customWidth="1"/>
    <col min="9780" max="9780" width="15.33203125" bestFit="1" customWidth="1"/>
    <col min="9781" max="9781" width="12.83203125" bestFit="1" customWidth="1"/>
    <col min="9782" max="9782" width="9" bestFit="1" customWidth="1"/>
    <col min="9783" max="9783" width="9.33203125" bestFit="1" customWidth="1"/>
    <col min="9784" max="9784" width="15.33203125" bestFit="1" customWidth="1"/>
    <col min="9785" max="9785" width="12.83203125" bestFit="1" customWidth="1"/>
    <col min="9786" max="9786" width="9" bestFit="1" customWidth="1"/>
    <col min="9787" max="9787" width="9.33203125" bestFit="1" customWidth="1"/>
    <col min="9788" max="9788" width="15.33203125" bestFit="1" customWidth="1"/>
    <col min="9789" max="9789" width="12.83203125" bestFit="1" customWidth="1"/>
    <col min="9790" max="9790" width="9" bestFit="1" customWidth="1"/>
    <col min="9791" max="9791" width="9.33203125" bestFit="1" customWidth="1"/>
    <col min="9792" max="9792" width="15.33203125" bestFit="1" customWidth="1"/>
    <col min="9793" max="9793" width="12.83203125" bestFit="1" customWidth="1"/>
    <col min="9794" max="9794" width="9" bestFit="1" customWidth="1"/>
    <col min="9795" max="9795" width="9.33203125" bestFit="1" customWidth="1"/>
    <col min="9796" max="9796" width="15.33203125" bestFit="1" customWidth="1"/>
    <col min="9797" max="9797" width="12.83203125" bestFit="1" customWidth="1"/>
    <col min="9798" max="9798" width="9" bestFit="1" customWidth="1"/>
    <col min="9799" max="9799" width="9.33203125" bestFit="1" customWidth="1"/>
    <col min="9800" max="9800" width="15.33203125" bestFit="1" customWidth="1"/>
    <col min="9801" max="9801" width="12.83203125" bestFit="1" customWidth="1"/>
    <col min="9802" max="9802" width="9" bestFit="1" customWidth="1"/>
    <col min="9803" max="9803" width="9.33203125" bestFit="1" customWidth="1"/>
    <col min="9804" max="9804" width="15.33203125" bestFit="1" customWidth="1"/>
    <col min="9805" max="9805" width="12.83203125" bestFit="1" customWidth="1"/>
    <col min="9806" max="9806" width="9" bestFit="1" customWidth="1"/>
    <col min="9807" max="9807" width="9.33203125" bestFit="1" customWidth="1"/>
    <col min="9808" max="9808" width="15.33203125" bestFit="1" customWidth="1"/>
    <col min="9809" max="9809" width="12.83203125" bestFit="1" customWidth="1"/>
    <col min="9810" max="9810" width="9" bestFit="1" customWidth="1"/>
    <col min="9811" max="9811" width="9.33203125" bestFit="1" customWidth="1"/>
    <col min="9812" max="9812" width="15.33203125" bestFit="1" customWidth="1"/>
    <col min="9813" max="9813" width="12.83203125" bestFit="1" customWidth="1"/>
    <col min="9814" max="9814" width="9" bestFit="1" customWidth="1"/>
    <col min="9815" max="9815" width="9.33203125" bestFit="1" customWidth="1"/>
    <col min="9816" max="9816" width="15.33203125" bestFit="1" customWidth="1"/>
    <col min="9817" max="9817" width="12.83203125" bestFit="1" customWidth="1"/>
    <col min="9818" max="9818" width="9" bestFit="1" customWidth="1"/>
    <col min="9819" max="9819" width="9.33203125" bestFit="1" customWidth="1"/>
    <col min="9820" max="9820" width="15.33203125" bestFit="1" customWidth="1"/>
    <col min="9821" max="9821" width="12.83203125" bestFit="1" customWidth="1"/>
    <col min="9822" max="9822" width="9" bestFit="1" customWidth="1"/>
    <col min="9823" max="9823" width="9.33203125" bestFit="1" customWidth="1"/>
    <col min="9824" max="9824" width="15.33203125" bestFit="1" customWidth="1"/>
    <col min="9825" max="9825" width="12.83203125" bestFit="1" customWidth="1"/>
    <col min="9826" max="9826" width="9" bestFit="1" customWidth="1"/>
    <col min="9827" max="9827" width="9.33203125" bestFit="1" customWidth="1"/>
    <col min="9828" max="9828" width="15.33203125" bestFit="1" customWidth="1"/>
    <col min="9829" max="9829" width="12.83203125" bestFit="1" customWidth="1"/>
    <col min="9830" max="9830" width="9" bestFit="1" customWidth="1"/>
    <col min="9831" max="9831" width="9.33203125" bestFit="1" customWidth="1"/>
    <col min="9832" max="9832" width="15.33203125" bestFit="1" customWidth="1"/>
    <col min="9833" max="9833" width="12.83203125" bestFit="1" customWidth="1"/>
    <col min="9834" max="9834" width="9" bestFit="1" customWidth="1"/>
    <col min="9835" max="9835" width="9.33203125" bestFit="1" customWidth="1"/>
    <col min="9836" max="9836" width="15.33203125" bestFit="1" customWidth="1"/>
    <col min="9837" max="9837" width="12.83203125" bestFit="1" customWidth="1"/>
    <col min="9838" max="9838" width="9" bestFit="1" customWidth="1"/>
    <col min="9839" max="9839" width="9.33203125" bestFit="1" customWidth="1"/>
    <col min="9840" max="9840" width="15.33203125" bestFit="1" customWidth="1"/>
    <col min="9841" max="9841" width="12.83203125" bestFit="1" customWidth="1"/>
    <col min="9842" max="9842" width="9" bestFit="1" customWidth="1"/>
    <col min="9843" max="9843" width="9.33203125" bestFit="1" customWidth="1"/>
    <col min="9844" max="9844" width="15.33203125" bestFit="1" customWidth="1"/>
    <col min="9845" max="9845" width="12.83203125" bestFit="1" customWidth="1"/>
    <col min="9846" max="9846" width="9" bestFit="1" customWidth="1"/>
    <col min="9847" max="9847" width="9.33203125" bestFit="1" customWidth="1"/>
    <col min="9848" max="9848" width="15.33203125" bestFit="1" customWidth="1"/>
    <col min="9849" max="9849" width="12.83203125" bestFit="1" customWidth="1"/>
    <col min="9850" max="9850" width="9" bestFit="1" customWidth="1"/>
    <col min="9851" max="9851" width="9.33203125" bestFit="1" customWidth="1"/>
    <col min="9852" max="9852" width="15.33203125" bestFit="1" customWidth="1"/>
    <col min="9853" max="9853" width="12.83203125" bestFit="1" customWidth="1"/>
    <col min="9854" max="9854" width="9" bestFit="1" customWidth="1"/>
    <col min="9855" max="9855" width="9.33203125" bestFit="1" customWidth="1"/>
    <col min="9856" max="9856" width="15.33203125" bestFit="1" customWidth="1"/>
    <col min="9857" max="9857" width="12.83203125" bestFit="1" customWidth="1"/>
    <col min="9858" max="9858" width="9" bestFit="1" customWidth="1"/>
    <col min="9859" max="9859" width="9.33203125" bestFit="1" customWidth="1"/>
    <col min="9860" max="9860" width="15.33203125" bestFit="1" customWidth="1"/>
    <col min="9861" max="9861" width="12.83203125" bestFit="1" customWidth="1"/>
    <col min="9862" max="9862" width="9" bestFit="1" customWidth="1"/>
    <col min="9863" max="9863" width="9.33203125" bestFit="1" customWidth="1"/>
    <col min="9864" max="9864" width="15.33203125" bestFit="1" customWidth="1"/>
    <col min="9865" max="9865" width="12.83203125" bestFit="1" customWidth="1"/>
    <col min="9866" max="9866" width="9" bestFit="1" customWidth="1"/>
    <col min="9867" max="9867" width="9.33203125" bestFit="1" customWidth="1"/>
    <col min="9868" max="9868" width="15.33203125" bestFit="1" customWidth="1"/>
    <col min="9869" max="9869" width="12.83203125" bestFit="1" customWidth="1"/>
    <col min="9870" max="9870" width="9" bestFit="1" customWidth="1"/>
    <col min="9871" max="9871" width="9.33203125" bestFit="1" customWidth="1"/>
    <col min="9872" max="9872" width="15.33203125" bestFit="1" customWidth="1"/>
    <col min="9873" max="9873" width="12.83203125" bestFit="1" customWidth="1"/>
    <col min="9874" max="9874" width="9" bestFit="1" customWidth="1"/>
    <col min="9875" max="9875" width="9.33203125" bestFit="1" customWidth="1"/>
    <col min="9876" max="9876" width="15.33203125" bestFit="1" customWidth="1"/>
    <col min="9877" max="9877" width="12.83203125" bestFit="1" customWidth="1"/>
    <col min="9878" max="9878" width="9" bestFit="1" customWidth="1"/>
    <col min="9879" max="9879" width="9.33203125" bestFit="1" customWidth="1"/>
    <col min="9880" max="9880" width="15.33203125" bestFit="1" customWidth="1"/>
    <col min="9881" max="9881" width="12.83203125" bestFit="1" customWidth="1"/>
    <col min="9882" max="9882" width="9" bestFit="1" customWidth="1"/>
    <col min="9883" max="9883" width="9.33203125" bestFit="1" customWidth="1"/>
    <col min="9884" max="9884" width="15.33203125" bestFit="1" customWidth="1"/>
    <col min="9885" max="9885" width="12.83203125" bestFit="1" customWidth="1"/>
    <col min="9886" max="9886" width="9" bestFit="1" customWidth="1"/>
    <col min="9887" max="9887" width="9.33203125" bestFit="1" customWidth="1"/>
    <col min="9888" max="9888" width="15.33203125" bestFit="1" customWidth="1"/>
    <col min="9889" max="9889" width="12.83203125" bestFit="1" customWidth="1"/>
    <col min="9890" max="9890" width="9" bestFit="1" customWidth="1"/>
    <col min="9891" max="9891" width="9.33203125" bestFit="1" customWidth="1"/>
    <col min="9892" max="9892" width="15.33203125" bestFit="1" customWidth="1"/>
    <col min="9893" max="9893" width="12.83203125" bestFit="1" customWidth="1"/>
    <col min="9894" max="9894" width="9" bestFit="1" customWidth="1"/>
    <col min="9895" max="9895" width="9.33203125" bestFit="1" customWidth="1"/>
    <col min="9896" max="9896" width="15.33203125" bestFit="1" customWidth="1"/>
    <col min="9897" max="9897" width="12.83203125" bestFit="1" customWidth="1"/>
    <col min="9898" max="9898" width="9" bestFit="1" customWidth="1"/>
    <col min="9899" max="9899" width="9.33203125" bestFit="1" customWidth="1"/>
    <col min="9900" max="9900" width="15.33203125" bestFit="1" customWidth="1"/>
    <col min="9901" max="9901" width="12.83203125" bestFit="1" customWidth="1"/>
    <col min="9902" max="9902" width="9" bestFit="1" customWidth="1"/>
    <col min="9903" max="9903" width="9.33203125" bestFit="1" customWidth="1"/>
    <col min="9904" max="9904" width="15.33203125" bestFit="1" customWidth="1"/>
    <col min="9905" max="9905" width="12.83203125" bestFit="1" customWidth="1"/>
    <col min="9906" max="9906" width="9" bestFit="1" customWidth="1"/>
    <col min="9907" max="9907" width="9.33203125" bestFit="1" customWidth="1"/>
    <col min="9908" max="9908" width="15.33203125" bestFit="1" customWidth="1"/>
    <col min="9909" max="9909" width="12.83203125" bestFit="1" customWidth="1"/>
    <col min="9910" max="9910" width="9" bestFit="1" customWidth="1"/>
    <col min="9911" max="9911" width="9.33203125" bestFit="1" customWidth="1"/>
    <col min="9912" max="9912" width="15.33203125" bestFit="1" customWidth="1"/>
    <col min="9913" max="9913" width="12.83203125" bestFit="1" customWidth="1"/>
    <col min="9914" max="9914" width="9" bestFit="1" customWidth="1"/>
    <col min="9915" max="9915" width="9.33203125" bestFit="1" customWidth="1"/>
    <col min="9916" max="9916" width="15.33203125" bestFit="1" customWidth="1"/>
    <col min="9917" max="9917" width="12.83203125" bestFit="1" customWidth="1"/>
    <col min="9918" max="9918" width="9" bestFit="1" customWidth="1"/>
    <col min="9919" max="9919" width="9.33203125" bestFit="1" customWidth="1"/>
    <col min="9920" max="9920" width="15.33203125" bestFit="1" customWidth="1"/>
    <col min="9921" max="9921" width="12.83203125" bestFit="1" customWidth="1"/>
    <col min="9922" max="9922" width="9" bestFit="1" customWidth="1"/>
    <col min="9923" max="9923" width="9.33203125" bestFit="1" customWidth="1"/>
    <col min="9924" max="9924" width="15.33203125" bestFit="1" customWidth="1"/>
    <col min="9925" max="9925" width="12.83203125" bestFit="1" customWidth="1"/>
    <col min="9926" max="9926" width="9" bestFit="1" customWidth="1"/>
    <col min="9927" max="9927" width="9.33203125" bestFit="1" customWidth="1"/>
    <col min="9928" max="9928" width="15.33203125" bestFit="1" customWidth="1"/>
    <col min="9929" max="9929" width="12.83203125" bestFit="1" customWidth="1"/>
    <col min="9930" max="9930" width="9" bestFit="1" customWidth="1"/>
    <col min="9931" max="9931" width="9.33203125" bestFit="1" customWidth="1"/>
    <col min="9932" max="9932" width="15.33203125" bestFit="1" customWidth="1"/>
    <col min="9933" max="9933" width="12.83203125" bestFit="1" customWidth="1"/>
    <col min="9934" max="9934" width="9" bestFit="1" customWidth="1"/>
    <col min="9935" max="9935" width="9.33203125" bestFit="1" customWidth="1"/>
    <col min="9936" max="9936" width="15.33203125" bestFit="1" customWidth="1"/>
    <col min="9937" max="9937" width="12.83203125" bestFit="1" customWidth="1"/>
    <col min="9938" max="9938" width="9" bestFit="1" customWidth="1"/>
    <col min="9939" max="9939" width="9.33203125" bestFit="1" customWidth="1"/>
    <col min="9940" max="9940" width="15.33203125" bestFit="1" customWidth="1"/>
    <col min="9941" max="9941" width="12.83203125" bestFit="1" customWidth="1"/>
    <col min="9942" max="9942" width="9" bestFit="1" customWidth="1"/>
    <col min="9943" max="9943" width="9.33203125" bestFit="1" customWidth="1"/>
    <col min="9944" max="9944" width="15.33203125" bestFit="1" customWidth="1"/>
    <col min="9945" max="9945" width="12.83203125" bestFit="1" customWidth="1"/>
    <col min="9946" max="9946" width="9" bestFit="1" customWidth="1"/>
    <col min="9947" max="9947" width="9.33203125" bestFit="1" customWidth="1"/>
    <col min="9948" max="9948" width="15.33203125" bestFit="1" customWidth="1"/>
    <col min="9949" max="9949" width="12.83203125" bestFit="1" customWidth="1"/>
    <col min="9950" max="9950" width="9" bestFit="1" customWidth="1"/>
    <col min="9951" max="9951" width="9.33203125" bestFit="1" customWidth="1"/>
    <col min="9952" max="9952" width="15.33203125" bestFit="1" customWidth="1"/>
    <col min="9953" max="9953" width="12.83203125" bestFit="1" customWidth="1"/>
    <col min="9954" max="9954" width="9" bestFit="1" customWidth="1"/>
    <col min="9955" max="9955" width="9.33203125" bestFit="1" customWidth="1"/>
    <col min="9956" max="9956" width="15.33203125" bestFit="1" customWidth="1"/>
    <col min="9957" max="9957" width="12.83203125" bestFit="1" customWidth="1"/>
    <col min="9958" max="9958" width="9" bestFit="1" customWidth="1"/>
    <col min="9959" max="9959" width="9.33203125" bestFit="1" customWidth="1"/>
    <col min="9960" max="9960" width="15.33203125" bestFit="1" customWidth="1"/>
    <col min="9961" max="9961" width="12.83203125" bestFit="1" customWidth="1"/>
    <col min="9962" max="9962" width="9" bestFit="1" customWidth="1"/>
    <col min="9963" max="9963" width="9.33203125" bestFit="1" customWidth="1"/>
    <col min="9964" max="9964" width="15.33203125" bestFit="1" customWidth="1"/>
    <col min="9965" max="9965" width="12.83203125" bestFit="1" customWidth="1"/>
    <col min="9966" max="9966" width="9" bestFit="1" customWidth="1"/>
    <col min="9967" max="9967" width="9.33203125" bestFit="1" customWidth="1"/>
    <col min="9968" max="9968" width="15.33203125" bestFit="1" customWidth="1"/>
    <col min="9969" max="9969" width="12.83203125" bestFit="1" customWidth="1"/>
    <col min="9970" max="9970" width="9" bestFit="1" customWidth="1"/>
    <col min="9971" max="9971" width="9.33203125" bestFit="1" customWidth="1"/>
    <col min="9972" max="9972" width="15.33203125" bestFit="1" customWidth="1"/>
    <col min="9973" max="9973" width="12.83203125" bestFit="1" customWidth="1"/>
    <col min="9974" max="9974" width="9" bestFit="1" customWidth="1"/>
    <col min="9975" max="9975" width="9.33203125" bestFit="1" customWidth="1"/>
    <col min="9976" max="9976" width="15.33203125" bestFit="1" customWidth="1"/>
    <col min="9977" max="9977" width="12.83203125" bestFit="1" customWidth="1"/>
    <col min="9978" max="9978" width="9" bestFit="1" customWidth="1"/>
    <col min="9979" max="9979" width="9.33203125" bestFit="1" customWidth="1"/>
    <col min="9980" max="9980" width="15.33203125" bestFit="1" customWidth="1"/>
    <col min="9981" max="9981" width="12.83203125" bestFit="1" customWidth="1"/>
    <col min="9982" max="9982" width="9" bestFit="1" customWidth="1"/>
    <col min="9983" max="9983" width="9.33203125" bestFit="1" customWidth="1"/>
    <col min="9984" max="9984" width="15.33203125" bestFit="1" customWidth="1"/>
    <col min="9985" max="9985" width="12.83203125" bestFit="1" customWidth="1"/>
    <col min="9986" max="9986" width="9" bestFit="1" customWidth="1"/>
    <col min="9987" max="9987" width="9.33203125" bestFit="1" customWidth="1"/>
    <col min="9988" max="9988" width="15.33203125" bestFit="1" customWidth="1"/>
    <col min="9989" max="9989" width="12.83203125" bestFit="1" customWidth="1"/>
    <col min="9990" max="9990" width="9" bestFit="1" customWidth="1"/>
    <col min="9991" max="9991" width="9.33203125" bestFit="1" customWidth="1"/>
    <col min="9992" max="9992" width="15.33203125" bestFit="1" customWidth="1"/>
    <col min="9993" max="9993" width="12.83203125" bestFit="1" customWidth="1"/>
    <col min="9994" max="9994" width="9" bestFit="1" customWidth="1"/>
    <col min="9995" max="9995" width="9.33203125" bestFit="1" customWidth="1"/>
    <col min="9996" max="9996" width="15.33203125" bestFit="1" customWidth="1"/>
    <col min="9997" max="9997" width="12.83203125" bestFit="1" customWidth="1"/>
    <col min="9998" max="9998" width="9" bestFit="1" customWidth="1"/>
    <col min="9999" max="9999" width="9.33203125" bestFit="1" customWidth="1"/>
    <col min="10000" max="10000" width="15.33203125" bestFit="1" customWidth="1"/>
    <col min="10001" max="10001" width="12.83203125" bestFit="1" customWidth="1"/>
    <col min="10002" max="10002" width="9" bestFit="1" customWidth="1"/>
    <col min="10003" max="10003" width="9.33203125" bestFit="1" customWidth="1"/>
    <col min="10004" max="10004" width="15.33203125" bestFit="1" customWidth="1"/>
    <col min="10005" max="10005" width="12.83203125" bestFit="1" customWidth="1"/>
    <col min="10006" max="10006" width="9" bestFit="1" customWidth="1"/>
    <col min="10007" max="10007" width="9.33203125" bestFit="1" customWidth="1"/>
    <col min="10008" max="10008" width="15.33203125" bestFit="1" customWidth="1"/>
    <col min="10009" max="10009" width="12.83203125" bestFit="1" customWidth="1"/>
    <col min="10010" max="10010" width="9" bestFit="1" customWidth="1"/>
    <col min="10011" max="10011" width="9.33203125" bestFit="1" customWidth="1"/>
    <col min="10012" max="10012" width="15.33203125" bestFit="1" customWidth="1"/>
    <col min="10013" max="10013" width="12.83203125" bestFit="1" customWidth="1"/>
    <col min="10014" max="10014" width="9" bestFit="1" customWidth="1"/>
    <col min="10015" max="10015" width="9.33203125" bestFit="1" customWidth="1"/>
    <col min="10016" max="10016" width="15.33203125" bestFit="1" customWidth="1"/>
    <col min="10017" max="10017" width="12.83203125" bestFit="1" customWidth="1"/>
    <col min="10018" max="10018" width="9" bestFit="1" customWidth="1"/>
    <col min="10019" max="10019" width="9.33203125" bestFit="1" customWidth="1"/>
    <col min="10020" max="10020" width="15.33203125" bestFit="1" customWidth="1"/>
    <col min="10021" max="10021" width="12.83203125" bestFit="1" customWidth="1"/>
    <col min="10022" max="10022" width="9" bestFit="1" customWidth="1"/>
    <col min="10023" max="10023" width="9.33203125" bestFit="1" customWidth="1"/>
    <col min="10024" max="10024" width="15.33203125" bestFit="1" customWidth="1"/>
    <col min="10025" max="10025" width="12.83203125" bestFit="1" customWidth="1"/>
    <col min="10026" max="10026" width="9" bestFit="1" customWidth="1"/>
    <col min="10027" max="10027" width="9.33203125" bestFit="1" customWidth="1"/>
    <col min="10028" max="10028" width="15.33203125" bestFit="1" customWidth="1"/>
    <col min="10029" max="10029" width="12.83203125" bestFit="1" customWidth="1"/>
    <col min="10030" max="10030" width="9" bestFit="1" customWidth="1"/>
    <col min="10031" max="10031" width="9.33203125" bestFit="1" customWidth="1"/>
    <col min="10032" max="10032" width="15.33203125" bestFit="1" customWidth="1"/>
    <col min="10033" max="10033" width="12.83203125" bestFit="1" customWidth="1"/>
    <col min="10034" max="10034" width="9" bestFit="1" customWidth="1"/>
    <col min="10035" max="10035" width="9.33203125" bestFit="1" customWidth="1"/>
    <col min="10036" max="10036" width="15.33203125" bestFit="1" customWidth="1"/>
    <col min="10037" max="10037" width="12.83203125" bestFit="1" customWidth="1"/>
    <col min="10038" max="10038" width="9" bestFit="1" customWidth="1"/>
    <col min="10039" max="10039" width="9.33203125" bestFit="1" customWidth="1"/>
    <col min="10040" max="10040" width="15.33203125" bestFit="1" customWidth="1"/>
    <col min="10041" max="10041" width="12.83203125" bestFit="1" customWidth="1"/>
    <col min="10042" max="10042" width="9" bestFit="1" customWidth="1"/>
    <col min="10043" max="10043" width="9.33203125" bestFit="1" customWidth="1"/>
    <col min="10044" max="10044" width="15.33203125" bestFit="1" customWidth="1"/>
    <col min="10045" max="10045" width="12.83203125" bestFit="1" customWidth="1"/>
    <col min="10046" max="10046" width="9" bestFit="1" customWidth="1"/>
    <col min="10047" max="10047" width="9.33203125" bestFit="1" customWidth="1"/>
    <col min="10048" max="10048" width="15.33203125" bestFit="1" customWidth="1"/>
    <col min="10049" max="10049" width="12.83203125" bestFit="1" customWidth="1"/>
    <col min="10050" max="10050" width="9" bestFit="1" customWidth="1"/>
    <col min="10051" max="10051" width="9.33203125" bestFit="1" customWidth="1"/>
    <col min="10052" max="10052" width="15.33203125" bestFit="1" customWidth="1"/>
    <col min="10053" max="10053" width="12.83203125" bestFit="1" customWidth="1"/>
    <col min="10054" max="10054" width="9" bestFit="1" customWidth="1"/>
    <col min="10055" max="10055" width="9.33203125" bestFit="1" customWidth="1"/>
    <col min="10056" max="10056" width="15.33203125" bestFit="1" customWidth="1"/>
    <col min="10057" max="10057" width="12.83203125" bestFit="1" customWidth="1"/>
    <col min="10058" max="10058" width="9" bestFit="1" customWidth="1"/>
    <col min="10059" max="10059" width="9.33203125" bestFit="1" customWidth="1"/>
    <col min="10060" max="10060" width="15.33203125" bestFit="1" customWidth="1"/>
    <col min="10061" max="10061" width="12.83203125" bestFit="1" customWidth="1"/>
    <col min="10062" max="10062" width="9" bestFit="1" customWidth="1"/>
    <col min="10063" max="10063" width="9.33203125" bestFit="1" customWidth="1"/>
    <col min="10064" max="10064" width="15.33203125" bestFit="1" customWidth="1"/>
    <col min="10065" max="10065" width="12.83203125" bestFit="1" customWidth="1"/>
    <col min="10066" max="10066" width="9" bestFit="1" customWidth="1"/>
    <col min="10067" max="10067" width="9.33203125" bestFit="1" customWidth="1"/>
    <col min="10068" max="10068" width="15.33203125" bestFit="1" customWidth="1"/>
    <col min="10069" max="10069" width="12.83203125" bestFit="1" customWidth="1"/>
    <col min="10070" max="10070" width="9" bestFit="1" customWidth="1"/>
    <col min="10071" max="10071" width="9.33203125" bestFit="1" customWidth="1"/>
    <col min="10072" max="10072" width="15.33203125" bestFit="1" customWidth="1"/>
    <col min="10073" max="10073" width="12.83203125" bestFit="1" customWidth="1"/>
    <col min="10074" max="10074" width="9" bestFit="1" customWidth="1"/>
    <col min="10075" max="10075" width="9.33203125" bestFit="1" customWidth="1"/>
    <col min="10076" max="10076" width="15.33203125" bestFit="1" customWidth="1"/>
    <col min="10077" max="10077" width="12.83203125" bestFit="1" customWidth="1"/>
    <col min="10078" max="10078" width="9" bestFit="1" customWidth="1"/>
    <col min="10079" max="10079" width="9.33203125" bestFit="1" customWidth="1"/>
    <col min="10080" max="10080" width="15.33203125" bestFit="1" customWidth="1"/>
    <col min="10081" max="10081" width="12.83203125" bestFit="1" customWidth="1"/>
    <col min="10082" max="10082" width="9" bestFit="1" customWidth="1"/>
    <col min="10083" max="10083" width="9.33203125" bestFit="1" customWidth="1"/>
    <col min="10084" max="10084" width="15.33203125" bestFit="1" customWidth="1"/>
    <col min="10085" max="10085" width="12.83203125" bestFit="1" customWidth="1"/>
    <col min="10086" max="10086" width="9" bestFit="1" customWidth="1"/>
    <col min="10087" max="10087" width="9.33203125" bestFit="1" customWidth="1"/>
    <col min="10088" max="10088" width="15.33203125" bestFit="1" customWidth="1"/>
    <col min="10089" max="10089" width="12.83203125" bestFit="1" customWidth="1"/>
    <col min="10090" max="10090" width="9" bestFit="1" customWidth="1"/>
    <col min="10091" max="10091" width="9.33203125" bestFit="1" customWidth="1"/>
    <col min="10092" max="10092" width="15.33203125" bestFit="1" customWidth="1"/>
    <col min="10093" max="10093" width="12.83203125" bestFit="1" customWidth="1"/>
    <col min="10094" max="10094" width="9" bestFit="1" customWidth="1"/>
    <col min="10095" max="10095" width="9.33203125" bestFit="1" customWidth="1"/>
    <col min="10096" max="10096" width="15.33203125" bestFit="1" customWidth="1"/>
    <col min="10097" max="10097" width="12.83203125" bestFit="1" customWidth="1"/>
    <col min="10098" max="10098" width="9" bestFit="1" customWidth="1"/>
    <col min="10099" max="10099" width="9.33203125" bestFit="1" customWidth="1"/>
    <col min="10100" max="10100" width="15.33203125" bestFit="1" customWidth="1"/>
    <col min="10101" max="10101" width="12.83203125" bestFit="1" customWidth="1"/>
    <col min="10102" max="10102" width="9" bestFit="1" customWidth="1"/>
    <col min="10103" max="10103" width="9.33203125" bestFit="1" customWidth="1"/>
    <col min="10104" max="10104" width="15.33203125" bestFit="1" customWidth="1"/>
    <col min="10105" max="10105" width="12.83203125" bestFit="1" customWidth="1"/>
    <col min="10106" max="10106" width="9" bestFit="1" customWidth="1"/>
    <col min="10107" max="10107" width="9.33203125" bestFit="1" customWidth="1"/>
    <col min="10108" max="10108" width="15.33203125" bestFit="1" customWidth="1"/>
    <col min="10109" max="10109" width="12.83203125" bestFit="1" customWidth="1"/>
    <col min="10110" max="10110" width="9" bestFit="1" customWidth="1"/>
    <col min="10111" max="10111" width="9.33203125" bestFit="1" customWidth="1"/>
    <col min="10112" max="10112" width="15.33203125" bestFit="1" customWidth="1"/>
    <col min="10113" max="10113" width="12.83203125" bestFit="1" customWidth="1"/>
    <col min="10114" max="10114" width="9" bestFit="1" customWidth="1"/>
    <col min="10115" max="10115" width="9.33203125" bestFit="1" customWidth="1"/>
    <col min="10116" max="10116" width="15.33203125" bestFit="1" customWidth="1"/>
    <col min="10117" max="10117" width="12.83203125" bestFit="1" customWidth="1"/>
    <col min="10118" max="10118" width="9" bestFit="1" customWidth="1"/>
    <col min="10119" max="10119" width="9.33203125" bestFit="1" customWidth="1"/>
    <col min="10120" max="10120" width="15.33203125" bestFit="1" customWidth="1"/>
    <col min="10121" max="10121" width="12.83203125" bestFit="1" customWidth="1"/>
    <col min="10122" max="10122" width="9" bestFit="1" customWidth="1"/>
    <col min="10123" max="10123" width="9.33203125" bestFit="1" customWidth="1"/>
    <col min="10124" max="10124" width="15.33203125" bestFit="1" customWidth="1"/>
    <col min="10125" max="10125" width="12.83203125" bestFit="1" customWidth="1"/>
    <col min="10126" max="10126" width="9" bestFit="1" customWidth="1"/>
    <col min="10127" max="10127" width="9.33203125" bestFit="1" customWidth="1"/>
    <col min="10128" max="10128" width="15.33203125" bestFit="1" customWidth="1"/>
    <col min="10129" max="10129" width="12.83203125" bestFit="1" customWidth="1"/>
    <col min="10130" max="10130" width="9" bestFit="1" customWidth="1"/>
    <col min="10131" max="10131" width="9.33203125" bestFit="1" customWidth="1"/>
    <col min="10132" max="10132" width="15.33203125" bestFit="1" customWidth="1"/>
    <col min="10133" max="10133" width="12.83203125" bestFit="1" customWidth="1"/>
    <col min="10134" max="10134" width="9" bestFit="1" customWidth="1"/>
    <col min="10135" max="10135" width="9.33203125" bestFit="1" customWidth="1"/>
    <col min="10136" max="10136" width="15.33203125" bestFit="1" customWidth="1"/>
    <col min="10137" max="10137" width="12.83203125" bestFit="1" customWidth="1"/>
    <col min="10138" max="10138" width="9" bestFit="1" customWidth="1"/>
    <col min="10139" max="10139" width="9.33203125" bestFit="1" customWidth="1"/>
    <col min="10140" max="10140" width="15.33203125" bestFit="1" customWidth="1"/>
    <col min="10141" max="10141" width="12.83203125" bestFit="1" customWidth="1"/>
    <col min="10142" max="10142" width="9" bestFit="1" customWidth="1"/>
    <col min="10143" max="10143" width="9.33203125" bestFit="1" customWidth="1"/>
    <col min="10144" max="10144" width="15.33203125" bestFit="1" customWidth="1"/>
    <col min="10145" max="10145" width="12.83203125" bestFit="1" customWidth="1"/>
    <col min="10146" max="10146" width="9" bestFit="1" customWidth="1"/>
    <col min="10147" max="10147" width="9.33203125" bestFit="1" customWidth="1"/>
    <col min="10148" max="10148" width="15.33203125" bestFit="1" customWidth="1"/>
    <col min="10149" max="10149" width="12.83203125" bestFit="1" customWidth="1"/>
    <col min="10150" max="10150" width="9" bestFit="1" customWidth="1"/>
    <col min="10151" max="10151" width="9.33203125" bestFit="1" customWidth="1"/>
    <col min="10152" max="10152" width="15.33203125" bestFit="1" customWidth="1"/>
    <col min="10153" max="10153" width="12.83203125" bestFit="1" customWidth="1"/>
    <col min="10154" max="10154" width="9" bestFit="1" customWidth="1"/>
    <col min="10155" max="10155" width="9.33203125" bestFit="1" customWidth="1"/>
    <col min="10156" max="10156" width="15.33203125" bestFit="1" customWidth="1"/>
    <col min="10157" max="10157" width="12.83203125" bestFit="1" customWidth="1"/>
    <col min="10158" max="10158" width="9" bestFit="1" customWidth="1"/>
    <col min="10159" max="10159" width="9.33203125" bestFit="1" customWidth="1"/>
    <col min="10160" max="10160" width="15.33203125" bestFit="1" customWidth="1"/>
    <col min="10161" max="10161" width="12.83203125" bestFit="1" customWidth="1"/>
    <col min="10162" max="10162" width="9" bestFit="1" customWidth="1"/>
    <col min="10163" max="10163" width="9.33203125" bestFit="1" customWidth="1"/>
    <col min="10164" max="10164" width="15.33203125" bestFit="1" customWidth="1"/>
    <col min="10165" max="10165" width="12.83203125" bestFit="1" customWidth="1"/>
    <col min="10166" max="10166" width="9" bestFit="1" customWidth="1"/>
    <col min="10167" max="10167" width="9.33203125" bestFit="1" customWidth="1"/>
    <col min="10168" max="10168" width="15.33203125" bestFit="1" customWidth="1"/>
    <col min="10169" max="10169" width="12.83203125" bestFit="1" customWidth="1"/>
    <col min="10170" max="10170" width="9" bestFit="1" customWidth="1"/>
    <col min="10171" max="10171" width="9.33203125" bestFit="1" customWidth="1"/>
    <col min="10172" max="10172" width="15.33203125" bestFit="1" customWidth="1"/>
    <col min="10173" max="10173" width="12.83203125" bestFit="1" customWidth="1"/>
    <col min="10174" max="10174" width="9" bestFit="1" customWidth="1"/>
    <col min="10175" max="10175" width="9.33203125" bestFit="1" customWidth="1"/>
    <col min="10176" max="10176" width="15.33203125" bestFit="1" customWidth="1"/>
    <col min="10177" max="10177" width="12.83203125" bestFit="1" customWidth="1"/>
    <col min="10178" max="10178" width="9" bestFit="1" customWidth="1"/>
    <col min="10179" max="10179" width="9.33203125" bestFit="1" customWidth="1"/>
    <col min="10180" max="10180" width="15.33203125" bestFit="1" customWidth="1"/>
    <col min="10181" max="10181" width="12.83203125" bestFit="1" customWidth="1"/>
    <col min="10182" max="10182" width="9" bestFit="1" customWidth="1"/>
    <col min="10183" max="10183" width="9.33203125" bestFit="1" customWidth="1"/>
    <col min="10184" max="10184" width="15.33203125" bestFit="1" customWidth="1"/>
    <col min="10185" max="10185" width="12.83203125" bestFit="1" customWidth="1"/>
    <col min="10186" max="10186" width="9" bestFit="1" customWidth="1"/>
    <col min="10187" max="10187" width="9.33203125" bestFit="1" customWidth="1"/>
    <col min="10188" max="10188" width="15.33203125" bestFit="1" customWidth="1"/>
    <col min="10189" max="10189" width="12.83203125" bestFit="1" customWidth="1"/>
    <col min="10190" max="10190" width="9" bestFit="1" customWidth="1"/>
    <col min="10191" max="10191" width="9.33203125" bestFit="1" customWidth="1"/>
    <col min="10192" max="10192" width="15.33203125" bestFit="1" customWidth="1"/>
    <col min="10193" max="10193" width="12.83203125" bestFit="1" customWidth="1"/>
    <col min="10194" max="10194" width="9" bestFit="1" customWidth="1"/>
    <col min="10195" max="10195" width="9.33203125" bestFit="1" customWidth="1"/>
    <col min="10196" max="10196" width="15.33203125" bestFit="1" customWidth="1"/>
    <col min="10197" max="10197" width="12.83203125" bestFit="1" customWidth="1"/>
    <col min="10198" max="10198" width="9" bestFit="1" customWidth="1"/>
    <col min="10199" max="10199" width="9.33203125" bestFit="1" customWidth="1"/>
    <col min="10200" max="10200" width="15.33203125" bestFit="1" customWidth="1"/>
    <col min="10201" max="10201" width="12.83203125" bestFit="1" customWidth="1"/>
    <col min="10202" max="10202" width="9" bestFit="1" customWidth="1"/>
    <col min="10203" max="10203" width="9.33203125" bestFit="1" customWidth="1"/>
    <col min="10204" max="10204" width="15.33203125" bestFit="1" customWidth="1"/>
    <col min="10205" max="10205" width="12.83203125" bestFit="1" customWidth="1"/>
    <col min="10206" max="10206" width="9" bestFit="1" customWidth="1"/>
    <col min="10207" max="10207" width="9.33203125" bestFit="1" customWidth="1"/>
    <col min="10208" max="10208" width="15.33203125" bestFit="1" customWidth="1"/>
    <col min="10209" max="10209" width="12.83203125" bestFit="1" customWidth="1"/>
    <col min="10210" max="10210" width="9" bestFit="1" customWidth="1"/>
    <col min="10211" max="10211" width="9.33203125" bestFit="1" customWidth="1"/>
    <col min="10212" max="10212" width="15.33203125" bestFit="1" customWidth="1"/>
    <col min="10213" max="10213" width="12.83203125" bestFit="1" customWidth="1"/>
    <col min="10214" max="10214" width="9" bestFit="1" customWidth="1"/>
    <col min="10215" max="10215" width="9.33203125" bestFit="1" customWidth="1"/>
    <col min="10216" max="10216" width="15.33203125" bestFit="1" customWidth="1"/>
    <col min="10217" max="10217" width="12.83203125" bestFit="1" customWidth="1"/>
    <col min="10218" max="10218" width="9" bestFit="1" customWidth="1"/>
    <col min="10219" max="10219" width="9.33203125" bestFit="1" customWidth="1"/>
    <col min="10220" max="10220" width="15.33203125" bestFit="1" customWidth="1"/>
    <col min="10221" max="10221" width="12.83203125" bestFit="1" customWidth="1"/>
    <col min="10222" max="10222" width="9" bestFit="1" customWidth="1"/>
    <col min="10223" max="10223" width="9.33203125" bestFit="1" customWidth="1"/>
    <col min="10224" max="10224" width="15.33203125" bestFit="1" customWidth="1"/>
    <col min="10225" max="10225" width="12.83203125" bestFit="1" customWidth="1"/>
    <col min="10226" max="10226" width="9" bestFit="1" customWidth="1"/>
    <col min="10227" max="10227" width="9.33203125" bestFit="1" customWidth="1"/>
    <col min="10228" max="10228" width="15.33203125" bestFit="1" customWidth="1"/>
    <col min="10229" max="10229" width="12.83203125" bestFit="1" customWidth="1"/>
    <col min="10230" max="10230" width="9" bestFit="1" customWidth="1"/>
    <col min="10231" max="10231" width="9.33203125" bestFit="1" customWidth="1"/>
    <col min="10232" max="10232" width="15.33203125" bestFit="1" customWidth="1"/>
    <col min="10233" max="10233" width="12.83203125" bestFit="1" customWidth="1"/>
    <col min="10234" max="10234" width="9" bestFit="1" customWidth="1"/>
    <col min="10235" max="10235" width="9.33203125" bestFit="1" customWidth="1"/>
    <col min="10236" max="10236" width="15.33203125" bestFit="1" customWidth="1"/>
    <col min="10237" max="10237" width="12.83203125" bestFit="1" customWidth="1"/>
    <col min="10238" max="10238" width="9" bestFit="1" customWidth="1"/>
    <col min="10239" max="10239" width="9.33203125" bestFit="1" customWidth="1"/>
    <col min="10240" max="10240" width="15.33203125" bestFit="1" customWidth="1"/>
    <col min="10241" max="10241" width="12.83203125" bestFit="1" customWidth="1"/>
    <col min="10242" max="10242" width="9" bestFit="1" customWidth="1"/>
    <col min="10243" max="10243" width="9.33203125" bestFit="1" customWidth="1"/>
    <col min="10244" max="10244" width="15.33203125" bestFit="1" customWidth="1"/>
    <col min="10245" max="10245" width="12.83203125" bestFit="1" customWidth="1"/>
    <col min="10246" max="10246" width="9" bestFit="1" customWidth="1"/>
    <col min="10247" max="10247" width="9.33203125" bestFit="1" customWidth="1"/>
    <col min="10248" max="10248" width="15.33203125" bestFit="1" customWidth="1"/>
    <col min="10249" max="10249" width="12.83203125" bestFit="1" customWidth="1"/>
    <col min="10250" max="10250" width="9" bestFit="1" customWidth="1"/>
    <col min="10251" max="10251" width="9.33203125" bestFit="1" customWidth="1"/>
    <col min="10252" max="10252" width="15.33203125" bestFit="1" customWidth="1"/>
    <col min="10253" max="10253" width="12.83203125" bestFit="1" customWidth="1"/>
    <col min="10254" max="10254" width="9" bestFit="1" customWidth="1"/>
    <col min="10255" max="10255" width="9.33203125" bestFit="1" customWidth="1"/>
    <col min="10256" max="10256" width="15.33203125" bestFit="1" customWidth="1"/>
    <col min="10257" max="10257" width="12.83203125" bestFit="1" customWidth="1"/>
    <col min="10258" max="10258" width="9" bestFit="1" customWidth="1"/>
    <col min="10259" max="10259" width="9.33203125" bestFit="1" customWidth="1"/>
    <col min="10260" max="10260" width="15.33203125" bestFit="1" customWidth="1"/>
    <col min="10261" max="10261" width="12.83203125" bestFit="1" customWidth="1"/>
    <col min="10262" max="10262" width="9" bestFit="1" customWidth="1"/>
    <col min="10263" max="10263" width="9.33203125" bestFit="1" customWidth="1"/>
    <col min="10264" max="10264" width="15.33203125" bestFit="1" customWidth="1"/>
    <col min="10265" max="10265" width="12.83203125" bestFit="1" customWidth="1"/>
    <col min="10266" max="10266" width="9" bestFit="1" customWidth="1"/>
    <col min="10267" max="10267" width="9.33203125" bestFit="1" customWidth="1"/>
    <col min="10268" max="10268" width="15.33203125" bestFit="1" customWidth="1"/>
    <col min="10269" max="10269" width="12.83203125" bestFit="1" customWidth="1"/>
    <col min="10270" max="10270" width="9" bestFit="1" customWidth="1"/>
    <col min="10271" max="10271" width="9.33203125" bestFit="1" customWidth="1"/>
    <col min="10272" max="10272" width="15.33203125" bestFit="1" customWidth="1"/>
    <col min="10273" max="10273" width="12.83203125" bestFit="1" customWidth="1"/>
    <col min="10274" max="10274" width="9" bestFit="1" customWidth="1"/>
    <col min="10275" max="10275" width="9.33203125" bestFit="1" customWidth="1"/>
    <col min="10276" max="10276" width="15.33203125" bestFit="1" customWidth="1"/>
    <col min="10277" max="10277" width="12.83203125" bestFit="1" customWidth="1"/>
    <col min="10278" max="10278" width="9" bestFit="1" customWidth="1"/>
    <col min="10279" max="10279" width="9.33203125" bestFit="1" customWidth="1"/>
    <col min="10280" max="10280" width="15.33203125" bestFit="1" customWidth="1"/>
    <col min="10281" max="10281" width="12.83203125" bestFit="1" customWidth="1"/>
    <col min="10282" max="10282" width="9" bestFit="1" customWidth="1"/>
    <col min="10283" max="10283" width="9.33203125" bestFit="1" customWidth="1"/>
    <col min="10284" max="10284" width="15.33203125" bestFit="1" customWidth="1"/>
    <col min="10285" max="10285" width="12.83203125" bestFit="1" customWidth="1"/>
    <col min="10286" max="10286" width="9" bestFit="1" customWidth="1"/>
    <col min="10287" max="10287" width="9.33203125" bestFit="1" customWidth="1"/>
    <col min="10288" max="10288" width="15.33203125" bestFit="1" customWidth="1"/>
    <col min="10289" max="10289" width="12.83203125" bestFit="1" customWidth="1"/>
    <col min="10290" max="10290" width="9" bestFit="1" customWidth="1"/>
    <col min="10291" max="10291" width="9.33203125" bestFit="1" customWidth="1"/>
    <col min="10292" max="10292" width="15.33203125" bestFit="1" customWidth="1"/>
    <col min="10293" max="10293" width="12.83203125" bestFit="1" customWidth="1"/>
    <col min="10294" max="10294" width="9" bestFit="1" customWidth="1"/>
    <col min="10295" max="10295" width="9.33203125" bestFit="1" customWidth="1"/>
    <col min="10296" max="10296" width="15.33203125" bestFit="1" customWidth="1"/>
    <col min="10297" max="10297" width="12.83203125" bestFit="1" customWidth="1"/>
    <col min="10298" max="10298" width="9" bestFit="1" customWidth="1"/>
    <col min="10299" max="10299" width="9.33203125" bestFit="1" customWidth="1"/>
    <col min="10300" max="10300" width="15.33203125" bestFit="1" customWidth="1"/>
    <col min="10301" max="10301" width="12.83203125" bestFit="1" customWidth="1"/>
    <col min="10302" max="10302" width="9" bestFit="1" customWidth="1"/>
    <col min="10303" max="10303" width="9.33203125" bestFit="1" customWidth="1"/>
    <col min="10304" max="10304" width="15.33203125" bestFit="1" customWidth="1"/>
    <col min="10305" max="10305" width="12.83203125" bestFit="1" customWidth="1"/>
    <col min="10306" max="10306" width="9" bestFit="1" customWidth="1"/>
    <col min="10307" max="10307" width="9.33203125" bestFit="1" customWidth="1"/>
    <col min="10308" max="10308" width="15.33203125" bestFit="1" customWidth="1"/>
    <col min="10309" max="10309" width="12.83203125" bestFit="1" customWidth="1"/>
    <col min="10310" max="10310" width="9" bestFit="1" customWidth="1"/>
    <col min="10311" max="10311" width="9.33203125" bestFit="1" customWidth="1"/>
    <col min="10312" max="10312" width="15.33203125" bestFit="1" customWidth="1"/>
    <col min="10313" max="10313" width="12.83203125" bestFit="1" customWidth="1"/>
    <col min="10314" max="10314" width="9" bestFit="1" customWidth="1"/>
    <col min="10315" max="10315" width="9.33203125" bestFit="1" customWidth="1"/>
    <col min="10316" max="10316" width="15.33203125" bestFit="1" customWidth="1"/>
    <col min="10317" max="10317" width="12.83203125" bestFit="1" customWidth="1"/>
    <col min="10318" max="10318" width="9" bestFit="1" customWidth="1"/>
    <col min="10319" max="10319" width="9.33203125" bestFit="1" customWidth="1"/>
    <col min="10320" max="10320" width="15.33203125" bestFit="1" customWidth="1"/>
    <col min="10321" max="10321" width="12.83203125" bestFit="1" customWidth="1"/>
    <col min="10322" max="10322" width="9" bestFit="1" customWidth="1"/>
    <col min="10323" max="10323" width="9.33203125" bestFit="1" customWidth="1"/>
    <col min="10324" max="10324" width="15.33203125" bestFit="1" customWidth="1"/>
    <col min="10325" max="10325" width="12.83203125" bestFit="1" customWidth="1"/>
    <col min="10326" max="10326" width="9" bestFit="1" customWidth="1"/>
    <col min="10327" max="10327" width="9.33203125" bestFit="1" customWidth="1"/>
    <col min="10328" max="10328" width="15.33203125" bestFit="1" customWidth="1"/>
    <col min="10329" max="10329" width="12.83203125" bestFit="1" customWidth="1"/>
    <col min="10330" max="10330" width="9" bestFit="1" customWidth="1"/>
    <col min="10331" max="10331" width="9.33203125" bestFit="1" customWidth="1"/>
    <col min="10332" max="10332" width="15.33203125" bestFit="1" customWidth="1"/>
    <col min="10333" max="10333" width="12.83203125" bestFit="1" customWidth="1"/>
    <col min="10334" max="10334" width="9" bestFit="1" customWidth="1"/>
    <col min="10335" max="10335" width="9.33203125" bestFit="1" customWidth="1"/>
    <col min="10336" max="10336" width="15.33203125" bestFit="1" customWidth="1"/>
    <col min="10337" max="10337" width="12.83203125" bestFit="1" customWidth="1"/>
    <col min="10338" max="10338" width="9" bestFit="1" customWidth="1"/>
    <col min="10339" max="10339" width="9.33203125" bestFit="1" customWidth="1"/>
    <col min="10340" max="10340" width="15.33203125" bestFit="1" customWidth="1"/>
    <col min="10341" max="10341" width="12.83203125" bestFit="1" customWidth="1"/>
    <col min="10342" max="10342" width="9" bestFit="1" customWidth="1"/>
    <col min="10343" max="10343" width="9.33203125" bestFit="1" customWidth="1"/>
    <col min="10344" max="10344" width="15.33203125" bestFit="1" customWidth="1"/>
    <col min="10345" max="10345" width="12.83203125" bestFit="1" customWidth="1"/>
    <col min="10346" max="10346" width="9" bestFit="1" customWidth="1"/>
    <col min="10347" max="10347" width="9.33203125" bestFit="1" customWidth="1"/>
    <col min="10348" max="10348" width="15.33203125" bestFit="1" customWidth="1"/>
    <col min="10349" max="10349" width="12.83203125" bestFit="1" customWidth="1"/>
    <col min="10350" max="10350" width="9" bestFit="1" customWidth="1"/>
    <col min="10351" max="10351" width="9.33203125" bestFit="1" customWidth="1"/>
    <col min="10352" max="10352" width="15.33203125" bestFit="1" customWidth="1"/>
    <col min="10353" max="10353" width="12.83203125" bestFit="1" customWidth="1"/>
    <col min="10354" max="10354" width="9" bestFit="1" customWidth="1"/>
    <col min="10355" max="10355" width="9.33203125" bestFit="1" customWidth="1"/>
    <col min="10356" max="10356" width="15.33203125" bestFit="1" customWidth="1"/>
    <col min="10357" max="10357" width="12.83203125" bestFit="1" customWidth="1"/>
    <col min="10358" max="10358" width="9" bestFit="1" customWidth="1"/>
    <col min="10359" max="10359" width="9.33203125" bestFit="1" customWidth="1"/>
    <col min="10360" max="10360" width="15.33203125" bestFit="1" customWidth="1"/>
    <col min="10361" max="10361" width="12.83203125" bestFit="1" customWidth="1"/>
    <col min="10362" max="10362" width="9" bestFit="1" customWidth="1"/>
    <col min="10363" max="10363" width="9.33203125" bestFit="1" customWidth="1"/>
    <col min="10364" max="10364" width="15.33203125" bestFit="1" customWidth="1"/>
    <col min="10365" max="10365" width="12.83203125" bestFit="1" customWidth="1"/>
    <col min="10366" max="10366" width="9" bestFit="1" customWidth="1"/>
    <col min="10367" max="10367" width="9.33203125" bestFit="1" customWidth="1"/>
    <col min="10368" max="10368" width="15.33203125" bestFit="1" customWidth="1"/>
    <col min="10369" max="10369" width="12.83203125" bestFit="1" customWidth="1"/>
    <col min="10370" max="10370" width="9" bestFit="1" customWidth="1"/>
    <col min="10371" max="10371" width="9.33203125" bestFit="1" customWidth="1"/>
    <col min="10372" max="10372" width="15.33203125" bestFit="1" customWidth="1"/>
    <col min="10373" max="10373" width="12.83203125" bestFit="1" customWidth="1"/>
    <col min="10374" max="10374" width="9" bestFit="1" customWidth="1"/>
    <col min="10375" max="10375" width="9.33203125" bestFit="1" customWidth="1"/>
    <col min="10376" max="10376" width="15.33203125" bestFit="1" customWidth="1"/>
    <col min="10377" max="10377" width="12.83203125" bestFit="1" customWidth="1"/>
    <col min="10378" max="10378" width="9" bestFit="1" customWidth="1"/>
    <col min="10379" max="10379" width="9.33203125" bestFit="1" customWidth="1"/>
    <col min="10380" max="10380" width="15.33203125" bestFit="1" customWidth="1"/>
    <col min="10381" max="10381" width="12.83203125" bestFit="1" customWidth="1"/>
    <col min="10382" max="10382" width="9" bestFit="1" customWidth="1"/>
    <col min="10383" max="10383" width="9.33203125" bestFit="1" customWidth="1"/>
    <col min="10384" max="10384" width="15.33203125" bestFit="1" customWidth="1"/>
    <col min="10385" max="10385" width="12.83203125" bestFit="1" customWidth="1"/>
    <col min="10386" max="10386" width="9" bestFit="1" customWidth="1"/>
    <col min="10387" max="10387" width="9.33203125" bestFit="1" customWidth="1"/>
    <col min="10388" max="10388" width="15.33203125" bestFit="1" customWidth="1"/>
    <col min="10389" max="10389" width="12.83203125" bestFit="1" customWidth="1"/>
    <col min="10390" max="10390" width="9" bestFit="1" customWidth="1"/>
    <col min="10391" max="10391" width="9.33203125" bestFit="1" customWidth="1"/>
    <col min="10392" max="10392" width="15.33203125" bestFit="1" customWidth="1"/>
    <col min="10393" max="10393" width="12.83203125" bestFit="1" customWidth="1"/>
    <col min="10394" max="10394" width="9" bestFit="1" customWidth="1"/>
    <col min="10395" max="10395" width="9.33203125" bestFit="1" customWidth="1"/>
    <col min="10396" max="10396" width="15.33203125" bestFit="1" customWidth="1"/>
    <col min="10397" max="10397" width="12.83203125" bestFit="1" customWidth="1"/>
    <col min="10398" max="10398" width="9" bestFit="1" customWidth="1"/>
    <col min="10399" max="10399" width="9.33203125" bestFit="1" customWidth="1"/>
    <col min="10400" max="10400" width="15.33203125" bestFit="1" customWidth="1"/>
    <col min="10401" max="10401" width="12.83203125" bestFit="1" customWidth="1"/>
    <col min="10402" max="10402" width="9" bestFit="1" customWidth="1"/>
    <col min="10403" max="10403" width="9.33203125" bestFit="1" customWidth="1"/>
    <col min="10404" max="10404" width="15.33203125" bestFit="1" customWidth="1"/>
    <col min="10405" max="10405" width="12.83203125" bestFit="1" customWidth="1"/>
    <col min="10406" max="10406" width="9" bestFit="1" customWidth="1"/>
    <col min="10407" max="10407" width="9.33203125" bestFit="1" customWidth="1"/>
    <col min="10408" max="10408" width="15.33203125" bestFit="1" customWidth="1"/>
    <col min="10409" max="10409" width="12.83203125" bestFit="1" customWidth="1"/>
    <col min="10410" max="10410" width="9" bestFit="1" customWidth="1"/>
    <col min="10411" max="10411" width="9.33203125" bestFit="1" customWidth="1"/>
    <col min="10412" max="10412" width="15.33203125" bestFit="1" customWidth="1"/>
    <col min="10413" max="10413" width="12.83203125" bestFit="1" customWidth="1"/>
    <col min="10414" max="10414" width="9" bestFit="1" customWidth="1"/>
    <col min="10415" max="10415" width="9.33203125" bestFit="1" customWidth="1"/>
    <col min="10416" max="10416" width="15.33203125" bestFit="1" customWidth="1"/>
    <col min="10417" max="10417" width="12.83203125" bestFit="1" customWidth="1"/>
    <col min="10418" max="10418" width="9" bestFit="1" customWidth="1"/>
    <col min="10419" max="10419" width="9.33203125" bestFit="1" customWidth="1"/>
    <col min="10420" max="10420" width="15.33203125" bestFit="1" customWidth="1"/>
    <col min="10421" max="10421" width="12.83203125" bestFit="1" customWidth="1"/>
    <col min="10422" max="10422" width="9" bestFit="1" customWidth="1"/>
    <col min="10423" max="10423" width="9.33203125" bestFit="1" customWidth="1"/>
    <col min="10424" max="10424" width="15.33203125" bestFit="1" customWidth="1"/>
    <col min="10425" max="10425" width="12.83203125" bestFit="1" customWidth="1"/>
    <col min="10426" max="10426" width="9" bestFit="1" customWidth="1"/>
    <col min="10427" max="10427" width="9.33203125" bestFit="1" customWidth="1"/>
    <col min="10428" max="10428" width="15.33203125" bestFit="1" customWidth="1"/>
    <col min="10429" max="10429" width="12.83203125" bestFit="1" customWidth="1"/>
    <col min="10430" max="10430" width="9" bestFit="1" customWidth="1"/>
    <col min="10431" max="10431" width="9.33203125" bestFit="1" customWidth="1"/>
    <col min="10432" max="10432" width="15.33203125" bestFit="1" customWidth="1"/>
    <col min="10433" max="10433" width="12.83203125" bestFit="1" customWidth="1"/>
    <col min="10434" max="10434" width="9" bestFit="1" customWidth="1"/>
    <col min="10435" max="10435" width="9.33203125" bestFit="1" customWidth="1"/>
    <col min="10436" max="10436" width="15.33203125" bestFit="1" customWidth="1"/>
    <col min="10437" max="10437" width="12.83203125" bestFit="1" customWidth="1"/>
    <col min="10438" max="10438" width="9" bestFit="1" customWidth="1"/>
    <col min="10439" max="10439" width="9.33203125" bestFit="1" customWidth="1"/>
    <col min="10440" max="10440" width="15.33203125" bestFit="1" customWidth="1"/>
    <col min="10441" max="10441" width="12.83203125" bestFit="1" customWidth="1"/>
    <col min="10442" max="10442" width="9" bestFit="1" customWidth="1"/>
    <col min="10443" max="10443" width="9.33203125" bestFit="1" customWidth="1"/>
    <col min="10444" max="10444" width="15.33203125" bestFit="1" customWidth="1"/>
    <col min="10445" max="10445" width="12.83203125" bestFit="1" customWidth="1"/>
    <col min="10446" max="10446" width="9" bestFit="1" customWidth="1"/>
    <col min="10447" max="10447" width="9.33203125" bestFit="1" customWidth="1"/>
    <col min="10448" max="10448" width="15.33203125" bestFit="1" customWidth="1"/>
    <col min="10449" max="10449" width="12.83203125" bestFit="1" customWidth="1"/>
    <col min="10450" max="10450" width="9" bestFit="1" customWidth="1"/>
    <col min="10451" max="10451" width="9.33203125" bestFit="1" customWidth="1"/>
    <col min="10452" max="10452" width="15.33203125" bestFit="1" customWidth="1"/>
    <col min="10453" max="10453" width="12.83203125" bestFit="1" customWidth="1"/>
    <col min="10454" max="10454" width="9" bestFit="1" customWidth="1"/>
    <col min="10455" max="10455" width="9.33203125" bestFit="1" customWidth="1"/>
    <col min="10456" max="10456" width="15.33203125" bestFit="1" customWidth="1"/>
    <col min="10457" max="10457" width="12.83203125" bestFit="1" customWidth="1"/>
    <col min="10458" max="10458" width="9" bestFit="1" customWidth="1"/>
    <col min="10459" max="10459" width="9.33203125" bestFit="1" customWidth="1"/>
    <col min="10460" max="10460" width="15.33203125" bestFit="1" customWidth="1"/>
    <col min="10461" max="10461" width="12.83203125" bestFit="1" customWidth="1"/>
    <col min="10462" max="10462" width="9" bestFit="1" customWidth="1"/>
    <col min="10463" max="10463" width="9.33203125" bestFit="1" customWidth="1"/>
    <col min="10464" max="10464" width="15.33203125" bestFit="1" customWidth="1"/>
    <col min="10465" max="10465" width="12.83203125" bestFit="1" customWidth="1"/>
    <col min="10466" max="10466" width="9" bestFit="1" customWidth="1"/>
    <col min="10467" max="10467" width="9.33203125" bestFit="1" customWidth="1"/>
    <col min="10468" max="10468" width="15.33203125" bestFit="1" customWidth="1"/>
    <col min="10469" max="10469" width="12.83203125" bestFit="1" customWidth="1"/>
    <col min="10470" max="10470" width="9" bestFit="1" customWidth="1"/>
    <col min="10471" max="10471" width="9.33203125" bestFit="1" customWidth="1"/>
    <col min="10472" max="10472" width="15.33203125" bestFit="1" customWidth="1"/>
    <col min="10473" max="10473" width="12.83203125" bestFit="1" customWidth="1"/>
    <col min="10474" max="10474" width="9" bestFit="1" customWidth="1"/>
    <col min="10475" max="10475" width="9.33203125" bestFit="1" customWidth="1"/>
    <col min="10476" max="10476" width="15.33203125" bestFit="1" customWidth="1"/>
    <col min="10477" max="10477" width="12.83203125" bestFit="1" customWidth="1"/>
    <col min="10478" max="10478" width="9" bestFit="1" customWidth="1"/>
    <col min="10479" max="10479" width="9.33203125" bestFit="1" customWidth="1"/>
    <col min="10480" max="10480" width="15.33203125" bestFit="1" customWidth="1"/>
    <col min="10481" max="10481" width="12.83203125" bestFit="1" customWidth="1"/>
    <col min="10482" max="10482" width="9" bestFit="1" customWidth="1"/>
    <col min="10483" max="10483" width="9.33203125" bestFit="1" customWidth="1"/>
    <col min="10484" max="10484" width="15.33203125" bestFit="1" customWidth="1"/>
    <col min="10485" max="10485" width="12.83203125" bestFit="1" customWidth="1"/>
    <col min="10486" max="10486" width="9" bestFit="1" customWidth="1"/>
    <col min="10487" max="10487" width="9.33203125" bestFit="1" customWidth="1"/>
    <col min="10488" max="10488" width="15.33203125" bestFit="1" customWidth="1"/>
    <col min="10489" max="10489" width="12.83203125" bestFit="1" customWidth="1"/>
    <col min="10490" max="10490" width="9" bestFit="1" customWidth="1"/>
    <col min="10491" max="10491" width="9.33203125" bestFit="1" customWidth="1"/>
    <col min="10492" max="10492" width="15.33203125" bestFit="1" customWidth="1"/>
    <col min="10493" max="10493" width="12.83203125" bestFit="1" customWidth="1"/>
    <col min="10494" max="10494" width="9" bestFit="1" customWidth="1"/>
    <col min="10495" max="10495" width="9.33203125" bestFit="1" customWidth="1"/>
    <col min="10496" max="10496" width="15.33203125" bestFit="1" customWidth="1"/>
    <col min="10497" max="10497" width="12.83203125" bestFit="1" customWidth="1"/>
    <col min="10498" max="10498" width="9" bestFit="1" customWidth="1"/>
    <col min="10499" max="10499" width="9.33203125" bestFit="1" customWidth="1"/>
    <col min="10500" max="10500" width="15.33203125" bestFit="1" customWidth="1"/>
    <col min="10501" max="10501" width="12.83203125" bestFit="1" customWidth="1"/>
    <col min="10502" max="10502" width="9" bestFit="1" customWidth="1"/>
    <col min="10503" max="10503" width="9.33203125" bestFit="1" customWidth="1"/>
    <col min="10504" max="10504" width="15.33203125" bestFit="1" customWidth="1"/>
    <col min="10505" max="10505" width="12.83203125" bestFit="1" customWidth="1"/>
    <col min="10506" max="10506" width="9" bestFit="1" customWidth="1"/>
    <col min="10507" max="10507" width="9.33203125" bestFit="1" customWidth="1"/>
    <col min="10508" max="10508" width="15.33203125" bestFit="1" customWidth="1"/>
    <col min="10509" max="10509" width="12.83203125" bestFit="1" customWidth="1"/>
    <col min="10510" max="10510" width="9" bestFit="1" customWidth="1"/>
    <col min="10511" max="10511" width="9.33203125" bestFit="1" customWidth="1"/>
    <col min="10512" max="10512" width="15.33203125" bestFit="1" customWidth="1"/>
    <col min="10513" max="10513" width="12.83203125" bestFit="1" customWidth="1"/>
    <col min="10514" max="10514" width="9" bestFit="1" customWidth="1"/>
    <col min="10515" max="10515" width="9.33203125" bestFit="1" customWidth="1"/>
    <col min="10516" max="10516" width="15.33203125" bestFit="1" customWidth="1"/>
    <col min="10517" max="10517" width="12.83203125" bestFit="1" customWidth="1"/>
    <col min="10518" max="10518" width="9" bestFit="1" customWidth="1"/>
    <col min="10519" max="10519" width="9.33203125" bestFit="1" customWidth="1"/>
    <col min="10520" max="10520" width="15.33203125" bestFit="1" customWidth="1"/>
    <col min="10521" max="10521" width="12.83203125" bestFit="1" customWidth="1"/>
    <col min="10522" max="10522" width="9" bestFit="1" customWidth="1"/>
    <col min="10523" max="10523" width="9.33203125" bestFit="1" customWidth="1"/>
    <col min="10524" max="10524" width="15.33203125" bestFit="1" customWidth="1"/>
    <col min="10525" max="10525" width="12.83203125" bestFit="1" customWidth="1"/>
    <col min="10526" max="10526" width="9" bestFit="1" customWidth="1"/>
    <col min="10527" max="10527" width="9.33203125" bestFit="1" customWidth="1"/>
    <col min="10528" max="10528" width="15.33203125" bestFit="1" customWidth="1"/>
    <col min="10529" max="10529" width="12.83203125" bestFit="1" customWidth="1"/>
    <col min="10530" max="10530" width="9" bestFit="1" customWidth="1"/>
    <col min="10531" max="10531" width="9.33203125" bestFit="1" customWidth="1"/>
    <col min="10532" max="10532" width="15.33203125" bestFit="1" customWidth="1"/>
    <col min="10533" max="10533" width="12.83203125" bestFit="1" customWidth="1"/>
    <col min="10534" max="10534" width="9" bestFit="1" customWidth="1"/>
    <col min="10535" max="10535" width="9.33203125" bestFit="1" customWidth="1"/>
    <col min="10536" max="10536" width="15.33203125" bestFit="1" customWidth="1"/>
    <col min="10537" max="10537" width="12.83203125" bestFit="1" customWidth="1"/>
    <col min="10538" max="10538" width="9" bestFit="1" customWidth="1"/>
    <col min="10539" max="10539" width="9.33203125" bestFit="1" customWidth="1"/>
    <col min="10540" max="10540" width="15.33203125" bestFit="1" customWidth="1"/>
    <col min="10541" max="10541" width="12.83203125" bestFit="1" customWidth="1"/>
    <col min="10542" max="10542" width="9" bestFit="1" customWidth="1"/>
    <col min="10543" max="10543" width="9.33203125" bestFit="1" customWidth="1"/>
    <col min="10544" max="10544" width="15.33203125" bestFit="1" customWidth="1"/>
    <col min="10545" max="10545" width="12.83203125" bestFit="1" customWidth="1"/>
    <col min="10546" max="10546" width="9" bestFit="1" customWidth="1"/>
    <col min="10547" max="10547" width="9.33203125" bestFit="1" customWidth="1"/>
    <col min="10548" max="10548" width="15.33203125" bestFit="1" customWidth="1"/>
    <col min="10549" max="10549" width="12.83203125" bestFit="1" customWidth="1"/>
    <col min="10550" max="10550" width="9" bestFit="1" customWidth="1"/>
    <col min="10551" max="10551" width="9.33203125" bestFit="1" customWidth="1"/>
    <col min="10552" max="10552" width="15.33203125" bestFit="1" customWidth="1"/>
    <col min="10553" max="10553" width="12.83203125" bestFit="1" customWidth="1"/>
    <col min="10554" max="10554" width="9" bestFit="1" customWidth="1"/>
    <col min="10555" max="10555" width="9.33203125" bestFit="1" customWidth="1"/>
    <col min="10556" max="10556" width="15.33203125" bestFit="1" customWidth="1"/>
    <col min="10557" max="10557" width="12.83203125" bestFit="1" customWidth="1"/>
    <col min="10558" max="10558" width="9" bestFit="1" customWidth="1"/>
    <col min="10559" max="10559" width="9.33203125" bestFit="1" customWidth="1"/>
    <col min="10560" max="10560" width="15.33203125" bestFit="1" customWidth="1"/>
    <col min="10561" max="10561" width="12.83203125" bestFit="1" customWidth="1"/>
    <col min="10562" max="10562" width="9" bestFit="1" customWidth="1"/>
    <col min="10563" max="10563" width="9.33203125" bestFit="1" customWidth="1"/>
    <col min="10564" max="10564" width="15.33203125" bestFit="1" customWidth="1"/>
    <col min="10565" max="10565" width="12.83203125" bestFit="1" customWidth="1"/>
    <col min="10566" max="10566" width="9" bestFit="1" customWidth="1"/>
    <col min="10567" max="10567" width="9.33203125" bestFit="1" customWidth="1"/>
    <col min="10568" max="10568" width="15.33203125" bestFit="1" customWidth="1"/>
    <col min="10569" max="10569" width="12.83203125" bestFit="1" customWidth="1"/>
    <col min="10570" max="10570" width="9" bestFit="1" customWidth="1"/>
    <col min="10571" max="10571" width="9.33203125" bestFit="1" customWidth="1"/>
    <col min="10572" max="10572" width="15.33203125" bestFit="1" customWidth="1"/>
    <col min="10573" max="10573" width="12.83203125" bestFit="1" customWidth="1"/>
    <col min="10574" max="10574" width="9" bestFit="1" customWidth="1"/>
    <col min="10575" max="10575" width="9.33203125" bestFit="1" customWidth="1"/>
    <col min="10576" max="10576" width="15.33203125" bestFit="1" customWidth="1"/>
    <col min="10577" max="10577" width="12.83203125" bestFit="1" customWidth="1"/>
    <col min="10578" max="10578" width="9" bestFit="1" customWidth="1"/>
    <col min="10579" max="10579" width="9.33203125" bestFit="1" customWidth="1"/>
    <col min="10580" max="10580" width="15.33203125" bestFit="1" customWidth="1"/>
    <col min="10581" max="10581" width="12.83203125" bestFit="1" customWidth="1"/>
    <col min="10582" max="10582" width="9" bestFit="1" customWidth="1"/>
    <col min="10583" max="10583" width="9.33203125" bestFit="1" customWidth="1"/>
    <col min="10584" max="10584" width="15.33203125" bestFit="1" customWidth="1"/>
    <col min="10585" max="10585" width="12.83203125" bestFit="1" customWidth="1"/>
    <col min="10586" max="10586" width="9" bestFit="1" customWidth="1"/>
    <col min="10587" max="10587" width="9.33203125" bestFit="1" customWidth="1"/>
    <col min="10588" max="10588" width="15.33203125" bestFit="1" customWidth="1"/>
    <col min="10589" max="10589" width="12.83203125" bestFit="1" customWidth="1"/>
    <col min="10590" max="10590" width="9" bestFit="1" customWidth="1"/>
    <col min="10591" max="10591" width="9.33203125" bestFit="1" customWidth="1"/>
    <col min="10592" max="10592" width="15.33203125" bestFit="1" customWidth="1"/>
    <col min="10593" max="10593" width="12.83203125" bestFit="1" customWidth="1"/>
    <col min="10594" max="10594" width="9" bestFit="1" customWidth="1"/>
    <col min="10595" max="10595" width="9.33203125" bestFit="1" customWidth="1"/>
    <col min="10596" max="10596" width="15.33203125" bestFit="1" customWidth="1"/>
    <col min="10597" max="10597" width="12.83203125" bestFit="1" customWidth="1"/>
    <col min="10598" max="10598" width="9" bestFit="1" customWidth="1"/>
    <col min="10599" max="10599" width="9.33203125" bestFit="1" customWidth="1"/>
    <col min="10600" max="10600" width="15.33203125" bestFit="1" customWidth="1"/>
    <col min="10601" max="10601" width="12.83203125" bestFit="1" customWidth="1"/>
    <col min="10602" max="10602" width="9" bestFit="1" customWidth="1"/>
    <col min="10603" max="10603" width="9.33203125" bestFit="1" customWidth="1"/>
    <col min="10604" max="10604" width="15.33203125" bestFit="1" customWidth="1"/>
    <col min="10605" max="10605" width="12.83203125" bestFit="1" customWidth="1"/>
    <col min="10606" max="10606" width="9" bestFit="1" customWidth="1"/>
    <col min="10607" max="10607" width="9.33203125" bestFit="1" customWidth="1"/>
    <col min="10608" max="10608" width="15.33203125" bestFit="1" customWidth="1"/>
    <col min="10609" max="10609" width="12.83203125" bestFit="1" customWidth="1"/>
    <col min="10610" max="10610" width="9" bestFit="1" customWidth="1"/>
    <col min="10611" max="10611" width="9.33203125" bestFit="1" customWidth="1"/>
    <col min="10612" max="10612" width="15.33203125" bestFit="1" customWidth="1"/>
    <col min="10613" max="10613" width="12.83203125" bestFit="1" customWidth="1"/>
    <col min="10614" max="10614" width="9" bestFit="1" customWidth="1"/>
    <col min="10615" max="10615" width="9.33203125" bestFit="1" customWidth="1"/>
    <col min="10616" max="10616" width="15.33203125" bestFit="1" customWidth="1"/>
    <col min="10617" max="10617" width="12.83203125" bestFit="1" customWidth="1"/>
    <col min="10618" max="10618" width="9" bestFit="1" customWidth="1"/>
    <col min="10619" max="10619" width="9.33203125" bestFit="1" customWidth="1"/>
    <col min="10620" max="10620" width="15.33203125" bestFit="1" customWidth="1"/>
    <col min="10621" max="10621" width="12.83203125" bestFit="1" customWidth="1"/>
    <col min="10622" max="10622" width="9" bestFit="1" customWidth="1"/>
    <col min="10623" max="10623" width="9.33203125" bestFit="1" customWidth="1"/>
    <col min="10624" max="10624" width="15.33203125" bestFit="1" customWidth="1"/>
    <col min="10625" max="10625" width="12.83203125" bestFit="1" customWidth="1"/>
    <col min="10626" max="10626" width="9" bestFit="1" customWidth="1"/>
    <col min="10627" max="10627" width="9.33203125" bestFit="1" customWidth="1"/>
    <col min="10628" max="10628" width="15.33203125" bestFit="1" customWidth="1"/>
    <col min="10629" max="10629" width="12.83203125" bestFit="1" customWidth="1"/>
    <col min="10630" max="10630" width="9" bestFit="1" customWidth="1"/>
    <col min="10631" max="10631" width="9.33203125" bestFit="1" customWidth="1"/>
    <col min="10632" max="10632" width="15.33203125" bestFit="1" customWidth="1"/>
    <col min="10633" max="10633" width="12.83203125" bestFit="1" customWidth="1"/>
    <col min="10634" max="10634" width="9" bestFit="1" customWidth="1"/>
    <col min="10635" max="10635" width="9.33203125" bestFit="1" customWidth="1"/>
    <col min="10636" max="10636" width="15.33203125" bestFit="1" customWidth="1"/>
    <col min="10637" max="10637" width="12.83203125" bestFit="1" customWidth="1"/>
    <col min="10638" max="10638" width="9" bestFit="1" customWidth="1"/>
    <col min="10639" max="10639" width="9.33203125" bestFit="1" customWidth="1"/>
    <col min="10640" max="10640" width="15.33203125" bestFit="1" customWidth="1"/>
    <col min="10641" max="10641" width="12.83203125" bestFit="1" customWidth="1"/>
    <col min="10642" max="10642" width="9" bestFit="1" customWidth="1"/>
    <col min="10643" max="10643" width="9.33203125" bestFit="1" customWidth="1"/>
    <col min="10644" max="10644" width="15.33203125" bestFit="1" customWidth="1"/>
    <col min="10645" max="10645" width="12.83203125" bestFit="1" customWidth="1"/>
    <col min="10646" max="10646" width="9" bestFit="1" customWidth="1"/>
    <col min="10647" max="10647" width="9.33203125" bestFit="1" customWidth="1"/>
    <col min="10648" max="10648" width="15.33203125" bestFit="1" customWidth="1"/>
    <col min="10649" max="10649" width="12.83203125" bestFit="1" customWidth="1"/>
    <col min="10650" max="10650" width="9" bestFit="1" customWidth="1"/>
    <col min="10651" max="10651" width="9.33203125" bestFit="1" customWidth="1"/>
    <col min="10652" max="10652" width="15.33203125" bestFit="1" customWidth="1"/>
    <col min="10653" max="10653" width="12.83203125" bestFit="1" customWidth="1"/>
    <col min="10654" max="10654" width="9" bestFit="1" customWidth="1"/>
    <col min="10655" max="10655" width="9.33203125" bestFit="1" customWidth="1"/>
    <col min="10656" max="10656" width="15.33203125" bestFit="1" customWidth="1"/>
    <col min="10657" max="10657" width="12.83203125" bestFit="1" customWidth="1"/>
    <col min="10658" max="10658" width="9" bestFit="1" customWidth="1"/>
    <col min="10659" max="10659" width="9.33203125" bestFit="1" customWidth="1"/>
    <col min="10660" max="10660" width="15.33203125" bestFit="1" customWidth="1"/>
    <col min="10661" max="10661" width="12.83203125" bestFit="1" customWidth="1"/>
    <col min="10662" max="10662" width="9" bestFit="1" customWidth="1"/>
    <col min="10663" max="10663" width="9.33203125" bestFit="1" customWidth="1"/>
    <col min="10664" max="10664" width="15.33203125" bestFit="1" customWidth="1"/>
    <col min="10665" max="10665" width="12.83203125" bestFit="1" customWidth="1"/>
    <col min="10666" max="10666" width="9" bestFit="1" customWidth="1"/>
    <col min="10667" max="10667" width="9.33203125" bestFit="1" customWidth="1"/>
    <col min="10668" max="10668" width="15.33203125" bestFit="1" customWidth="1"/>
    <col min="10669" max="10669" width="12.83203125" bestFit="1" customWidth="1"/>
    <col min="10670" max="10670" width="9" bestFit="1" customWidth="1"/>
    <col min="10671" max="10671" width="9.33203125" bestFit="1" customWidth="1"/>
    <col min="10672" max="10672" width="15.33203125" bestFit="1" customWidth="1"/>
    <col min="10673" max="10673" width="12.83203125" bestFit="1" customWidth="1"/>
    <col min="10674" max="10674" width="9" bestFit="1" customWidth="1"/>
    <col min="10675" max="10675" width="9.33203125" bestFit="1" customWidth="1"/>
    <col min="10676" max="10676" width="15.33203125" bestFit="1" customWidth="1"/>
    <col min="10677" max="10677" width="12.83203125" bestFit="1" customWidth="1"/>
    <col min="10678" max="10678" width="9" bestFit="1" customWidth="1"/>
    <col min="10679" max="10679" width="9.33203125" bestFit="1" customWidth="1"/>
    <col min="10680" max="10680" width="15.33203125" bestFit="1" customWidth="1"/>
    <col min="10681" max="10681" width="12.83203125" bestFit="1" customWidth="1"/>
    <col min="10682" max="10682" width="9" bestFit="1" customWidth="1"/>
    <col min="10683" max="10683" width="9.33203125" bestFit="1" customWidth="1"/>
    <col min="10684" max="10684" width="15.33203125" bestFit="1" customWidth="1"/>
    <col min="10685" max="10685" width="12.83203125" bestFit="1" customWidth="1"/>
    <col min="10686" max="10686" width="9" bestFit="1" customWidth="1"/>
    <col min="10687" max="10687" width="9.33203125" bestFit="1" customWidth="1"/>
    <col min="10688" max="10688" width="15.33203125" bestFit="1" customWidth="1"/>
    <col min="10689" max="10689" width="12.83203125" bestFit="1" customWidth="1"/>
    <col min="10690" max="10690" width="9" bestFit="1" customWidth="1"/>
    <col min="10691" max="10691" width="9.33203125" bestFit="1" customWidth="1"/>
    <col min="10692" max="10692" width="15.33203125" bestFit="1" customWidth="1"/>
    <col min="10693" max="10693" width="12.83203125" bestFit="1" customWidth="1"/>
    <col min="10694" max="10694" width="9" bestFit="1" customWidth="1"/>
    <col min="10695" max="10695" width="9.33203125" bestFit="1" customWidth="1"/>
    <col min="10696" max="10696" width="15.33203125" bestFit="1" customWidth="1"/>
    <col min="10697" max="10697" width="12.83203125" bestFit="1" customWidth="1"/>
    <col min="10698" max="10698" width="9" bestFit="1" customWidth="1"/>
    <col min="10699" max="10699" width="9.33203125" bestFit="1" customWidth="1"/>
    <col min="10700" max="10700" width="15.33203125" bestFit="1" customWidth="1"/>
    <col min="10701" max="10701" width="12.83203125" bestFit="1" customWidth="1"/>
    <col min="10702" max="10702" width="9" bestFit="1" customWidth="1"/>
    <col min="10703" max="10703" width="9.33203125" bestFit="1" customWidth="1"/>
    <col min="10704" max="10704" width="15.33203125" bestFit="1" customWidth="1"/>
    <col min="10705" max="10705" width="12.83203125" bestFit="1" customWidth="1"/>
    <col min="10706" max="10706" width="9" bestFit="1" customWidth="1"/>
    <col min="10707" max="10707" width="9.33203125" bestFit="1" customWidth="1"/>
    <col min="10708" max="10708" width="15.33203125" bestFit="1" customWidth="1"/>
    <col min="10709" max="10709" width="12.83203125" bestFit="1" customWidth="1"/>
    <col min="10710" max="10710" width="9" bestFit="1" customWidth="1"/>
    <col min="10711" max="10711" width="9.33203125" bestFit="1" customWidth="1"/>
    <col min="10712" max="10712" width="15.33203125" bestFit="1" customWidth="1"/>
    <col min="10713" max="10713" width="12.83203125" bestFit="1" customWidth="1"/>
    <col min="10714" max="10714" width="9" bestFit="1" customWidth="1"/>
    <col min="10715" max="10715" width="9.33203125" bestFit="1" customWidth="1"/>
    <col min="10716" max="10716" width="15.33203125" bestFit="1" customWidth="1"/>
    <col min="10717" max="10717" width="12.83203125" bestFit="1" customWidth="1"/>
    <col min="10718" max="10718" width="9" bestFit="1" customWidth="1"/>
    <col min="10719" max="10719" width="9.33203125" bestFit="1" customWidth="1"/>
    <col min="10720" max="10720" width="15.33203125" bestFit="1" customWidth="1"/>
    <col min="10721" max="10721" width="12.83203125" bestFit="1" customWidth="1"/>
    <col min="10722" max="10722" width="9" bestFit="1" customWidth="1"/>
    <col min="10723" max="10723" width="9.33203125" bestFit="1" customWidth="1"/>
    <col min="10724" max="10724" width="15.33203125" bestFit="1" customWidth="1"/>
    <col min="10725" max="10725" width="12.83203125" bestFit="1" customWidth="1"/>
    <col min="10726" max="10726" width="9" bestFit="1" customWidth="1"/>
    <col min="10727" max="10727" width="9.33203125" bestFit="1" customWidth="1"/>
    <col min="10728" max="10728" width="15.33203125" bestFit="1" customWidth="1"/>
    <col min="10729" max="10729" width="12.83203125" bestFit="1" customWidth="1"/>
    <col min="10730" max="10730" width="9" bestFit="1" customWidth="1"/>
    <col min="10731" max="10731" width="9.33203125" bestFit="1" customWidth="1"/>
    <col min="10732" max="10732" width="15.33203125" bestFit="1" customWidth="1"/>
    <col min="10733" max="10733" width="12.83203125" bestFit="1" customWidth="1"/>
    <col min="10734" max="10734" width="9" bestFit="1" customWidth="1"/>
    <col min="10735" max="10735" width="9.33203125" bestFit="1" customWidth="1"/>
    <col min="10736" max="10736" width="15.33203125" bestFit="1" customWidth="1"/>
    <col min="10737" max="10737" width="12.83203125" bestFit="1" customWidth="1"/>
    <col min="10738" max="10738" width="9" bestFit="1" customWidth="1"/>
    <col min="10739" max="10739" width="9.33203125" bestFit="1" customWidth="1"/>
    <col min="10740" max="10740" width="15.33203125" bestFit="1" customWidth="1"/>
    <col min="10741" max="10741" width="12.83203125" bestFit="1" customWidth="1"/>
    <col min="10742" max="10742" width="9" bestFit="1" customWidth="1"/>
    <col min="10743" max="10743" width="9.33203125" bestFit="1" customWidth="1"/>
    <col min="10744" max="10744" width="15.33203125" bestFit="1" customWidth="1"/>
    <col min="10745" max="10745" width="12.83203125" bestFit="1" customWidth="1"/>
    <col min="10746" max="10746" width="9" bestFit="1" customWidth="1"/>
    <col min="10747" max="10747" width="9.33203125" bestFit="1" customWidth="1"/>
    <col min="10748" max="10748" width="15.33203125" bestFit="1" customWidth="1"/>
    <col min="10749" max="10749" width="12.83203125" bestFit="1" customWidth="1"/>
    <col min="10750" max="10750" width="9" bestFit="1" customWidth="1"/>
    <col min="10751" max="10751" width="9.33203125" bestFit="1" customWidth="1"/>
    <col min="10752" max="10752" width="15.33203125" bestFit="1" customWidth="1"/>
    <col min="10753" max="10753" width="12.83203125" bestFit="1" customWidth="1"/>
    <col min="10754" max="10754" width="9" bestFit="1" customWidth="1"/>
    <col min="10755" max="10755" width="9.33203125" bestFit="1" customWidth="1"/>
    <col min="10756" max="10756" width="15.33203125" bestFit="1" customWidth="1"/>
    <col min="10757" max="10757" width="12.83203125" bestFit="1" customWidth="1"/>
    <col min="10758" max="10758" width="9" bestFit="1" customWidth="1"/>
    <col min="10759" max="10759" width="9.33203125" bestFit="1" customWidth="1"/>
    <col min="10760" max="10760" width="15.33203125" bestFit="1" customWidth="1"/>
    <col min="10761" max="10761" width="12.83203125" bestFit="1" customWidth="1"/>
    <col min="10762" max="10762" width="9" bestFit="1" customWidth="1"/>
    <col min="10763" max="10763" width="9.33203125" bestFit="1" customWidth="1"/>
    <col min="10764" max="10764" width="15.33203125" bestFit="1" customWidth="1"/>
    <col min="10765" max="10765" width="12.83203125" bestFit="1" customWidth="1"/>
    <col min="10766" max="10766" width="9" bestFit="1" customWidth="1"/>
    <col min="10767" max="10767" width="9.33203125" bestFit="1" customWidth="1"/>
    <col min="10768" max="10768" width="15.33203125" bestFit="1" customWidth="1"/>
    <col min="10769" max="10769" width="12.83203125" bestFit="1" customWidth="1"/>
    <col min="10770" max="10770" width="9" bestFit="1" customWidth="1"/>
    <col min="10771" max="10771" width="9.33203125" bestFit="1" customWidth="1"/>
    <col min="10772" max="10772" width="15.33203125" bestFit="1" customWidth="1"/>
    <col min="10773" max="10773" width="12.83203125" bestFit="1" customWidth="1"/>
    <col min="10774" max="10774" width="9" bestFit="1" customWidth="1"/>
    <col min="10775" max="10775" width="9.33203125" bestFit="1" customWidth="1"/>
    <col min="10776" max="10776" width="15.33203125" bestFit="1" customWidth="1"/>
    <col min="10777" max="10777" width="12.83203125" bestFit="1" customWidth="1"/>
    <col min="10778" max="10778" width="9" bestFit="1" customWidth="1"/>
    <col min="10779" max="10779" width="9.33203125" bestFit="1" customWidth="1"/>
    <col min="10780" max="10780" width="15.33203125" bestFit="1" customWidth="1"/>
    <col min="10781" max="10781" width="12.83203125" bestFit="1" customWidth="1"/>
    <col min="10782" max="10782" width="9" bestFit="1" customWidth="1"/>
    <col min="10783" max="10783" width="9.33203125" bestFit="1" customWidth="1"/>
    <col min="10784" max="10784" width="15.33203125" bestFit="1" customWidth="1"/>
    <col min="10785" max="10785" width="12.83203125" bestFit="1" customWidth="1"/>
    <col min="10786" max="10786" width="9" bestFit="1" customWidth="1"/>
    <col min="10787" max="10787" width="9.33203125" bestFit="1" customWidth="1"/>
    <col min="10788" max="10788" width="15.33203125" bestFit="1" customWidth="1"/>
    <col min="10789" max="10789" width="12.83203125" bestFit="1" customWidth="1"/>
    <col min="10790" max="10790" width="9" bestFit="1" customWidth="1"/>
    <col min="10791" max="10791" width="9.33203125" bestFit="1" customWidth="1"/>
    <col min="10792" max="10792" width="15.33203125" bestFit="1" customWidth="1"/>
    <col min="10793" max="10793" width="12.83203125" bestFit="1" customWidth="1"/>
    <col min="10794" max="10794" width="9" bestFit="1" customWidth="1"/>
    <col min="10795" max="10795" width="9.33203125" bestFit="1" customWidth="1"/>
    <col min="10796" max="10796" width="15.33203125" bestFit="1" customWidth="1"/>
    <col min="10797" max="10797" width="12.83203125" bestFit="1" customWidth="1"/>
    <col min="10798" max="10798" width="9" bestFit="1" customWidth="1"/>
    <col min="10799" max="10799" width="9.33203125" bestFit="1" customWidth="1"/>
    <col min="10800" max="10800" width="15.33203125" bestFit="1" customWidth="1"/>
    <col min="10801" max="10801" width="12.83203125" bestFit="1" customWidth="1"/>
    <col min="10802" max="10802" width="9" bestFit="1" customWidth="1"/>
    <col min="10803" max="10803" width="9.33203125" bestFit="1" customWidth="1"/>
    <col min="10804" max="10804" width="15.33203125" bestFit="1" customWidth="1"/>
    <col min="10805" max="10805" width="12.83203125" bestFit="1" customWidth="1"/>
    <col min="10806" max="10806" width="9" bestFit="1" customWidth="1"/>
    <col min="10807" max="10807" width="9.33203125" bestFit="1" customWidth="1"/>
    <col min="10808" max="10808" width="15.33203125" bestFit="1" customWidth="1"/>
    <col min="10809" max="10809" width="12.83203125" bestFit="1" customWidth="1"/>
    <col min="10810" max="10810" width="9" bestFit="1" customWidth="1"/>
    <col min="10811" max="10811" width="9.33203125" bestFit="1" customWidth="1"/>
    <col min="10812" max="10812" width="15.33203125" bestFit="1" customWidth="1"/>
    <col min="10813" max="10813" width="12.83203125" bestFit="1" customWidth="1"/>
    <col min="10814" max="10814" width="9" bestFit="1" customWidth="1"/>
    <col min="10815" max="10815" width="9.33203125" bestFit="1" customWidth="1"/>
    <col min="10816" max="10816" width="15.33203125" bestFit="1" customWidth="1"/>
    <col min="10817" max="10817" width="12.83203125" bestFit="1" customWidth="1"/>
    <col min="10818" max="10818" width="9" bestFit="1" customWidth="1"/>
    <col min="10819" max="10819" width="9.33203125" bestFit="1" customWidth="1"/>
    <col min="10820" max="10820" width="15.33203125" bestFit="1" customWidth="1"/>
    <col min="10821" max="10821" width="12.83203125" bestFit="1" customWidth="1"/>
    <col min="10822" max="10822" width="9" bestFit="1" customWidth="1"/>
    <col min="10823" max="10823" width="9.33203125" bestFit="1" customWidth="1"/>
    <col min="10824" max="10824" width="15.33203125" bestFit="1" customWidth="1"/>
    <col min="10825" max="10825" width="12.83203125" bestFit="1" customWidth="1"/>
    <col min="10826" max="10826" width="9" bestFit="1" customWidth="1"/>
    <col min="10827" max="10827" width="9.33203125" bestFit="1" customWidth="1"/>
    <col min="10828" max="10828" width="15.33203125" bestFit="1" customWidth="1"/>
    <col min="10829" max="10829" width="12.83203125" bestFit="1" customWidth="1"/>
    <col min="10830" max="10830" width="9" bestFit="1" customWidth="1"/>
    <col min="10831" max="10831" width="9.33203125" bestFit="1" customWidth="1"/>
    <col min="10832" max="10832" width="15.33203125" bestFit="1" customWidth="1"/>
    <col min="10833" max="10833" width="12.83203125" bestFit="1" customWidth="1"/>
    <col min="10834" max="10834" width="9" bestFit="1" customWidth="1"/>
    <col min="10835" max="10835" width="9.33203125" bestFit="1" customWidth="1"/>
    <col min="10836" max="10836" width="15.33203125" bestFit="1" customWidth="1"/>
    <col min="10837" max="10837" width="12.83203125" bestFit="1" customWidth="1"/>
    <col min="10838" max="10838" width="9" bestFit="1" customWidth="1"/>
    <col min="10839" max="10839" width="9.33203125" bestFit="1" customWidth="1"/>
    <col min="10840" max="10840" width="15.33203125" bestFit="1" customWidth="1"/>
    <col min="10841" max="10841" width="12.83203125" bestFit="1" customWidth="1"/>
    <col min="10842" max="10842" width="9" bestFit="1" customWidth="1"/>
    <col min="10843" max="10843" width="9.33203125" bestFit="1" customWidth="1"/>
    <col min="10844" max="10844" width="15.33203125" bestFit="1" customWidth="1"/>
    <col min="10845" max="10845" width="12.83203125" bestFit="1" customWidth="1"/>
    <col min="10846" max="10846" width="9" bestFit="1" customWidth="1"/>
    <col min="10847" max="10847" width="9.33203125" bestFit="1" customWidth="1"/>
    <col min="10848" max="10848" width="15.33203125" bestFit="1" customWidth="1"/>
    <col min="10849" max="10849" width="12.83203125" bestFit="1" customWidth="1"/>
    <col min="10850" max="10850" width="9" bestFit="1" customWidth="1"/>
    <col min="10851" max="10851" width="9.33203125" bestFit="1" customWidth="1"/>
    <col min="10852" max="10852" width="15.33203125" bestFit="1" customWidth="1"/>
    <col min="10853" max="10853" width="12.83203125" bestFit="1" customWidth="1"/>
    <col min="10854" max="10854" width="9" bestFit="1" customWidth="1"/>
    <col min="10855" max="10855" width="9.33203125" bestFit="1" customWidth="1"/>
    <col min="10856" max="10856" width="15.33203125" bestFit="1" customWidth="1"/>
    <col min="10857" max="10857" width="12.83203125" bestFit="1" customWidth="1"/>
    <col min="10858" max="10858" width="9" bestFit="1" customWidth="1"/>
    <col min="10859" max="10859" width="9.33203125" bestFit="1" customWidth="1"/>
    <col min="10860" max="10860" width="15.33203125" bestFit="1" customWidth="1"/>
    <col min="10861" max="10861" width="12.83203125" bestFit="1" customWidth="1"/>
    <col min="10862" max="10862" width="9" bestFit="1" customWidth="1"/>
    <col min="10863" max="10863" width="9.33203125" bestFit="1" customWidth="1"/>
    <col min="10864" max="10864" width="15.33203125" bestFit="1" customWidth="1"/>
    <col min="10865" max="10865" width="12.83203125" bestFit="1" customWidth="1"/>
    <col min="10866" max="10866" width="9" bestFit="1" customWidth="1"/>
    <col min="10867" max="10867" width="9.33203125" bestFit="1" customWidth="1"/>
    <col min="10868" max="10868" width="15.33203125" bestFit="1" customWidth="1"/>
    <col min="10869" max="10869" width="12.83203125" bestFit="1" customWidth="1"/>
    <col min="10870" max="10870" width="9" bestFit="1" customWidth="1"/>
    <col min="10871" max="10871" width="9.33203125" bestFit="1" customWidth="1"/>
    <col min="10872" max="10872" width="15.33203125" bestFit="1" customWidth="1"/>
    <col min="10873" max="10873" width="12.83203125" bestFit="1" customWidth="1"/>
    <col min="10874" max="10874" width="9" bestFit="1" customWidth="1"/>
    <col min="10875" max="10875" width="9.33203125" bestFit="1" customWidth="1"/>
    <col min="10876" max="10876" width="15.33203125" bestFit="1" customWidth="1"/>
    <col min="10877" max="10877" width="12.83203125" bestFit="1" customWidth="1"/>
    <col min="10878" max="10878" width="9" bestFit="1" customWidth="1"/>
    <col min="10879" max="10879" width="9.33203125" bestFit="1" customWidth="1"/>
    <col min="10880" max="10880" width="15.33203125" bestFit="1" customWidth="1"/>
    <col min="10881" max="10881" width="12.83203125" bestFit="1" customWidth="1"/>
    <col min="10882" max="10882" width="9" bestFit="1" customWidth="1"/>
    <col min="10883" max="10883" width="9.33203125" bestFit="1" customWidth="1"/>
    <col min="10884" max="10884" width="15.33203125" bestFit="1" customWidth="1"/>
    <col min="10885" max="10885" width="12.83203125" bestFit="1" customWidth="1"/>
    <col min="10886" max="10886" width="9" bestFit="1" customWidth="1"/>
    <col min="10887" max="10887" width="9.33203125" bestFit="1" customWidth="1"/>
    <col min="10888" max="10888" width="15.33203125" bestFit="1" customWidth="1"/>
    <col min="10889" max="10889" width="12.83203125" bestFit="1" customWidth="1"/>
    <col min="10890" max="10890" width="9" bestFit="1" customWidth="1"/>
    <col min="10891" max="10891" width="9.33203125" bestFit="1" customWidth="1"/>
    <col min="10892" max="10892" width="15.33203125" bestFit="1" customWidth="1"/>
    <col min="10893" max="10893" width="12.83203125" bestFit="1" customWidth="1"/>
    <col min="10894" max="10894" width="9" bestFit="1" customWidth="1"/>
    <col min="10895" max="10895" width="9.33203125" bestFit="1" customWidth="1"/>
    <col min="10896" max="10896" width="15.33203125" bestFit="1" customWidth="1"/>
    <col min="10897" max="10897" width="12.83203125" bestFit="1" customWidth="1"/>
    <col min="10898" max="10898" width="9" bestFit="1" customWidth="1"/>
    <col min="10899" max="10899" width="9.33203125" bestFit="1" customWidth="1"/>
    <col min="10900" max="10900" width="15.33203125" bestFit="1" customWidth="1"/>
    <col min="10901" max="10901" width="12.83203125" bestFit="1" customWidth="1"/>
    <col min="10902" max="10902" width="9" bestFit="1" customWidth="1"/>
    <col min="10903" max="10903" width="9.33203125" bestFit="1" customWidth="1"/>
    <col min="10904" max="10904" width="15.33203125" bestFit="1" customWidth="1"/>
    <col min="10905" max="10905" width="12.83203125" bestFit="1" customWidth="1"/>
    <col min="10906" max="10906" width="9" bestFit="1" customWidth="1"/>
    <col min="10907" max="10907" width="9.33203125" bestFit="1" customWidth="1"/>
    <col min="10908" max="10908" width="15.33203125" bestFit="1" customWidth="1"/>
    <col min="10909" max="10909" width="12.83203125" bestFit="1" customWidth="1"/>
    <col min="10910" max="10910" width="9" bestFit="1" customWidth="1"/>
    <col min="10911" max="10911" width="9.33203125" bestFit="1" customWidth="1"/>
    <col min="10912" max="10912" width="15.33203125" bestFit="1" customWidth="1"/>
    <col min="10913" max="10913" width="12.83203125" bestFit="1" customWidth="1"/>
    <col min="10914" max="10914" width="9" bestFit="1" customWidth="1"/>
    <col min="10915" max="10915" width="9.33203125" bestFit="1" customWidth="1"/>
    <col min="10916" max="10916" width="15.33203125" bestFit="1" customWidth="1"/>
    <col min="10917" max="10917" width="12.83203125" bestFit="1" customWidth="1"/>
    <col min="10918" max="10918" width="9" bestFit="1" customWidth="1"/>
    <col min="10919" max="10919" width="9.33203125" bestFit="1" customWidth="1"/>
    <col min="10920" max="10920" width="15.33203125" bestFit="1" customWidth="1"/>
    <col min="10921" max="10921" width="12.83203125" bestFit="1" customWidth="1"/>
    <col min="10922" max="10922" width="9" bestFit="1" customWidth="1"/>
    <col min="10923" max="10923" width="9.33203125" bestFit="1" customWidth="1"/>
    <col min="10924" max="10924" width="15.33203125" bestFit="1" customWidth="1"/>
    <col min="10925" max="10925" width="12.83203125" bestFit="1" customWidth="1"/>
    <col min="10926" max="10926" width="9" bestFit="1" customWidth="1"/>
    <col min="10927" max="10927" width="9.33203125" bestFit="1" customWidth="1"/>
    <col min="10928" max="10928" width="15.33203125" bestFit="1" customWidth="1"/>
    <col min="10929" max="10929" width="12.83203125" bestFit="1" customWidth="1"/>
    <col min="10930" max="10930" width="9" bestFit="1" customWidth="1"/>
    <col min="10931" max="10931" width="9.33203125" bestFit="1" customWidth="1"/>
    <col min="10932" max="10932" width="15.33203125" bestFit="1" customWidth="1"/>
    <col min="10933" max="10933" width="12.83203125" bestFit="1" customWidth="1"/>
    <col min="10934" max="10934" width="9" bestFit="1" customWidth="1"/>
    <col min="10935" max="10935" width="9.33203125" bestFit="1" customWidth="1"/>
    <col min="10936" max="10936" width="15.33203125" bestFit="1" customWidth="1"/>
    <col min="10937" max="10937" width="12.83203125" bestFit="1" customWidth="1"/>
    <col min="10938" max="10938" width="9" bestFit="1" customWidth="1"/>
    <col min="10939" max="10939" width="9.33203125" bestFit="1" customWidth="1"/>
    <col min="10940" max="10940" width="15.33203125" bestFit="1" customWidth="1"/>
    <col min="10941" max="10941" width="12.83203125" bestFit="1" customWidth="1"/>
    <col min="10942" max="10942" width="9" bestFit="1" customWidth="1"/>
    <col min="10943" max="10943" width="9.33203125" bestFit="1" customWidth="1"/>
    <col min="10944" max="10944" width="15.33203125" bestFit="1" customWidth="1"/>
    <col min="10945" max="10945" width="12.83203125" bestFit="1" customWidth="1"/>
    <col min="10946" max="10946" width="9" bestFit="1" customWidth="1"/>
    <col min="10947" max="10947" width="9.33203125" bestFit="1" customWidth="1"/>
    <col min="10948" max="10948" width="15.33203125" bestFit="1" customWidth="1"/>
    <col min="10949" max="10949" width="12.83203125" bestFit="1" customWidth="1"/>
    <col min="10950" max="10950" width="9" bestFit="1" customWidth="1"/>
    <col min="10951" max="10951" width="9.33203125" bestFit="1" customWidth="1"/>
    <col min="10952" max="10952" width="15.33203125" bestFit="1" customWidth="1"/>
    <col min="10953" max="10953" width="12.83203125" bestFit="1" customWidth="1"/>
    <col min="10954" max="10954" width="9" bestFit="1" customWidth="1"/>
    <col min="10955" max="10955" width="9.33203125" bestFit="1" customWidth="1"/>
    <col min="10956" max="10956" width="15.33203125" bestFit="1" customWidth="1"/>
    <col min="10957" max="10957" width="12.83203125" bestFit="1" customWidth="1"/>
    <col min="10958" max="10958" width="9" bestFit="1" customWidth="1"/>
    <col min="10959" max="10959" width="9.33203125" bestFit="1" customWidth="1"/>
    <col min="10960" max="10960" width="15.33203125" bestFit="1" customWidth="1"/>
    <col min="10961" max="10961" width="12.83203125" bestFit="1" customWidth="1"/>
    <col min="10962" max="10962" width="9" bestFit="1" customWidth="1"/>
    <col min="10963" max="10963" width="9.33203125" bestFit="1" customWidth="1"/>
    <col min="10964" max="10964" width="15.33203125" bestFit="1" customWidth="1"/>
    <col min="10965" max="10965" width="12.83203125" bestFit="1" customWidth="1"/>
    <col min="10966" max="10966" width="9" bestFit="1" customWidth="1"/>
    <col min="10967" max="10967" width="9.33203125" bestFit="1" customWidth="1"/>
    <col min="10968" max="10968" width="15.33203125" bestFit="1" customWidth="1"/>
    <col min="10969" max="10969" width="12.83203125" bestFit="1" customWidth="1"/>
    <col min="10970" max="10970" width="9" bestFit="1" customWidth="1"/>
    <col min="10971" max="10971" width="9.33203125" bestFit="1" customWidth="1"/>
    <col min="10972" max="10972" width="15.33203125" bestFit="1" customWidth="1"/>
    <col min="10973" max="10973" width="12.83203125" bestFit="1" customWidth="1"/>
    <col min="10974" max="10974" width="9" bestFit="1" customWidth="1"/>
    <col min="10975" max="10975" width="9.33203125" bestFit="1" customWidth="1"/>
    <col min="10976" max="10976" width="15.33203125" bestFit="1" customWidth="1"/>
    <col min="10977" max="10977" width="12.83203125" bestFit="1" customWidth="1"/>
    <col min="10978" max="10978" width="9" bestFit="1" customWidth="1"/>
    <col min="10979" max="10979" width="9.33203125" bestFit="1" customWidth="1"/>
    <col min="10980" max="10980" width="15.33203125" bestFit="1" customWidth="1"/>
    <col min="10981" max="10981" width="12.83203125" bestFit="1" customWidth="1"/>
    <col min="10982" max="10982" width="9" bestFit="1" customWidth="1"/>
    <col min="10983" max="10983" width="9.33203125" bestFit="1" customWidth="1"/>
    <col min="10984" max="10984" width="15.33203125" bestFit="1" customWidth="1"/>
    <col min="10985" max="10985" width="12.83203125" bestFit="1" customWidth="1"/>
    <col min="10986" max="10986" width="9" bestFit="1" customWidth="1"/>
    <col min="10987" max="10987" width="9.33203125" bestFit="1" customWidth="1"/>
    <col min="10988" max="10988" width="15.33203125" bestFit="1" customWidth="1"/>
    <col min="10989" max="10989" width="12.83203125" bestFit="1" customWidth="1"/>
    <col min="10990" max="10990" width="9" bestFit="1" customWidth="1"/>
    <col min="10991" max="10991" width="9.33203125" bestFit="1" customWidth="1"/>
    <col min="10992" max="10992" width="15.33203125" bestFit="1" customWidth="1"/>
    <col min="10993" max="10993" width="12.83203125" bestFit="1" customWidth="1"/>
    <col min="10994" max="10994" width="9" bestFit="1" customWidth="1"/>
    <col min="10995" max="10995" width="9.33203125" bestFit="1" customWidth="1"/>
    <col min="10996" max="10996" width="15.33203125" bestFit="1" customWidth="1"/>
    <col min="10997" max="10997" width="12.83203125" bestFit="1" customWidth="1"/>
    <col min="10998" max="10998" width="9" bestFit="1" customWidth="1"/>
    <col min="10999" max="10999" width="9.33203125" bestFit="1" customWidth="1"/>
    <col min="11000" max="11000" width="15.33203125" bestFit="1" customWidth="1"/>
    <col min="11001" max="11001" width="12.83203125" bestFit="1" customWidth="1"/>
    <col min="11002" max="11002" width="9" bestFit="1" customWidth="1"/>
    <col min="11003" max="11003" width="9.33203125" bestFit="1" customWidth="1"/>
    <col min="11004" max="11004" width="15.33203125" bestFit="1" customWidth="1"/>
    <col min="11005" max="11005" width="12.83203125" bestFit="1" customWidth="1"/>
    <col min="11006" max="11006" width="9" bestFit="1" customWidth="1"/>
    <col min="11007" max="11007" width="9.33203125" bestFit="1" customWidth="1"/>
    <col min="11008" max="11008" width="15.33203125" bestFit="1" customWidth="1"/>
    <col min="11009" max="11009" width="12.83203125" bestFit="1" customWidth="1"/>
    <col min="11010" max="11010" width="9" bestFit="1" customWidth="1"/>
    <col min="11011" max="11011" width="9.33203125" bestFit="1" customWidth="1"/>
    <col min="11012" max="11012" width="15.33203125" bestFit="1" customWidth="1"/>
    <col min="11013" max="11013" width="12.83203125" bestFit="1" customWidth="1"/>
    <col min="11014" max="11014" width="9" bestFit="1" customWidth="1"/>
    <col min="11015" max="11015" width="9.33203125" bestFit="1" customWidth="1"/>
    <col min="11016" max="11016" width="15.33203125" bestFit="1" customWidth="1"/>
    <col min="11017" max="11017" width="12.83203125" bestFit="1" customWidth="1"/>
    <col min="11018" max="11018" width="9" bestFit="1" customWidth="1"/>
    <col min="11019" max="11019" width="9.33203125" bestFit="1" customWidth="1"/>
    <col min="11020" max="11020" width="15.33203125" bestFit="1" customWidth="1"/>
    <col min="11021" max="11021" width="12.83203125" bestFit="1" customWidth="1"/>
    <col min="11022" max="11022" width="9" bestFit="1" customWidth="1"/>
    <col min="11023" max="11023" width="9.33203125" bestFit="1" customWidth="1"/>
    <col min="11024" max="11024" width="15.33203125" bestFit="1" customWidth="1"/>
    <col min="11025" max="11025" width="12.83203125" bestFit="1" customWidth="1"/>
    <col min="11026" max="11026" width="9" bestFit="1" customWidth="1"/>
    <col min="11027" max="11027" width="9.33203125" bestFit="1" customWidth="1"/>
    <col min="11028" max="11028" width="15.33203125" bestFit="1" customWidth="1"/>
    <col min="11029" max="11029" width="12.83203125" bestFit="1" customWidth="1"/>
    <col min="11030" max="11030" width="9" bestFit="1" customWidth="1"/>
    <col min="11031" max="11031" width="9.33203125" bestFit="1" customWidth="1"/>
    <col min="11032" max="11032" width="15.33203125" bestFit="1" customWidth="1"/>
    <col min="11033" max="11033" width="12.83203125" bestFit="1" customWidth="1"/>
    <col min="11034" max="11034" width="9" bestFit="1" customWidth="1"/>
    <col min="11035" max="11035" width="9.33203125" bestFit="1" customWidth="1"/>
    <col min="11036" max="11036" width="15.33203125" bestFit="1" customWidth="1"/>
    <col min="11037" max="11037" width="12.83203125" bestFit="1" customWidth="1"/>
    <col min="11038" max="11038" width="9" bestFit="1" customWidth="1"/>
    <col min="11039" max="11039" width="9.33203125" bestFit="1" customWidth="1"/>
    <col min="11040" max="11040" width="15.33203125" bestFit="1" customWidth="1"/>
    <col min="11041" max="11041" width="12.83203125" bestFit="1" customWidth="1"/>
    <col min="11042" max="11042" width="9" bestFit="1" customWidth="1"/>
    <col min="11043" max="11043" width="9.33203125" bestFit="1" customWidth="1"/>
    <col min="11044" max="11044" width="15.33203125" bestFit="1" customWidth="1"/>
    <col min="11045" max="11045" width="12.83203125" bestFit="1" customWidth="1"/>
    <col min="11046" max="11046" width="9" bestFit="1" customWidth="1"/>
    <col min="11047" max="11047" width="9.33203125" bestFit="1" customWidth="1"/>
    <col min="11048" max="11048" width="15.33203125" bestFit="1" customWidth="1"/>
    <col min="11049" max="11049" width="12.83203125" bestFit="1" customWidth="1"/>
    <col min="11050" max="11050" width="9" bestFit="1" customWidth="1"/>
    <col min="11051" max="11051" width="9.33203125" bestFit="1" customWidth="1"/>
    <col min="11052" max="11052" width="15.33203125" bestFit="1" customWidth="1"/>
    <col min="11053" max="11053" width="12.83203125" bestFit="1" customWidth="1"/>
    <col min="11054" max="11054" width="9" bestFit="1" customWidth="1"/>
    <col min="11055" max="11055" width="9.33203125" bestFit="1" customWidth="1"/>
    <col min="11056" max="11056" width="15.33203125" bestFit="1" customWidth="1"/>
    <col min="11057" max="11057" width="12.83203125" bestFit="1" customWidth="1"/>
    <col min="11058" max="11058" width="9" bestFit="1" customWidth="1"/>
    <col min="11059" max="11059" width="9.33203125" bestFit="1" customWidth="1"/>
    <col min="11060" max="11060" width="15.33203125" bestFit="1" customWidth="1"/>
    <col min="11061" max="11061" width="12.83203125" bestFit="1" customWidth="1"/>
    <col min="11062" max="11062" width="9" bestFit="1" customWidth="1"/>
    <col min="11063" max="11063" width="9.33203125" bestFit="1" customWidth="1"/>
    <col min="11064" max="11064" width="15.33203125" bestFit="1" customWidth="1"/>
    <col min="11065" max="11065" width="12.83203125" bestFit="1" customWidth="1"/>
    <col min="11066" max="11066" width="9" bestFit="1" customWidth="1"/>
    <col min="11067" max="11067" width="9.33203125" bestFit="1" customWidth="1"/>
    <col min="11068" max="11068" width="15.33203125" bestFit="1" customWidth="1"/>
    <col min="11069" max="11069" width="12.83203125" bestFit="1" customWidth="1"/>
    <col min="11070" max="11070" width="9" bestFit="1" customWidth="1"/>
    <col min="11071" max="11071" width="9.33203125" bestFit="1" customWidth="1"/>
    <col min="11072" max="11072" width="15.33203125" bestFit="1" customWidth="1"/>
    <col min="11073" max="11073" width="12.83203125" bestFit="1" customWidth="1"/>
    <col min="11074" max="11074" width="9" bestFit="1" customWidth="1"/>
    <col min="11075" max="11075" width="9.33203125" bestFit="1" customWidth="1"/>
    <col min="11076" max="11076" width="15.33203125" bestFit="1" customWidth="1"/>
    <col min="11077" max="11077" width="12.83203125" bestFit="1" customWidth="1"/>
    <col min="11078" max="11078" width="9" bestFit="1" customWidth="1"/>
    <col min="11079" max="11079" width="9.33203125" bestFit="1" customWidth="1"/>
    <col min="11080" max="11080" width="15.33203125" bestFit="1" customWidth="1"/>
    <col min="11081" max="11081" width="12.83203125" bestFit="1" customWidth="1"/>
    <col min="11082" max="11082" width="9" bestFit="1" customWidth="1"/>
    <col min="11083" max="11083" width="9.33203125" bestFit="1" customWidth="1"/>
    <col min="11084" max="11084" width="15.33203125" bestFit="1" customWidth="1"/>
    <col min="11085" max="11085" width="12.83203125" bestFit="1" customWidth="1"/>
    <col min="11086" max="11086" width="9" bestFit="1" customWidth="1"/>
    <col min="11087" max="11087" width="9.33203125" bestFit="1" customWidth="1"/>
    <col min="11088" max="11088" width="15.33203125" bestFit="1" customWidth="1"/>
    <col min="11089" max="11089" width="12.83203125" bestFit="1" customWidth="1"/>
    <col min="11090" max="11090" width="9" bestFit="1" customWidth="1"/>
    <col min="11091" max="11091" width="9.33203125" bestFit="1" customWidth="1"/>
    <col min="11092" max="11092" width="15.33203125" bestFit="1" customWidth="1"/>
    <col min="11093" max="11093" width="12.83203125" bestFit="1" customWidth="1"/>
    <col min="11094" max="11094" width="9" bestFit="1" customWidth="1"/>
    <col min="11095" max="11095" width="9.33203125" bestFit="1" customWidth="1"/>
    <col min="11096" max="11096" width="15.33203125" bestFit="1" customWidth="1"/>
    <col min="11097" max="11097" width="12.83203125" bestFit="1" customWidth="1"/>
    <col min="11098" max="11098" width="9" bestFit="1" customWidth="1"/>
    <col min="11099" max="11099" width="9.33203125" bestFit="1" customWidth="1"/>
    <col min="11100" max="11100" width="15.33203125" bestFit="1" customWidth="1"/>
    <col min="11101" max="11101" width="12.83203125" bestFit="1" customWidth="1"/>
    <col min="11102" max="11102" width="9" bestFit="1" customWidth="1"/>
    <col min="11103" max="11103" width="9.33203125" bestFit="1" customWidth="1"/>
    <col min="11104" max="11104" width="15.33203125" bestFit="1" customWidth="1"/>
    <col min="11105" max="11105" width="12.83203125" bestFit="1" customWidth="1"/>
    <col min="11106" max="11106" width="9" bestFit="1" customWidth="1"/>
    <col min="11107" max="11107" width="9.33203125" bestFit="1" customWidth="1"/>
    <col min="11108" max="11108" width="15.33203125" bestFit="1" customWidth="1"/>
    <col min="11109" max="11109" width="12.83203125" bestFit="1" customWidth="1"/>
    <col min="11110" max="11110" width="9" bestFit="1" customWidth="1"/>
    <col min="11111" max="11111" width="9.33203125" bestFit="1" customWidth="1"/>
    <col min="11112" max="11112" width="15.33203125" bestFit="1" customWidth="1"/>
    <col min="11113" max="11113" width="12.83203125" bestFit="1" customWidth="1"/>
    <col min="11114" max="11114" width="9" bestFit="1" customWidth="1"/>
    <col min="11115" max="11115" width="9.33203125" bestFit="1" customWidth="1"/>
    <col min="11116" max="11116" width="15.33203125" bestFit="1" customWidth="1"/>
    <col min="11117" max="11117" width="12.83203125" bestFit="1" customWidth="1"/>
    <col min="11118" max="11118" width="9" bestFit="1" customWidth="1"/>
    <col min="11119" max="11119" width="9.33203125" bestFit="1" customWidth="1"/>
    <col min="11120" max="11120" width="15.33203125" bestFit="1" customWidth="1"/>
    <col min="11121" max="11121" width="12.83203125" bestFit="1" customWidth="1"/>
    <col min="11122" max="11122" width="9" bestFit="1" customWidth="1"/>
    <col min="11123" max="11123" width="9.33203125" bestFit="1" customWidth="1"/>
    <col min="11124" max="11124" width="15.33203125" bestFit="1" customWidth="1"/>
    <col min="11125" max="11125" width="12.83203125" bestFit="1" customWidth="1"/>
    <col min="11126" max="11126" width="9" bestFit="1" customWidth="1"/>
    <col min="11127" max="11127" width="9.33203125" bestFit="1" customWidth="1"/>
    <col min="11128" max="11128" width="15.33203125" bestFit="1" customWidth="1"/>
    <col min="11129" max="11129" width="12.83203125" bestFit="1" customWidth="1"/>
    <col min="11130" max="11130" width="9" bestFit="1" customWidth="1"/>
    <col min="11131" max="11131" width="9.33203125" bestFit="1" customWidth="1"/>
    <col min="11132" max="11132" width="15.33203125" bestFit="1" customWidth="1"/>
    <col min="11133" max="11133" width="12.83203125" bestFit="1" customWidth="1"/>
    <col min="11134" max="11134" width="9" bestFit="1" customWidth="1"/>
    <col min="11135" max="11135" width="9.33203125" bestFit="1" customWidth="1"/>
    <col min="11136" max="11136" width="15.33203125" bestFit="1" customWidth="1"/>
    <col min="11137" max="11137" width="12.83203125" bestFit="1" customWidth="1"/>
    <col min="11138" max="11138" width="9" bestFit="1" customWidth="1"/>
    <col min="11139" max="11139" width="9.33203125" bestFit="1" customWidth="1"/>
    <col min="11140" max="11140" width="15.33203125" bestFit="1" customWidth="1"/>
    <col min="11141" max="11141" width="12.83203125" bestFit="1" customWidth="1"/>
    <col min="11142" max="11142" width="9" bestFit="1" customWidth="1"/>
    <col min="11143" max="11143" width="9.33203125" bestFit="1" customWidth="1"/>
    <col min="11144" max="11144" width="15.33203125" bestFit="1" customWidth="1"/>
    <col min="11145" max="11145" width="12.83203125" bestFit="1" customWidth="1"/>
    <col min="11146" max="11146" width="9" bestFit="1" customWidth="1"/>
    <col min="11147" max="11147" width="9.33203125" bestFit="1" customWidth="1"/>
    <col min="11148" max="11148" width="15.33203125" bestFit="1" customWidth="1"/>
    <col min="11149" max="11149" width="12.83203125" bestFit="1" customWidth="1"/>
    <col min="11150" max="11150" width="9" bestFit="1" customWidth="1"/>
    <col min="11151" max="11151" width="9.33203125" bestFit="1" customWidth="1"/>
    <col min="11152" max="11152" width="15.33203125" bestFit="1" customWidth="1"/>
    <col min="11153" max="11153" width="12.83203125" bestFit="1" customWidth="1"/>
    <col min="11154" max="11154" width="9" bestFit="1" customWidth="1"/>
    <col min="11155" max="11155" width="9.33203125" bestFit="1" customWidth="1"/>
    <col min="11156" max="11156" width="15.33203125" bestFit="1" customWidth="1"/>
    <col min="11157" max="11157" width="12.83203125" bestFit="1" customWidth="1"/>
    <col min="11158" max="11158" width="9" bestFit="1" customWidth="1"/>
    <col min="11159" max="11159" width="9.33203125" bestFit="1" customWidth="1"/>
    <col min="11160" max="11160" width="15.33203125" bestFit="1" customWidth="1"/>
    <col min="11161" max="11161" width="12.83203125" bestFit="1" customWidth="1"/>
    <col min="11162" max="11162" width="9" bestFit="1" customWidth="1"/>
    <col min="11163" max="11163" width="9.33203125" bestFit="1" customWidth="1"/>
    <col min="11164" max="11164" width="15.33203125" bestFit="1" customWidth="1"/>
    <col min="11165" max="11165" width="12.83203125" bestFit="1" customWidth="1"/>
    <col min="11166" max="11166" width="9" bestFit="1" customWidth="1"/>
    <col min="11167" max="11167" width="9.33203125" bestFit="1" customWidth="1"/>
    <col min="11168" max="11168" width="15.33203125" bestFit="1" customWidth="1"/>
    <col min="11169" max="11169" width="12.83203125" bestFit="1" customWidth="1"/>
    <col min="11170" max="11170" width="9" bestFit="1" customWidth="1"/>
    <col min="11171" max="11171" width="9.33203125" bestFit="1" customWidth="1"/>
    <col min="11172" max="11172" width="15.33203125" bestFit="1" customWidth="1"/>
    <col min="11173" max="11173" width="12.83203125" bestFit="1" customWidth="1"/>
    <col min="11174" max="11174" width="9" bestFit="1" customWidth="1"/>
    <col min="11175" max="11175" width="9.33203125" bestFit="1" customWidth="1"/>
    <col min="11176" max="11176" width="15.33203125" bestFit="1" customWidth="1"/>
    <col min="11177" max="11177" width="12.83203125" bestFit="1" customWidth="1"/>
    <col min="11178" max="11178" width="9" bestFit="1" customWidth="1"/>
    <col min="11179" max="11179" width="9.33203125" bestFit="1" customWidth="1"/>
    <col min="11180" max="11180" width="15.33203125" bestFit="1" customWidth="1"/>
    <col min="11181" max="11181" width="12.83203125" bestFit="1" customWidth="1"/>
    <col min="11182" max="11182" width="9" bestFit="1" customWidth="1"/>
    <col min="11183" max="11183" width="9.33203125" bestFit="1" customWidth="1"/>
    <col min="11184" max="11184" width="15.33203125" bestFit="1" customWidth="1"/>
    <col min="11185" max="11185" width="12.83203125" bestFit="1" customWidth="1"/>
    <col min="11186" max="11186" width="9" bestFit="1" customWidth="1"/>
    <col min="11187" max="11187" width="9.33203125" bestFit="1" customWidth="1"/>
    <col min="11188" max="11188" width="15.33203125" bestFit="1" customWidth="1"/>
    <col min="11189" max="11189" width="12.83203125" bestFit="1" customWidth="1"/>
    <col min="11190" max="11190" width="9" bestFit="1" customWidth="1"/>
    <col min="11191" max="11191" width="9.33203125" bestFit="1" customWidth="1"/>
    <col min="11192" max="11192" width="15.33203125" bestFit="1" customWidth="1"/>
    <col min="11193" max="11193" width="12.83203125" bestFit="1" customWidth="1"/>
    <col min="11194" max="11194" width="9" bestFit="1" customWidth="1"/>
    <col min="11195" max="11195" width="9.33203125" bestFit="1" customWidth="1"/>
    <col min="11196" max="11196" width="15.33203125" bestFit="1" customWidth="1"/>
    <col min="11197" max="11197" width="12.83203125" bestFit="1" customWidth="1"/>
    <col min="11198" max="11198" width="9" bestFit="1" customWidth="1"/>
    <col min="11199" max="11199" width="9.33203125" bestFit="1" customWidth="1"/>
    <col min="11200" max="11200" width="15.33203125" bestFit="1" customWidth="1"/>
    <col min="11201" max="11201" width="12.83203125" bestFit="1" customWidth="1"/>
    <col min="11202" max="11202" width="9" bestFit="1" customWidth="1"/>
    <col min="11203" max="11203" width="9.33203125" bestFit="1" customWidth="1"/>
    <col min="11204" max="11204" width="15.33203125" bestFit="1" customWidth="1"/>
    <col min="11205" max="11205" width="12.83203125" bestFit="1" customWidth="1"/>
    <col min="11206" max="11206" width="9" bestFit="1" customWidth="1"/>
    <col min="11207" max="11207" width="9.33203125" bestFit="1" customWidth="1"/>
    <col min="11208" max="11208" width="15.33203125" bestFit="1" customWidth="1"/>
    <col min="11209" max="11209" width="12.83203125" bestFit="1" customWidth="1"/>
    <col min="11210" max="11210" width="9" bestFit="1" customWidth="1"/>
    <col min="11211" max="11211" width="9.33203125" bestFit="1" customWidth="1"/>
    <col min="11212" max="11212" width="15.33203125" bestFit="1" customWidth="1"/>
    <col min="11213" max="11213" width="12.83203125" bestFit="1" customWidth="1"/>
    <col min="11214" max="11214" width="9" bestFit="1" customWidth="1"/>
    <col min="11215" max="11215" width="9.33203125" bestFit="1" customWidth="1"/>
    <col min="11216" max="11216" width="15.33203125" bestFit="1" customWidth="1"/>
    <col min="11217" max="11217" width="12.83203125" bestFit="1" customWidth="1"/>
    <col min="11218" max="11218" width="9" bestFit="1" customWidth="1"/>
    <col min="11219" max="11219" width="9.33203125" bestFit="1" customWidth="1"/>
    <col min="11220" max="11220" width="15.33203125" bestFit="1" customWidth="1"/>
    <col min="11221" max="11221" width="12.83203125" bestFit="1" customWidth="1"/>
    <col min="11222" max="11222" width="9" bestFit="1" customWidth="1"/>
    <col min="11223" max="11223" width="9.33203125" bestFit="1" customWidth="1"/>
    <col min="11224" max="11224" width="15.33203125" bestFit="1" customWidth="1"/>
    <col min="11225" max="11225" width="12.83203125" bestFit="1" customWidth="1"/>
    <col min="11226" max="11226" width="9" bestFit="1" customWidth="1"/>
    <col min="11227" max="11227" width="9.33203125" bestFit="1" customWidth="1"/>
    <col min="11228" max="11228" width="15.33203125" bestFit="1" customWidth="1"/>
    <col min="11229" max="11229" width="12.83203125" bestFit="1" customWidth="1"/>
    <col min="11230" max="11230" width="9" bestFit="1" customWidth="1"/>
    <col min="11231" max="11231" width="9.33203125" bestFit="1" customWidth="1"/>
    <col min="11232" max="11232" width="15.33203125" bestFit="1" customWidth="1"/>
    <col min="11233" max="11233" width="12.83203125" bestFit="1" customWidth="1"/>
    <col min="11234" max="11234" width="9" bestFit="1" customWidth="1"/>
    <col min="11235" max="11235" width="9.33203125" bestFit="1" customWidth="1"/>
    <col min="11236" max="11236" width="15.33203125" bestFit="1" customWidth="1"/>
    <col min="11237" max="11237" width="12.83203125" bestFit="1" customWidth="1"/>
    <col min="11238" max="11238" width="9" bestFit="1" customWidth="1"/>
    <col min="11239" max="11239" width="9.33203125" bestFit="1" customWidth="1"/>
    <col min="11240" max="11240" width="15.33203125" bestFit="1" customWidth="1"/>
    <col min="11241" max="11241" width="12.83203125" bestFit="1" customWidth="1"/>
    <col min="11242" max="11242" width="9" bestFit="1" customWidth="1"/>
    <col min="11243" max="11243" width="9.33203125" bestFit="1" customWidth="1"/>
    <col min="11244" max="11244" width="15.33203125" bestFit="1" customWidth="1"/>
    <col min="11245" max="11245" width="12.83203125" bestFit="1" customWidth="1"/>
    <col min="11246" max="11246" width="9" bestFit="1" customWidth="1"/>
    <col min="11247" max="11247" width="9.33203125" bestFit="1" customWidth="1"/>
    <col min="11248" max="11248" width="15.33203125" bestFit="1" customWidth="1"/>
    <col min="11249" max="11249" width="12.83203125" bestFit="1" customWidth="1"/>
    <col min="11250" max="11250" width="9" bestFit="1" customWidth="1"/>
    <col min="11251" max="11251" width="9.33203125" bestFit="1" customWidth="1"/>
    <col min="11252" max="11252" width="15.33203125" bestFit="1" customWidth="1"/>
    <col min="11253" max="11253" width="12.83203125" bestFit="1" customWidth="1"/>
    <col min="11254" max="11254" width="9" bestFit="1" customWidth="1"/>
    <col min="11255" max="11255" width="9.33203125" bestFit="1" customWidth="1"/>
    <col min="11256" max="11256" width="15.33203125" bestFit="1" customWidth="1"/>
    <col min="11257" max="11257" width="12.83203125" bestFit="1" customWidth="1"/>
    <col min="11258" max="11258" width="9" bestFit="1" customWidth="1"/>
    <col min="11259" max="11259" width="9.33203125" bestFit="1" customWidth="1"/>
    <col min="11260" max="11260" width="15.33203125" bestFit="1" customWidth="1"/>
    <col min="11261" max="11261" width="12.83203125" bestFit="1" customWidth="1"/>
    <col min="11262" max="11262" width="9" bestFit="1" customWidth="1"/>
    <col min="11263" max="11263" width="9.33203125" bestFit="1" customWidth="1"/>
    <col min="11264" max="11264" width="15.33203125" bestFit="1" customWidth="1"/>
    <col min="11265" max="11265" width="12.83203125" bestFit="1" customWidth="1"/>
    <col min="11266" max="11266" width="9" bestFit="1" customWidth="1"/>
    <col min="11267" max="11267" width="9.33203125" bestFit="1" customWidth="1"/>
    <col min="11268" max="11268" width="15.33203125" bestFit="1" customWidth="1"/>
    <col min="11269" max="11269" width="12.83203125" bestFit="1" customWidth="1"/>
    <col min="11270" max="11270" width="9" bestFit="1" customWidth="1"/>
    <col min="11271" max="11271" width="9.33203125" bestFit="1" customWidth="1"/>
    <col min="11272" max="11272" width="15.33203125" bestFit="1" customWidth="1"/>
    <col min="11273" max="11273" width="12.83203125" bestFit="1" customWidth="1"/>
    <col min="11274" max="11274" width="9" bestFit="1" customWidth="1"/>
    <col min="11275" max="11275" width="9.33203125" bestFit="1" customWidth="1"/>
    <col min="11276" max="11276" width="15.33203125" bestFit="1" customWidth="1"/>
    <col min="11277" max="11277" width="12.83203125" bestFit="1" customWidth="1"/>
    <col min="11278" max="11278" width="9" bestFit="1" customWidth="1"/>
    <col min="11279" max="11279" width="9.33203125" bestFit="1" customWidth="1"/>
    <col min="11280" max="11280" width="15.33203125" bestFit="1" customWidth="1"/>
    <col min="11281" max="11281" width="12.83203125" bestFit="1" customWidth="1"/>
    <col min="11282" max="11282" width="9" bestFit="1" customWidth="1"/>
    <col min="11283" max="11283" width="9.33203125" bestFit="1" customWidth="1"/>
    <col min="11284" max="11284" width="15.33203125" bestFit="1" customWidth="1"/>
    <col min="11285" max="11285" width="12.83203125" bestFit="1" customWidth="1"/>
    <col min="11286" max="11286" width="9" bestFit="1" customWidth="1"/>
    <col min="11287" max="11287" width="9.33203125" bestFit="1" customWidth="1"/>
    <col min="11288" max="11288" width="15.33203125" bestFit="1" customWidth="1"/>
    <col min="11289" max="11289" width="12.83203125" bestFit="1" customWidth="1"/>
    <col min="11290" max="11290" width="9" bestFit="1" customWidth="1"/>
    <col min="11291" max="11291" width="9.33203125" bestFit="1" customWidth="1"/>
    <col min="11292" max="11292" width="15.33203125" bestFit="1" customWidth="1"/>
    <col min="11293" max="11293" width="12.83203125" bestFit="1" customWidth="1"/>
    <col min="11294" max="11294" width="9" bestFit="1" customWidth="1"/>
    <col min="11295" max="11295" width="9.33203125" bestFit="1" customWidth="1"/>
    <col min="11296" max="11296" width="15.33203125" bestFit="1" customWidth="1"/>
    <col min="11297" max="11297" width="12.83203125" bestFit="1" customWidth="1"/>
    <col min="11298" max="11298" width="9" bestFit="1" customWidth="1"/>
    <col min="11299" max="11299" width="9.33203125" bestFit="1" customWidth="1"/>
    <col min="11300" max="11300" width="15.33203125" bestFit="1" customWidth="1"/>
    <col min="11301" max="11301" width="12.83203125" bestFit="1" customWidth="1"/>
    <col min="11302" max="11302" width="9" bestFit="1" customWidth="1"/>
    <col min="11303" max="11303" width="9.33203125" bestFit="1" customWidth="1"/>
    <col min="11304" max="11304" width="15.33203125" bestFit="1" customWidth="1"/>
    <col min="11305" max="11305" width="12.83203125" bestFit="1" customWidth="1"/>
    <col min="11306" max="11306" width="9" bestFit="1" customWidth="1"/>
    <col min="11307" max="11307" width="9.33203125" bestFit="1" customWidth="1"/>
    <col min="11308" max="11308" width="15.33203125" bestFit="1" customWidth="1"/>
    <col min="11309" max="11309" width="12.83203125" bestFit="1" customWidth="1"/>
    <col min="11310" max="11310" width="9" bestFit="1" customWidth="1"/>
    <col min="11311" max="11311" width="9.33203125" bestFit="1" customWidth="1"/>
    <col min="11312" max="11312" width="15.33203125" bestFit="1" customWidth="1"/>
    <col min="11313" max="11313" width="12.83203125" bestFit="1" customWidth="1"/>
    <col min="11314" max="11314" width="9" bestFit="1" customWidth="1"/>
    <col min="11315" max="11315" width="9.33203125" bestFit="1" customWidth="1"/>
    <col min="11316" max="11316" width="15.33203125" bestFit="1" customWidth="1"/>
    <col min="11317" max="11317" width="12.83203125" bestFit="1" customWidth="1"/>
    <col min="11318" max="11318" width="9" bestFit="1" customWidth="1"/>
    <col min="11319" max="11319" width="9.33203125" bestFit="1" customWidth="1"/>
    <col min="11320" max="11320" width="15.33203125" bestFit="1" customWidth="1"/>
    <col min="11321" max="11321" width="12.83203125" bestFit="1" customWidth="1"/>
    <col min="11322" max="11322" width="9" bestFit="1" customWidth="1"/>
    <col min="11323" max="11323" width="9.33203125" bestFit="1" customWidth="1"/>
    <col min="11324" max="11324" width="15.33203125" bestFit="1" customWidth="1"/>
    <col min="11325" max="11325" width="12.83203125" bestFit="1" customWidth="1"/>
    <col min="11326" max="11326" width="9" bestFit="1" customWidth="1"/>
    <col min="11327" max="11327" width="9.33203125" bestFit="1" customWidth="1"/>
    <col min="11328" max="11328" width="15.33203125" bestFit="1" customWidth="1"/>
    <col min="11329" max="11329" width="12.83203125" bestFit="1" customWidth="1"/>
    <col min="11330" max="11330" width="9" bestFit="1" customWidth="1"/>
    <col min="11331" max="11331" width="9.33203125" bestFit="1" customWidth="1"/>
    <col min="11332" max="11332" width="15.33203125" bestFit="1" customWidth="1"/>
    <col min="11333" max="11333" width="12.83203125" bestFit="1" customWidth="1"/>
    <col min="11334" max="11334" width="9" bestFit="1" customWidth="1"/>
    <col min="11335" max="11335" width="9.33203125" bestFit="1" customWidth="1"/>
    <col min="11336" max="11336" width="15.33203125" bestFit="1" customWidth="1"/>
    <col min="11337" max="11337" width="12.83203125" bestFit="1" customWidth="1"/>
    <col min="11338" max="11338" width="9" bestFit="1" customWidth="1"/>
    <col min="11339" max="11339" width="9.33203125" bestFit="1" customWidth="1"/>
    <col min="11340" max="11340" width="15.33203125" bestFit="1" customWidth="1"/>
    <col min="11341" max="11341" width="12.83203125" bestFit="1" customWidth="1"/>
    <col min="11342" max="11342" width="9" bestFit="1" customWidth="1"/>
    <col min="11343" max="11343" width="9.33203125" bestFit="1" customWidth="1"/>
    <col min="11344" max="11344" width="15.33203125" bestFit="1" customWidth="1"/>
    <col min="11345" max="11345" width="12.83203125" bestFit="1" customWidth="1"/>
    <col min="11346" max="11346" width="9" bestFit="1" customWidth="1"/>
    <col min="11347" max="11347" width="9.33203125" bestFit="1" customWidth="1"/>
    <col min="11348" max="11348" width="15.33203125" bestFit="1" customWidth="1"/>
    <col min="11349" max="11349" width="12.83203125" bestFit="1" customWidth="1"/>
    <col min="11350" max="11350" width="9" bestFit="1" customWidth="1"/>
    <col min="11351" max="11351" width="9.33203125" bestFit="1" customWidth="1"/>
    <col min="11352" max="11352" width="15.33203125" bestFit="1" customWidth="1"/>
    <col min="11353" max="11353" width="12.83203125" bestFit="1" customWidth="1"/>
    <col min="11354" max="11354" width="9" bestFit="1" customWidth="1"/>
    <col min="11355" max="11355" width="9.33203125" bestFit="1" customWidth="1"/>
    <col min="11356" max="11356" width="15.33203125" bestFit="1" customWidth="1"/>
    <col min="11357" max="11357" width="12.83203125" bestFit="1" customWidth="1"/>
    <col min="11358" max="11358" width="9" bestFit="1" customWidth="1"/>
    <col min="11359" max="11359" width="9.33203125" bestFit="1" customWidth="1"/>
    <col min="11360" max="11360" width="15.33203125" bestFit="1" customWidth="1"/>
    <col min="11361" max="11361" width="12.83203125" bestFit="1" customWidth="1"/>
    <col min="11362" max="11362" width="9" bestFit="1" customWidth="1"/>
    <col min="11363" max="11363" width="9.33203125" bestFit="1" customWidth="1"/>
    <col min="11364" max="11364" width="15.33203125" bestFit="1" customWidth="1"/>
    <col min="11365" max="11365" width="12.83203125" bestFit="1" customWidth="1"/>
    <col min="11366" max="11366" width="9" bestFit="1" customWidth="1"/>
    <col min="11367" max="11367" width="9.33203125" bestFit="1" customWidth="1"/>
    <col min="11368" max="11368" width="15.33203125" bestFit="1" customWidth="1"/>
    <col min="11369" max="11369" width="12.83203125" bestFit="1" customWidth="1"/>
    <col min="11370" max="11370" width="9" bestFit="1" customWidth="1"/>
    <col min="11371" max="11371" width="9.33203125" bestFit="1" customWidth="1"/>
    <col min="11372" max="11372" width="15.33203125" bestFit="1" customWidth="1"/>
    <col min="11373" max="11373" width="12.83203125" bestFit="1" customWidth="1"/>
    <col min="11374" max="11374" width="9" bestFit="1" customWidth="1"/>
    <col min="11375" max="11375" width="9.33203125" bestFit="1" customWidth="1"/>
    <col min="11376" max="11376" width="15.33203125" bestFit="1" customWidth="1"/>
    <col min="11377" max="11377" width="12.83203125" bestFit="1" customWidth="1"/>
    <col min="11378" max="11378" width="9" bestFit="1" customWidth="1"/>
    <col min="11379" max="11379" width="9.33203125" bestFit="1" customWidth="1"/>
    <col min="11380" max="11380" width="15.33203125" bestFit="1" customWidth="1"/>
    <col min="11381" max="11381" width="12.83203125" bestFit="1" customWidth="1"/>
    <col min="11382" max="11382" width="9" bestFit="1" customWidth="1"/>
    <col min="11383" max="11383" width="9.33203125" bestFit="1" customWidth="1"/>
    <col min="11384" max="11384" width="15.33203125" bestFit="1" customWidth="1"/>
    <col min="11385" max="11385" width="12.83203125" bestFit="1" customWidth="1"/>
    <col min="11386" max="11386" width="9" bestFit="1" customWidth="1"/>
    <col min="11387" max="11387" width="9.33203125" bestFit="1" customWidth="1"/>
    <col min="11388" max="11388" width="15.33203125" bestFit="1" customWidth="1"/>
    <col min="11389" max="11389" width="12.83203125" bestFit="1" customWidth="1"/>
    <col min="11390" max="11390" width="9" bestFit="1" customWidth="1"/>
    <col min="11391" max="11391" width="9.33203125" bestFit="1" customWidth="1"/>
    <col min="11392" max="11392" width="15.33203125" bestFit="1" customWidth="1"/>
    <col min="11393" max="11393" width="12.83203125" bestFit="1" customWidth="1"/>
    <col min="11394" max="11394" width="9" bestFit="1" customWidth="1"/>
    <col min="11395" max="11395" width="9.33203125" bestFit="1" customWidth="1"/>
    <col min="11396" max="11396" width="15.33203125" bestFit="1" customWidth="1"/>
    <col min="11397" max="11397" width="12.83203125" bestFit="1" customWidth="1"/>
    <col min="11398" max="11398" width="9" bestFit="1" customWidth="1"/>
    <col min="11399" max="11399" width="9.33203125" bestFit="1" customWidth="1"/>
    <col min="11400" max="11400" width="15.33203125" bestFit="1" customWidth="1"/>
    <col min="11401" max="11401" width="12.83203125" bestFit="1" customWidth="1"/>
    <col min="11402" max="11402" width="9" bestFit="1" customWidth="1"/>
    <col min="11403" max="11403" width="9.33203125" bestFit="1" customWidth="1"/>
    <col min="11404" max="11404" width="15.33203125" bestFit="1" customWidth="1"/>
    <col min="11405" max="11405" width="12.83203125" bestFit="1" customWidth="1"/>
    <col min="11406" max="11406" width="9" bestFit="1" customWidth="1"/>
    <col min="11407" max="11407" width="9.33203125" bestFit="1" customWidth="1"/>
    <col min="11408" max="11408" width="15.33203125" bestFit="1" customWidth="1"/>
    <col min="11409" max="11409" width="12.83203125" bestFit="1" customWidth="1"/>
    <col min="11410" max="11410" width="9" bestFit="1" customWidth="1"/>
    <col min="11411" max="11411" width="9.33203125" bestFit="1" customWidth="1"/>
    <col min="11412" max="11412" width="15.33203125" bestFit="1" customWidth="1"/>
    <col min="11413" max="11413" width="12.83203125" bestFit="1" customWidth="1"/>
    <col min="11414" max="11414" width="9" bestFit="1" customWidth="1"/>
    <col min="11415" max="11415" width="9.33203125" bestFit="1" customWidth="1"/>
    <col min="11416" max="11416" width="15.33203125" bestFit="1" customWidth="1"/>
    <col min="11417" max="11417" width="12.83203125" bestFit="1" customWidth="1"/>
    <col min="11418" max="11418" width="9" bestFit="1" customWidth="1"/>
    <col min="11419" max="11419" width="9.33203125" bestFit="1" customWidth="1"/>
    <col min="11420" max="11420" width="15.33203125" bestFit="1" customWidth="1"/>
    <col min="11421" max="11421" width="12.83203125" bestFit="1" customWidth="1"/>
    <col min="11422" max="11422" width="9" bestFit="1" customWidth="1"/>
    <col min="11423" max="11423" width="9.33203125" bestFit="1" customWidth="1"/>
    <col min="11424" max="11424" width="15.33203125" bestFit="1" customWidth="1"/>
    <col min="11425" max="11425" width="12.83203125" bestFit="1" customWidth="1"/>
    <col min="11426" max="11426" width="9" bestFit="1" customWidth="1"/>
    <col min="11427" max="11427" width="9.33203125" bestFit="1" customWidth="1"/>
    <col min="11428" max="11428" width="15.33203125" bestFit="1" customWidth="1"/>
    <col min="11429" max="11429" width="12.83203125" bestFit="1" customWidth="1"/>
    <col min="11430" max="11430" width="9" bestFit="1" customWidth="1"/>
    <col min="11431" max="11431" width="9.33203125" bestFit="1" customWidth="1"/>
    <col min="11432" max="11432" width="15.33203125" bestFit="1" customWidth="1"/>
    <col min="11433" max="11433" width="12.83203125" bestFit="1" customWidth="1"/>
    <col min="11434" max="11434" width="9" bestFit="1" customWidth="1"/>
    <col min="11435" max="11435" width="9.33203125" bestFit="1" customWidth="1"/>
    <col min="11436" max="11436" width="15.33203125" bestFit="1" customWidth="1"/>
    <col min="11437" max="11437" width="12.83203125" bestFit="1" customWidth="1"/>
    <col min="11438" max="11438" width="9" bestFit="1" customWidth="1"/>
    <col min="11439" max="11439" width="9.33203125" bestFit="1" customWidth="1"/>
    <col min="11440" max="11440" width="15.33203125" bestFit="1" customWidth="1"/>
    <col min="11441" max="11441" width="12.83203125" bestFit="1" customWidth="1"/>
    <col min="11442" max="11442" width="9" bestFit="1" customWidth="1"/>
    <col min="11443" max="11443" width="9.33203125" bestFit="1" customWidth="1"/>
    <col min="11444" max="11444" width="15.33203125" bestFit="1" customWidth="1"/>
    <col min="11445" max="11445" width="12.83203125" bestFit="1" customWidth="1"/>
    <col min="11446" max="11446" width="9" bestFit="1" customWidth="1"/>
    <col min="11447" max="11447" width="9.33203125" bestFit="1" customWidth="1"/>
    <col min="11448" max="11448" width="15.33203125" bestFit="1" customWidth="1"/>
    <col min="11449" max="11449" width="12.83203125" bestFit="1" customWidth="1"/>
    <col min="11450" max="11450" width="9" bestFit="1" customWidth="1"/>
    <col min="11451" max="11451" width="9.33203125" bestFit="1" customWidth="1"/>
    <col min="11452" max="11452" width="15.33203125" bestFit="1" customWidth="1"/>
    <col min="11453" max="11453" width="12.83203125" bestFit="1" customWidth="1"/>
    <col min="11454" max="11454" width="9" bestFit="1" customWidth="1"/>
    <col min="11455" max="11455" width="9.33203125" bestFit="1" customWidth="1"/>
    <col min="11456" max="11456" width="15.33203125" bestFit="1" customWidth="1"/>
    <col min="11457" max="11457" width="12.83203125" bestFit="1" customWidth="1"/>
    <col min="11458" max="11458" width="9" bestFit="1" customWidth="1"/>
    <col min="11459" max="11459" width="9.33203125" bestFit="1" customWidth="1"/>
    <col min="11460" max="11460" width="15.33203125" bestFit="1" customWidth="1"/>
    <col min="11461" max="11461" width="12.83203125" bestFit="1" customWidth="1"/>
    <col min="11462" max="11462" width="9" bestFit="1" customWidth="1"/>
    <col min="11463" max="11463" width="9.33203125" bestFit="1" customWidth="1"/>
    <col min="11464" max="11464" width="15.33203125" bestFit="1" customWidth="1"/>
    <col min="11465" max="11465" width="12.83203125" bestFit="1" customWidth="1"/>
    <col min="11466" max="11466" width="9" bestFit="1" customWidth="1"/>
    <col min="11467" max="11467" width="9.33203125" bestFit="1" customWidth="1"/>
    <col min="11468" max="11468" width="15.33203125" bestFit="1" customWidth="1"/>
    <col min="11469" max="11469" width="12.83203125" bestFit="1" customWidth="1"/>
    <col min="11470" max="11470" width="9" bestFit="1" customWidth="1"/>
    <col min="11471" max="11471" width="9.33203125" bestFit="1" customWidth="1"/>
    <col min="11472" max="11472" width="15.33203125" bestFit="1" customWidth="1"/>
    <col min="11473" max="11473" width="12.83203125" bestFit="1" customWidth="1"/>
    <col min="11474" max="11474" width="9" bestFit="1" customWidth="1"/>
    <col min="11475" max="11475" width="9.33203125" bestFit="1" customWidth="1"/>
    <col min="11476" max="11476" width="15.33203125" bestFit="1" customWidth="1"/>
    <col min="11477" max="11477" width="12.83203125" bestFit="1" customWidth="1"/>
    <col min="11478" max="11478" width="9" bestFit="1" customWidth="1"/>
    <col min="11479" max="11479" width="9.33203125" bestFit="1" customWidth="1"/>
    <col min="11480" max="11480" width="15.33203125" bestFit="1" customWidth="1"/>
    <col min="11481" max="11481" width="12.83203125" bestFit="1" customWidth="1"/>
    <col min="11482" max="11482" width="9" bestFit="1" customWidth="1"/>
    <col min="11483" max="11483" width="9.33203125" bestFit="1" customWidth="1"/>
    <col min="11484" max="11484" width="15.33203125" bestFit="1" customWidth="1"/>
    <col min="11485" max="11485" width="12.83203125" bestFit="1" customWidth="1"/>
    <col min="11486" max="11486" width="9" bestFit="1" customWidth="1"/>
    <col min="11487" max="11487" width="9.33203125" bestFit="1" customWidth="1"/>
    <col min="11488" max="11488" width="15.33203125" bestFit="1" customWidth="1"/>
    <col min="11489" max="11489" width="12.83203125" bestFit="1" customWidth="1"/>
    <col min="11490" max="11490" width="9" bestFit="1" customWidth="1"/>
    <col min="11491" max="11491" width="9.33203125" bestFit="1" customWidth="1"/>
    <col min="11492" max="11492" width="15.33203125" bestFit="1" customWidth="1"/>
    <col min="11493" max="11493" width="12.83203125" bestFit="1" customWidth="1"/>
    <col min="11494" max="11494" width="9" bestFit="1" customWidth="1"/>
    <col min="11495" max="11495" width="9.33203125" bestFit="1" customWidth="1"/>
    <col min="11496" max="11496" width="15.33203125" bestFit="1" customWidth="1"/>
    <col min="11497" max="11497" width="12.83203125" bestFit="1" customWidth="1"/>
    <col min="11498" max="11498" width="9" bestFit="1" customWidth="1"/>
    <col min="11499" max="11499" width="9.33203125" bestFit="1" customWidth="1"/>
    <col min="11500" max="11500" width="15.33203125" bestFit="1" customWidth="1"/>
    <col min="11501" max="11501" width="12.83203125" bestFit="1" customWidth="1"/>
    <col min="11502" max="11502" width="9" bestFit="1" customWidth="1"/>
    <col min="11503" max="11503" width="9.33203125" bestFit="1" customWidth="1"/>
    <col min="11504" max="11504" width="15.33203125" bestFit="1" customWidth="1"/>
    <col min="11505" max="11505" width="12.83203125" bestFit="1" customWidth="1"/>
    <col min="11506" max="11506" width="9" bestFit="1" customWidth="1"/>
    <col min="11507" max="11507" width="9.33203125" bestFit="1" customWidth="1"/>
    <col min="11508" max="11508" width="15.33203125" bestFit="1" customWidth="1"/>
    <col min="11509" max="11509" width="12.83203125" bestFit="1" customWidth="1"/>
    <col min="11510" max="11510" width="9" bestFit="1" customWidth="1"/>
    <col min="11511" max="11511" width="9.33203125" bestFit="1" customWidth="1"/>
    <col min="11512" max="11512" width="15.33203125" bestFit="1" customWidth="1"/>
    <col min="11513" max="11513" width="12.83203125" bestFit="1" customWidth="1"/>
    <col min="11514" max="11514" width="9" bestFit="1" customWidth="1"/>
    <col min="11515" max="11515" width="9.33203125" bestFit="1" customWidth="1"/>
    <col min="11516" max="11516" width="15.33203125" bestFit="1" customWidth="1"/>
    <col min="11517" max="11517" width="12.83203125" bestFit="1" customWidth="1"/>
    <col min="11518" max="11518" width="9" bestFit="1" customWidth="1"/>
    <col min="11519" max="11519" width="9.33203125" bestFit="1" customWidth="1"/>
    <col min="11520" max="11520" width="15.33203125" bestFit="1" customWidth="1"/>
    <col min="11521" max="11521" width="12.83203125" bestFit="1" customWidth="1"/>
    <col min="11522" max="11522" width="9" bestFit="1" customWidth="1"/>
    <col min="11523" max="11523" width="9.33203125" bestFit="1" customWidth="1"/>
    <col min="11524" max="11524" width="15.33203125" bestFit="1" customWidth="1"/>
    <col min="11525" max="11525" width="12.83203125" bestFit="1" customWidth="1"/>
    <col min="11526" max="11526" width="9" bestFit="1" customWidth="1"/>
    <col min="11527" max="11527" width="9.33203125" bestFit="1" customWidth="1"/>
    <col min="11528" max="11528" width="15.33203125" bestFit="1" customWidth="1"/>
    <col min="11529" max="11529" width="12.83203125" bestFit="1" customWidth="1"/>
    <col min="11530" max="11530" width="9" bestFit="1" customWidth="1"/>
    <col min="11531" max="11531" width="9.33203125" bestFit="1" customWidth="1"/>
    <col min="11532" max="11532" width="15.33203125" bestFit="1" customWidth="1"/>
    <col min="11533" max="11533" width="12.83203125" bestFit="1" customWidth="1"/>
    <col min="11534" max="11534" width="9" bestFit="1" customWidth="1"/>
    <col min="11535" max="11535" width="9.33203125" bestFit="1" customWidth="1"/>
    <col min="11536" max="11536" width="15.33203125" bestFit="1" customWidth="1"/>
    <col min="11537" max="11537" width="12.83203125" bestFit="1" customWidth="1"/>
    <col min="11538" max="11538" width="9" bestFit="1" customWidth="1"/>
    <col min="11539" max="11539" width="9.33203125" bestFit="1" customWidth="1"/>
    <col min="11540" max="11540" width="15.33203125" bestFit="1" customWidth="1"/>
    <col min="11541" max="11541" width="12.83203125" bestFit="1" customWidth="1"/>
    <col min="11542" max="11542" width="9" bestFit="1" customWidth="1"/>
    <col min="11543" max="11543" width="9.33203125" bestFit="1" customWidth="1"/>
    <col min="11544" max="11544" width="15.33203125" bestFit="1" customWidth="1"/>
    <col min="11545" max="11545" width="12.83203125" bestFit="1" customWidth="1"/>
    <col min="11546" max="11546" width="9" bestFit="1" customWidth="1"/>
    <col min="11547" max="11547" width="9.33203125" bestFit="1" customWidth="1"/>
    <col min="11548" max="11548" width="15.33203125" bestFit="1" customWidth="1"/>
    <col min="11549" max="11549" width="12.83203125" bestFit="1" customWidth="1"/>
    <col min="11550" max="11550" width="9" bestFit="1" customWidth="1"/>
    <col min="11551" max="11551" width="9.33203125" bestFit="1" customWidth="1"/>
    <col min="11552" max="11552" width="15.33203125" bestFit="1" customWidth="1"/>
    <col min="11553" max="11553" width="12.83203125" bestFit="1" customWidth="1"/>
    <col min="11554" max="11554" width="9" bestFit="1" customWidth="1"/>
    <col min="11555" max="11555" width="9.33203125" bestFit="1" customWidth="1"/>
    <col min="11556" max="11556" width="15.33203125" bestFit="1" customWidth="1"/>
    <col min="11557" max="11557" width="12.83203125" bestFit="1" customWidth="1"/>
    <col min="11558" max="11558" width="9" bestFit="1" customWidth="1"/>
    <col min="11559" max="11559" width="9.33203125" bestFit="1" customWidth="1"/>
    <col min="11560" max="11560" width="15.33203125" bestFit="1" customWidth="1"/>
    <col min="11561" max="11561" width="12.83203125" bestFit="1" customWidth="1"/>
    <col min="11562" max="11562" width="9" bestFit="1" customWidth="1"/>
    <col min="11563" max="11563" width="9.33203125" bestFit="1" customWidth="1"/>
    <col min="11564" max="11564" width="15.33203125" bestFit="1" customWidth="1"/>
    <col min="11565" max="11565" width="12.83203125" bestFit="1" customWidth="1"/>
    <col min="11566" max="11566" width="9" bestFit="1" customWidth="1"/>
    <col min="11567" max="11567" width="9.33203125" bestFit="1" customWidth="1"/>
    <col min="11568" max="11568" width="15.33203125" bestFit="1" customWidth="1"/>
    <col min="11569" max="11569" width="12.83203125" bestFit="1" customWidth="1"/>
    <col min="11570" max="11570" width="9" bestFit="1" customWidth="1"/>
    <col min="11571" max="11571" width="9.33203125" bestFit="1" customWidth="1"/>
    <col min="11572" max="11572" width="15.33203125" bestFit="1" customWidth="1"/>
    <col min="11573" max="11573" width="12.83203125" bestFit="1" customWidth="1"/>
    <col min="11574" max="11574" width="9" bestFit="1" customWidth="1"/>
    <col min="11575" max="11575" width="9.33203125" bestFit="1" customWidth="1"/>
    <col min="11576" max="11576" width="15.33203125" bestFit="1" customWidth="1"/>
    <col min="11577" max="11577" width="12.83203125" bestFit="1" customWidth="1"/>
    <col min="11578" max="11578" width="9" bestFit="1" customWidth="1"/>
    <col min="11579" max="11579" width="9.33203125" bestFit="1" customWidth="1"/>
    <col min="11580" max="11580" width="15.33203125" bestFit="1" customWidth="1"/>
    <col min="11581" max="11581" width="12.83203125" bestFit="1" customWidth="1"/>
    <col min="11582" max="11582" width="9" bestFit="1" customWidth="1"/>
    <col min="11583" max="11583" width="9.33203125" bestFit="1" customWidth="1"/>
    <col min="11584" max="11584" width="15.33203125" bestFit="1" customWidth="1"/>
    <col min="11585" max="11585" width="12.83203125" bestFit="1" customWidth="1"/>
    <col min="11586" max="11586" width="9" bestFit="1" customWidth="1"/>
    <col min="11587" max="11587" width="9.33203125" bestFit="1" customWidth="1"/>
    <col min="11588" max="11588" width="15.33203125" bestFit="1" customWidth="1"/>
    <col min="11589" max="11589" width="12.83203125" bestFit="1" customWidth="1"/>
    <col min="11590" max="11590" width="9" bestFit="1" customWidth="1"/>
    <col min="11591" max="11591" width="9.33203125" bestFit="1" customWidth="1"/>
    <col min="11592" max="11592" width="15.33203125" bestFit="1" customWidth="1"/>
    <col min="11593" max="11593" width="12.83203125" bestFit="1" customWidth="1"/>
    <col min="11594" max="11594" width="9" bestFit="1" customWidth="1"/>
    <col min="11595" max="11595" width="9.33203125" bestFit="1" customWidth="1"/>
    <col min="11596" max="11596" width="15.33203125" bestFit="1" customWidth="1"/>
    <col min="11597" max="11597" width="12.83203125" bestFit="1" customWidth="1"/>
    <col min="11598" max="11598" width="9" bestFit="1" customWidth="1"/>
    <col min="11599" max="11599" width="9.33203125" bestFit="1" customWidth="1"/>
    <col min="11600" max="11600" width="15.33203125" bestFit="1" customWidth="1"/>
    <col min="11601" max="11601" width="12.83203125" bestFit="1" customWidth="1"/>
    <col min="11602" max="11602" width="9" bestFit="1" customWidth="1"/>
    <col min="11603" max="11603" width="9.33203125" bestFit="1" customWidth="1"/>
    <col min="11604" max="11604" width="15.33203125" bestFit="1" customWidth="1"/>
    <col min="11605" max="11605" width="12.83203125" bestFit="1" customWidth="1"/>
    <col min="11606" max="11606" width="9" bestFit="1" customWidth="1"/>
    <col min="11607" max="11607" width="9.33203125" bestFit="1" customWidth="1"/>
    <col min="11608" max="11608" width="15.33203125" bestFit="1" customWidth="1"/>
    <col min="11609" max="11609" width="12.83203125" bestFit="1" customWidth="1"/>
    <col min="11610" max="11610" width="9" bestFit="1" customWidth="1"/>
    <col min="11611" max="11611" width="9.33203125" bestFit="1" customWidth="1"/>
    <col min="11612" max="11612" width="15.33203125" bestFit="1" customWidth="1"/>
    <col min="11613" max="11613" width="12.83203125" bestFit="1" customWidth="1"/>
    <col min="11614" max="11614" width="9" bestFit="1" customWidth="1"/>
    <col min="11615" max="11615" width="9.33203125" bestFit="1" customWidth="1"/>
    <col min="11616" max="11616" width="15.33203125" bestFit="1" customWidth="1"/>
    <col min="11617" max="11617" width="12.83203125" bestFit="1" customWidth="1"/>
    <col min="11618" max="11618" width="9" bestFit="1" customWidth="1"/>
    <col min="11619" max="11619" width="9.33203125" bestFit="1" customWidth="1"/>
    <col min="11620" max="11620" width="15.33203125" bestFit="1" customWidth="1"/>
    <col min="11621" max="11621" width="12.83203125" bestFit="1" customWidth="1"/>
    <col min="11622" max="11622" width="9" bestFit="1" customWidth="1"/>
    <col min="11623" max="11623" width="9.33203125" bestFit="1" customWidth="1"/>
    <col min="11624" max="11624" width="15.33203125" bestFit="1" customWidth="1"/>
    <col min="11625" max="11625" width="12.83203125" bestFit="1" customWidth="1"/>
    <col min="11626" max="11626" width="9" bestFit="1" customWidth="1"/>
    <col min="11627" max="11627" width="9.33203125" bestFit="1" customWidth="1"/>
    <col min="11628" max="11628" width="15.33203125" bestFit="1" customWidth="1"/>
    <col min="11629" max="11629" width="12.83203125" bestFit="1" customWidth="1"/>
    <col min="11630" max="11630" width="9" bestFit="1" customWidth="1"/>
    <col min="11631" max="11631" width="9.33203125" bestFit="1" customWidth="1"/>
    <col min="11632" max="11632" width="15.33203125" bestFit="1" customWidth="1"/>
    <col min="11633" max="11633" width="12.83203125" bestFit="1" customWidth="1"/>
    <col min="11634" max="11634" width="9" bestFit="1" customWidth="1"/>
    <col min="11635" max="11635" width="9.33203125" bestFit="1" customWidth="1"/>
    <col min="11636" max="11636" width="15.33203125" bestFit="1" customWidth="1"/>
    <col min="11637" max="11637" width="12.83203125" bestFit="1" customWidth="1"/>
    <col min="11638" max="11638" width="9" bestFit="1" customWidth="1"/>
    <col min="11639" max="11639" width="9.33203125" bestFit="1" customWidth="1"/>
    <col min="11640" max="11640" width="15.33203125" bestFit="1" customWidth="1"/>
    <col min="11641" max="11641" width="12.83203125" bestFit="1" customWidth="1"/>
    <col min="11642" max="11642" width="9" bestFit="1" customWidth="1"/>
    <col min="11643" max="11643" width="9.33203125" bestFit="1" customWidth="1"/>
    <col min="11644" max="11644" width="15.33203125" bestFit="1" customWidth="1"/>
    <col min="11645" max="11645" width="12.83203125" bestFit="1" customWidth="1"/>
    <col min="11646" max="11646" width="9" bestFit="1" customWidth="1"/>
    <col min="11647" max="11647" width="9.33203125" bestFit="1" customWidth="1"/>
    <col min="11648" max="11648" width="15.33203125" bestFit="1" customWidth="1"/>
    <col min="11649" max="11649" width="12.83203125" bestFit="1" customWidth="1"/>
    <col min="11650" max="11650" width="9" bestFit="1" customWidth="1"/>
    <col min="11651" max="11651" width="9.33203125" bestFit="1" customWidth="1"/>
    <col min="11652" max="11652" width="15.33203125" bestFit="1" customWidth="1"/>
    <col min="11653" max="11653" width="12.83203125" bestFit="1" customWidth="1"/>
    <col min="11654" max="11654" width="9" bestFit="1" customWidth="1"/>
    <col min="11655" max="11655" width="9.33203125" bestFit="1" customWidth="1"/>
    <col min="11656" max="11656" width="15.33203125" bestFit="1" customWidth="1"/>
    <col min="11657" max="11657" width="12.83203125" bestFit="1" customWidth="1"/>
    <col min="11658" max="11658" width="9" bestFit="1" customWidth="1"/>
    <col min="11659" max="11659" width="9.33203125" bestFit="1" customWidth="1"/>
    <col min="11660" max="11660" width="15.33203125" bestFit="1" customWidth="1"/>
    <col min="11661" max="11661" width="12.83203125" bestFit="1" customWidth="1"/>
    <col min="11662" max="11662" width="9" bestFit="1" customWidth="1"/>
    <col min="11663" max="11663" width="9.33203125" bestFit="1" customWidth="1"/>
    <col min="11664" max="11664" width="15.33203125" bestFit="1" customWidth="1"/>
    <col min="11665" max="11665" width="12.83203125" bestFit="1" customWidth="1"/>
    <col min="11666" max="11666" width="9" bestFit="1" customWidth="1"/>
    <col min="11667" max="11667" width="9.33203125" bestFit="1" customWidth="1"/>
    <col min="11668" max="11668" width="15.33203125" bestFit="1" customWidth="1"/>
    <col min="11669" max="11669" width="12.83203125" bestFit="1" customWidth="1"/>
    <col min="11670" max="11670" width="9" bestFit="1" customWidth="1"/>
    <col min="11671" max="11671" width="9.33203125" bestFit="1" customWidth="1"/>
    <col min="11672" max="11672" width="15.33203125" bestFit="1" customWidth="1"/>
    <col min="11673" max="11673" width="12.83203125" bestFit="1" customWidth="1"/>
    <col min="11674" max="11674" width="9" bestFit="1" customWidth="1"/>
    <col min="11675" max="11675" width="9.33203125" bestFit="1" customWidth="1"/>
    <col min="11676" max="11676" width="15.33203125" bestFit="1" customWidth="1"/>
    <col min="11677" max="11677" width="12.83203125" bestFit="1" customWidth="1"/>
    <col min="11678" max="11678" width="9" bestFit="1" customWidth="1"/>
    <col min="11679" max="11679" width="9.33203125" bestFit="1" customWidth="1"/>
    <col min="11680" max="11680" width="15.33203125" bestFit="1" customWidth="1"/>
    <col min="11681" max="11681" width="12.83203125" bestFit="1" customWidth="1"/>
    <col min="11682" max="11682" width="9" bestFit="1" customWidth="1"/>
    <col min="11683" max="11683" width="9.33203125" bestFit="1" customWidth="1"/>
    <col min="11684" max="11684" width="15.33203125" bestFit="1" customWidth="1"/>
    <col min="11685" max="11685" width="12.83203125" bestFit="1" customWidth="1"/>
    <col min="11686" max="11686" width="9" bestFit="1" customWidth="1"/>
    <col min="11687" max="11687" width="9.33203125" bestFit="1" customWidth="1"/>
    <col min="11688" max="11688" width="15.33203125" bestFit="1" customWidth="1"/>
    <col min="11689" max="11689" width="12.83203125" bestFit="1" customWidth="1"/>
    <col min="11690" max="11690" width="9" bestFit="1" customWidth="1"/>
    <col min="11691" max="11691" width="9.33203125" bestFit="1" customWidth="1"/>
    <col min="11692" max="11692" width="15.33203125" bestFit="1" customWidth="1"/>
    <col min="11693" max="11693" width="12.83203125" bestFit="1" customWidth="1"/>
    <col min="11694" max="11694" width="9" bestFit="1" customWidth="1"/>
    <col min="11695" max="11695" width="9.33203125" bestFit="1" customWidth="1"/>
    <col min="11696" max="11696" width="15.33203125" bestFit="1" customWidth="1"/>
    <col min="11697" max="11697" width="12.83203125" bestFit="1" customWidth="1"/>
    <col min="11698" max="11698" width="9" bestFit="1" customWidth="1"/>
    <col min="11699" max="11699" width="9.33203125" bestFit="1" customWidth="1"/>
    <col min="11700" max="11700" width="15.33203125" bestFit="1" customWidth="1"/>
    <col min="11701" max="11701" width="12.83203125" bestFit="1" customWidth="1"/>
    <col min="11702" max="11702" width="9" bestFit="1" customWidth="1"/>
    <col min="11703" max="11703" width="9.33203125" bestFit="1" customWidth="1"/>
    <col min="11704" max="11704" width="15.33203125" bestFit="1" customWidth="1"/>
    <col min="11705" max="11705" width="12.83203125" bestFit="1" customWidth="1"/>
    <col min="11706" max="11706" width="9" bestFit="1" customWidth="1"/>
    <col min="11707" max="11707" width="9.33203125" bestFit="1" customWidth="1"/>
    <col min="11708" max="11708" width="15.33203125" bestFit="1" customWidth="1"/>
    <col min="11709" max="11709" width="12.83203125" bestFit="1" customWidth="1"/>
    <col min="11710" max="11710" width="9" bestFit="1" customWidth="1"/>
    <col min="11711" max="11711" width="9.33203125" bestFit="1" customWidth="1"/>
    <col min="11712" max="11712" width="15.33203125" bestFit="1" customWidth="1"/>
    <col min="11713" max="11713" width="12.83203125" bestFit="1" customWidth="1"/>
    <col min="11714" max="11714" width="9" bestFit="1" customWidth="1"/>
    <col min="11715" max="11715" width="9.33203125" bestFit="1" customWidth="1"/>
    <col min="11716" max="11716" width="15.33203125" bestFit="1" customWidth="1"/>
    <col min="11717" max="11717" width="12.83203125" bestFit="1" customWidth="1"/>
    <col min="11718" max="11718" width="9" bestFit="1" customWidth="1"/>
    <col min="11719" max="11719" width="9.33203125" bestFit="1" customWidth="1"/>
    <col min="11720" max="11720" width="15.33203125" bestFit="1" customWidth="1"/>
    <col min="11721" max="11721" width="12.83203125" bestFit="1" customWidth="1"/>
    <col min="11722" max="11722" width="9" bestFit="1" customWidth="1"/>
    <col min="11723" max="11723" width="9.33203125" bestFit="1" customWidth="1"/>
    <col min="11724" max="11724" width="15.33203125" bestFit="1" customWidth="1"/>
    <col min="11725" max="11725" width="12.83203125" bestFit="1" customWidth="1"/>
    <col min="11726" max="11726" width="9" bestFit="1" customWidth="1"/>
    <col min="11727" max="11727" width="9.33203125" bestFit="1" customWidth="1"/>
    <col min="11728" max="11728" width="15.33203125" bestFit="1" customWidth="1"/>
    <col min="11729" max="11729" width="12.83203125" bestFit="1" customWidth="1"/>
    <col min="11730" max="11730" width="9" bestFit="1" customWidth="1"/>
    <col min="11731" max="11731" width="9.33203125" bestFit="1" customWidth="1"/>
    <col min="11732" max="11732" width="15.33203125" bestFit="1" customWidth="1"/>
    <col min="11733" max="11733" width="12.83203125" bestFit="1" customWidth="1"/>
    <col min="11734" max="11734" width="9" bestFit="1" customWidth="1"/>
    <col min="11735" max="11735" width="9.33203125" bestFit="1" customWidth="1"/>
    <col min="11736" max="11736" width="15.33203125" bestFit="1" customWidth="1"/>
    <col min="11737" max="11737" width="12.83203125" bestFit="1" customWidth="1"/>
    <col min="11738" max="11738" width="9" bestFit="1" customWidth="1"/>
    <col min="11739" max="11739" width="9.33203125" bestFit="1" customWidth="1"/>
    <col min="11740" max="11740" width="15.33203125" bestFit="1" customWidth="1"/>
    <col min="11741" max="11741" width="12.83203125" bestFit="1" customWidth="1"/>
    <col min="11742" max="11742" width="9" bestFit="1" customWidth="1"/>
    <col min="11743" max="11743" width="9.33203125" bestFit="1" customWidth="1"/>
    <col min="11744" max="11744" width="15.33203125" bestFit="1" customWidth="1"/>
    <col min="11745" max="11745" width="12.83203125" bestFit="1" customWidth="1"/>
    <col min="11746" max="11746" width="9" bestFit="1" customWidth="1"/>
    <col min="11747" max="11747" width="9.33203125" bestFit="1" customWidth="1"/>
    <col min="11748" max="11748" width="15.33203125" bestFit="1" customWidth="1"/>
    <col min="11749" max="11749" width="12.83203125" bestFit="1" customWidth="1"/>
    <col min="11750" max="11750" width="9" bestFit="1" customWidth="1"/>
    <col min="11751" max="11751" width="9.33203125" bestFit="1" customWidth="1"/>
    <col min="11752" max="11752" width="15.33203125" bestFit="1" customWidth="1"/>
    <col min="11753" max="11753" width="12.83203125" bestFit="1" customWidth="1"/>
    <col min="11754" max="11754" width="9" bestFit="1" customWidth="1"/>
    <col min="11755" max="11755" width="9.33203125" bestFit="1" customWidth="1"/>
    <col min="11756" max="11756" width="15.33203125" bestFit="1" customWidth="1"/>
    <col min="11757" max="11757" width="12.83203125" bestFit="1" customWidth="1"/>
    <col min="11758" max="11758" width="9" bestFit="1" customWidth="1"/>
    <col min="11759" max="11759" width="9.33203125" bestFit="1" customWidth="1"/>
    <col min="11760" max="11760" width="15.33203125" bestFit="1" customWidth="1"/>
    <col min="11761" max="11761" width="12.83203125" bestFit="1" customWidth="1"/>
    <col min="11762" max="11762" width="9" bestFit="1" customWidth="1"/>
    <col min="11763" max="11763" width="9.33203125" bestFit="1" customWidth="1"/>
    <col min="11764" max="11764" width="15.33203125" bestFit="1" customWidth="1"/>
    <col min="11765" max="11765" width="12.83203125" bestFit="1" customWidth="1"/>
    <col min="11766" max="11766" width="9" bestFit="1" customWidth="1"/>
    <col min="11767" max="11767" width="9.33203125" bestFit="1" customWidth="1"/>
    <col min="11768" max="11768" width="15.33203125" bestFit="1" customWidth="1"/>
    <col min="11769" max="11769" width="12.83203125" bestFit="1" customWidth="1"/>
    <col min="11770" max="11770" width="9" bestFit="1" customWidth="1"/>
    <col min="11771" max="11771" width="9.33203125" bestFit="1" customWidth="1"/>
    <col min="11772" max="11772" width="15.33203125" bestFit="1" customWidth="1"/>
    <col min="11773" max="11773" width="12.83203125" bestFit="1" customWidth="1"/>
    <col min="11774" max="11774" width="9" bestFit="1" customWidth="1"/>
    <col min="11775" max="11775" width="9.33203125" bestFit="1" customWidth="1"/>
    <col min="11776" max="11776" width="15.33203125" bestFit="1" customWidth="1"/>
    <col min="11777" max="11777" width="12.83203125" bestFit="1" customWidth="1"/>
    <col min="11778" max="11778" width="9" bestFit="1" customWidth="1"/>
    <col min="11779" max="11779" width="9.33203125" bestFit="1" customWidth="1"/>
    <col min="11780" max="11780" width="15.33203125" bestFit="1" customWidth="1"/>
    <col min="11781" max="11781" width="12.83203125" bestFit="1" customWidth="1"/>
    <col min="11782" max="11782" width="9" bestFit="1" customWidth="1"/>
    <col min="11783" max="11783" width="9.33203125" bestFit="1" customWidth="1"/>
    <col min="11784" max="11784" width="15.33203125" bestFit="1" customWidth="1"/>
    <col min="11785" max="11785" width="12.83203125" bestFit="1" customWidth="1"/>
    <col min="11786" max="11786" width="9" bestFit="1" customWidth="1"/>
    <col min="11787" max="11787" width="9.33203125" bestFit="1" customWidth="1"/>
    <col min="11788" max="11788" width="15.33203125" bestFit="1" customWidth="1"/>
    <col min="11789" max="11789" width="12.83203125" bestFit="1" customWidth="1"/>
    <col min="11790" max="11790" width="9" bestFit="1" customWidth="1"/>
    <col min="11791" max="11791" width="9.33203125" bestFit="1" customWidth="1"/>
    <col min="11792" max="11792" width="15.33203125" bestFit="1" customWidth="1"/>
    <col min="11793" max="11793" width="12.83203125" bestFit="1" customWidth="1"/>
    <col min="11794" max="11794" width="9" bestFit="1" customWidth="1"/>
    <col min="11795" max="11795" width="9.33203125" bestFit="1" customWidth="1"/>
    <col min="11796" max="11796" width="15.33203125" bestFit="1" customWidth="1"/>
    <col min="11797" max="11797" width="12.83203125" bestFit="1" customWidth="1"/>
    <col min="11798" max="11798" width="9" bestFit="1" customWidth="1"/>
    <col min="11799" max="11799" width="9.33203125" bestFit="1" customWidth="1"/>
    <col min="11800" max="11800" width="15.33203125" bestFit="1" customWidth="1"/>
    <col min="11801" max="11801" width="12.83203125" bestFit="1" customWidth="1"/>
    <col min="11802" max="11802" width="9" bestFit="1" customWidth="1"/>
    <col min="11803" max="11803" width="9.33203125" bestFit="1" customWidth="1"/>
    <col min="11804" max="11804" width="15.33203125" bestFit="1" customWidth="1"/>
    <col min="11805" max="11805" width="12.83203125" bestFit="1" customWidth="1"/>
    <col min="11806" max="11806" width="9" bestFit="1" customWidth="1"/>
    <col min="11807" max="11807" width="9.33203125" bestFit="1" customWidth="1"/>
    <col min="11808" max="11808" width="15.33203125" bestFit="1" customWidth="1"/>
    <col min="11809" max="11809" width="12.83203125" bestFit="1" customWidth="1"/>
    <col min="11810" max="11810" width="9" bestFit="1" customWidth="1"/>
    <col min="11811" max="11811" width="9.33203125" bestFit="1" customWidth="1"/>
    <col min="11812" max="11812" width="15.33203125" bestFit="1" customWidth="1"/>
    <col min="11813" max="11813" width="12.83203125" bestFit="1" customWidth="1"/>
    <col min="11814" max="11814" width="9" bestFit="1" customWidth="1"/>
    <col min="11815" max="11815" width="9.33203125" bestFit="1" customWidth="1"/>
    <col min="11816" max="11816" width="15.33203125" bestFit="1" customWidth="1"/>
    <col min="11817" max="11817" width="12.83203125" bestFit="1" customWidth="1"/>
    <col min="11818" max="11818" width="9" bestFit="1" customWidth="1"/>
    <col min="11819" max="11819" width="9.33203125" bestFit="1" customWidth="1"/>
    <col min="11820" max="11820" width="15.33203125" bestFit="1" customWidth="1"/>
    <col min="11821" max="11821" width="12.83203125" bestFit="1" customWidth="1"/>
    <col min="11822" max="11822" width="9" bestFit="1" customWidth="1"/>
    <col min="11823" max="11823" width="9.33203125" bestFit="1" customWidth="1"/>
    <col min="11824" max="11824" width="15.33203125" bestFit="1" customWidth="1"/>
    <col min="11825" max="11825" width="12.83203125" bestFit="1" customWidth="1"/>
    <col min="11826" max="11826" width="9" bestFit="1" customWidth="1"/>
    <col min="11827" max="11827" width="9.33203125" bestFit="1" customWidth="1"/>
    <col min="11828" max="11828" width="15.33203125" bestFit="1" customWidth="1"/>
    <col min="11829" max="11829" width="12.83203125" bestFit="1" customWidth="1"/>
    <col min="11830" max="11830" width="9" bestFit="1" customWidth="1"/>
    <col min="11831" max="11831" width="9.33203125" bestFit="1" customWidth="1"/>
    <col min="11832" max="11832" width="15.33203125" bestFit="1" customWidth="1"/>
    <col min="11833" max="11833" width="12.83203125" bestFit="1" customWidth="1"/>
    <col min="11834" max="11834" width="9" bestFit="1" customWidth="1"/>
    <col min="11835" max="11835" width="9.33203125" bestFit="1" customWidth="1"/>
    <col min="11836" max="11836" width="15.33203125" bestFit="1" customWidth="1"/>
    <col min="11837" max="11837" width="12.83203125" bestFit="1" customWidth="1"/>
    <col min="11838" max="11838" width="9" bestFit="1" customWidth="1"/>
    <col min="11839" max="11839" width="9.33203125" bestFit="1" customWidth="1"/>
    <col min="11840" max="11840" width="15.33203125" bestFit="1" customWidth="1"/>
    <col min="11841" max="11841" width="12.83203125" bestFit="1" customWidth="1"/>
    <col min="11842" max="11842" width="9" bestFit="1" customWidth="1"/>
    <col min="11843" max="11843" width="9.33203125" bestFit="1" customWidth="1"/>
    <col min="11844" max="11844" width="15.33203125" bestFit="1" customWidth="1"/>
    <col min="11845" max="11845" width="12.83203125" bestFit="1" customWidth="1"/>
    <col min="11846" max="11846" width="9" bestFit="1" customWidth="1"/>
    <col min="11847" max="11847" width="9.33203125" bestFit="1" customWidth="1"/>
    <col min="11848" max="11848" width="15.33203125" bestFit="1" customWidth="1"/>
    <col min="11849" max="11849" width="12.83203125" bestFit="1" customWidth="1"/>
    <col min="11850" max="11850" width="9" bestFit="1" customWidth="1"/>
    <col min="11851" max="11851" width="9.33203125" bestFit="1" customWidth="1"/>
    <col min="11852" max="11852" width="15.33203125" bestFit="1" customWidth="1"/>
    <col min="11853" max="11853" width="12.83203125" bestFit="1" customWidth="1"/>
    <col min="11854" max="11854" width="9" bestFit="1" customWidth="1"/>
    <col min="11855" max="11855" width="9.33203125" bestFit="1" customWidth="1"/>
    <col min="11856" max="11856" width="15.33203125" bestFit="1" customWidth="1"/>
    <col min="11857" max="11857" width="12.83203125" bestFit="1" customWidth="1"/>
    <col min="11858" max="11858" width="9" bestFit="1" customWidth="1"/>
    <col min="11859" max="11859" width="9.33203125" bestFit="1" customWidth="1"/>
    <col min="11860" max="11860" width="15.33203125" bestFit="1" customWidth="1"/>
    <col min="11861" max="11861" width="12.83203125" bestFit="1" customWidth="1"/>
    <col min="11862" max="11862" width="9" bestFit="1" customWidth="1"/>
    <col min="11863" max="11863" width="9.33203125" bestFit="1" customWidth="1"/>
    <col min="11864" max="11864" width="15.33203125" bestFit="1" customWidth="1"/>
    <col min="11865" max="11865" width="12.83203125" bestFit="1" customWidth="1"/>
    <col min="11866" max="11866" width="9" bestFit="1" customWidth="1"/>
    <col min="11867" max="11867" width="9.33203125" bestFit="1" customWidth="1"/>
    <col min="11868" max="11868" width="15.33203125" bestFit="1" customWidth="1"/>
    <col min="11869" max="11869" width="12.83203125" bestFit="1" customWidth="1"/>
    <col min="11870" max="11870" width="9" bestFit="1" customWidth="1"/>
    <col min="11871" max="11871" width="9.33203125" bestFit="1" customWidth="1"/>
    <col min="11872" max="11872" width="15.33203125" bestFit="1" customWidth="1"/>
    <col min="11873" max="11873" width="12.83203125" bestFit="1" customWidth="1"/>
    <col min="11874" max="11874" width="9" bestFit="1" customWidth="1"/>
    <col min="11875" max="11875" width="9.33203125" bestFit="1" customWidth="1"/>
    <col min="11876" max="11876" width="15.33203125" bestFit="1" customWidth="1"/>
    <col min="11877" max="11877" width="12.83203125" bestFit="1" customWidth="1"/>
    <col min="11878" max="11878" width="9" bestFit="1" customWidth="1"/>
    <col min="11879" max="11879" width="9.33203125" bestFit="1" customWidth="1"/>
    <col min="11880" max="11880" width="15.33203125" bestFit="1" customWidth="1"/>
    <col min="11881" max="11881" width="12.83203125" bestFit="1" customWidth="1"/>
    <col min="11882" max="11882" width="9" bestFit="1" customWidth="1"/>
    <col min="11883" max="11883" width="9.33203125" bestFit="1" customWidth="1"/>
    <col min="11884" max="11884" width="15.33203125" bestFit="1" customWidth="1"/>
    <col min="11885" max="11885" width="12.83203125" bestFit="1" customWidth="1"/>
    <col min="11886" max="11886" width="9" bestFit="1" customWidth="1"/>
    <col min="11887" max="11887" width="9.33203125" bestFit="1" customWidth="1"/>
    <col min="11888" max="11888" width="15.33203125" bestFit="1" customWidth="1"/>
    <col min="11889" max="11889" width="12.83203125" bestFit="1" customWidth="1"/>
    <col min="11890" max="11890" width="9" bestFit="1" customWidth="1"/>
    <col min="11891" max="11891" width="9.33203125" bestFit="1" customWidth="1"/>
    <col min="11892" max="11892" width="15.33203125" bestFit="1" customWidth="1"/>
    <col min="11893" max="11893" width="12.83203125" bestFit="1" customWidth="1"/>
    <col min="11894" max="11894" width="9" bestFit="1" customWidth="1"/>
    <col min="11895" max="11895" width="9.33203125" bestFit="1" customWidth="1"/>
    <col min="11896" max="11896" width="15.33203125" bestFit="1" customWidth="1"/>
    <col min="11897" max="11897" width="12.83203125" bestFit="1" customWidth="1"/>
    <col min="11898" max="11898" width="9" bestFit="1" customWidth="1"/>
    <col min="11899" max="11899" width="9.33203125" bestFit="1" customWidth="1"/>
    <col min="11900" max="11900" width="15.33203125" bestFit="1" customWidth="1"/>
    <col min="11901" max="11901" width="12.83203125" bestFit="1" customWidth="1"/>
    <col min="11902" max="11902" width="9" bestFit="1" customWidth="1"/>
    <col min="11903" max="11903" width="9.33203125" bestFit="1" customWidth="1"/>
    <col min="11904" max="11904" width="15.33203125" bestFit="1" customWidth="1"/>
    <col min="11905" max="11905" width="12.83203125" bestFit="1" customWidth="1"/>
    <col min="11906" max="11906" width="9" bestFit="1" customWidth="1"/>
    <col min="11907" max="11907" width="9.33203125" bestFit="1" customWidth="1"/>
    <col min="11908" max="11908" width="15.33203125" bestFit="1" customWidth="1"/>
    <col min="11909" max="11909" width="12.83203125" bestFit="1" customWidth="1"/>
    <col min="11910" max="11910" width="9" bestFit="1" customWidth="1"/>
    <col min="11911" max="11911" width="9.33203125" bestFit="1" customWidth="1"/>
    <col min="11912" max="11912" width="15.33203125" bestFit="1" customWidth="1"/>
    <col min="11913" max="11913" width="12.83203125" bestFit="1" customWidth="1"/>
    <col min="11914" max="11914" width="9" bestFit="1" customWidth="1"/>
    <col min="11915" max="11915" width="9.33203125" bestFit="1" customWidth="1"/>
    <col min="11916" max="11916" width="15.33203125" bestFit="1" customWidth="1"/>
    <col min="11917" max="11917" width="12.83203125" bestFit="1" customWidth="1"/>
    <col min="11918" max="11918" width="9" bestFit="1" customWidth="1"/>
    <col min="11919" max="11919" width="9.33203125" bestFit="1" customWidth="1"/>
    <col min="11920" max="11920" width="15.33203125" bestFit="1" customWidth="1"/>
    <col min="11921" max="11921" width="12.83203125" bestFit="1" customWidth="1"/>
    <col min="11922" max="11922" width="9" bestFit="1" customWidth="1"/>
    <col min="11923" max="11923" width="9.33203125" bestFit="1" customWidth="1"/>
    <col min="11924" max="11924" width="15.33203125" bestFit="1" customWidth="1"/>
    <col min="11925" max="11925" width="12.83203125" bestFit="1" customWidth="1"/>
    <col min="11926" max="11926" width="9" bestFit="1" customWidth="1"/>
    <col min="11927" max="11927" width="9.33203125" bestFit="1" customWidth="1"/>
    <col min="11928" max="11928" width="15.33203125" bestFit="1" customWidth="1"/>
    <col min="11929" max="11929" width="12.83203125" bestFit="1" customWidth="1"/>
    <col min="11930" max="11930" width="9" bestFit="1" customWidth="1"/>
    <col min="11931" max="11931" width="9.33203125" bestFit="1" customWidth="1"/>
    <col min="11932" max="11932" width="15.33203125" bestFit="1" customWidth="1"/>
    <col min="11933" max="11933" width="12.83203125" bestFit="1" customWidth="1"/>
    <col min="11934" max="11934" width="9" bestFit="1" customWidth="1"/>
    <col min="11935" max="11935" width="9.33203125" bestFit="1" customWidth="1"/>
    <col min="11936" max="11936" width="15.33203125" bestFit="1" customWidth="1"/>
    <col min="11937" max="11937" width="12.83203125" bestFit="1" customWidth="1"/>
    <col min="11938" max="11938" width="9" bestFit="1" customWidth="1"/>
    <col min="11939" max="11939" width="9.33203125" bestFit="1" customWidth="1"/>
    <col min="11940" max="11940" width="15.33203125" bestFit="1" customWidth="1"/>
    <col min="11941" max="11941" width="12.83203125" bestFit="1" customWidth="1"/>
    <col min="11942" max="11942" width="9" bestFit="1" customWidth="1"/>
    <col min="11943" max="11943" width="9.33203125" bestFit="1" customWidth="1"/>
    <col min="11944" max="11944" width="15.33203125" bestFit="1" customWidth="1"/>
    <col min="11945" max="11945" width="12.83203125" bestFit="1" customWidth="1"/>
    <col min="11946" max="11946" width="9" bestFit="1" customWidth="1"/>
    <col min="11947" max="11947" width="9.33203125" bestFit="1" customWidth="1"/>
    <col min="11948" max="11948" width="15.33203125" bestFit="1" customWidth="1"/>
    <col min="11949" max="11949" width="12.83203125" bestFit="1" customWidth="1"/>
    <col min="11950" max="11950" width="9" bestFit="1" customWidth="1"/>
    <col min="11951" max="11951" width="9.33203125" bestFit="1" customWidth="1"/>
    <col min="11952" max="11952" width="15.33203125" bestFit="1" customWidth="1"/>
    <col min="11953" max="11953" width="12.83203125" bestFit="1" customWidth="1"/>
    <col min="11954" max="11954" width="9" bestFit="1" customWidth="1"/>
    <col min="11955" max="11955" width="9.33203125" bestFit="1" customWidth="1"/>
    <col min="11956" max="11956" width="15.33203125" bestFit="1" customWidth="1"/>
    <col min="11957" max="11957" width="12.83203125" bestFit="1" customWidth="1"/>
    <col min="11958" max="11958" width="9" bestFit="1" customWidth="1"/>
    <col min="11959" max="11959" width="9.33203125" bestFit="1" customWidth="1"/>
    <col min="11960" max="11960" width="15.33203125" bestFit="1" customWidth="1"/>
    <col min="11961" max="11961" width="12.83203125" bestFit="1" customWidth="1"/>
    <col min="11962" max="11962" width="9" bestFit="1" customWidth="1"/>
    <col min="11963" max="11963" width="9.33203125" bestFit="1" customWidth="1"/>
    <col min="11964" max="11964" width="15.33203125" bestFit="1" customWidth="1"/>
    <col min="11965" max="11965" width="12.83203125" bestFit="1" customWidth="1"/>
    <col min="11966" max="11966" width="9" bestFit="1" customWidth="1"/>
    <col min="11967" max="11967" width="9.33203125" bestFit="1" customWidth="1"/>
    <col min="11968" max="11968" width="15.33203125" bestFit="1" customWidth="1"/>
    <col min="11969" max="11969" width="12.83203125" bestFit="1" customWidth="1"/>
    <col min="11970" max="11970" width="9" bestFit="1" customWidth="1"/>
    <col min="11971" max="11971" width="9.33203125" bestFit="1" customWidth="1"/>
    <col min="11972" max="11972" width="15.33203125" bestFit="1" customWidth="1"/>
    <col min="11973" max="11973" width="12.83203125" bestFit="1" customWidth="1"/>
    <col min="11974" max="11974" width="9" bestFit="1" customWidth="1"/>
    <col min="11975" max="11975" width="9.33203125" bestFit="1" customWidth="1"/>
    <col min="11976" max="11976" width="15.33203125" bestFit="1" customWidth="1"/>
    <col min="11977" max="11977" width="12.83203125" bestFit="1" customWidth="1"/>
    <col min="11978" max="11978" width="9" bestFit="1" customWidth="1"/>
    <col min="11979" max="11979" width="9.33203125" bestFit="1" customWidth="1"/>
    <col min="11980" max="11980" width="15.33203125" bestFit="1" customWidth="1"/>
    <col min="11981" max="11981" width="12.83203125" bestFit="1" customWidth="1"/>
    <col min="11982" max="11982" width="9" bestFit="1" customWidth="1"/>
    <col min="11983" max="11983" width="9.33203125" bestFit="1" customWidth="1"/>
    <col min="11984" max="11984" width="15.33203125" bestFit="1" customWidth="1"/>
    <col min="11985" max="11985" width="12.83203125" bestFit="1" customWidth="1"/>
    <col min="11986" max="11986" width="9" bestFit="1" customWidth="1"/>
    <col min="11987" max="11987" width="9.33203125" bestFit="1" customWidth="1"/>
    <col min="11988" max="11988" width="15.33203125" bestFit="1" customWidth="1"/>
    <col min="11989" max="11989" width="12.83203125" bestFit="1" customWidth="1"/>
    <col min="11990" max="11990" width="9" bestFit="1" customWidth="1"/>
    <col min="11991" max="11991" width="9.33203125" bestFit="1" customWidth="1"/>
    <col min="11992" max="11992" width="15.33203125" bestFit="1" customWidth="1"/>
    <col min="11993" max="11993" width="12.83203125" bestFit="1" customWidth="1"/>
    <col min="11994" max="11994" width="9" bestFit="1" customWidth="1"/>
    <col min="11995" max="11995" width="9.33203125" bestFit="1" customWidth="1"/>
    <col min="11996" max="11996" width="15.33203125" bestFit="1" customWidth="1"/>
    <col min="11997" max="11997" width="12.83203125" bestFit="1" customWidth="1"/>
    <col min="11998" max="11998" width="9" bestFit="1" customWidth="1"/>
    <col min="11999" max="11999" width="9.33203125" bestFit="1" customWidth="1"/>
    <col min="12000" max="12000" width="15.33203125" bestFit="1" customWidth="1"/>
    <col min="12001" max="12001" width="12.83203125" bestFit="1" customWidth="1"/>
    <col min="12002" max="12002" width="9" bestFit="1" customWidth="1"/>
    <col min="12003" max="12003" width="9.33203125" bestFit="1" customWidth="1"/>
    <col min="12004" max="12004" width="15.33203125" bestFit="1" customWidth="1"/>
    <col min="12005" max="12005" width="12.83203125" bestFit="1" customWidth="1"/>
    <col min="12006" max="12006" width="9" bestFit="1" customWidth="1"/>
    <col min="12007" max="12007" width="9.33203125" bestFit="1" customWidth="1"/>
    <col min="12008" max="12008" width="15.33203125" bestFit="1" customWidth="1"/>
    <col min="12009" max="12009" width="12.83203125" bestFit="1" customWidth="1"/>
    <col min="12010" max="12010" width="9" bestFit="1" customWidth="1"/>
    <col min="12011" max="12011" width="9.33203125" bestFit="1" customWidth="1"/>
    <col min="12012" max="12012" width="15.33203125" bestFit="1" customWidth="1"/>
    <col min="12013" max="12013" width="12.83203125" bestFit="1" customWidth="1"/>
    <col min="12014" max="12014" width="9" bestFit="1" customWidth="1"/>
    <col min="12015" max="12015" width="9.33203125" bestFit="1" customWidth="1"/>
    <col min="12016" max="12016" width="15.33203125" bestFit="1" customWidth="1"/>
    <col min="12017" max="12017" width="12.83203125" bestFit="1" customWidth="1"/>
    <col min="12018" max="12018" width="9" bestFit="1" customWidth="1"/>
    <col min="12019" max="12019" width="9.33203125" bestFit="1" customWidth="1"/>
    <col min="12020" max="12020" width="15.33203125" bestFit="1" customWidth="1"/>
    <col min="12021" max="12021" width="12.83203125" bestFit="1" customWidth="1"/>
    <col min="12022" max="12022" width="9" bestFit="1" customWidth="1"/>
    <col min="12023" max="12023" width="9.33203125" bestFit="1" customWidth="1"/>
    <col min="12024" max="12024" width="15.33203125" bestFit="1" customWidth="1"/>
    <col min="12025" max="12025" width="12.83203125" bestFit="1" customWidth="1"/>
    <col min="12026" max="12026" width="9" bestFit="1" customWidth="1"/>
    <col min="12027" max="12027" width="9.33203125" bestFit="1" customWidth="1"/>
    <col min="12028" max="12028" width="15.33203125" bestFit="1" customWidth="1"/>
    <col min="12029" max="12029" width="12.83203125" bestFit="1" customWidth="1"/>
    <col min="12030" max="12030" width="9" bestFit="1" customWidth="1"/>
    <col min="12031" max="12031" width="9.33203125" bestFit="1" customWidth="1"/>
    <col min="12032" max="12032" width="15.33203125" bestFit="1" customWidth="1"/>
    <col min="12033" max="12033" width="12.83203125" bestFit="1" customWidth="1"/>
    <col min="12034" max="12034" width="9" bestFit="1" customWidth="1"/>
    <col min="12035" max="12035" width="9.33203125" bestFit="1" customWidth="1"/>
    <col min="12036" max="12036" width="15.33203125" bestFit="1" customWidth="1"/>
    <col min="12037" max="12037" width="12.83203125" bestFit="1" customWidth="1"/>
    <col min="12038" max="12038" width="9" bestFit="1" customWidth="1"/>
    <col min="12039" max="12039" width="9.33203125" bestFit="1" customWidth="1"/>
    <col min="12040" max="12040" width="15.33203125" bestFit="1" customWidth="1"/>
    <col min="12041" max="12041" width="12.83203125" bestFit="1" customWidth="1"/>
    <col min="12042" max="12042" width="9" bestFit="1" customWidth="1"/>
    <col min="12043" max="12043" width="9.33203125" bestFit="1" customWidth="1"/>
    <col min="12044" max="12044" width="15.33203125" bestFit="1" customWidth="1"/>
    <col min="12045" max="12045" width="12.83203125" bestFit="1" customWidth="1"/>
    <col min="12046" max="12046" width="9" bestFit="1" customWidth="1"/>
    <col min="12047" max="12047" width="9.33203125" bestFit="1" customWidth="1"/>
    <col min="12048" max="12048" width="15.33203125" bestFit="1" customWidth="1"/>
    <col min="12049" max="12049" width="12.83203125" bestFit="1" customWidth="1"/>
    <col min="12050" max="12050" width="9" bestFit="1" customWidth="1"/>
    <col min="12051" max="12051" width="9.33203125" bestFit="1" customWidth="1"/>
    <col min="12052" max="12052" width="15.33203125" bestFit="1" customWidth="1"/>
    <col min="12053" max="12053" width="12.83203125" bestFit="1" customWidth="1"/>
    <col min="12054" max="12054" width="9" bestFit="1" customWidth="1"/>
    <col min="12055" max="12055" width="9.33203125" bestFit="1" customWidth="1"/>
    <col min="12056" max="12056" width="15.33203125" bestFit="1" customWidth="1"/>
    <col min="12057" max="12057" width="12.83203125" bestFit="1" customWidth="1"/>
    <col min="12058" max="12058" width="9" bestFit="1" customWidth="1"/>
    <col min="12059" max="12059" width="9.33203125" bestFit="1" customWidth="1"/>
    <col min="12060" max="12060" width="15.33203125" bestFit="1" customWidth="1"/>
    <col min="12061" max="12061" width="12.83203125" bestFit="1" customWidth="1"/>
    <col min="12062" max="12062" width="9" bestFit="1" customWidth="1"/>
    <col min="12063" max="12063" width="9.33203125" bestFit="1" customWidth="1"/>
    <col min="12064" max="12064" width="15.33203125" bestFit="1" customWidth="1"/>
    <col min="12065" max="12065" width="12.83203125" bestFit="1" customWidth="1"/>
    <col min="12066" max="12066" width="9" bestFit="1" customWidth="1"/>
    <col min="12067" max="12067" width="9.33203125" bestFit="1" customWidth="1"/>
    <col min="12068" max="12068" width="15.33203125" bestFit="1" customWidth="1"/>
    <col min="12069" max="12069" width="12.83203125" bestFit="1" customWidth="1"/>
    <col min="12070" max="12070" width="9" bestFit="1" customWidth="1"/>
    <col min="12071" max="12071" width="9.33203125" bestFit="1" customWidth="1"/>
    <col min="12072" max="12072" width="15.33203125" bestFit="1" customWidth="1"/>
    <col min="12073" max="12073" width="12.83203125" bestFit="1" customWidth="1"/>
    <col min="12074" max="12074" width="9" bestFit="1" customWidth="1"/>
    <col min="12075" max="12075" width="9.33203125" bestFit="1" customWidth="1"/>
    <col min="12076" max="12076" width="15.33203125" bestFit="1" customWidth="1"/>
    <col min="12077" max="12077" width="12.83203125" bestFit="1" customWidth="1"/>
    <col min="12078" max="12078" width="9" bestFit="1" customWidth="1"/>
    <col min="12079" max="12079" width="9.33203125" bestFit="1" customWidth="1"/>
    <col min="12080" max="12080" width="15.33203125" bestFit="1" customWidth="1"/>
    <col min="12081" max="12081" width="12.83203125" bestFit="1" customWidth="1"/>
    <col min="12082" max="12082" width="9" bestFit="1" customWidth="1"/>
    <col min="12083" max="12083" width="9.33203125" bestFit="1" customWidth="1"/>
    <col min="12084" max="12084" width="15.33203125" bestFit="1" customWidth="1"/>
    <col min="12085" max="12085" width="12.83203125" bestFit="1" customWidth="1"/>
    <col min="12086" max="12086" width="9" bestFit="1" customWidth="1"/>
    <col min="12087" max="12087" width="9.33203125" bestFit="1" customWidth="1"/>
    <col min="12088" max="12088" width="15.33203125" bestFit="1" customWidth="1"/>
    <col min="12089" max="12089" width="12.83203125" bestFit="1" customWidth="1"/>
    <col min="12090" max="12090" width="9" bestFit="1" customWidth="1"/>
    <col min="12091" max="12091" width="9.33203125" bestFit="1" customWidth="1"/>
    <col min="12092" max="12092" width="15.33203125" bestFit="1" customWidth="1"/>
    <col min="12093" max="12093" width="12.83203125" bestFit="1" customWidth="1"/>
    <col min="12094" max="12094" width="9" bestFit="1" customWidth="1"/>
    <col min="12095" max="12095" width="9.33203125" bestFit="1" customWidth="1"/>
    <col min="12096" max="12096" width="15.33203125" bestFit="1" customWidth="1"/>
    <col min="12097" max="12097" width="12.83203125" bestFit="1" customWidth="1"/>
    <col min="12098" max="12098" width="9" bestFit="1" customWidth="1"/>
    <col min="12099" max="12099" width="9.33203125" bestFit="1" customWidth="1"/>
    <col min="12100" max="12100" width="15.33203125" bestFit="1" customWidth="1"/>
    <col min="12101" max="12101" width="12.83203125" bestFit="1" customWidth="1"/>
    <col min="12102" max="12102" width="9" bestFit="1" customWidth="1"/>
    <col min="12103" max="12103" width="9.33203125" bestFit="1" customWidth="1"/>
    <col min="12104" max="12104" width="15.33203125" bestFit="1" customWidth="1"/>
    <col min="12105" max="12105" width="12.83203125" bestFit="1" customWidth="1"/>
    <col min="12106" max="12106" width="9" bestFit="1" customWidth="1"/>
    <col min="12107" max="12107" width="9.33203125" bestFit="1" customWidth="1"/>
    <col min="12108" max="12108" width="15.33203125" bestFit="1" customWidth="1"/>
    <col min="12109" max="12109" width="12.83203125" bestFit="1" customWidth="1"/>
    <col min="12110" max="12110" width="9" bestFit="1" customWidth="1"/>
    <col min="12111" max="12111" width="9.33203125" bestFit="1" customWidth="1"/>
    <col min="12112" max="12112" width="15.33203125" bestFit="1" customWidth="1"/>
    <col min="12113" max="12113" width="12.83203125" bestFit="1" customWidth="1"/>
    <col min="12114" max="12114" width="9" bestFit="1" customWidth="1"/>
    <col min="12115" max="12115" width="9.33203125" bestFit="1" customWidth="1"/>
    <col min="12116" max="12116" width="15.33203125" bestFit="1" customWidth="1"/>
    <col min="12117" max="12117" width="12.83203125" bestFit="1" customWidth="1"/>
    <col min="12118" max="12118" width="9" bestFit="1" customWidth="1"/>
    <col min="12119" max="12119" width="9.33203125" bestFit="1" customWidth="1"/>
    <col min="12120" max="12120" width="15.33203125" bestFit="1" customWidth="1"/>
    <col min="12121" max="12121" width="12.83203125" bestFit="1" customWidth="1"/>
    <col min="12122" max="12122" width="9" bestFit="1" customWidth="1"/>
    <col min="12123" max="12123" width="9.33203125" bestFit="1" customWidth="1"/>
    <col min="12124" max="12124" width="15.33203125" bestFit="1" customWidth="1"/>
    <col min="12125" max="12125" width="12.83203125" bestFit="1" customWidth="1"/>
    <col min="12126" max="12126" width="9" bestFit="1" customWidth="1"/>
    <col min="12127" max="12127" width="9.33203125" bestFit="1" customWidth="1"/>
    <col min="12128" max="12128" width="15.33203125" bestFit="1" customWidth="1"/>
    <col min="12129" max="12129" width="12.83203125" bestFit="1" customWidth="1"/>
    <col min="12130" max="12130" width="9" bestFit="1" customWidth="1"/>
    <col min="12131" max="12131" width="9.33203125" bestFit="1" customWidth="1"/>
    <col min="12132" max="12132" width="15.33203125" bestFit="1" customWidth="1"/>
    <col min="12133" max="12133" width="12.83203125" bestFit="1" customWidth="1"/>
    <col min="12134" max="12134" width="9" bestFit="1" customWidth="1"/>
    <col min="12135" max="12135" width="9.33203125" bestFit="1" customWidth="1"/>
    <col min="12136" max="12136" width="15.33203125" bestFit="1" customWidth="1"/>
    <col min="12137" max="12137" width="12.83203125" bestFit="1" customWidth="1"/>
    <col min="12138" max="12138" width="9" bestFit="1" customWidth="1"/>
    <col min="12139" max="12139" width="9.33203125" bestFit="1" customWidth="1"/>
    <col min="12140" max="12140" width="15.33203125" bestFit="1" customWidth="1"/>
    <col min="12141" max="12141" width="12.83203125" bestFit="1" customWidth="1"/>
    <col min="12142" max="12142" width="9" bestFit="1" customWidth="1"/>
    <col min="12143" max="12143" width="9.33203125" bestFit="1" customWidth="1"/>
    <col min="12144" max="12144" width="15.33203125" bestFit="1" customWidth="1"/>
    <col min="12145" max="12145" width="12.83203125" bestFit="1" customWidth="1"/>
    <col min="12146" max="12146" width="9" bestFit="1" customWidth="1"/>
    <col min="12147" max="12147" width="9.33203125" bestFit="1" customWidth="1"/>
    <col min="12148" max="12148" width="15.33203125" bestFit="1" customWidth="1"/>
    <col min="12149" max="12149" width="12.83203125" bestFit="1" customWidth="1"/>
    <col min="12150" max="12150" width="9" bestFit="1" customWidth="1"/>
    <col min="12151" max="12151" width="9.33203125" bestFit="1" customWidth="1"/>
    <col min="12152" max="12152" width="15.33203125" bestFit="1" customWidth="1"/>
    <col min="12153" max="12153" width="12.83203125" bestFit="1" customWidth="1"/>
    <col min="12154" max="12154" width="9" bestFit="1" customWidth="1"/>
    <col min="12155" max="12155" width="9.33203125" bestFit="1" customWidth="1"/>
    <col min="12156" max="12156" width="15.33203125" bestFit="1" customWidth="1"/>
    <col min="12157" max="12157" width="12.83203125" bestFit="1" customWidth="1"/>
    <col min="12158" max="12158" width="9" bestFit="1" customWidth="1"/>
    <col min="12159" max="12159" width="9.33203125" bestFit="1" customWidth="1"/>
    <col min="12160" max="12160" width="15.33203125" bestFit="1" customWidth="1"/>
    <col min="12161" max="12161" width="12.83203125" bestFit="1" customWidth="1"/>
    <col min="12162" max="12162" width="9" bestFit="1" customWidth="1"/>
    <col min="12163" max="12163" width="9.33203125" bestFit="1" customWidth="1"/>
    <col min="12164" max="12164" width="15.33203125" bestFit="1" customWidth="1"/>
    <col min="12165" max="12165" width="12.83203125" bestFit="1" customWidth="1"/>
    <col min="12166" max="12166" width="9" bestFit="1" customWidth="1"/>
    <col min="12167" max="12167" width="9.33203125" bestFit="1" customWidth="1"/>
    <col min="12168" max="12168" width="15.33203125" bestFit="1" customWidth="1"/>
    <col min="12169" max="12169" width="12.83203125" bestFit="1" customWidth="1"/>
    <col min="12170" max="12170" width="9" bestFit="1" customWidth="1"/>
    <col min="12171" max="12171" width="9.33203125" bestFit="1" customWidth="1"/>
    <col min="12172" max="12172" width="15.33203125" bestFit="1" customWidth="1"/>
    <col min="12173" max="12173" width="12.83203125" bestFit="1" customWidth="1"/>
    <col min="12174" max="12174" width="9" bestFit="1" customWidth="1"/>
    <col min="12175" max="12175" width="9.33203125" bestFit="1" customWidth="1"/>
    <col min="12176" max="12176" width="15.33203125" bestFit="1" customWidth="1"/>
    <col min="12177" max="12177" width="12.83203125" bestFit="1" customWidth="1"/>
    <col min="12178" max="12178" width="9" bestFit="1" customWidth="1"/>
    <col min="12179" max="12179" width="9.33203125" bestFit="1" customWidth="1"/>
    <col min="12180" max="12180" width="15.33203125" bestFit="1" customWidth="1"/>
    <col min="12181" max="12181" width="12.83203125" bestFit="1" customWidth="1"/>
    <col min="12182" max="12182" width="9" bestFit="1" customWidth="1"/>
    <col min="12183" max="12183" width="9.33203125" bestFit="1" customWidth="1"/>
    <col min="12184" max="12184" width="15.33203125" bestFit="1" customWidth="1"/>
    <col min="12185" max="12185" width="12.83203125" bestFit="1" customWidth="1"/>
    <col min="12186" max="12186" width="9" bestFit="1" customWidth="1"/>
    <col min="12187" max="12187" width="9.33203125" bestFit="1" customWidth="1"/>
    <col min="12188" max="12188" width="15.33203125" bestFit="1" customWidth="1"/>
    <col min="12189" max="12189" width="12.83203125" bestFit="1" customWidth="1"/>
    <col min="12190" max="12190" width="9" bestFit="1" customWidth="1"/>
    <col min="12191" max="12191" width="9.33203125" bestFit="1" customWidth="1"/>
    <col min="12192" max="12192" width="15.33203125" bestFit="1" customWidth="1"/>
    <col min="12193" max="12193" width="12.83203125" bestFit="1" customWidth="1"/>
    <col min="12194" max="12194" width="9" bestFit="1" customWidth="1"/>
    <col min="12195" max="12195" width="9.33203125" bestFit="1" customWidth="1"/>
    <col min="12196" max="12196" width="15.33203125" bestFit="1" customWidth="1"/>
    <col min="12197" max="12197" width="12.83203125" bestFit="1" customWidth="1"/>
    <col min="12198" max="12198" width="9" bestFit="1" customWidth="1"/>
    <col min="12199" max="12199" width="9.33203125" bestFit="1" customWidth="1"/>
    <col min="12200" max="12200" width="15.33203125" bestFit="1" customWidth="1"/>
    <col min="12201" max="12201" width="12.83203125" bestFit="1" customWidth="1"/>
    <col min="12202" max="12202" width="9" bestFit="1" customWidth="1"/>
    <col min="12203" max="12203" width="9.33203125" bestFit="1" customWidth="1"/>
    <col min="12204" max="12204" width="15.33203125" bestFit="1" customWidth="1"/>
    <col min="12205" max="12205" width="12.83203125" bestFit="1" customWidth="1"/>
    <col min="12206" max="12206" width="9" bestFit="1" customWidth="1"/>
    <col min="12207" max="12207" width="9.33203125" bestFit="1" customWidth="1"/>
    <col min="12208" max="12208" width="15.33203125" bestFit="1" customWidth="1"/>
    <col min="12209" max="12209" width="12.83203125" bestFit="1" customWidth="1"/>
    <col min="12210" max="12210" width="9" bestFit="1" customWidth="1"/>
    <col min="12211" max="12211" width="9.33203125" bestFit="1" customWidth="1"/>
    <col min="12212" max="12212" width="15.33203125" bestFit="1" customWidth="1"/>
    <col min="12213" max="12213" width="12.83203125" bestFit="1" customWidth="1"/>
    <col min="12214" max="12214" width="9" bestFit="1" customWidth="1"/>
    <col min="12215" max="12215" width="9.33203125" bestFit="1" customWidth="1"/>
    <col min="12216" max="12216" width="15.33203125" bestFit="1" customWidth="1"/>
    <col min="12217" max="12217" width="12.83203125" bestFit="1" customWidth="1"/>
    <col min="12218" max="12218" width="9" bestFit="1" customWidth="1"/>
    <col min="12219" max="12219" width="9.33203125" bestFit="1" customWidth="1"/>
    <col min="12220" max="12220" width="15.33203125" bestFit="1" customWidth="1"/>
    <col min="12221" max="12221" width="12.83203125" bestFit="1" customWidth="1"/>
    <col min="12222" max="12222" width="9" bestFit="1" customWidth="1"/>
    <col min="12223" max="12223" width="9.33203125" bestFit="1" customWidth="1"/>
    <col min="12224" max="12224" width="15.33203125" bestFit="1" customWidth="1"/>
    <col min="12225" max="12225" width="12.83203125" bestFit="1" customWidth="1"/>
    <col min="12226" max="12226" width="9" bestFit="1" customWidth="1"/>
    <col min="12227" max="12227" width="9.33203125" bestFit="1" customWidth="1"/>
    <col min="12228" max="12228" width="15.33203125" bestFit="1" customWidth="1"/>
    <col min="12229" max="12229" width="12.83203125" bestFit="1" customWidth="1"/>
    <col min="12230" max="12230" width="9" bestFit="1" customWidth="1"/>
    <col min="12231" max="12231" width="9.33203125" bestFit="1" customWidth="1"/>
    <col min="12232" max="12232" width="15.33203125" bestFit="1" customWidth="1"/>
    <col min="12233" max="12233" width="12.83203125" bestFit="1" customWidth="1"/>
    <col min="12234" max="12234" width="9" bestFit="1" customWidth="1"/>
    <col min="12235" max="12235" width="9.33203125" bestFit="1" customWidth="1"/>
    <col min="12236" max="12236" width="15.33203125" bestFit="1" customWidth="1"/>
    <col min="12237" max="12237" width="12.83203125" bestFit="1" customWidth="1"/>
    <col min="12238" max="12238" width="9" bestFit="1" customWidth="1"/>
    <col min="12239" max="12239" width="9.33203125" bestFit="1" customWidth="1"/>
    <col min="12240" max="12240" width="15.33203125" bestFit="1" customWidth="1"/>
    <col min="12241" max="12241" width="12.83203125" bestFit="1" customWidth="1"/>
    <col min="12242" max="12242" width="9" bestFit="1" customWidth="1"/>
    <col min="12243" max="12243" width="9.33203125" bestFit="1" customWidth="1"/>
    <col min="12244" max="12244" width="15.33203125" bestFit="1" customWidth="1"/>
    <col min="12245" max="12245" width="12.83203125" bestFit="1" customWidth="1"/>
    <col min="12246" max="12246" width="9" bestFit="1" customWidth="1"/>
    <col min="12247" max="12247" width="9.33203125" bestFit="1" customWidth="1"/>
    <col min="12248" max="12248" width="15.33203125" bestFit="1" customWidth="1"/>
    <col min="12249" max="12249" width="12.83203125" bestFit="1" customWidth="1"/>
    <col min="12250" max="12250" width="9" bestFit="1" customWidth="1"/>
    <col min="12251" max="12251" width="9.33203125" bestFit="1" customWidth="1"/>
    <col min="12252" max="12252" width="15.33203125" bestFit="1" customWidth="1"/>
    <col min="12253" max="12253" width="12.83203125" bestFit="1" customWidth="1"/>
    <col min="12254" max="12254" width="9" bestFit="1" customWidth="1"/>
    <col min="12255" max="12255" width="9.33203125" bestFit="1" customWidth="1"/>
    <col min="12256" max="12256" width="15.33203125" bestFit="1" customWidth="1"/>
    <col min="12257" max="12257" width="12.83203125" bestFit="1" customWidth="1"/>
    <col min="12258" max="12258" width="9" bestFit="1" customWidth="1"/>
    <col min="12259" max="12259" width="9.33203125" bestFit="1" customWidth="1"/>
    <col min="12260" max="12260" width="15.33203125" bestFit="1" customWidth="1"/>
    <col min="12261" max="12261" width="12.83203125" bestFit="1" customWidth="1"/>
    <col min="12262" max="12262" width="9" bestFit="1" customWidth="1"/>
    <col min="12263" max="12263" width="9.33203125" bestFit="1" customWidth="1"/>
    <col min="12264" max="12264" width="15.33203125" bestFit="1" customWidth="1"/>
    <col min="12265" max="12265" width="12.83203125" bestFit="1" customWidth="1"/>
    <col min="12266" max="12266" width="9" bestFit="1" customWidth="1"/>
    <col min="12267" max="12267" width="9.33203125" bestFit="1" customWidth="1"/>
    <col min="12268" max="12268" width="15.33203125" bestFit="1" customWidth="1"/>
    <col min="12269" max="12269" width="12.83203125" bestFit="1" customWidth="1"/>
    <col min="12270" max="12270" width="9" bestFit="1" customWidth="1"/>
    <col min="12271" max="12271" width="9.33203125" bestFit="1" customWidth="1"/>
    <col min="12272" max="12272" width="15.33203125" bestFit="1" customWidth="1"/>
    <col min="12273" max="12273" width="12.83203125" bestFit="1" customWidth="1"/>
    <col min="12274" max="12274" width="9" bestFit="1" customWidth="1"/>
    <col min="12275" max="12275" width="9.33203125" bestFit="1" customWidth="1"/>
    <col min="12276" max="12276" width="15.33203125" bestFit="1" customWidth="1"/>
    <col min="12277" max="12277" width="12.83203125" bestFit="1" customWidth="1"/>
    <col min="12278" max="12278" width="9" bestFit="1" customWidth="1"/>
    <col min="12279" max="12279" width="9.33203125" bestFit="1" customWidth="1"/>
    <col min="12280" max="12280" width="15.33203125" bestFit="1" customWidth="1"/>
    <col min="12281" max="12281" width="12.83203125" bestFit="1" customWidth="1"/>
    <col min="12282" max="12282" width="9" bestFit="1" customWidth="1"/>
    <col min="12283" max="12283" width="9.33203125" bestFit="1" customWidth="1"/>
    <col min="12284" max="12284" width="15.33203125" bestFit="1" customWidth="1"/>
    <col min="12285" max="12285" width="12.83203125" bestFit="1" customWidth="1"/>
    <col min="12286" max="12286" width="9" bestFit="1" customWidth="1"/>
    <col min="12287" max="12287" width="9.33203125" bestFit="1" customWidth="1"/>
    <col min="12288" max="12288" width="15.33203125" bestFit="1" customWidth="1"/>
    <col min="12289" max="12289" width="12.83203125" bestFit="1" customWidth="1"/>
    <col min="12290" max="12290" width="9" bestFit="1" customWidth="1"/>
    <col min="12291" max="12291" width="9.33203125" bestFit="1" customWidth="1"/>
    <col min="12292" max="12292" width="15.33203125" bestFit="1" customWidth="1"/>
    <col min="12293" max="12293" width="12.83203125" bestFit="1" customWidth="1"/>
    <col min="12294" max="12294" width="9" bestFit="1" customWidth="1"/>
    <col min="12295" max="12295" width="9.33203125" bestFit="1" customWidth="1"/>
    <col min="12296" max="12296" width="15.33203125" bestFit="1" customWidth="1"/>
    <col min="12297" max="12297" width="12.83203125" bestFit="1" customWidth="1"/>
    <col min="12298" max="12298" width="9" bestFit="1" customWidth="1"/>
    <col min="12299" max="12299" width="9.33203125" bestFit="1" customWidth="1"/>
    <col min="12300" max="12300" width="15.33203125" bestFit="1" customWidth="1"/>
    <col min="12301" max="12301" width="12.83203125" bestFit="1" customWidth="1"/>
    <col min="12302" max="12302" width="9" bestFit="1" customWidth="1"/>
    <col min="12303" max="12303" width="9.33203125" bestFit="1" customWidth="1"/>
    <col min="12304" max="12304" width="15.33203125" bestFit="1" customWidth="1"/>
    <col min="12305" max="12305" width="12.83203125" bestFit="1" customWidth="1"/>
    <col min="12306" max="12306" width="9" bestFit="1" customWidth="1"/>
    <col min="12307" max="12307" width="9.33203125" bestFit="1" customWidth="1"/>
    <col min="12308" max="12308" width="15.33203125" bestFit="1" customWidth="1"/>
    <col min="12309" max="12309" width="12.83203125" bestFit="1" customWidth="1"/>
    <col min="12310" max="12310" width="9" bestFit="1" customWidth="1"/>
    <col min="12311" max="12311" width="9.33203125" bestFit="1" customWidth="1"/>
    <col min="12312" max="12312" width="15.33203125" bestFit="1" customWidth="1"/>
    <col min="12313" max="12313" width="12.83203125" bestFit="1" customWidth="1"/>
    <col min="12314" max="12314" width="9" bestFit="1" customWidth="1"/>
    <col min="12315" max="12315" width="9.33203125" bestFit="1" customWidth="1"/>
    <col min="12316" max="12316" width="15.33203125" bestFit="1" customWidth="1"/>
    <col min="12317" max="12317" width="12.83203125" bestFit="1" customWidth="1"/>
    <col min="12318" max="12318" width="9" bestFit="1" customWidth="1"/>
    <col min="12319" max="12319" width="9.33203125" bestFit="1" customWidth="1"/>
    <col min="12320" max="12320" width="15.33203125" bestFit="1" customWidth="1"/>
    <col min="12321" max="12321" width="12.83203125" bestFit="1" customWidth="1"/>
    <col min="12322" max="12322" width="9" bestFit="1" customWidth="1"/>
    <col min="12323" max="12323" width="9.33203125" bestFit="1" customWidth="1"/>
    <col min="12324" max="12324" width="15.33203125" bestFit="1" customWidth="1"/>
    <col min="12325" max="12325" width="12.83203125" bestFit="1" customWidth="1"/>
    <col min="12326" max="12326" width="9" bestFit="1" customWidth="1"/>
    <col min="12327" max="12327" width="9.33203125" bestFit="1" customWidth="1"/>
    <col min="12328" max="12328" width="15.33203125" bestFit="1" customWidth="1"/>
    <col min="12329" max="12329" width="12.83203125" bestFit="1" customWidth="1"/>
    <col min="12330" max="12330" width="9" bestFit="1" customWidth="1"/>
    <col min="12331" max="12331" width="9.33203125" bestFit="1" customWidth="1"/>
    <col min="12332" max="12332" width="15.33203125" bestFit="1" customWidth="1"/>
    <col min="12333" max="12333" width="12.83203125" bestFit="1" customWidth="1"/>
    <col min="12334" max="12334" width="9" bestFit="1" customWidth="1"/>
    <col min="12335" max="12335" width="9.33203125" bestFit="1" customWidth="1"/>
    <col min="12336" max="12336" width="15.33203125" bestFit="1" customWidth="1"/>
    <col min="12337" max="12337" width="12.83203125" bestFit="1" customWidth="1"/>
    <col min="12338" max="12338" width="9" bestFit="1" customWidth="1"/>
    <col min="12339" max="12339" width="9.33203125" bestFit="1" customWidth="1"/>
    <col min="12340" max="12340" width="15.33203125" bestFit="1" customWidth="1"/>
    <col min="12341" max="12341" width="12.83203125" bestFit="1" customWidth="1"/>
    <col min="12342" max="12342" width="9" bestFit="1" customWidth="1"/>
    <col min="12343" max="12343" width="9.33203125" bestFit="1" customWidth="1"/>
    <col min="12344" max="12344" width="15.33203125" bestFit="1" customWidth="1"/>
    <col min="12345" max="12345" width="12.83203125" bestFit="1" customWidth="1"/>
    <col min="12346" max="12346" width="9" bestFit="1" customWidth="1"/>
    <col min="12347" max="12347" width="9.33203125" bestFit="1" customWidth="1"/>
    <col min="12348" max="12348" width="15.33203125" bestFit="1" customWidth="1"/>
    <col min="12349" max="12349" width="12.83203125" bestFit="1" customWidth="1"/>
    <col min="12350" max="12350" width="9" bestFit="1" customWidth="1"/>
    <col min="12351" max="12351" width="9.33203125" bestFit="1" customWidth="1"/>
    <col min="12352" max="12352" width="15.33203125" bestFit="1" customWidth="1"/>
    <col min="12353" max="12353" width="12.83203125" bestFit="1" customWidth="1"/>
    <col min="12354" max="12354" width="9" bestFit="1" customWidth="1"/>
    <col min="12355" max="12355" width="9.33203125" bestFit="1" customWidth="1"/>
    <col min="12356" max="12356" width="15.33203125" bestFit="1" customWidth="1"/>
    <col min="12357" max="12357" width="12.83203125" bestFit="1" customWidth="1"/>
    <col min="12358" max="12358" width="9" bestFit="1" customWidth="1"/>
    <col min="12359" max="12359" width="9.33203125" bestFit="1" customWidth="1"/>
    <col min="12360" max="12360" width="15.33203125" bestFit="1" customWidth="1"/>
    <col min="12361" max="12361" width="12.83203125" bestFit="1" customWidth="1"/>
    <col min="12362" max="12362" width="9" bestFit="1" customWidth="1"/>
    <col min="12363" max="12363" width="9.33203125" bestFit="1" customWidth="1"/>
    <col min="12364" max="12364" width="15.33203125" bestFit="1" customWidth="1"/>
    <col min="12365" max="12365" width="12.83203125" bestFit="1" customWidth="1"/>
    <col min="12366" max="12366" width="9" bestFit="1" customWidth="1"/>
    <col min="12367" max="12367" width="9.33203125" bestFit="1" customWidth="1"/>
    <col min="12368" max="12368" width="15.33203125" bestFit="1" customWidth="1"/>
    <col min="12369" max="12369" width="12.83203125" bestFit="1" customWidth="1"/>
    <col min="12370" max="12370" width="9" bestFit="1" customWidth="1"/>
    <col min="12371" max="12371" width="9.33203125" bestFit="1" customWidth="1"/>
    <col min="12372" max="12372" width="15.33203125" bestFit="1" customWidth="1"/>
    <col min="12373" max="12373" width="12.83203125" bestFit="1" customWidth="1"/>
    <col min="12374" max="12374" width="9" bestFit="1" customWidth="1"/>
    <col min="12375" max="12375" width="9.33203125" bestFit="1" customWidth="1"/>
    <col min="12376" max="12376" width="15.33203125" bestFit="1" customWidth="1"/>
    <col min="12377" max="12377" width="12.83203125" bestFit="1" customWidth="1"/>
    <col min="12378" max="12378" width="9" bestFit="1" customWidth="1"/>
    <col min="12379" max="12379" width="9.33203125" bestFit="1" customWidth="1"/>
    <col min="12380" max="12380" width="15.33203125" bestFit="1" customWidth="1"/>
    <col min="12381" max="12381" width="12.83203125" bestFit="1" customWidth="1"/>
    <col min="12382" max="12382" width="9" bestFit="1" customWidth="1"/>
    <col min="12383" max="12383" width="9.33203125" bestFit="1" customWidth="1"/>
    <col min="12384" max="12384" width="15.33203125" bestFit="1" customWidth="1"/>
    <col min="12385" max="12385" width="12.83203125" bestFit="1" customWidth="1"/>
    <col min="12386" max="12386" width="9" bestFit="1" customWidth="1"/>
    <col min="12387" max="12387" width="9.33203125" bestFit="1" customWidth="1"/>
    <col min="12388" max="12388" width="15.33203125" bestFit="1" customWidth="1"/>
    <col min="12389" max="12389" width="12.83203125" bestFit="1" customWidth="1"/>
    <col min="12390" max="12390" width="9" bestFit="1" customWidth="1"/>
    <col min="12391" max="12391" width="9.33203125" bestFit="1" customWidth="1"/>
    <col min="12392" max="12392" width="15.33203125" bestFit="1" customWidth="1"/>
    <col min="12393" max="12393" width="12.83203125" bestFit="1" customWidth="1"/>
    <col min="12394" max="12394" width="9" bestFit="1" customWidth="1"/>
    <col min="12395" max="12395" width="9.33203125" bestFit="1" customWidth="1"/>
    <col min="12396" max="12396" width="15.33203125" bestFit="1" customWidth="1"/>
    <col min="12397" max="12397" width="12.83203125" bestFit="1" customWidth="1"/>
    <col min="12398" max="12398" width="9" bestFit="1" customWidth="1"/>
    <col min="12399" max="12399" width="9.33203125" bestFit="1" customWidth="1"/>
    <col min="12400" max="12400" width="15.33203125" bestFit="1" customWidth="1"/>
    <col min="12401" max="12401" width="12.83203125" bestFit="1" customWidth="1"/>
    <col min="12402" max="12402" width="9" bestFit="1" customWidth="1"/>
    <col min="12403" max="12403" width="9.33203125" bestFit="1" customWidth="1"/>
    <col min="12404" max="12404" width="15.33203125" bestFit="1" customWidth="1"/>
    <col min="12405" max="12405" width="12.83203125" bestFit="1" customWidth="1"/>
    <col min="12406" max="12406" width="9" bestFit="1" customWidth="1"/>
    <col min="12407" max="12407" width="9.33203125" bestFit="1" customWidth="1"/>
    <col min="12408" max="12408" width="15.33203125" bestFit="1" customWidth="1"/>
    <col min="12409" max="12409" width="12.83203125" bestFit="1" customWidth="1"/>
    <col min="12410" max="12410" width="9" bestFit="1" customWidth="1"/>
    <col min="12411" max="12411" width="9.33203125" bestFit="1" customWidth="1"/>
    <col min="12412" max="12412" width="15.33203125" bestFit="1" customWidth="1"/>
    <col min="12413" max="12413" width="12.83203125" bestFit="1" customWidth="1"/>
    <col min="12414" max="12414" width="9" bestFit="1" customWidth="1"/>
    <col min="12415" max="12415" width="9.33203125" bestFit="1" customWidth="1"/>
    <col min="12416" max="12416" width="15.33203125" bestFit="1" customWidth="1"/>
    <col min="12417" max="12417" width="12.83203125" bestFit="1" customWidth="1"/>
    <col min="12418" max="12418" width="9" bestFit="1" customWidth="1"/>
    <col min="12419" max="12419" width="9.33203125" bestFit="1" customWidth="1"/>
    <col min="12420" max="12420" width="15.33203125" bestFit="1" customWidth="1"/>
    <col min="12421" max="12421" width="12.83203125" bestFit="1" customWidth="1"/>
    <col min="12422" max="12422" width="9" bestFit="1" customWidth="1"/>
    <col min="12423" max="12423" width="9.33203125" bestFit="1" customWidth="1"/>
    <col min="12424" max="12424" width="15.33203125" bestFit="1" customWidth="1"/>
    <col min="12425" max="12425" width="12.83203125" bestFit="1" customWidth="1"/>
    <col min="12426" max="12426" width="9" bestFit="1" customWidth="1"/>
    <col min="12427" max="12427" width="9.33203125" bestFit="1" customWidth="1"/>
    <col min="12428" max="12428" width="15.33203125" bestFit="1" customWidth="1"/>
    <col min="12429" max="12429" width="12.83203125" bestFit="1" customWidth="1"/>
    <col min="12430" max="12430" width="9" bestFit="1" customWidth="1"/>
    <col min="12431" max="12431" width="9.33203125" bestFit="1" customWidth="1"/>
    <col min="12432" max="12432" width="15.33203125" bestFit="1" customWidth="1"/>
    <col min="12433" max="12433" width="12.83203125" bestFit="1" customWidth="1"/>
    <col min="12434" max="12434" width="9" bestFit="1" customWidth="1"/>
    <col min="12435" max="12435" width="9.33203125" bestFit="1" customWidth="1"/>
    <col min="12436" max="12436" width="15.33203125" bestFit="1" customWidth="1"/>
    <col min="12437" max="12437" width="12.83203125" bestFit="1" customWidth="1"/>
    <col min="12438" max="12438" width="9" bestFit="1" customWidth="1"/>
    <col min="12439" max="12439" width="9.33203125" bestFit="1" customWidth="1"/>
    <col min="12440" max="12440" width="15.33203125" bestFit="1" customWidth="1"/>
    <col min="12441" max="12441" width="12.83203125" bestFit="1" customWidth="1"/>
    <col min="12442" max="12442" width="9" bestFit="1" customWidth="1"/>
    <col min="12443" max="12443" width="9.33203125" bestFit="1" customWidth="1"/>
    <col min="12444" max="12444" width="15.33203125" bestFit="1" customWidth="1"/>
    <col min="12445" max="12445" width="12.83203125" bestFit="1" customWidth="1"/>
    <col min="12446" max="12446" width="9" bestFit="1" customWidth="1"/>
    <col min="12447" max="12447" width="9.33203125" bestFit="1" customWidth="1"/>
    <col min="12448" max="12448" width="15.33203125" bestFit="1" customWidth="1"/>
    <col min="12449" max="12449" width="12.83203125" bestFit="1" customWidth="1"/>
    <col min="12450" max="12450" width="9" bestFit="1" customWidth="1"/>
    <col min="12451" max="12451" width="9.33203125" bestFit="1" customWidth="1"/>
    <col min="12452" max="12452" width="15.33203125" bestFit="1" customWidth="1"/>
    <col min="12453" max="12453" width="12.83203125" bestFit="1" customWidth="1"/>
    <col min="12454" max="12454" width="9" bestFit="1" customWidth="1"/>
    <col min="12455" max="12455" width="9.33203125" bestFit="1" customWidth="1"/>
    <col min="12456" max="12456" width="15.33203125" bestFit="1" customWidth="1"/>
    <col min="12457" max="12457" width="12.83203125" bestFit="1" customWidth="1"/>
    <col min="12458" max="12458" width="9" bestFit="1" customWidth="1"/>
    <col min="12459" max="12459" width="9.33203125" bestFit="1" customWidth="1"/>
    <col min="12460" max="12460" width="15.33203125" bestFit="1" customWidth="1"/>
    <col min="12461" max="12461" width="12.83203125" bestFit="1" customWidth="1"/>
    <col min="12462" max="12462" width="9" bestFit="1" customWidth="1"/>
    <col min="12463" max="12463" width="9.33203125" bestFit="1" customWidth="1"/>
    <col min="12464" max="12464" width="15.33203125" bestFit="1" customWidth="1"/>
    <col min="12465" max="12465" width="12.83203125" bestFit="1" customWidth="1"/>
    <col min="12466" max="12466" width="9" bestFit="1" customWidth="1"/>
    <col min="12467" max="12467" width="9.33203125" bestFit="1" customWidth="1"/>
    <col min="12468" max="12468" width="15.33203125" bestFit="1" customWidth="1"/>
    <col min="12469" max="12469" width="12.83203125" bestFit="1" customWidth="1"/>
    <col min="12470" max="12470" width="9" bestFit="1" customWidth="1"/>
    <col min="12471" max="12471" width="9.33203125" bestFit="1" customWidth="1"/>
    <col min="12472" max="12472" width="15.33203125" bestFit="1" customWidth="1"/>
    <col min="12473" max="12473" width="12.83203125" bestFit="1" customWidth="1"/>
    <col min="12474" max="12474" width="9" bestFit="1" customWidth="1"/>
    <col min="12475" max="12475" width="9.33203125" bestFit="1" customWidth="1"/>
    <col min="12476" max="12476" width="15.33203125" bestFit="1" customWidth="1"/>
    <col min="12477" max="12477" width="12.83203125" bestFit="1" customWidth="1"/>
    <col min="12478" max="12478" width="9" bestFit="1" customWidth="1"/>
    <col min="12479" max="12479" width="9.33203125" bestFit="1" customWidth="1"/>
    <col min="12480" max="12480" width="15.33203125" bestFit="1" customWidth="1"/>
    <col min="12481" max="12481" width="12.83203125" bestFit="1" customWidth="1"/>
    <col min="12482" max="12482" width="9" bestFit="1" customWidth="1"/>
    <col min="12483" max="12483" width="9.33203125" bestFit="1" customWidth="1"/>
    <col min="12484" max="12484" width="15.33203125" bestFit="1" customWidth="1"/>
    <col min="12485" max="12485" width="12.83203125" bestFit="1" customWidth="1"/>
    <col min="12486" max="12486" width="9" bestFit="1" customWidth="1"/>
    <col min="12487" max="12487" width="9.33203125" bestFit="1" customWidth="1"/>
    <col min="12488" max="12488" width="15.33203125" bestFit="1" customWidth="1"/>
    <col min="12489" max="12489" width="12.83203125" bestFit="1" customWidth="1"/>
    <col min="12490" max="12490" width="9" bestFit="1" customWidth="1"/>
    <col min="12491" max="12491" width="9.33203125" bestFit="1" customWidth="1"/>
    <col min="12492" max="12492" width="15.33203125" bestFit="1" customWidth="1"/>
    <col min="12493" max="12493" width="12.83203125" bestFit="1" customWidth="1"/>
    <col min="12494" max="12494" width="9" bestFit="1" customWidth="1"/>
    <col min="12495" max="12495" width="9.33203125" bestFit="1" customWidth="1"/>
    <col min="12496" max="12496" width="15.33203125" bestFit="1" customWidth="1"/>
    <col min="12497" max="12497" width="12.83203125" bestFit="1" customWidth="1"/>
    <col min="12498" max="12498" width="9" bestFit="1" customWidth="1"/>
    <col min="12499" max="12499" width="9.33203125" bestFit="1" customWidth="1"/>
    <col min="12500" max="12500" width="15.33203125" bestFit="1" customWidth="1"/>
    <col min="12501" max="12501" width="12.83203125" bestFit="1" customWidth="1"/>
    <col min="12502" max="12502" width="9" bestFit="1" customWidth="1"/>
    <col min="12503" max="12503" width="9.33203125" bestFit="1" customWidth="1"/>
    <col min="12504" max="12504" width="15.33203125" bestFit="1" customWidth="1"/>
    <col min="12505" max="12505" width="12.83203125" bestFit="1" customWidth="1"/>
    <col min="12506" max="12506" width="9" bestFit="1" customWidth="1"/>
    <col min="12507" max="12507" width="9.33203125" bestFit="1" customWidth="1"/>
    <col min="12508" max="12508" width="15.33203125" bestFit="1" customWidth="1"/>
    <col min="12509" max="12509" width="12.83203125" bestFit="1" customWidth="1"/>
    <col min="12510" max="12510" width="9" bestFit="1" customWidth="1"/>
    <col min="12511" max="12511" width="9.33203125" bestFit="1" customWidth="1"/>
    <col min="12512" max="12512" width="15.33203125" bestFit="1" customWidth="1"/>
    <col min="12513" max="12513" width="12.83203125" bestFit="1" customWidth="1"/>
    <col min="12514" max="12514" width="9" bestFit="1" customWidth="1"/>
    <col min="12515" max="12515" width="9.33203125" bestFit="1" customWidth="1"/>
    <col min="12516" max="12516" width="15.33203125" bestFit="1" customWidth="1"/>
    <col min="12517" max="12517" width="12.83203125" bestFit="1" customWidth="1"/>
    <col min="12518" max="12518" width="9" bestFit="1" customWidth="1"/>
    <col min="12519" max="12519" width="9.33203125" bestFit="1" customWidth="1"/>
    <col min="12520" max="12520" width="15.33203125" bestFit="1" customWidth="1"/>
    <col min="12521" max="12521" width="12.83203125" bestFit="1" customWidth="1"/>
    <col min="12522" max="12522" width="9" bestFit="1" customWidth="1"/>
    <col min="12523" max="12523" width="9.33203125" bestFit="1" customWidth="1"/>
    <col min="12524" max="12524" width="15.33203125" bestFit="1" customWidth="1"/>
    <col min="12525" max="12525" width="12.83203125" bestFit="1" customWidth="1"/>
    <col min="12526" max="12526" width="9" bestFit="1" customWidth="1"/>
    <col min="12527" max="12527" width="9.33203125" bestFit="1" customWidth="1"/>
    <col min="12528" max="12528" width="15.33203125" bestFit="1" customWidth="1"/>
    <col min="12529" max="12529" width="12.83203125" bestFit="1" customWidth="1"/>
    <col min="12530" max="12530" width="9" bestFit="1" customWidth="1"/>
    <col min="12531" max="12531" width="9.33203125" bestFit="1" customWidth="1"/>
    <col min="12532" max="12532" width="15.33203125" bestFit="1" customWidth="1"/>
    <col min="12533" max="12533" width="12.83203125" bestFit="1" customWidth="1"/>
    <col min="12534" max="12534" width="9" bestFit="1" customWidth="1"/>
    <col min="12535" max="12535" width="9.33203125" bestFit="1" customWidth="1"/>
    <col min="12536" max="12536" width="15.33203125" bestFit="1" customWidth="1"/>
    <col min="12537" max="12537" width="12.83203125" bestFit="1" customWidth="1"/>
    <col min="12538" max="12538" width="9" bestFit="1" customWidth="1"/>
    <col min="12539" max="12539" width="9.33203125" bestFit="1" customWidth="1"/>
    <col min="12540" max="12540" width="15.33203125" bestFit="1" customWidth="1"/>
    <col min="12541" max="12541" width="12.83203125" bestFit="1" customWidth="1"/>
    <col min="12542" max="12542" width="9" bestFit="1" customWidth="1"/>
    <col min="12543" max="12543" width="9.33203125" bestFit="1" customWidth="1"/>
    <col min="12544" max="12544" width="15.33203125" bestFit="1" customWidth="1"/>
    <col min="12545" max="12545" width="12.83203125" bestFit="1" customWidth="1"/>
    <col min="12546" max="12546" width="9" bestFit="1" customWidth="1"/>
    <col min="12547" max="12547" width="9.33203125" bestFit="1" customWidth="1"/>
    <col min="12548" max="12548" width="15.33203125" bestFit="1" customWidth="1"/>
    <col min="12549" max="12549" width="12.83203125" bestFit="1" customWidth="1"/>
    <col min="12550" max="12550" width="9" bestFit="1" customWidth="1"/>
    <col min="12551" max="12551" width="9.33203125" bestFit="1" customWidth="1"/>
    <col min="12552" max="12552" width="15.33203125" bestFit="1" customWidth="1"/>
    <col min="12553" max="12553" width="12.83203125" bestFit="1" customWidth="1"/>
    <col min="12554" max="12554" width="9" bestFit="1" customWidth="1"/>
    <col min="12555" max="12555" width="9.33203125" bestFit="1" customWidth="1"/>
    <col min="12556" max="12556" width="15.33203125" bestFit="1" customWidth="1"/>
    <col min="12557" max="12557" width="12.83203125" bestFit="1" customWidth="1"/>
    <col min="12558" max="12558" width="9" bestFit="1" customWidth="1"/>
    <col min="12559" max="12559" width="9.33203125" bestFit="1" customWidth="1"/>
    <col min="12560" max="12560" width="15.33203125" bestFit="1" customWidth="1"/>
    <col min="12561" max="12561" width="12.83203125" bestFit="1" customWidth="1"/>
    <col min="12562" max="12562" width="9" bestFit="1" customWidth="1"/>
    <col min="12563" max="12563" width="9.33203125" bestFit="1" customWidth="1"/>
    <col min="12564" max="12564" width="15.33203125" bestFit="1" customWidth="1"/>
    <col min="12565" max="12565" width="12.83203125" bestFit="1" customWidth="1"/>
    <col min="12566" max="12566" width="9" bestFit="1" customWidth="1"/>
    <col min="12567" max="12567" width="9.33203125" bestFit="1" customWidth="1"/>
    <col min="12568" max="12568" width="15.33203125" bestFit="1" customWidth="1"/>
    <col min="12569" max="12569" width="12.83203125" bestFit="1" customWidth="1"/>
    <col min="12570" max="12570" width="9" bestFit="1" customWidth="1"/>
    <col min="12571" max="12571" width="9.33203125" bestFit="1" customWidth="1"/>
    <col min="12572" max="12572" width="15.33203125" bestFit="1" customWidth="1"/>
    <col min="12573" max="12573" width="12.83203125" bestFit="1" customWidth="1"/>
    <col min="12574" max="12574" width="9" bestFit="1" customWidth="1"/>
    <col min="12575" max="12575" width="9.33203125" bestFit="1" customWidth="1"/>
    <col min="12576" max="12576" width="15.33203125" bestFit="1" customWidth="1"/>
    <col min="12577" max="12577" width="12.83203125" bestFit="1" customWidth="1"/>
    <col min="12578" max="12578" width="9" bestFit="1" customWidth="1"/>
    <col min="12579" max="12579" width="9.33203125" bestFit="1" customWidth="1"/>
    <col min="12580" max="12580" width="15.33203125" bestFit="1" customWidth="1"/>
    <col min="12581" max="12581" width="12.83203125" bestFit="1" customWidth="1"/>
    <col min="12582" max="12582" width="9" bestFit="1" customWidth="1"/>
    <col min="12583" max="12583" width="9.33203125" bestFit="1" customWidth="1"/>
    <col min="12584" max="12584" width="15.33203125" bestFit="1" customWidth="1"/>
    <col min="12585" max="12585" width="12.83203125" bestFit="1" customWidth="1"/>
    <col min="12586" max="12586" width="9" bestFit="1" customWidth="1"/>
    <col min="12587" max="12587" width="9.33203125" bestFit="1" customWidth="1"/>
    <col min="12588" max="12588" width="15.33203125" bestFit="1" customWidth="1"/>
    <col min="12589" max="12589" width="12.83203125" bestFit="1" customWidth="1"/>
    <col min="12590" max="12590" width="9" bestFit="1" customWidth="1"/>
    <col min="12591" max="12591" width="9.33203125" bestFit="1" customWidth="1"/>
    <col min="12592" max="12592" width="15.33203125" bestFit="1" customWidth="1"/>
    <col min="12593" max="12593" width="12.83203125" bestFit="1" customWidth="1"/>
    <col min="12594" max="12594" width="9" bestFit="1" customWidth="1"/>
    <col min="12595" max="12595" width="9.33203125" bestFit="1" customWidth="1"/>
    <col min="12596" max="12596" width="15.33203125" bestFit="1" customWidth="1"/>
    <col min="12597" max="12597" width="12.83203125" bestFit="1" customWidth="1"/>
    <col min="12598" max="12598" width="9" bestFit="1" customWidth="1"/>
    <col min="12599" max="12599" width="9.33203125" bestFit="1" customWidth="1"/>
    <col min="12600" max="12600" width="15.33203125" bestFit="1" customWidth="1"/>
    <col min="12601" max="12601" width="12.83203125" bestFit="1" customWidth="1"/>
    <col min="12602" max="12602" width="9" bestFit="1" customWidth="1"/>
    <col min="12603" max="12603" width="9.33203125" bestFit="1" customWidth="1"/>
    <col min="12604" max="12604" width="15.33203125" bestFit="1" customWidth="1"/>
    <col min="12605" max="12605" width="12.83203125" bestFit="1" customWidth="1"/>
    <col min="12606" max="12606" width="9" bestFit="1" customWidth="1"/>
    <col min="12607" max="12607" width="9.33203125" bestFit="1" customWidth="1"/>
    <col min="12608" max="12608" width="15.33203125" bestFit="1" customWidth="1"/>
    <col min="12609" max="12609" width="12.83203125" bestFit="1" customWidth="1"/>
    <col min="12610" max="12610" width="9" bestFit="1" customWidth="1"/>
    <col min="12611" max="12611" width="9.33203125" bestFit="1" customWidth="1"/>
    <col min="12612" max="12612" width="15.33203125" bestFit="1" customWidth="1"/>
    <col min="12613" max="12613" width="12.83203125" bestFit="1" customWidth="1"/>
    <col min="12614" max="12614" width="9" bestFit="1" customWidth="1"/>
    <col min="12615" max="12615" width="9.33203125" bestFit="1" customWidth="1"/>
    <col min="12616" max="12616" width="15.33203125" bestFit="1" customWidth="1"/>
    <col min="12617" max="12617" width="12.83203125" bestFit="1" customWidth="1"/>
    <col min="12618" max="12618" width="9" bestFit="1" customWidth="1"/>
    <col min="12619" max="12619" width="9.33203125" bestFit="1" customWidth="1"/>
    <col min="12620" max="12620" width="15.33203125" bestFit="1" customWidth="1"/>
    <col min="12621" max="12621" width="12.83203125" bestFit="1" customWidth="1"/>
    <col min="12622" max="12622" width="9" bestFit="1" customWidth="1"/>
    <col min="12623" max="12623" width="9.33203125" bestFit="1" customWidth="1"/>
    <col min="12624" max="12624" width="15.33203125" bestFit="1" customWidth="1"/>
    <col min="12625" max="12625" width="12.83203125" bestFit="1" customWidth="1"/>
    <col min="12626" max="12626" width="9" bestFit="1" customWidth="1"/>
    <col min="12627" max="12627" width="9.33203125" bestFit="1" customWidth="1"/>
    <col min="12628" max="12628" width="15.33203125" bestFit="1" customWidth="1"/>
    <col min="12629" max="12629" width="12.83203125" bestFit="1" customWidth="1"/>
    <col min="12630" max="12630" width="9" bestFit="1" customWidth="1"/>
    <col min="12631" max="12631" width="9.33203125" bestFit="1" customWidth="1"/>
    <col min="12632" max="12632" width="15.33203125" bestFit="1" customWidth="1"/>
    <col min="12633" max="12633" width="12.83203125" bestFit="1" customWidth="1"/>
    <col min="12634" max="12634" width="9" bestFit="1" customWidth="1"/>
    <col min="12635" max="12635" width="9.33203125" bestFit="1" customWidth="1"/>
    <col min="12636" max="12636" width="15.33203125" bestFit="1" customWidth="1"/>
    <col min="12637" max="12637" width="12.83203125" bestFit="1" customWidth="1"/>
    <col min="12638" max="12638" width="9" bestFit="1" customWidth="1"/>
    <col min="12639" max="12639" width="9.33203125" bestFit="1" customWidth="1"/>
    <col min="12640" max="12640" width="15.33203125" bestFit="1" customWidth="1"/>
    <col min="12641" max="12641" width="12.83203125" bestFit="1" customWidth="1"/>
    <col min="12642" max="12642" width="9" bestFit="1" customWidth="1"/>
    <col min="12643" max="12643" width="9.33203125" bestFit="1" customWidth="1"/>
    <col min="12644" max="12644" width="15.33203125" bestFit="1" customWidth="1"/>
    <col min="12645" max="12645" width="12.83203125" bestFit="1" customWidth="1"/>
    <col min="12646" max="12646" width="9" bestFit="1" customWidth="1"/>
    <col min="12647" max="12647" width="9.33203125" bestFit="1" customWidth="1"/>
    <col min="12648" max="12648" width="15.33203125" bestFit="1" customWidth="1"/>
    <col min="12649" max="12649" width="12.83203125" bestFit="1" customWidth="1"/>
    <col min="12650" max="12650" width="9" bestFit="1" customWidth="1"/>
    <col min="12651" max="12651" width="9.33203125" bestFit="1" customWidth="1"/>
    <col min="12652" max="12652" width="15.33203125" bestFit="1" customWidth="1"/>
    <col min="12653" max="12653" width="12.83203125" bestFit="1" customWidth="1"/>
    <col min="12654" max="12654" width="9" bestFit="1" customWidth="1"/>
    <col min="12655" max="12655" width="9.33203125" bestFit="1" customWidth="1"/>
    <col min="12656" max="12656" width="15.33203125" bestFit="1" customWidth="1"/>
    <col min="12657" max="12657" width="12.83203125" bestFit="1" customWidth="1"/>
    <col min="12658" max="12658" width="9" bestFit="1" customWidth="1"/>
    <col min="12659" max="12659" width="9.33203125" bestFit="1" customWidth="1"/>
    <col min="12660" max="12660" width="15.33203125" bestFit="1" customWidth="1"/>
    <col min="12661" max="12661" width="12.83203125" bestFit="1" customWidth="1"/>
    <col min="12662" max="12662" width="9" bestFit="1" customWidth="1"/>
    <col min="12663" max="12663" width="9.33203125" bestFit="1" customWidth="1"/>
    <col min="12664" max="12664" width="15.33203125" bestFit="1" customWidth="1"/>
    <col min="12665" max="12665" width="12.83203125" bestFit="1" customWidth="1"/>
    <col min="12666" max="12666" width="9" bestFit="1" customWidth="1"/>
    <col min="12667" max="12667" width="9.33203125" bestFit="1" customWidth="1"/>
    <col min="12668" max="12668" width="15.33203125" bestFit="1" customWidth="1"/>
    <col min="12669" max="12669" width="12.83203125" bestFit="1" customWidth="1"/>
    <col min="12670" max="12670" width="9" bestFit="1" customWidth="1"/>
    <col min="12671" max="12671" width="9.33203125" bestFit="1" customWidth="1"/>
    <col min="12672" max="12672" width="15.33203125" bestFit="1" customWidth="1"/>
    <col min="12673" max="12673" width="12.83203125" bestFit="1" customWidth="1"/>
    <col min="12674" max="12674" width="9" bestFit="1" customWidth="1"/>
    <col min="12675" max="12675" width="9.33203125" bestFit="1" customWidth="1"/>
    <col min="12676" max="12676" width="15.33203125" bestFit="1" customWidth="1"/>
    <col min="12677" max="12677" width="12.83203125" bestFit="1" customWidth="1"/>
    <col min="12678" max="12678" width="9" bestFit="1" customWidth="1"/>
    <col min="12679" max="12679" width="9.33203125" bestFit="1" customWidth="1"/>
    <col min="12680" max="12680" width="15.33203125" bestFit="1" customWidth="1"/>
    <col min="12681" max="12681" width="12.83203125" bestFit="1" customWidth="1"/>
    <col min="12682" max="12682" width="9" bestFit="1" customWidth="1"/>
    <col min="12683" max="12683" width="9.33203125" bestFit="1" customWidth="1"/>
    <col min="12684" max="12684" width="15.33203125" bestFit="1" customWidth="1"/>
    <col min="12685" max="12685" width="12.83203125" bestFit="1" customWidth="1"/>
    <col min="12686" max="12686" width="9" bestFit="1" customWidth="1"/>
    <col min="12687" max="12687" width="9.33203125" bestFit="1" customWidth="1"/>
    <col min="12688" max="12688" width="15.33203125" bestFit="1" customWidth="1"/>
    <col min="12689" max="12689" width="12.83203125" bestFit="1" customWidth="1"/>
    <col min="12690" max="12690" width="9" bestFit="1" customWidth="1"/>
    <col min="12691" max="12691" width="9.33203125" bestFit="1" customWidth="1"/>
    <col min="12692" max="12692" width="15.33203125" bestFit="1" customWidth="1"/>
    <col min="12693" max="12693" width="12.83203125" bestFit="1" customWidth="1"/>
    <col min="12694" max="12694" width="9" bestFit="1" customWidth="1"/>
    <col min="12695" max="12695" width="9.33203125" bestFit="1" customWidth="1"/>
    <col min="12696" max="12696" width="15.33203125" bestFit="1" customWidth="1"/>
    <col min="12697" max="12697" width="12.83203125" bestFit="1" customWidth="1"/>
    <col min="12698" max="12698" width="9" bestFit="1" customWidth="1"/>
    <col min="12699" max="12699" width="9.33203125" bestFit="1" customWidth="1"/>
    <col min="12700" max="12700" width="15.33203125" bestFit="1" customWidth="1"/>
    <col min="12701" max="12701" width="12.83203125" bestFit="1" customWidth="1"/>
    <col min="12702" max="12702" width="9" bestFit="1" customWidth="1"/>
    <col min="12703" max="12703" width="9.33203125" bestFit="1" customWidth="1"/>
    <col min="12704" max="12704" width="15.33203125" bestFit="1" customWidth="1"/>
    <col min="12705" max="12705" width="12.83203125" bestFit="1" customWidth="1"/>
    <col min="12706" max="12706" width="9" bestFit="1" customWidth="1"/>
    <col min="12707" max="12707" width="9.33203125" bestFit="1" customWidth="1"/>
    <col min="12708" max="12708" width="15.33203125" bestFit="1" customWidth="1"/>
    <col min="12709" max="12709" width="12.83203125" bestFit="1" customWidth="1"/>
    <col min="12710" max="12710" width="9" bestFit="1" customWidth="1"/>
    <col min="12711" max="12711" width="9.33203125" bestFit="1" customWidth="1"/>
    <col min="12712" max="12712" width="15.33203125" bestFit="1" customWidth="1"/>
    <col min="12713" max="12713" width="12.83203125" bestFit="1" customWidth="1"/>
    <col min="12714" max="12714" width="9" bestFit="1" customWidth="1"/>
    <col min="12715" max="12715" width="9.33203125" bestFit="1" customWidth="1"/>
    <col min="12716" max="12716" width="15.33203125" bestFit="1" customWidth="1"/>
    <col min="12717" max="12717" width="12.83203125" bestFit="1" customWidth="1"/>
    <col min="12718" max="12718" width="9" bestFit="1" customWidth="1"/>
    <col min="12719" max="12719" width="9.33203125" bestFit="1" customWidth="1"/>
    <col min="12720" max="12720" width="15.33203125" bestFit="1" customWidth="1"/>
    <col min="12721" max="12721" width="12.83203125" bestFit="1" customWidth="1"/>
    <col min="12722" max="12722" width="9" bestFit="1" customWidth="1"/>
    <col min="12723" max="12723" width="9.33203125" bestFit="1" customWidth="1"/>
    <col min="12724" max="12724" width="15.33203125" bestFit="1" customWidth="1"/>
    <col min="12725" max="12725" width="12.83203125" bestFit="1" customWidth="1"/>
    <col min="12726" max="12726" width="9" bestFit="1" customWidth="1"/>
    <col min="12727" max="12727" width="9.33203125" bestFit="1" customWidth="1"/>
    <col min="12728" max="12728" width="15.33203125" bestFit="1" customWidth="1"/>
    <col min="12729" max="12729" width="12.83203125" bestFit="1" customWidth="1"/>
    <col min="12730" max="12730" width="9" bestFit="1" customWidth="1"/>
    <col min="12731" max="12731" width="9.33203125" bestFit="1" customWidth="1"/>
    <col min="12732" max="12732" width="15.33203125" bestFit="1" customWidth="1"/>
    <col min="12733" max="12733" width="12.83203125" bestFit="1" customWidth="1"/>
    <col min="12734" max="12734" width="9" bestFit="1" customWidth="1"/>
    <col min="12735" max="12735" width="9.33203125" bestFit="1" customWidth="1"/>
    <col min="12736" max="12736" width="15.33203125" bestFit="1" customWidth="1"/>
    <col min="12737" max="12737" width="12.83203125" bestFit="1" customWidth="1"/>
    <col min="12738" max="12738" width="9" bestFit="1" customWidth="1"/>
    <col min="12739" max="12739" width="9.33203125" bestFit="1" customWidth="1"/>
    <col min="12740" max="12740" width="15.33203125" bestFit="1" customWidth="1"/>
    <col min="12741" max="12741" width="12.83203125" bestFit="1" customWidth="1"/>
    <col min="12742" max="12742" width="9" bestFit="1" customWidth="1"/>
    <col min="12743" max="12743" width="9.33203125" bestFit="1" customWidth="1"/>
    <col min="12744" max="12744" width="15.33203125" bestFit="1" customWidth="1"/>
    <col min="12745" max="12745" width="12.83203125" bestFit="1" customWidth="1"/>
    <col min="12746" max="12746" width="9" bestFit="1" customWidth="1"/>
    <col min="12747" max="12747" width="9.33203125" bestFit="1" customWidth="1"/>
    <col min="12748" max="12748" width="15.33203125" bestFit="1" customWidth="1"/>
    <col min="12749" max="12749" width="12.83203125" bestFit="1" customWidth="1"/>
    <col min="12750" max="12750" width="9" bestFit="1" customWidth="1"/>
    <col min="12751" max="12751" width="9.33203125" bestFit="1" customWidth="1"/>
    <col min="12752" max="12752" width="15.33203125" bestFit="1" customWidth="1"/>
    <col min="12753" max="12753" width="12.83203125" bestFit="1" customWidth="1"/>
    <col min="12754" max="12754" width="9" bestFit="1" customWidth="1"/>
    <col min="12755" max="12755" width="9.33203125" bestFit="1" customWidth="1"/>
    <col min="12756" max="12756" width="15.33203125" bestFit="1" customWidth="1"/>
    <col min="12757" max="12757" width="12.83203125" bestFit="1" customWidth="1"/>
    <col min="12758" max="12758" width="9" bestFit="1" customWidth="1"/>
    <col min="12759" max="12759" width="9.33203125" bestFit="1" customWidth="1"/>
    <col min="12760" max="12760" width="15.33203125" bestFit="1" customWidth="1"/>
    <col min="12761" max="12761" width="12.83203125" bestFit="1" customWidth="1"/>
    <col min="12762" max="12762" width="9" bestFit="1" customWidth="1"/>
    <col min="12763" max="12763" width="9.33203125" bestFit="1" customWidth="1"/>
    <col min="12764" max="12764" width="15.33203125" bestFit="1" customWidth="1"/>
    <col min="12765" max="12765" width="12.83203125" bestFit="1" customWidth="1"/>
    <col min="12766" max="12766" width="9" bestFit="1" customWidth="1"/>
    <col min="12767" max="12767" width="9.33203125" bestFit="1" customWidth="1"/>
    <col min="12768" max="12768" width="15.33203125" bestFit="1" customWidth="1"/>
    <col min="12769" max="12769" width="12.83203125" bestFit="1" customWidth="1"/>
    <col min="12770" max="12770" width="9" bestFit="1" customWidth="1"/>
    <col min="12771" max="12771" width="9.33203125" bestFit="1" customWidth="1"/>
    <col min="12772" max="12772" width="15.33203125" bestFit="1" customWidth="1"/>
    <col min="12773" max="12773" width="12.83203125" bestFit="1" customWidth="1"/>
    <col min="12774" max="12774" width="9" bestFit="1" customWidth="1"/>
    <col min="12775" max="12775" width="9.33203125" bestFit="1" customWidth="1"/>
    <col min="12776" max="12776" width="15.33203125" bestFit="1" customWidth="1"/>
    <col min="12777" max="12777" width="12.83203125" bestFit="1" customWidth="1"/>
    <col min="12778" max="12778" width="9" bestFit="1" customWidth="1"/>
    <col min="12779" max="12779" width="9.33203125" bestFit="1" customWidth="1"/>
    <col min="12780" max="12780" width="15.33203125" bestFit="1" customWidth="1"/>
    <col min="12781" max="12781" width="12.83203125" bestFit="1" customWidth="1"/>
    <col min="12782" max="12782" width="9" bestFit="1" customWidth="1"/>
    <col min="12783" max="12783" width="9.33203125" bestFit="1" customWidth="1"/>
    <col min="12784" max="12784" width="15.33203125" bestFit="1" customWidth="1"/>
    <col min="12785" max="12785" width="12.83203125" bestFit="1" customWidth="1"/>
    <col min="12786" max="12786" width="9" bestFit="1" customWidth="1"/>
    <col min="12787" max="12787" width="9.33203125" bestFit="1" customWidth="1"/>
    <col min="12788" max="12788" width="15.33203125" bestFit="1" customWidth="1"/>
    <col min="12789" max="12789" width="12.83203125" bestFit="1" customWidth="1"/>
    <col min="12790" max="12790" width="9" bestFit="1" customWidth="1"/>
    <col min="12791" max="12791" width="9.33203125" bestFit="1" customWidth="1"/>
    <col min="12792" max="12792" width="15.33203125" bestFit="1" customWidth="1"/>
    <col min="12793" max="12793" width="12.83203125" bestFit="1" customWidth="1"/>
    <col min="12794" max="12794" width="9" bestFit="1" customWidth="1"/>
    <col min="12795" max="12795" width="9.33203125" bestFit="1" customWidth="1"/>
    <col min="12796" max="12796" width="15.33203125" bestFit="1" customWidth="1"/>
    <col min="12797" max="12797" width="12.83203125" bestFit="1" customWidth="1"/>
    <col min="12798" max="12798" width="9" bestFit="1" customWidth="1"/>
    <col min="12799" max="12799" width="9.33203125" bestFit="1" customWidth="1"/>
    <col min="12800" max="12800" width="15.33203125" bestFit="1" customWidth="1"/>
    <col min="12801" max="12801" width="12.83203125" bestFit="1" customWidth="1"/>
    <col min="12802" max="12802" width="9" bestFit="1" customWidth="1"/>
    <col min="12803" max="12803" width="9.33203125" bestFit="1" customWidth="1"/>
    <col min="12804" max="12804" width="15.33203125" bestFit="1" customWidth="1"/>
    <col min="12805" max="12805" width="12.83203125" bestFit="1" customWidth="1"/>
    <col min="12806" max="12806" width="9" bestFit="1" customWidth="1"/>
    <col min="12807" max="12807" width="9.33203125" bestFit="1" customWidth="1"/>
    <col min="12808" max="12808" width="15.33203125" bestFit="1" customWidth="1"/>
    <col min="12809" max="12809" width="12.83203125" bestFit="1" customWidth="1"/>
    <col min="12810" max="12810" width="9" bestFit="1" customWidth="1"/>
    <col min="12811" max="12811" width="9.33203125" bestFit="1" customWidth="1"/>
    <col min="12812" max="12812" width="15.33203125" bestFit="1" customWidth="1"/>
    <col min="12813" max="12813" width="12.83203125" bestFit="1" customWidth="1"/>
    <col min="12814" max="12814" width="9" bestFit="1" customWidth="1"/>
    <col min="12815" max="12815" width="9.33203125" bestFit="1" customWidth="1"/>
    <col min="12816" max="12816" width="15.33203125" bestFit="1" customWidth="1"/>
    <col min="12817" max="12817" width="12.83203125" bestFit="1" customWidth="1"/>
    <col min="12818" max="12818" width="9" bestFit="1" customWidth="1"/>
    <col min="12819" max="12819" width="9.33203125" bestFit="1" customWidth="1"/>
    <col min="12820" max="12820" width="15.33203125" bestFit="1" customWidth="1"/>
    <col min="12821" max="12821" width="12.83203125" bestFit="1" customWidth="1"/>
    <col min="12822" max="12822" width="9" bestFit="1" customWidth="1"/>
    <col min="12823" max="12823" width="9.33203125" bestFit="1" customWidth="1"/>
    <col min="12824" max="12824" width="15.33203125" bestFit="1" customWidth="1"/>
    <col min="12825" max="12825" width="12.83203125" bestFit="1" customWidth="1"/>
    <col min="12826" max="12826" width="9" bestFit="1" customWidth="1"/>
    <col min="12827" max="12827" width="9.33203125" bestFit="1" customWidth="1"/>
    <col min="12828" max="12828" width="15.33203125" bestFit="1" customWidth="1"/>
    <col min="12829" max="12829" width="12.83203125" bestFit="1" customWidth="1"/>
    <col min="12830" max="12830" width="9" bestFit="1" customWidth="1"/>
    <col min="12831" max="12831" width="9.33203125" bestFit="1" customWidth="1"/>
    <col min="12832" max="12832" width="15.33203125" bestFit="1" customWidth="1"/>
    <col min="12833" max="12833" width="12.83203125" bestFit="1" customWidth="1"/>
    <col min="12834" max="12834" width="9" bestFit="1" customWidth="1"/>
    <col min="12835" max="12835" width="9.33203125" bestFit="1" customWidth="1"/>
    <col min="12836" max="12836" width="15.33203125" bestFit="1" customWidth="1"/>
    <col min="12837" max="12837" width="12.83203125" bestFit="1" customWidth="1"/>
    <col min="12838" max="12838" width="9" bestFit="1" customWidth="1"/>
    <col min="12839" max="12839" width="9.33203125" bestFit="1" customWidth="1"/>
    <col min="12840" max="12840" width="15.33203125" bestFit="1" customWidth="1"/>
    <col min="12841" max="12841" width="12.83203125" bestFit="1" customWidth="1"/>
    <col min="12842" max="12842" width="9" bestFit="1" customWidth="1"/>
    <col min="12843" max="12843" width="9.33203125" bestFit="1" customWidth="1"/>
    <col min="12844" max="12844" width="15.33203125" bestFit="1" customWidth="1"/>
    <col min="12845" max="12845" width="12.83203125" bestFit="1" customWidth="1"/>
    <col min="12846" max="12846" width="9" bestFit="1" customWidth="1"/>
    <col min="12847" max="12847" width="9.33203125" bestFit="1" customWidth="1"/>
    <col min="12848" max="12848" width="15.33203125" bestFit="1" customWidth="1"/>
    <col min="12849" max="12849" width="12.83203125" bestFit="1" customWidth="1"/>
    <col min="12850" max="12850" width="9" bestFit="1" customWidth="1"/>
    <col min="12851" max="12851" width="9.33203125" bestFit="1" customWidth="1"/>
    <col min="12852" max="12852" width="15.33203125" bestFit="1" customWidth="1"/>
    <col min="12853" max="12853" width="12.83203125" bestFit="1" customWidth="1"/>
    <col min="12854" max="12854" width="9" bestFit="1" customWidth="1"/>
    <col min="12855" max="12855" width="9.33203125" bestFit="1" customWidth="1"/>
    <col min="12856" max="12856" width="15.33203125" bestFit="1" customWidth="1"/>
    <col min="12857" max="12857" width="12.83203125" bestFit="1" customWidth="1"/>
    <col min="12858" max="12858" width="9" bestFit="1" customWidth="1"/>
    <col min="12859" max="12859" width="9.33203125" bestFit="1" customWidth="1"/>
    <col min="12860" max="12860" width="15.33203125" bestFit="1" customWidth="1"/>
    <col min="12861" max="12861" width="12.83203125" bestFit="1" customWidth="1"/>
    <col min="12862" max="12862" width="9" bestFit="1" customWidth="1"/>
    <col min="12863" max="12863" width="9.33203125" bestFit="1" customWidth="1"/>
    <col min="12864" max="12864" width="15.33203125" bestFit="1" customWidth="1"/>
    <col min="12865" max="12865" width="12.83203125" bestFit="1" customWidth="1"/>
    <col min="12866" max="12866" width="9" bestFit="1" customWidth="1"/>
    <col min="12867" max="12867" width="9.33203125" bestFit="1" customWidth="1"/>
    <col min="12868" max="12868" width="15.33203125" bestFit="1" customWidth="1"/>
    <col min="12869" max="12869" width="12.83203125" bestFit="1" customWidth="1"/>
    <col min="12870" max="12870" width="9" bestFit="1" customWidth="1"/>
    <col min="12871" max="12871" width="9.33203125" bestFit="1" customWidth="1"/>
    <col min="12872" max="12872" width="15.33203125" bestFit="1" customWidth="1"/>
    <col min="12873" max="12873" width="12.83203125" bestFit="1" customWidth="1"/>
    <col min="12874" max="12874" width="9" bestFit="1" customWidth="1"/>
    <col min="12875" max="12875" width="9.33203125" bestFit="1" customWidth="1"/>
    <col min="12876" max="12876" width="15.33203125" bestFit="1" customWidth="1"/>
    <col min="12877" max="12877" width="12.83203125" bestFit="1" customWidth="1"/>
    <col min="12878" max="12878" width="9" bestFit="1" customWidth="1"/>
    <col min="12879" max="12879" width="9.33203125" bestFit="1" customWidth="1"/>
    <col min="12880" max="12880" width="15.33203125" bestFit="1" customWidth="1"/>
    <col min="12881" max="12881" width="12.83203125" bestFit="1" customWidth="1"/>
    <col min="12882" max="12882" width="9" bestFit="1" customWidth="1"/>
    <col min="12883" max="12883" width="9.33203125" bestFit="1" customWidth="1"/>
    <col min="12884" max="12884" width="15.33203125" bestFit="1" customWidth="1"/>
    <col min="12885" max="12885" width="12.83203125" bestFit="1" customWidth="1"/>
    <col min="12886" max="12886" width="9" bestFit="1" customWidth="1"/>
    <col min="12887" max="12887" width="9.33203125" bestFit="1" customWidth="1"/>
    <col min="12888" max="12888" width="15.33203125" bestFit="1" customWidth="1"/>
    <col min="12889" max="12889" width="12.83203125" bestFit="1" customWidth="1"/>
    <col min="12890" max="12890" width="9" bestFit="1" customWidth="1"/>
    <col min="12891" max="12891" width="9.33203125" bestFit="1" customWidth="1"/>
    <col min="12892" max="12892" width="15.33203125" bestFit="1" customWidth="1"/>
    <col min="12893" max="12893" width="12.83203125" bestFit="1" customWidth="1"/>
    <col min="12894" max="12894" width="9" bestFit="1" customWidth="1"/>
    <col min="12895" max="12895" width="9.33203125" bestFit="1" customWidth="1"/>
    <col min="12896" max="12896" width="15.33203125" bestFit="1" customWidth="1"/>
    <col min="12897" max="12897" width="12.83203125" bestFit="1" customWidth="1"/>
    <col min="12898" max="12898" width="9" bestFit="1" customWidth="1"/>
    <col min="12899" max="12899" width="9.33203125" bestFit="1" customWidth="1"/>
    <col min="12900" max="12900" width="15.33203125" bestFit="1" customWidth="1"/>
    <col min="12901" max="12901" width="12.83203125" bestFit="1" customWidth="1"/>
    <col min="12902" max="12902" width="9" bestFit="1" customWidth="1"/>
    <col min="12903" max="12903" width="9.33203125" bestFit="1" customWidth="1"/>
    <col min="12904" max="12904" width="15.33203125" bestFit="1" customWidth="1"/>
    <col min="12905" max="12905" width="12.83203125" bestFit="1" customWidth="1"/>
    <col min="12906" max="12906" width="9" bestFit="1" customWidth="1"/>
    <col min="12907" max="12907" width="9.33203125" bestFit="1" customWidth="1"/>
    <col min="12908" max="12908" width="15.33203125" bestFit="1" customWidth="1"/>
    <col min="12909" max="12909" width="12.83203125" bestFit="1" customWidth="1"/>
    <col min="12910" max="12910" width="9" bestFit="1" customWidth="1"/>
    <col min="12911" max="12911" width="9.33203125" bestFit="1" customWidth="1"/>
    <col min="12912" max="12912" width="15.33203125" bestFit="1" customWidth="1"/>
    <col min="12913" max="12913" width="12.83203125" bestFit="1" customWidth="1"/>
    <col min="12914" max="12914" width="9" bestFit="1" customWidth="1"/>
    <col min="12915" max="12915" width="9.33203125" bestFit="1" customWidth="1"/>
    <col min="12916" max="12916" width="15.33203125" bestFit="1" customWidth="1"/>
    <col min="12917" max="12917" width="12.83203125" bestFit="1" customWidth="1"/>
    <col min="12918" max="12918" width="9" bestFit="1" customWidth="1"/>
    <col min="12919" max="12919" width="9.33203125" bestFit="1" customWidth="1"/>
    <col min="12920" max="12920" width="15.33203125" bestFit="1" customWidth="1"/>
    <col min="12921" max="12921" width="12.83203125" bestFit="1" customWidth="1"/>
    <col min="12922" max="12922" width="9" bestFit="1" customWidth="1"/>
    <col min="12923" max="12923" width="9.33203125" bestFit="1" customWidth="1"/>
    <col min="12924" max="12924" width="15.33203125" bestFit="1" customWidth="1"/>
    <col min="12925" max="12925" width="12.83203125" bestFit="1" customWidth="1"/>
    <col min="12926" max="12926" width="9" bestFit="1" customWidth="1"/>
    <col min="12927" max="12927" width="9.33203125" bestFit="1" customWidth="1"/>
    <col min="12928" max="12928" width="15.33203125" bestFit="1" customWidth="1"/>
    <col min="12929" max="12929" width="12.83203125" bestFit="1" customWidth="1"/>
    <col min="12930" max="12930" width="9" bestFit="1" customWidth="1"/>
    <col min="12931" max="12931" width="9.33203125" bestFit="1" customWidth="1"/>
    <col min="12932" max="12932" width="15.33203125" bestFit="1" customWidth="1"/>
    <col min="12933" max="12933" width="12.83203125" bestFit="1" customWidth="1"/>
    <col min="12934" max="12934" width="9" bestFit="1" customWidth="1"/>
    <col min="12935" max="12935" width="9.33203125" bestFit="1" customWidth="1"/>
    <col min="12936" max="12936" width="15.33203125" bestFit="1" customWidth="1"/>
    <col min="12937" max="12937" width="12.83203125" bestFit="1" customWidth="1"/>
    <col min="12938" max="12938" width="9" bestFit="1" customWidth="1"/>
    <col min="12939" max="12939" width="9.33203125" bestFit="1" customWidth="1"/>
    <col min="12940" max="12940" width="15.33203125" bestFit="1" customWidth="1"/>
    <col min="12941" max="12941" width="12.83203125" bestFit="1" customWidth="1"/>
    <col min="12942" max="12942" width="9" bestFit="1" customWidth="1"/>
    <col min="12943" max="12943" width="9.33203125" bestFit="1" customWidth="1"/>
    <col min="12944" max="12944" width="15.33203125" bestFit="1" customWidth="1"/>
    <col min="12945" max="12945" width="12.83203125" bestFit="1" customWidth="1"/>
    <col min="12946" max="12946" width="9" bestFit="1" customWidth="1"/>
    <col min="12947" max="12947" width="9.33203125" bestFit="1" customWidth="1"/>
    <col min="12948" max="12948" width="15.33203125" bestFit="1" customWidth="1"/>
    <col min="12949" max="12949" width="12.83203125" bestFit="1" customWidth="1"/>
    <col min="12950" max="12950" width="9" bestFit="1" customWidth="1"/>
    <col min="12951" max="12951" width="9.33203125" bestFit="1" customWidth="1"/>
    <col min="12952" max="12952" width="15.33203125" bestFit="1" customWidth="1"/>
    <col min="12953" max="12953" width="12.83203125" bestFit="1" customWidth="1"/>
    <col min="12954" max="12954" width="9" bestFit="1" customWidth="1"/>
    <col min="12955" max="12955" width="9.33203125" bestFit="1" customWidth="1"/>
    <col min="12956" max="12956" width="15.33203125" bestFit="1" customWidth="1"/>
    <col min="12957" max="12957" width="12.83203125" bestFit="1" customWidth="1"/>
    <col min="12958" max="12958" width="9" bestFit="1" customWidth="1"/>
    <col min="12959" max="12959" width="9.33203125" bestFit="1" customWidth="1"/>
    <col min="12960" max="12960" width="15.33203125" bestFit="1" customWidth="1"/>
    <col min="12961" max="12961" width="12.83203125" bestFit="1" customWidth="1"/>
    <col min="12962" max="12962" width="9" bestFit="1" customWidth="1"/>
    <col min="12963" max="12963" width="9.33203125" bestFit="1" customWidth="1"/>
    <col min="12964" max="12964" width="15.33203125" bestFit="1" customWidth="1"/>
    <col min="12965" max="12965" width="12.83203125" bestFit="1" customWidth="1"/>
    <col min="12966" max="12966" width="9" bestFit="1" customWidth="1"/>
    <col min="12967" max="12967" width="9.33203125" bestFit="1" customWidth="1"/>
    <col min="12968" max="12968" width="15.33203125" bestFit="1" customWidth="1"/>
    <col min="12969" max="12969" width="12.83203125" bestFit="1" customWidth="1"/>
    <col min="12970" max="12970" width="9" bestFit="1" customWidth="1"/>
    <col min="12971" max="12971" width="9.33203125" bestFit="1" customWidth="1"/>
    <col min="12972" max="12972" width="15.33203125" bestFit="1" customWidth="1"/>
    <col min="12973" max="12973" width="12.83203125" bestFit="1" customWidth="1"/>
    <col min="12974" max="12974" width="9" bestFit="1" customWidth="1"/>
    <col min="12975" max="12975" width="9.33203125" bestFit="1" customWidth="1"/>
    <col min="12976" max="12976" width="15.33203125" bestFit="1" customWidth="1"/>
    <col min="12977" max="12977" width="12.83203125" bestFit="1" customWidth="1"/>
    <col min="12978" max="12978" width="9" bestFit="1" customWidth="1"/>
    <col min="12979" max="12979" width="9.33203125" bestFit="1" customWidth="1"/>
    <col min="12980" max="12980" width="15.33203125" bestFit="1" customWidth="1"/>
    <col min="12981" max="12981" width="12.83203125" bestFit="1" customWidth="1"/>
    <col min="12982" max="12982" width="9" bestFit="1" customWidth="1"/>
    <col min="12983" max="12983" width="9.33203125" bestFit="1" customWidth="1"/>
    <col min="12984" max="12984" width="15.33203125" bestFit="1" customWidth="1"/>
    <col min="12985" max="12985" width="12.83203125" bestFit="1" customWidth="1"/>
    <col min="12986" max="12986" width="9" bestFit="1" customWidth="1"/>
    <col min="12987" max="12987" width="9.33203125" bestFit="1" customWidth="1"/>
    <col min="12988" max="12988" width="15.33203125" bestFit="1" customWidth="1"/>
    <col min="12989" max="12989" width="12.83203125" bestFit="1" customWidth="1"/>
    <col min="12990" max="12990" width="9" bestFit="1" customWidth="1"/>
    <col min="12991" max="12991" width="9.33203125" bestFit="1" customWidth="1"/>
    <col min="12992" max="12992" width="15.33203125" bestFit="1" customWidth="1"/>
    <col min="12993" max="12993" width="12.83203125" bestFit="1" customWidth="1"/>
    <col min="12994" max="12994" width="9" bestFit="1" customWidth="1"/>
    <col min="12995" max="12995" width="9.33203125" bestFit="1" customWidth="1"/>
    <col min="12996" max="12996" width="15.33203125" bestFit="1" customWidth="1"/>
    <col min="12997" max="12997" width="12.83203125" bestFit="1" customWidth="1"/>
    <col min="12998" max="12998" width="9" bestFit="1" customWidth="1"/>
    <col min="12999" max="12999" width="9.33203125" bestFit="1" customWidth="1"/>
    <col min="13000" max="13000" width="15.33203125" bestFit="1" customWidth="1"/>
    <col min="13001" max="13001" width="12.83203125" bestFit="1" customWidth="1"/>
    <col min="13002" max="13002" width="9" bestFit="1" customWidth="1"/>
    <col min="13003" max="13003" width="9.33203125" bestFit="1" customWidth="1"/>
    <col min="13004" max="13004" width="15.33203125" bestFit="1" customWidth="1"/>
    <col min="13005" max="13005" width="12.83203125" bestFit="1" customWidth="1"/>
    <col min="13006" max="13006" width="9" bestFit="1" customWidth="1"/>
    <col min="13007" max="13007" width="9.33203125" bestFit="1" customWidth="1"/>
    <col min="13008" max="13008" width="15.33203125" bestFit="1" customWidth="1"/>
    <col min="13009" max="13009" width="12.83203125" bestFit="1" customWidth="1"/>
    <col min="13010" max="13010" width="9" bestFit="1" customWidth="1"/>
    <col min="13011" max="13011" width="9.33203125" bestFit="1" customWidth="1"/>
    <col min="13012" max="13012" width="15.33203125" bestFit="1" customWidth="1"/>
    <col min="13013" max="13013" width="12.83203125" bestFit="1" customWidth="1"/>
    <col min="13014" max="13014" width="9" bestFit="1" customWidth="1"/>
    <col min="13015" max="13015" width="9.33203125" bestFit="1" customWidth="1"/>
    <col min="13016" max="13016" width="15.33203125" bestFit="1" customWidth="1"/>
    <col min="13017" max="13017" width="12.83203125" bestFit="1" customWidth="1"/>
    <col min="13018" max="13018" width="9" bestFit="1" customWidth="1"/>
    <col min="13019" max="13019" width="9.33203125" bestFit="1" customWidth="1"/>
    <col min="13020" max="13020" width="15.33203125" bestFit="1" customWidth="1"/>
    <col min="13021" max="13021" width="12.83203125" bestFit="1" customWidth="1"/>
    <col min="13022" max="13022" width="9" bestFit="1" customWidth="1"/>
    <col min="13023" max="13023" width="9.33203125" bestFit="1" customWidth="1"/>
    <col min="13024" max="13024" width="15.33203125" bestFit="1" customWidth="1"/>
    <col min="13025" max="13025" width="12.83203125" bestFit="1" customWidth="1"/>
    <col min="13026" max="13026" width="9" bestFit="1" customWidth="1"/>
    <col min="13027" max="13027" width="9.33203125" bestFit="1" customWidth="1"/>
    <col min="13028" max="13028" width="15.33203125" bestFit="1" customWidth="1"/>
    <col min="13029" max="13029" width="12.83203125" bestFit="1" customWidth="1"/>
    <col min="13030" max="13030" width="9" bestFit="1" customWidth="1"/>
    <col min="13031" max="13031" width="9.33203125" bestFit="1" customWidth="1"/>
    <col min="13032" max="13032" width="15.33203125" bestFit="1" customWidth="1"/>
    <col min="13033" max="13033" width="12.83203125" bestFit="1" customWidth="1"/>
    <col min="13034" max="13034" width="9" bestFit="1" customWidth="1"/>
    <col min="13035" max="13035" width="9.33203125" bestFit="1" customWidth="1"/>
    <col min="13036" max="13036" width="15.33203125" bestFit="1" customWidth="1"/>
    <col min="13037" max="13037" width="12.83203125" bestFit="1" customWidth="1"/>
    <col min="13038" max="13038" width="9" bestFit="1" customWidth="1"/>
    <col min="13039" max="13039" width="9.33203125" bestFit="1" customWidth="1"/>
    <col min="13040" max="13040" width="15.33203125" bestFit="1" customWidth="1"/>
    <col min="13041" max="13041" width="12.83203125" bestFit="1" customWidth="1"/>
    <col min="13042" max="13042" width="9" bestFit="1" customWidth="1"/>
    <col min="13043" max="13043" width="9.33203125" bestFit="1" customWidth="1"/>
    <col min="13044" max="13044" width="15.33203125" bestFit="1" customWidth="1"/>
    <col min="13045" max="13045" width="12.83203125" bestFit="1" customWidth="1"/>
    <col min="13046" max="13046" width="9" bestFit="1" customWidth="1"/>
    <col min="13047" max="13047" width="9.33203125" bestFit="1" customWidth="1"/>
    <col min="13048" max="13048" width="15.33203125" bestFit="1" customWidth="1"/>
    <col min="13049" max="13049" width="12.83203125" bestFit="1" customWidth="1"/>
    <col min="13050" max="13050" width="9" bestFit="1" customWidth="1"/>
    <col min="13051" max="13051" width="9.33203125" bestFit="1" customWidth="1"/>
    <col min="13052" max="13052" width="15.33203125" bestFit="1" customWidth="1"/>
    <col min="13053" max="13053" width="12.83203125" bestFit="1" customWidth="1"/>
    <col min="13054" max="13054" width="9" bestFit="1" customWidth="1"/>
    <col min="13055" max="13055" width="9.33203125" bestFit="1" customWidth="1"/>
    <col min="13056" max="13056" width="15.33203125" bestFit="1" customWidth="1"/>
    <col min="13057" max="13057" width="12.83203125" bestFit="1" customWidth="1"/>
    <col min="13058" max="13058" width="9" bestFit="1" customWidth="1"/>
    <col min="13059" max="13059" width="9.33203125" bestFit="1" customWidth="1"/>
    <col min="13060" max="13060" width="15.33203125" bestFit="1" customWidth="1"/>
    <col min="13061" max="13061" width="12.83203125" bestFit="1" customWidth="1"/>
    <col min="13062" max="13062" width="9" bestFit="1" customWidth="1"/>
    <col min="13063" max="13063" width="9.33203125" bestFit="1" customWidth="1"/>
    <col min="13064" max="13064" width="15.33203125" bestFit="1" customWidth="1"/>
    <col min="13065" max="13065" width="12.83203125" bestFit="1" customWidth="1"/>
    <col min="13066" max="13066" width="9" bestFit="1" customWidth="1"/>
    <col min="13067" max="13067" width="9.33203125" bestFit="1" customWidth="1"/>
    <col min="13068" max="13068" width="15.33203125" bestFit="1" customWidth="1"/>
    <col min="13069" max="13069" width="12.83203125" bestFit="1" customWidth="1"/>
    <col min="13070" max="13070" width="9" bestFit="1" customWidth="1"/>
    <col min="13071" max="13071" width="9.33203125" bestFit="1" customWidth="1"/>
    <col min="13072" max="13072" width="15.33203125" bestFit="1" customWidth="1"/>
    <col min="13073" max="13073" width="12.83203125" bestFit="1" customWidth="1"/>
    <col min="13074" max="13074" width="9" bestFit="1" customWidth="1"/>
    <col min="13075" max="13075" width="9.33203125" bestFit="1" customWidth="1"/>
    <col min="13076" max="13076" width="15.33203125" bestFit="1" customWidth="1"/>
    <col min="13077" max="13077" width="12.83203125" bestFit="1" customWidth="1"/>
    <col min="13078" max="13078" width="9" bestFit="1" customWidth="1"/>
    <col min="13079" max="13079" width="9.33203125" bestFit="1" customWidth="1"/>
    <col min="13080" max="13080" width="15.33203125" bestFit="1" customWidth="1"/>
    <col min="13081" max="13081" width="12.83203125" bestFit="1" customWidth="1"/>
    <col min="13082" max="13082" width="9" bestFit="1" customWidth="1"/>
    <col min="13083" max="13083" width="9.33203125" bestFit="1" customWidth="1"/>
    <col min="13084" max="13084" width="15.33203125" bestFit="1" customWidth="1"/>
    <col min="13085" max="13085" width="12.83203125" bestFit="1" customWidth="1"/>
    <col min="13086" max="13086" width="9" bestFit="1" customWidth="1"/>
    <col min="13087" max="13087" width="9.33203125" bestFit="1" customWidth="1"/>
    <col min="13088" max="13088" width="15.33203125" bestFit="1" customWidth="1"/>
    <col min="13089" max="13089" width="12.83203125" bestFit="1" customWidth="1"/>
    <col min="13090" max="13090" width="9" bestFit="1" customWidth="1"/>
    <col min="13091" max="13091" width="9.33203125" bestFit="1" customWidth="1"/>
    <col min="13092" max="13092" width="15.33203125" bestFit="1" customWidth="1"/>
    <col min="13093" max="13093" width="12.83203125" bestFit="1" customWidth="1"/>
    <col min="13094" max="13094" width="9" bestFit="1" customWidth="1"/>
    <col min="13095" max="13095" width="9.33203125" bestFit="1" customWidth="1"/>
    <col min="13096" max="13096" width="15.33203125" bestFit="1" customWidth="1"/>
    <col min="13097" max="13097" width="12.83203125" bestFit="1" customWidth="1"/>
    <col min="13098" max="13098" width="9" bestFit="1" customWidth="1"/>
    <col min="13099" max="13099" width="9.33203125" bestFit="1" customWidth="1"/>
    <col min="13100" max="13100" width="15.33203125" bestFit="1" customWidth="1"/>
    <col min="13101" max="13101" width="12.83203125" bestFit="1" customWidth="1"/>
    <col min="13102" max="13102" width="9" bestFit="1" customWidth="1"/>
    <col min="13103" max="13103" width="9.33203125" bestFit="1" customWidth="1"/>
    <col min="13104" max="13104" width="15.33203125" bestFit="1" customWidth="1"/>
    <col min="13105" max="13105" width="12.83203125" bestFit="1" customWidth="1"/>
    <col min="13106" max="13106" width="9" bestFit="1" customWidth="1"/>
    <col min="13107" max="13107" width="9.33203125" bestFit="1" customWidth="1"/>
    <col min="13108" max="13108" width="15.33203125" bestFit="1" customWidth="1"/>
    <col min="13109" max="13109" width="12.83203125" bestFit="1" customWidth="1"/>
    <col min="13110" max="13110" width="9" bestFit="1" customWidth="1"/>
    <col min="13111" max="13111" width="9.33203125" bestFit="1" customWidth="1"/>
    <col min="13112" max="13112" width="15.33203125" bestFit="1" customWidth="1"/>
    <col min="13113" max="13113" width="12.83203125" bestFit="1" customWidth="1"/>
    <col min="13114" max="13114" width="9" bestFit="1" customWidth="1"/>
    <col min="13115" max="13115" width="9.33203125" bestFit="1" customWidth="1"/>
    <col min="13116" max="13116" width="15.33203125" bestFit="1" customWidth="1"/>
    <col min="13117" max="13117" width="12.83203125" bestFit="1" customWidth="1"/>
    <col min="13118" max="13118" width="9" bestFit="1" customWidth="1"/>
    <col min="13119" max="13119" width="9.33203125" bestFit="1" customWidth="1"/>
    <col min="13120" max="13120" width="15.33203125" bestFit="1" customWidth="1"/>
    <col min="13121" max="13121" width="12.83203125" bestFit="1" customWidth="1"/>
    <col min="13122" max="13122" width="9" bestFit="1" customWidth="1"/>
    <col min="13123" max="13123" width="9.33203125" bestFit="1" customWidth="1"/>
    <col min="13124" max="13124" width="15.33203125" bestFit="1" customWidth="1"/>
    <col min="13125" max="13125" width="12.83203125" bestFit="1" customWidth="1"/>
    <col min="13126" max="13126" width="9" bestFit="1" customWidth="1"/>
    <col min="13127" max="13127" width="9.33203125" bestFit="1" customWidth="1"/>
    <col min="13128" max="13128" width="15.33203125" bestFit="1" customWidth="1"/>
    <col min="13129" max="13129" width="12.83203125" bestFit="1" customWidth="1"/>
    <col min="13130" max="13130" width="9" bestFit="1" customWidth="1"/>
    <col min="13131" max="13131" width="9.33203125" bestFit="1" customWidth="1"/>
    <col min="13132" max="13132" width="15.33203125" bestFit="1" customWidth="1"/>
    <col min="13133" max="13133" width="12.83203125" bestFit="1" customWidth="1"/>
    <col min="13134" max="13134" width="9" bestFit="1" customWidth="1"/>
    <col min="13135" max="13135" width="9.33203125" bestFit="1" customWidth="1"/>
    <col min="13136" max="13136" width="15.33203125" bestFit="1" customWidth="1"/>
    <col min="13137" max="13137" width="12.83203125" bestFit="1" customWidth="1"/>
    <col min="13138" max="13138" width="9" bestFit="1" customWidth="1"/>
    <col min="13139" max="13139" width="9.33203125" bestFit="1" customWidth="1"/>
    <col min="13140" max="13140" width="15.33203125" bestFit="1" customWidth="1"/>
    <col min="13141" max="13141" width="12.83203125" bestFit="1" customWidth="1"/>
    <col min="13142" max="13142" width="9" bestFit="1" customWidth="1"/>
    <col min="13143" max="13143" width="9.33203125" bestFit="1" customWidth="1"/>
    <col min="13144" max="13144" width="15.33203125" bestFit="1" customWidth="1"/>
    <col min="13145" max="13145" width="12.83203125" bestFit="1" customWidth="1"/>
    <col min="13146" max="13146" width="9" bestFit="1" customWidth="1"/>
    <col min="13147" max="13147" width="9.33203125" bestFit="1" customWidth="1"/>
    <col min="13148" max="13148" width="15.33203125" bestFit="1" customWidth="1"/>
    <col min="13149" max="13149" width="12.83203125" bestFit="1" customWidth="1"/>
    <col min="13150" max="13150" width="9" bestFit="1" customWidth="1"/>
    <col min="13151" max="13151" width="9.33203125" bestFit="1" customWidth="1"/>
    <col min="13152" max="13152" width="15.33203125" bestFit="1" customWidth="1"/>
    <col min="13153" max="13153" width="12.83203125" bestFit="1" customWidth="1"/>
    <col min="13154" max="13154" width="9" bestFit="1" customWidth="1"/>
    <col min="13155" max="13155" width="9.33203125" bestFit="1" customWidth="1"/>
    <col min="13156" max="13156" width="15.33203125" bestFit="1" customWidth="1"/>
    <col min="13157" max="13157" width="12.83203125" bestFit="1" customWidth="1"/>
    <col min="13158" max="13158" width="9" bestFit="1" customWidth="1"/>
    <col min="13159" max="13159" width="9.33203125" bestFit="1" customWidth="1"/>
    <col min="13160" max="13160" width="15.33203125" bestFit="1" customWidth="1"/>
    <col min="13161" max="13161" width="12.83203125" bestFit="1" customWidth="1"/>
    <col min="13162" max="13162" width="9" bestFit="1" customWidth="1"/>
    <col min="13163" max="13163" width="9.33203125" bestFit="1" customWidth="1"/>
    <col min="13164" max="13164" width="15.33203125" bestFit="1" customWidth="1"/>
    <col min="13165" max="13165" width="12.83203125" bestFit="1" customWidth="1"/>
    <col min="13166" max="13166" width="9" bestFit="1" customWidth="1"/>
    <col min="13167" max="13167" width="9.33203125" bestFit="1" customWidth="1"/>
    <col min="13168" max="13168" width="15.33203125" bestFit="1" customWidth="1"/>
    <col min="13169" max="13169" width="12.83203125" bestFit="1" customWidth="1"/>
    <col min="13170" max="13170" width="9" bestFit="1" customWidth="1"/>
    <col min="13171" max="13171" width="9.33203125" bestFit="1" customWidth="1"/>
    <col min="13172" max="13172" width="15.33203125" bestFit="1" customWidth="1"/>
    <col min="13173" max="13173" width="12.83203125" bestFit="1" customWidth="1"/>
    <col min="13174" max="13174" width="9" bestFit="1" customWidth="1"/>
    <col min="13175" max="13175" width="9.33203125" bestFit="1" customWidth="1"/>
    <col min="13176" max="13176" width="15.33203125" bestFit="1" customWidth="1"/>
    <col min="13177" max="13177" width="12.83203125" bestFit="1" customWidth="1"/>
    <col min="13178" max="13178" width="9" bestFit="1" customWidth="1"/>
    <col min="13179" max="13179" width="9.33203125" bestFit="1" customWidth="1"/>
    <col min="13180" max="13180" width="15.33203125" bestFit="1" customWidth="1"/>
    <col min="13181" max="13181" width="12.83203125" bestFit="1" customWidth="1"/>
    <col min="13182" max="13182" width="9" bestFit="1" customWidth="1"/>
    <col min="13183" max="13183" width="9.33203125" bestFit="1" customWidth="1"/>
    <col min="13184" max="13184" width="15.33203125" bestFit="1" customWidth="1"/>
    <col min="13185" max="13185" width="12.83203125" bestFit="1" customWidth="1"/>
    <col min="13186" max="13186" width="9" bestFit="1" customWidth="1"/>
    <col min="13187" max="13187" width="9.33203125" bestFit="1" customWidth="1"/>
    <col min="13188" max="13188" width="15.33203125" bestFit="1" customWidth="1"/>
    <col min="13189" max="13189" width="12.83203125" bestFit="1" customWidth="1"/>
    <col min="13190" max="13190" width="9" bestFit="1" customWidth="1"/>
    <col min="13191" max="13191" width="9.33203125" bestFit="1" customWidth="1"/>
    <col min="13192" max="13192" width="15.33203125" bestFit="1" customWidth="1"/>
    <col min="13193" max="13193" width="12.83203125" bestFit="1" customWidth="1"/>
    <col min="13194" max="13194" width="9" bestFit="1" customWidth="1"/>
    <col min="13195" max="13195" width="9.33203125" bestFit="1" customWidth="1"/>
    <col min="13196" max="13196" width="15.33203125" bestFit="1" customWidth="1"/>
    <col min="13197" max="13197" width="12.83203125" bestFit="1" customWidth="1"/>
    <col min="13198" max="13198" width="9" bestFit="1" customWidth="1"/>
    <col min="13199" max="13199" width="9.33203125" bestFit="1" customWidth="1"/>
    <col min="13200" max="13200" width="15.33203125" bestFit="1" customWidth="1"/>
    <col min="13201" max="13201" width="12.83203125" bestFit="1" customWidth="1"/>
    <col min="13202" max="13202" width="9" bestFit="1" customWidth="1"/>
    <col min="13203" max="13203" width="9.33203125" bestFit="1" customWidth="1"/>
    <col min="13204" max="13204" width="15.33203125" bestFit="1" customWidth="1"/>
    <col min="13205" max="13205" width="12.83203125" bestFit="1" customWidth="1"/>
    <col min="13206" max="13206" width="9" bestFit="1" customWidth="1"/>
    <col min="13207" max="13207" width="9.33203125" bestFit="1" customWidth="1"/>
    <col min="13208" max="13208" width="15.33203125" bestFit="1" customWidth="1"/>
    <col min="13209" max="13209" width="12.83203125" bestFit="1" customWidth="1"/>
    <col min="13210" max="13210" width="9" bestFit="1" customWidth="1"/>
    <col min="13211" max="13211" width="9.33203125" bestFit="1" customWidth="1"/>
    <col min="13212" max="13212" width="15.33203125" bestFit="1" customWidth="1"/>
    <col min="13213" max="13213" width="12.83203125" bestFit="1" customWidth="1"/>
    <col min="13214" max="13214" width="9" bestFit="1" customWidth="1"/>
    <col min="13215" max="13215" width="9.33203125" bestFit="1" customWidth="1"/>
    <col min="13216" max="13216" width="15.33203125" bestFit="1" customWidth="1"/>
    <col min="13217" max="13217" width="12.83203125" bestFit="1" customWidth="1"/>
    <col min="13218" max="13218" width="9" bestFit="1" customWidth="1"/>
    <col min="13219" max="13219" width="9.33203125" bestFit="1" customWidth="1"/>
    <col min="13220" max="13220" width="15.33203125" bestFit="1" customWidth="1"/>
    <col min="13221" max="13221" width="12.83203125" bestFit="1" customWidth="1"/>
    <col min="13222" max="13222" width="9" bestFit="1" customWidth="1"/>
    <col min="13223" max="13223" width="9.33203125" bestFit="1" customWidth="1"/>
    <col min="13224" max="13224" width="15.33203125" bestFit="1" customWidth="1"/>
    <col min="13225" max="13225" width="12.83203125" bestFit="1" customWidth="1"/>
    <col min="13226" max="13226" width="9" bestFit="1" customWidth="1"/>
    <col min="13227" max="13227" width="9.33203125" bestFit="1" customWidth="1"/>
    <col min="13228" max="13228" width="15.33203125" bestFit="1" customWidth="1"/>
    <col min="13229" max="13229" width="12.83203125" bestFit="1" customWidth="1"/>
    <col min="13230" max="13230" width="9" bestFit="1" customWidth="1"/>
    <col min="13231" max="13231" width="9.33203125" bestFit="1" customWidth="1"/>
    <col min="13232" max="13232" width="15.33203125" bestFit="1" customWidth="1"/>
    <col min="13233" max="13233" width="12.83203125" bestFit="1" customWidth="1"/>
    <col min="13234" max="13234" width="9" bestFit="1" customWidth="1"/>
    <col min="13235" max="13235" width="9.33203125" bestFit="1" customWidth="1"/>
    <col min="13236" max="13236" width="15.33203125" bestFit="1" customWidth="1"/>
    <col min="13237" max="13237" width="12.83203125" bestFit="1" customWidth="1"/>
    <col min="13238" max="13238" width="9" bestFit="1" customWidth="1"/>
    <col min="13239" max="13239" width="9.33203125" bestFit="1" customWidth="1"/>
    <col min="13240" max="13240" width="15.33203125" bestFit="1" customWidth="1"/>
    <col min="13241" max="13241" width="12.83203125" bestFit="1" customWidth="1"/>
    <col min="13242" max="13242" width="9" bestFit="1" customWidth="1"/>
    <col min="13243" max="13243" width="9.33203125" bestFit="1" customWidth="1"/>
    <col min="13244" max="13244" width="15.33203125" bestFit="1" customWidth="1"/>
    <col min="13245" max="13245" width="12.83203125" bestFit="1" customWidth="1"/>
    <col min="13246" max="13246" width="9" bestFit="1" customWidth="1"/>
    <col min="13247" max="13247" width="9.33203125" bestFit="1" customWidth="1"/>
    <col min="13248" max="13248" width="15.33203125" bestFit="1" customWidth="1"/>
    <col min="13249" max="13249" width="12.83203125" bestFit="1" customWidth="1"/>
    <col min="13250" max="13250" width="9" bestFit="1" customWidth="1"/>
    <col min="13251" max="13251" width="9.33203125" bestFit="1" customWidth="1"/>
    <col min="13252" max="13252" width="15.33203125" bestFit="1" customWidth="1"/>
    <col min="13253" max="13253" width="12.83203125" bestFit="1" customWidth="1"/>
    <col min="13254" max="13254" width="9" bestFit="1" customWidth="1"/>
    <col min="13255" max="13255" width="9.33203125" bestFit="1" customWidth="1"/>
    <col min="13256" max="13256" width="15.33203125" bestFit="1" customWidth="1"/>
    <col min="13257" max="13257" width="12.83203125" bestFit="1" customWidth="1"/>
    <col min="13258" max="13258" width="9" bestFit="1" customWidth="1"/>
    <col min="13259" max="13259" width="9.33203125" bestFit="1" customWidth="1"/>
    <col min="13260" max="13260" width="15.33203125" bestFit="1" customWidth="1"/>
    <col min="13261" max="13261" width="12.83203125" bestFit="1" customWidth="1"/>
    <col min="13262" max="13262" width="9" bestFit="1" customWidth="1"/>
    <col min="13263" max="13263" width="9.33203125" bestFit="1" customWidth="1"/>
    <col min="13264" max="13264" width="15.33203125" bestFit="1" customWidth="1"/>
    <col min="13265" max="13265" width="12.83203125" bestFit="1" customWidth="1"/>
    <col min="13266" max="13266" width="9" bestFit="1" customWidth="1"/>
    <col min="13267" max="13267" width="9.33203125" bestFit="1" customWidth="1"/>
    <col min="13268" max="13268" width="15.33203125" bestFit="1" customWidth="1"/>
    <col min="13269" max="13269" width="12.83203125" bestFit="1" customWidth="1"/>
    <col min="13270" max="13270" width="9" bestFit="1" customWidth="1"/>
    <col min="13271" max="13271" width="9.33203125" bestFit="1" customWidth="1"/>
    <col min="13272" max="13272" width="15.33203125" bestFit="1" customWidth="1"/>
    <col min="13273" max="13273" width="12.83203125" bestFit="1" customWidth="1"/>
    <col min="13274" max="13274" width="9" bestFit="1" customWidth="1"/>
    <col min="13275" max="13275" width="9.33203125" bestFit="1" customWidth="1"/>
    <col min="13276" max="13276" width="15.33203125" bestFit="1" customWidth="1"/>
    <col min="13277" max="13277" width="12.83203125" bestFit="1" customWidth="1"/>
    <col min="13278" max="13278" width="9" bestFit="1" customWidth="1"/>
    <col min="13279" max="13279" width="9.33203125" bestFit="1" customWidth="1"/>
    <col min="13280" max="13280" width="15.33203125" bestFit="1" customWidth="1"/>
    <col min="13281" max="13281" width="12.83203125" bestFit="1" customWidth="1"/>
    <col min="13282" max="13282" width="9" bestFit="1" customWidth="1"/>
    <col min="13283" max="13283" width="9.33203125" bestFit="1" customWidth="1"/>
    <col min="13284" max="13284" width="15.33203125" bestFit="1" customWidth="1"/>
    <col min="13285" max="13285" width="12.83203125" bestFit="1" customWidth="1"/>
    <col min="13286" max="13286" width="9" bestFit="1" customWidth="1"/>
    <col min="13287" max="13287" width="9.33203125" bestFit="1" customWidth="1"/>
    <col min="13288" max="13288" width="15.33203125" bestFit="1" customWidth="1"/>
    <col min="13289" max="13289" width="12.83203125" bestFit="1" customWidth="1"/>
    <col min="13290" max="13290" width="9" bestFit="1" customWidth="1"/>
    <col min="13291" max="13291" width="9.33203125" bestFit="1" customWidth="1"/>
    <col min="13292" max="13292" width="15.33203125" bestFit="1" customWidth="1"/>
    <col min="13293" max="13293" width="12.83203125" bestFit="1" customWidth="1"/>
    <col min="13294" max="13294" width="9" bestFit="1" customWidth="1"/>
    <col min="13295" max="13295" width="9.33203125" bestFit="1" customWidth="1"/>
    <col min="13296" max="13296" width="15.33203125" bestFit="1" customWidth="1"/>
    <col min="13297" max="13297" width="12.83203125" bestFit="1" customWidth="1"/>
    <col min="13298" max="13298" width="9" bestFit="1" customWidth="1"/>
    <col min="13299" max="13299" width="9.33203125" bestFit="1" customWidth="1"/>
    <col min="13300" max="13300" width="15.33203125" bestFit="1" customWidth="1"/>
    <col min="13301" max="13301" width="12.83203125" bestFit="1" customWidth="1"/>
    <col min="13302" max="13302" width="9" bestFit="1" customWidth="1"/>
    <col min="13303" max="13303" width="9.33203125" bestFit="1" customWidth="1"/>
    <col min="13304" max="13304" width="15.33203125" bestFit="1" customWidth="1"/>
    <col min="13305" max="13305" width="12.83203125" bestFit="1" customWidth="1"/>
    <col min="13306" max="13306" width="9" bestFit="1" customWidth="1"/>
    <col min="13307" max="13307" width="9.33203125" bestFit="1" customWidth="1"/>
    <col min="13308" max="13308" width="15.33203125" bestFit="1" customWidth="1"/>
    <col min="13309" max="13309" width="12.83203125" bestFit="1" customWidth="1"/>
    <col min="13310" max="13310" width="9" bestFit="1" customWidth="1"/>
    <col min="13311" max="13311" width="9.33203125" bestFit="1" customWidth="1"/>
    <col min="13312" max="13312" width="15.33203125" bestFit="1" customWidth="1"/>
    <col min="13313" max="13313" width="12.83203125" bestFit="1" customWidth="1"/>
    <col min="13314" max="13314" width="9" bestFit="1" customWidth="1"/>
    <col min="13315" max="13315" width="9.33203125" bestFit="1" customWidth="1"/>
    <col min="13316" max="13316" width="15.33203125" bestFit="1" customWidth="1"/>
    <col min="13317" max="13317" width="12.83203125" bestFit="1" customWidth="1"/>
    <col min="13318" max="13318" width="9" bestFit="1" customWidth="1"/>
    <col min="13319" max="13319" width="9.33203125" bestFit="1" customWidth="1"/>
    <col min="13320" max="13320" width="15.33203125" bestFit="1" customWidth="1"/>
    <col min="13321" max="13321" width="12.83203125" bestFit="1" customWidth="1"/>
    <col min="13322" max="13322" width="9" bestFit="1" customWidth="1"/>
    <col min="13323" max="13323" width="9.33203125" bestFit="1" customWidth="1"/>
    <col min="13324" max="13324" width="15.33203125" bestFit="1" customWidth="1"/>
    <col min="13325" max="13325" width="12.83203125" bestFit="1" customWidth="1"/>
    <col min="13326" max="13326" width="9" bestFit="1" customWidth="1"/>
    <col min="13327" max="13327" width="9.33203125" bestFit="1" customWidth="1"/>
    <col min="13328" max="13328" width="15.33203125" bestFit="1" customWidth="1"/>
    <col min="13329" max="13329" width="12.83203125" bestFit="1" customWidth="1"/>
    <col min="13330" max="13330" width="9" bestFit="1" customWidth="1"/>
    <col min="13331" max="13331" width="9.33203125" bestFit="1" customWidth="1"/>
    <col min="13332" max="13332" width="15.33203125" bestFit="1" customWidth="1"/>
    <col min="13333" max="13333" width="12.83203125" bestFit="1" customWidth="1"/>
    <col min="13334" max="13334" width="9" bestFit="1" customWidth="1"/>
    <col min="13335" max="13335" width="9.33203125" bestFit="1" customWidth="1"/>
    <col min="13336" max="13336" width="15.33203125" bestFit="1" customWidth="1"/>
    <col min="13337" max="13337" width="12.83203125" bestFit="1" customWidth="1"/>
    <col min="13338" max="13338" width="9" bestFit="1" customWidth="1"/>
    <col min="13339" max="13339" width="9.33203125" bestFit="1" customWidth="1"/>
    <col min="13340" max="13340" width="15.33203125" bestFit="1" customWidth="1"/>
    <col min="13341" max="13341" width="12.83203125" bestFit="1" customWidth="1"/>
    <col min="13342" max="13342" width="9" bestFit="1" customWidth="1"/>
    <col min="13343" max="13343" width="9.33203125" bestFit="1" customWidth="1"/>
    <col min="13344" max="13344" width="15.33203125" bestFit="1" customWidth="1"/>
    <col min="13345" max="13345" width="12.83203125" bestFit="1" customWidth="1"/>
    <col min="13346" max="13346" width="9" bestFit="1" customWidth="1"/>
    <col min="13347" max="13347" width="9.33203125" bestFit="1" customWidth="1"/>
    <col min="13348" max="13348" width="15.33203125" bestFit="1" customWidth="1"/>
    <col min="13349" max="13349" width="12.83203125" bestFit="1" customWidth="1"/>
    <col min="13350" max="13350" width="9" bestFit="1" customWidth="1"/>
    <col min="13351" max="13351" width="9.33203125" bestFit="1" customWidth="1"/>
    <col min="13352" max="13352" width="15.33203125" bestFit="1" customWidth="1"/>
    <col min="13353" max="13353" width="12.83203125" bestFit="1" customWidth="1"/>
    <col min="13354" max="13354" width="9" bestFit="1" customWidth="1"/>
    <col min="13355" max="13355" width="9.33203125" bestFit="1" customWidth="1"/>
    <col min="13356" max="13356" width="15.33203125" bestFit="1" customWidth="1"/>
    <col min="13357" max="13357" width="12.83203125" bestFit="1" customWidth="1"/>
    <col min="13358" max="13358" width="9" bestFit="1" customWidth="1"/>
    <col min="13359" max="13359" width="9.33203125" bestFit="1" customWidth="1"/>
    <col min="13360" max="13360" width="15.33203125" bestFit="1" customWidth="1"/>
    <col min="13361" max="13361" width="12.83203125" bestFit="1" customWidth="1"/>
    <col min="13362" max="13362" width="9" bestFit="1" customWidth="1"/>
    <col min="13363" max="13363" width="9.33203125" bestFit="1" customWidth="1"/>
    <col min="13364" max="13364" width="15.33203125" bestFit="1" customWidth="1"/>
    <col min="13365" max="13365" width="12.83203125" bestFit="1" customWidth="1"/>
    <col min="13366" max="13366" width="9" bestFit="1" customWidth="1"/>
    <col min="13367" max="13367" width="9.33203125" bestFit="1" customWidth="1"/>
    <col min="13368" max="13368" width="15.33203125" bestFit="1" customWidth="1"/>
    <col min="13369" max="13369" width="12.83203125" bestFit="1" customWidth="1"/>
    <col min="13370" max="13370" width="9" bestFit="1" customWidth="1"/>
    <col min="13371" max="13371" width="9.33203125" bestFit="1" customWidth="1"/>
    <col min="13372" max="13372" width="15.33203125" bestFit="1" customWidth="1"/>
    <col min="13373" max="13373" width="12.83203125" bestFit="1" customWidth="1"/>
    <col min="13374" max="13374" width="9" bestFit="1" customWidth="1"/>
    <col min="13375" max="13375" width="9.33203125" bestFit="1" customWidth="1"/>
    <col min="13376" max="13376" width="15.33203125" bestFit="1" customWidth="1"/>
    <col min="13377" max="13377" width="12.83203125" bestFit="1" customWidth="1"/>
    <col min="13378" max="13378" width="9" bestFit="1" customWidth="1"/>
    <col min="13379" max="13379" width="9.33203125" bestFit="1" customWidth="1"/>
    <col min="13380" max="13380" width="15.33203125" bestFit="1" customWidth="1"/>
    <col min="13381" max="13381" width="12.83203125" bestFit="1" customWidth="1"/>
    <col min="13382" max="13382" width="9" bestFit="1" customWidth="1"/>
    <col min="13383" max="13383" width="9.33203125" bestFit="1" customWidth="1"/>
    <col min="13384" max="13384" width="15.33203125" bestFit="1" customWidth="1"/>
    <col min="13385" max="13385" width="12.83203125" bestFit="1" customWidth="1"/>
    <col min="13386" max="13386" width="9" bestFit="1" customWidth="1"/>
    <col min="13387" max="13387" width="9.33203125" bestFit="1" customWidth="1"/>
    <col min="13388" max="13388" width="15.33203125" bestFit="1" customWidth="1"/>
    <col min="13389" max="13389" width="12.83203125" bestFit="1" customWidth="1"/>
    <col min="13390" max="13390" width="9" bestFit="1" customWidth="1"/>
    <col min="13391" max="13391" width="9.33203125" bestFit="1" customWidth="1"/>
    <col min="13392" max="13392" width="15.33203125" bestFit="1" customWidth="1"/>
    <col min="13393" max="13393" width="12.83203125" bestFit="1" customWidth="1"/>
    <col min="13394" max="13394" width="9" bestFit="1" customWidth="1"/>
    <col min="13395" max="13395" width="9.33203125" bestFit="1" customWidth="1"/>
    <col min="13396" max="13396" width="15.33203125" bestFit="1" customWidth="1"/>
    <col min="13397" max="13397" width="12.83203125" bestFit="1" customWidth="1"/>
    <col min="13398" max="13398" width="9" bestFit="1" customWidth="1"/>
    <col min="13399" max="13399" width="9.33203125" bestFit="1" customWidth="1"/>
    <col min="13400" max="13400" width="15.33203125" bestFit="1" customWidth="1"/>
    <col min="13401" max="13401" width="12.83203125" bestFit="1" customWidth="1"/>
    <col min="13402" max="13402" width="9" bestFit="1" customWidth="1"/>
    <col min="13403" max="13403" width="9.33203125" bestFit="1" customWidth="1"/>
    <col min="13404" max="13404" width="15.33203125" bestFit="1" customWidth="1"/>
    <col min="13405" max="13405" width="12.83203125" bestFit="1" customWidth="1"/>
    <col min="13406" max="13406" width="9" bestFit="1" customWidth="1"/>
    <col min="13407" max="13407" width="9.33203125" bestFit="1" customWidth="1"/>
    <col min="13408" max="13408" width="15.33203125" bestFit="1" customWidth="1"/>
    <col min="13409" max="13409" width="12.83203125" bestFit="1" customWidth="1"/>
    <col min="13410" max="13410" width="9" bestFit="1" customWidth="1"/>
    <col min="13411" max="13411" width="9.33203125" bestFit="1" customWidth="1"/>
    <col min="13412" max="13412" width="15.33203125" bestFit="1" customWidth="1"/>
    <col min="13413" max="13413" width="12.83203125" bestFit="1" customWidth="1"/>
    <col min="13414" max="13414" width="9" bestFit="1" customWidth="1"/>
    <col min="13415" max="13415" width="9.33203125" bestFit="1" customWidth="1"/>
    <col min="13416" max="13416" width="15.33203125" bestFit="1" customWidth="1"/>
    <col min="13417" max="13417" width="12.83203125" bestFit="1" customWidth="1"/>
    <col min="13418" max="13418" width="9" bestFit="1" customWidth="1"/>
    <col min="13419" max="13419" width="9.33203125" bestFit="1" customWidth="1"/>
    <col min="13420" max="13420" width="15.33203125" bestFit="1" customWidth="1"/>
    <col min="13421" max="13421" width="12.83203125" bestFit="1" customWidth="1"/>
    <col min="13422" max="13422" width="9" bestFit="1" customWidth="1"/>
    <col min="13423" max="13423" width="9.33203125" bestFit="1" customWidth="1"/>
    <col min="13424" max="13424" width="15.33203125" bestFit="1" customWidth="1"/>
    <col min="13425" max="13425" width="12.83203125" bestFit="1" customWidth="1"/>
    <col min="13426" max="13426" width="9" bestFit="1" customWidth="1"/>
    <col min="13427" max="13427" width="9.33203125" bestFit="1" customWidth="1"/>
    <col min="13428" max="13428" width="15.33203125" bestFit="1" customWidth="1"/>
    <col min="13429" max="13429" width="12.83203125" bestFit="1" customWidth="1"/>
    <col min="13430" max="13430" width="9" bestFit="1" customWidth="1"/>
    <col min="13431" max="13431" width="9.33203125" bestFit="1" customWidth="1"/>
    <col min="13432" max="13432" width="15.33203125" bestFit="1" customWidth="1"/>
    <col min="13433" max="13433" width="12.83203125" bestFit="1" customWidth="1"/>
    <col min="13434" max="13434" width="9" bestFit="1" customWidth="1"/>
    <col min="13435" max="13435" width="9.33203125" bestFit="1" customWidth="1"/>
    <col min="13436" max="13436" width="15.33203125" bestFit="1" customWidth="1"/>
    <col min="13437" max="13437" width="12.83203125" bestFit="1" customWidth="1"/>
    <col min="13438" max="13438" width="9" bestFit="1" customWidth="1"/>
    <col min="13439" max="13439" width="9.33203125" bestFit="1" customWidth="1"/>
    <col min="13440" max="13440" width="15.33203125" bestFit="1" customWidth="1"/>
    <col min="13441" max="13441" width="12.83203125" bestFit="1" customWidth="1"/>
    <col min="13442" max="13442" width="9" bestFit="1" customWidth="1"/>
    <col min="13443" max="13443" width="9.33203125" bestFit="1" customWidth="1"/>
    <col min="13444" max="13444" width="15.33203125" bestFit="1" customWidth="1"/>
    <col min="13445" max="13445" width="12.83203125" bestFit="1" customWidth="1"/>
    <col min="13446" max="13446" width="9" bestFit="1" customWidth="1"/>
    <col min="13447" max="13447" width="9.33203125" bestFit="1" customWidth="1"/>
    <col min="13448" max="13448" width="15.33203125" bestFit="1" customWidth="1"/>
    <col min="13449" max="13449" width="12.83203125" bestFit="1" customWidth="1"/>
    <col min="13450" max="13450" width="9" bestFit="1" customWidth="1"/>
    <col min="13451" max="13451" width="9.33203125" bestFit="1" customWidth="1"/>
    <col min="13452" max="13452" width="15.33203125" bestFit="1" customWidth="1"/>
    <col min="13453" max="13453" width="12.83203125" bestFit="1" customWidth="1"/>
    <col min="13454" max="13454" width="9" bestFit="1" customWidth="1"/>
    <col min="13455" max="13455" width="9.33203125" bestFit="1" customWidth="1"/>
    <col min="13456" max="13456" width="15.33203125" bestFit="1" customWidth="1"/>
    <col min="13457" max="13457" width="12.83203125" bestFit="1" customWidth="1"/>
    <col min="13458" max="13458" width="9" bestFit="1" customWidth="1"/>
    <col min="13459" max="13459" width="9.33203125" bestFit="1" customWidth="1"/>
    <col min="13460" max="13460" width="15.33203125" bestFit="1" customWidth="1"/>
    <col min="13461" max="13461" width="12.83203125" bestFit="1" customWidth="1"/>
    <col min="13462" max="13462" width="9" bestFit="1" customWidth="1"/>
    <col min="13463" max="13463" width="9.33203125" bestFit="1" customWidth="1"/>
    <col min="13464" max="13464" width="15.33203125" bestFit="1" customWidth="1"/>
    <col min="13465" max="13465" width="12.83203125" bestFit="1" customWidth="1"/>
    <col min="13466" max="13466" width="9" bestFit="1" customWidth="1"/>
    <col min="13467" max="13467" width="9.33203125" bestFit="1" customWidth="1"/>
    <col min="13468" max="13468" width="15.33203125" bestFit="1" customWidth="1"/>
    <col min="13469" max="13469" width="12.83203125" bestFit="1" customWidth="1"/>
    <col min="13470" max="13470" width="9" bestFit="1" customWidth="1"/>
    <col min="13471" max="13471" width="9.33203125" bestFit="1" customWidth="1"/>
    <col min="13472" max="13472" width="15.33203125" bestFit="1" customWidth="1"/>
    <col min="13473" max="13473" width="12.83203125" bestFit="1" customWidth="1"/>
    <col min="13474" max="13474" width="9" bestFit="1" customWidth="1"/>
    <col min="13475" max="13475" width="9.33203125" bestFit="1" customWidth="1"/>
    <col min="13476" max="13476" width="15.33203125" bestFit="1" customWidth="1"/>
    <col min="13477" max="13477" width="12.83203125" bestFit="1" customWidth="1"/>
    <col min="13478" max="13478" width="9" bestFit="1" customWidth="1"/>
    <col min="13479" max="13479" width="9.33203125" bestFit="1" customWidth="1"/>
    <col min="13480" max="13480" width="15.33203125" bestFit="1" customWidth="1"/>
    <col min="13481" max="13481" width="12.83203125" bestFit="1" customWidth="1"/>
    <col min="13482" max="13482" width="9" bestFit="1" customWidth="1"/>
    <col min="13483" max="13483" width="9.33203125" bestFit="1" customWidth="1"/>
    <col min="13484" max="13484" width="15.33203125" bestFit="1" customWidth="1"/>
    <col min="13485" max="13485" width="12.83203125" bestFit="1" customWidth="1"/>
    <col min="13486" max="13486" width="9" bestFit="1" customWidth="1"/>
    <col min="13487" max="13487" width="9.33203125" bestFit="1" customWidth="1"/>
    <col min="13488" max="13488" width="15.33203125" bestFit="1" customWidth="1"/>
    <col min="13489" max="13489" width="12.83203125" bestFit="1" customWidth="1"/>
    <col min="13490" max="13490" width="9" bestFit="1" customWidth="1"/>
    <col min="13491" max="13491" width="9.33203125" bestFit="1" customWidth="1"/>
    <col min="13492" max="13492" width="15.33203125" bestFit="1" customWidth="1"/>
    <col min="13493" max="13493" width="12.83203125" bestFit="1" customWidth="1"/>
    <col min="13494" max="13494" width="9" bestFit="1" customWidth="1"/>
    <col min="13495" max="13495" width="9.33203125" bestFit="1" customWidth="1"/>
    <col min="13496" max="13496" width="15.33203125" bestFit="1" customWidth="1"/>
    <col min="13497" max="13497" width="12.83203125" bestFit="1" customWidth="1"/>
    <col min="13498" max="13498" width="9" bestFit="1" customWidth="1"/>
    <col min="13499" max="13499" width="9.33203125" bestFit="1" customWidth="1"/>
    <col min="13500" max="13500" width="15.33203125" bestFit="1" customWidth="1"/>
    <col min="13501" max="13501" width="12.83203125" bestFit="1" customWidth="1"/>
    <col min="13502" max="13502" width="9" bestFit="1" customWidth="1"/>
    <col min="13503" max="13503" width="9.33203125" bestFit="1" customWidth="1"/>
    <col min="13504" max="13504" width="15.33203125" bestFit="1" customWidth="1"/>
    <col min="13505" max="13505" width="12.83203125" bestFit="1" customWidth="1"/>
    <col min="13506" max="13506" width="9" bestFit="1" customWidth="1"/>
    <col min="13507" max="13507" width="9.33203125" bestFit="1" customWidth="1"/>
    <col min="13508" max="13508" width="15.33203125" bestFit="1" customWidth="1"/>
    <col min="13509" max="13509" width="12.83203125" bestFit="1" customWidth="1"/>
    <col min="13510" max="13510" width="9" bestFit="1" customWidth="1"/>
    <col min="13511" max="13511" width="9.33203125" bestFit="1" customWidth="1"/>
    <col min="13512" max="13512" width="15.33203125" bestFit="1" customWidth="1"/>
    <col min="13513" max="13513" width="12.83203125" bestFit="1" customWidth="1"/>
    <col min="13514" max="13514" width="9" bestFit="1" customWidth="1"/>
    <col min="13515" max="13515" width="9.33203125" bestFit="1" customWidth="1"/>
    <col min="13516" max="13516" width="15.33203125" bestFit="1" customWidth="1"/>
    <col min="13517" max="13517" width="12.83203125" bestFit="1" customWidth="1"/>
    <col min="13518" max="13518" width="9" bestFit="1" customWidth="1"/>
    <col min="13519" max="13519" width="9.33203125" bestFit="1" customWidth="1"/>
    <col min="13520" max="13520" width="15.33203125" bestFit="1" customWidth="1"/>
    <col min="13521" max="13521" width="12.83203125" bestFit="1" customWidth="1"/>
    <col min="13522" max="13522" width="9" bestFit="1" customWidth="1"/>
    <col min="13523" max="13523" width="9.33203125" bestFit="1" customWidth="1"/>
    <col min="13524" max="13524" width="15.33203125" bestFit="1" customWidth="1"/>
    <col min="13525" max="13525" width="12.83203125" bestFit="1" customWidth="1"/>
    <col min="13526" max="13526" width="9" bestFit="1" customWidth="1"/>
    <col min="13527" max="13527" width="9.33203125" bestFit="1" customWidth="1"/>
    <col min="13528" max="13528" width="15.33203125" bestFit="1" customWidth="1"/>
    <col min="13529" max="13529" width="12.83203125" bestFit="1" customWidth="1"/>
    <col min="13530" max="13530" width="9" bestFit="1" customWidth="1"/>
    <col min="13531" max="13531" width="9.33203125" bestFit="1" customWidth="1"/>
    <col min="13532" max="13532" width="15.33203125" bestFit="1" customWidth="1"/>
    <col min="13533" max="13533" width="12.83203125" bestFit="1" customWidth="1"/>
    <col min="13534" max="13534" width="9" bestFit="1" customWidth="1"/>
    <col min="13535" max="13535" width="9.33203125" bestFit="1" customWidth="1"/>
    <col min="13536" max="13536" width="15.33203125" bestFit="1" customWidth="1"/>
    <col min="13537" max="13537" width="12.83203125" bestFit="1" customWidth="1"/>
    <col min="13538" max="13538" width="9" bestFit="1" customWidth="1"/>
    <col min="13539" max="13539" width="9.33203125" bestFit="1" customWidth="1"/>
    <col min="13540" max="13540" width="15.33203125" bestFit="1" customWidth="1"/>
    <col min="13541" max="13541" width="12.83203125" bestFit="1" customWidth="1"/>
    <col min="13542" max="13542" width="9" bestFit="1" customWidth="1"/>
    <col min="13543" max="13543" width="9.33203125" bestFit="1" customWidth="1"/>
    <col min="13544" max="13544" width="15.33203125" bestFit="1" customWidth="1"/>
    <col min="13545" max="13545" width="12.83203125" bestFit="1" customWidth="1"/>
    <col min="13546" max="13546" width="9" bestFit="1" customWidth="1"/>
    <col min="13547" max="13547" width="9.33203125" bestFit="1" customWidth="1"/>
    <col min="13548" max="13548" width="15.33203125" bestFit="1" customWidth="1"/>
    <col min="13549" max="13549" width="12.83203125" bestFit="1" customWidth="1"/>
    <col min="13550" max="13550" width="9" bestFit="1" customWidth="1"/>
    <col min="13551" max="13551" width="9.33203125" bestFit="1" customWidth="1"/>
    <col min="13552" max="13552" width="15.33203125" bestFit="1" customWidth="1"/>
    <col min="13553" max="13553" width="12.83203125" bestFit="1" customWidth="1"/>
    <col min="13554" max="13554" width="9" bestFit="1" customWidth="1"/>
    <col min="13555" max="13555" width="9.33203125" bestFit="1" customWidth="1"/>
    <col min="13556" max="13556" width="15.33203125" bestFit="1" customWidth="1"/>
    <col min="13557" max="13557" width="12.83203125" bestFit="1" customWidth="1"/>
    <col min="13558" max="13558" width="9" bestFit="1" customWidth="1"/>
    <col min="13559" max="13559" width="9.33203125" bestFit="1" customWidth="1"/>
    <col min="13560" max="13560" width="15.33203125" bestFit="1" customWidth="1"/>
    <col min="13561" max="13561" width="12.83203125" bestFit="1" customWidth="1"/>
    <col min="13562" max="13562" width="9" bestFit="1" customWidth="1"/>
    <col min="13563" max="13563" width="9.33203125" bestFit="1" customWidth="1"/>
    <col min="13564" max="13564" width="15.33203125" bestFit="1" customWidth="1"/>
    <col min="13565" max="13565" width="12.83203125" bestFit="1" customWidth="1"/>
    <col min="13566" max="13566" width="9" bestFit="1" customWidth="1"/>
    <col min="13567" max="13567" width="9.33203125" bestFit="1" customWidth="1"/>
    <col min="13568" max="13568" width="15.33203125" bestFit="1" customWidth="1"/>
    <col min="13569" max="13569" width="12.83203125" bestFit="1" customWidth="1"/>
    <col min="13570" max="13570" width="9" bestFit="1" customWidth="1"/>
    <col min="13571" max="13571" width="9.33203125" bestFit="1" customWidth="1"/>
    <col min="13572" max="13572" width="15.33203125" bestFit="1" customWidth="1"/>
    <col min="13573" max="13573" width="12.83203125" bestFit="1" customWidth="1"/>
    <col min="13574" max="13574" width="9" bestFit="1" customWidth="1"/>
    <col min="13575" max="13575" width="9.33203125" bestFit="1" customWidth="1"/>
    <col min="13576" max="13576" width="15.33203125" bestFit="1" customWidth="1"/>
    <col min="13577" max="13577" width="12.83203125" bestFit="1" customWidth="1"/>
    <col min="13578" max="13578" width="9" bestFit="1" customWidth="1"/>
    <col min="13579" max="13579" width="9.33203125" bestFit="1" customWidth="1"/>
    <col min="13580" max="13580" width="15.33203125" bestFit="1" customWidth="1"/>
    <col min="13581" max="13581" width="12.83203125" bestFit="1" customWidth="1"/>
    <col min="13582" max="13582" width="9" bestFit="1" customWidth="1"/>
    <col min="13583" max="13583" width="9.33203125" bestFit="1" customWidth="1"/>
    <col min="13584" max="13584" width="15.33203125" bestFit="1" customWidth="1"/>
    <col min="13585" max="13585" width="12.83203125" bestFit="1" customWidth="1"/>
    <col min="13586" max="13586" width="9" bestFit="1" customWidth="1"/>
    <col min="13587" max="13587" width="9.33203125" bestFit="1" customWidth="1"/>
    <col min="13588" max="13588" width="15.33203125" bestFit="1" customWidth="1"/>
    <col min="13589" max="13589" width="12.83203125" bestFit="1" customWidth="1"/>
    <col min="13590" max="13590" width="9" bestFit="1" customWidth="1"/>
    <col min="13591" max="13591" width="9.33203125" bestFit="1" customWidth="1"/>
    <col min="13592" max="13592" width="15.33203125" bestFit="1" customWidth="1"/>
    <col min="13593" max="13593" width="12.83203125" bestFit="1" customWidth="1"/>
    <col min="13594" max="13594" width="9" bestFit="1" customWidth="1"/>
    <col min="13595" max="13595" width="9.33203125" bestFit="1" customWidth="1"/>
    <col min="13596" max="13596" width="15.33203125" bestFit="1" customWidth="1"/>
    <col min="13597" max="13597" width="12.83203125" bestFit="1" customWidth="1"/>
    <col min="13598" max="13598" width="9" bestFit="1" customWidth="1"/>
    <col min="13599" max="13599" width="9.33203125" bestFit="1" customWidth="1"/>
    <col min="13600" max="13600" width="15.33203125" bestFit="1" customWidth="1"/>
    <col min="13601" max="13601" width="12.83203125" bestFit="1" customWidth="1"/>
    <col min="13602" max="13602" width="9" bestFit="1" customWidth="1"/>
    <col min="13603" max="13603" width="9.33203125" bestFit="1" customWidth="1"/>
    <col min="13604" max="13604" width="15.33203125" bestFit="1" customWidth="1"/>
    <col min="13605" max="13605" width="12.83203125" bestFit="1" customWidth="1"/>
    <col min="13606" max="13606" width="9" bestFit="1" customWidth="1"/>
    <col min="13607" max="13607" width="9.33203125" bestFit="1" customWidth="1"/>
    <col min="13608" max="13608" width="15.33203125" bestFit="1" customWidth="1"/>
    <col min="13609" max="13609" width="12.83203125" bestFit="1" customWidth="1"/>
    <col min="13610" max="13610" width="9" bestFit="1" customWidth="1"/>
    <col min="13611" max="13611" width="9.33203125" bestFit="1" customWidth="1"/>
    <col min="13612" max="13612" width="15.33203125" bestFit="1" customWidth="1"/>
    <col min="13613" max="13613" width="12.83203125" bestFit="1" customWidth="1"/>
    <col min="13614" max="13614" width="9" bestFit="1" customWidth="1"/>
    <col min="13615" max="13615" width="9.33203125" bestFit="1" customWidth="1"/>
    <col min="13616" max="13616" width="15.33203125" bestFit="1" customWidth="1"/>
    <col min="13617" max="13617" width="12.83203125" bestFit="1" customWidth="1"/>
    <col min="13618" max="13618" width="9" bestFit="1" customWidth="1"/>
    <col min="13619" max="13619" width="9.33203125" bestFit="1" customWidth="1"/>
    <col min="13620" max="13620" width="15.33203125" bestFit="1" customWidth="1"/>
    <col min="13621" max="13621" width="12.83203125" bestFit="1" customWidth="1"/>
    <col min="13622" max="13622" width="9" bestFit="1" customWidth="1"/>
    <col min="13623" max="13623" width="9.33203125" bestFit="1" customWidth="1"/>
    <col min="13624" max="13624" width="15.33203125" bestFit="1" customWidth="1"/>
    <col min="13625" max="13625" width="12.83203125" bestFit="1" customWidth="1"/>
    <col min="13626" max="13626" width="9" bestFit="1" customWidth="1"/>
    <col min="13627" max="13627" width="9.33203125" bestFit="1" customWidth="1"/>
    <col min="13628" max="13628" width="15.33203125" bestFit="1" customWidth="1"/>
    <col min="13629" max="13629" width="12.83203125" bestFit="1" customWidth="1"/>
    <col min="13630" max="13630" width="9" bestFit="1" customWidth="1"/>
    <col min="13631" max="13631" width="9.33203125" bestFit="1" customWidth="1"/>
    <col min="13632" max="13632" width="15.33203125" bestFit="1" customWidth="1"/>
    <col min="13633" max="13633" width="12.83203125" bestFit="1" customWidth="1"/>
    <col min="13634" max="13634" width="9" bestFit="1" customWidth="1"/>
    <col min="13635" max="13635" width="9.33203125" bestFit="1" customWidth="1"/>
    <col min="13636" max="13636" width="15.33203125" bestFit="1" customWidth="1"/>
    <col min="13637" max="13637" width="12.83203125" bestFit="1" customWidth="1"/>
    <col min="13638" max="13638" width="9" bestFit="1" customWidth="1"/>
    <col min="13639" max="13639" width="9.33203125" bestFit="1" customWidth="1"/>
    <col min="13640" max="13640" width="15.33203125" bestFit="1" customWidth="1"/>
    <col min="13641" max="13641" width="12.83203125" bestFit="1" customWidth="1"/>
    <col min="13642" max="13642" width="9" bestFit="1" customWidth="1"/>
    <col min="13643" max="13643" width="9.33203125" bestFit="1" customWidth="1"/>
    <col min="13644" max="13644" width="15.33203125" bestFit="1" customWidth="1"/>
    <col min="13645" max="13645" width="12.83203125" bestFit="1" customWidth="1"/>
    <col min="13646" max="13646" width="9" bestFit="1" customWidth="1"/>
    <col min="13647" max="13647" width="9.33203125" bestFit="1" customWidth="1"/>
    <col min="13648" max="13648" width="15.33203125" bestFit="1" customWidth="1"/>
    <col min="13649" max="13649" width="12.83203125" bestFit="1" customWidth="1"/>
    <col min="13650" max="13650" width="9" bestFit="1" customWidth="1"/>
    <col min="13651" max="13651" width="9.33203125" bestFit="1" customWidth="1"/>
    <col min="13652" max="13652" width="15.33203125" bestFit="1" customWidth="1"/>
    <col min="13653" max="13653" width="12.83203125" bestFit="1" customWidth="1"/>
    <col min="13654" max="13654" width="9" bestFit="1" customWidth="1"/>
    <col min="13655" max="13655" width="9.33203125" bestFit="1" customWidth="1"/>
    <col min="13656" max="13656" width="15.33203125" bestFit="1" customWidth="1"/>
    <col min="13657" max="13657" width="12.83203125" bestFit="1" customWidth="1"/>
    <col min="13658" max="13658" width="9" bestFit="1" customWidth="1"/>
    <col min="13659" max="13659" width="9.33203125" bestFit="1" customWidth="1"/>
    <col min="13660" max="13660" width="15.33203125" bestFit="1" customWidth="1"/>
    <col min="13661" max="13661" width="12.83203125" bestFit="1" customWidth="1"/>
    <col min="13662" max="13662" width="9" bestFit="1" customWidth="1"/>
    <col min="13663" max="13663" width="9.33203125" bestFit="1" customWidth="1"/>
    <col min="13664" max="13664" width="15.33203125" bestFit="1" customWidth="1"/>
    <col min="13665" max="13665" width="12.83203125" bestFit="1" customWidth="1"/>
    <col min="13666" max="13666" width="9" bestFit="1" customWidth="1"/>
    <col min="13667" max="13667" width="9.33203125" bestFit="1" customWidth="1"/>
    <col min="13668" max="13668" width="15.33203125" bestFit="1" customWidth="1"/>
    <col min="13669" max="13669" width="12.83203125" bestFit="1" customWidth="1"/>
    <col min="13670" max="13670" width="9" bestFit="1" customWidth="1"/>
    <col min="13671" max="13671" width="9.33203125" bestFit="1" customWidth="1"/>
    <col min="13672" max="13672" width="15.33203125" bestFit="1" customWidth="1"/>
    <col min="13673" max="13673" width="12.83203125" bestFit="1" customWidth="1"/>
    <col min="13674" max="13674" width="9" bestFit="1" customWidth="1"/>
    <col min="13675" max="13675" width="9.33203125" bestFit="1" customWidth="1"/>
    <col min="13676" max="13676" width="15.33203125" bestFit="1" customWidth="1"/>
    <col min="13677" max="13677" width="12.83203125" bestFit="1" customWidth="1"/>
    <col min="13678" max="13678" width="9" bestFit="1" customWidth="1"/>
    <col min="13679" max="13679" width="9.33203125" bestFit="1" customWidth="1"/>
    <col min="13680" max="13680" width="15.33203125" bestFit="1" customWidth="1"/>
    <col min="13681" max="13681" width="12.83203125" bestFit="1" customWidth="1"/>
    <col min="13682" max="13682" width="9" bestFit="1" customWidth="1"/>
    <col min="13683" max="13683" width="9.33203125" bestFit="1" customWidth="1"/>
    <col min="13684" max="13684" width="15.33203125" bestFit="1" customWidth="1"/>
    <col min="13685" max="13685" width="12.83203125" bestFit="1" customWidth="1"/>
    <col min="13686" max="13686" width="9" bestFit="1" customWidth="1"/>
    <col min="13687" max="13687" width="9.33203125" bestFit="1" customWidth="1"/>
    <col min="13688" max="13688" width="15.33203125" bestFit="1" customWidth="1"/>
    <col min="13689" max="13689" width="12.83203125" bestFit="1" customWidth="1"/>
    <col min="13690" max="13690" width="9" bestFit="1" customWidth="1"/>
    <col min="13691" max="13691" width="9.33203125" bestFit="1" customWidth="1"/>
    <col min="13692" max="13692" width="15.33203125" bestFit="1" customWidth="1"/>
    <col min="13693" max="13693" width="12.83203125" bestFit="1" customWidth="1"/>
    <col min="13694" max="13694" width="9" bestFit="1" customWidth="1"/>
    <col min="13695" max="13695" width="9.33203125" bestFit="1" customWidth="1"/>
    <col min="13696" max="13696" width="15.33203125" bestFit="1" customWidth="1"/>
    <col min="13697" max="13697" width="12.83203125" bestFit="1" customWidth="1"/>
    <col min="13698" max="13698" width="9" bestFit="1" customWidth="1"/>
    <col min="13699" max="13699" width="9.33203125" bestFit="1" customWidth="1"/>
    <col min="13700" max="13700" width="15.33203125" bestFit="1" customWidth="1"/>
    <col min="13701" max="13701" width="12.83203125" bestFit="1" customWidth="1"/>
    <col min="13702" max="13702" width="9" bestFit="1" customWidth="1"/>
    <col min="13703" max="13703" width="9.33203125" bestFit="1" customWidth="1"/>
    <col min="13704" max="13704" width="15.33203125" bestFit="1" customWidth="1"/>
    <col min="13705" max="13705" width="12.83203125" bestFit="1" customWidth="1"/>
    <col min="13706" max="13706" width="9" bestFit="1" customWidth="1"/>
    <col min="13707" max="13707" width="9.33203125" bestFit="1" customWidth="1"/>
    <col min="13708" max="13708" width="15.33203125" bestFit="1" customWidth="1"/>
    <col min="13709" max="13709" width="12.83203125" bestFit="1" customWidth="1"/>
    <col min="13710" max="13710" width="9" bestFit="1" customWidth="1"/>
    <col min="13711" max="13711" width="9.33203125" bestFit="1" customWidth="1"/>
    <col min="13712" max="13712" width="15.33203125" bestFit="1" customWidth="1"/>
    <col min="13713" max="13713" width="12.83203125" bestFit="1" customWidth="1"/>
    <col min="13714" max="13714" width="9" bestFit="1" customWidth="1"/>
    <col min="13715" max="13715" width="9.33203125" bestFit="1" customWidth="1"/>
    <col min="13716" max="13716" width="15.33203125" bestFit="1" customWidth="1"/>
    <col min="13717" max="13717" width="12.83203125" bestFit="1" customWidth="1"/>
    <col min="13718" max="13718" width="9" bestFit="1" customWidth="1"/>
    <col min="13719" max="13719" width="9.33203125" bestFit="1" customWidth="1"/>
    <col min="13720" max="13720" width="15.33203125" bestFit="1" customWidth="1"/>
    <col min="13721" max="13721" width="12.83203125" bestFit="1" customWidth="1"/>
    <col min="13722" max="13722" width="9" bestFit="1" customWidth="1"/>
    <col min="13723" max="13723" width="9.33203125" bestFit="1" customWidth="1"/>
    <col min="13724" max="13724" width="15.33203125" bestFit="1" customWidth="1"/>
    <col min="13725" max="13725" width="12.83203125" bestFit="1" customWidth="1"/>
    <col min="13726" max="13726" width="9" bestFit="1" customWidth="1"/>
    <col min="13727" max="13727" width="9.33203125" bestFit="1" customWidth="1"/>
    <col min="13728" max="13728" width="15.33203125" bestFit="1" customWidth="1"/>
    <col min="13729" max="13729" width="12.83203125" bestFit="1" customWidth="1"/>
    <col min="13730" max="13730" width="9" bestFit="1" customWidth="1"/>
    <col min="13731" max="13731" width="9.33203125" bestFit="1" customWidth="1"/>
    <col min="13732" max="13732" width="15.33203125" bestFit="1" customWidth="1"/>
    <col min="13733" max="13733" width="12.83203125" bestFit="1" customWidth="1"/>
    <col min="13734" max="13734" width="9" bestFit="1" customWidth="1"/>
    <col min="13735" max="13735" width="9.33203125" bestFit="1" customWidth="1"/>
    <col min="13736" max="13736" width="15.33203125" bestFit="1" customWidth="1"/>
    <col min="13737" max="13737" width="12.83203125" bestFit="1" customWidth="1"/>
    <col min="13738" max="13738" width="9" bestFit="1" customWidth="1"/>
    <col min="13739" max="13739" width="9.33203125" bestFit="1" customWidth="1"/>
    <col min="13740" max="13740" width="15.33203125" bestFit="1" customWidth="1"/>
    <col min="13741" max="13741" width="12.83203125" bestFit="1" customWidth="1"/>
    <col min="13742" max="13742" width="9" bestFit="1" customWidth="1"/>
    <col min="13743" max="13743" width="9.33203125" bestFit="1" customWidth="1"/>
    <col min="13744" max="13744" width="15.33203125" bestFit="1" customWidth="1"/>
    <col min="13745" max="13745" width="12.83203125" bestFit="1" customWidth="1"/>
    <col min="13746" max="13746" width="9" bestFit="1" customWidth="1"/>
    <col min="13747" max="13747" width="9.33203125" bestFit="1" customWidth="1"/>
    <col min="13748" max="13748" width="15.33203125" bestFit="1" customWidth="1"/>
    <col min="13749" max="13749" width="12.83203125" bestFit="1" customWidth="1"/>
    <col min="13750" max="13750" width="9" bestFit="1" customWidth="1"/>
    <col min="13751" max="13751" width="9.33203125" bestFit="1" customWidth="1"/>
    <col min="13752" max="13752" width="15.33203125" bestFit="1" customWidth="1"/>
    <col min="13753" max="13753" width="12.83203125" bestFit="1" customWidth="1"/>
    <col min="13754" max="13754" width="9" bestFit="1" customWidth="1"/>
    <col min="13755" max="13755" width="9.33203125" bestFit="1" customWidth="1"/>
    <col min="13756" max="13756" width="15.33203125" bestFit="1" customWidth="1"/>
    <col min="13757" max="13757" width="12.83203125" bestFit="1" customWidth="1"/>
    <col min="13758" max="13758" width="9" bestFit="1" customWidth="1"/>
    <col min="13759" max="13759" width="9.33203125" bestFit="1" customWidth="1"/>
    <col min="13760" max="13760" width="15.33203125" bestFit="1" customWidth="1"/>
    <col min="13761" max="13761" width="12.83203125" bestFit="1" customWidth="1"/>
    <col min="13762" max="13762" width="9" bestFit="1" customWidth="1"/>
    <col min="13763" max="13763" width="9.33203125" bestFit="1" customWidth="1"/>
    <col min="13764" max="13764" width="15.33203125" bestFit="1" customWidth="1"/>
    <col min="13765" max="13765" width="12.83203125" bestFit="1" customWidth="1"/>
    <col min="13766" max="13766" width="9" bestFit="1" customWidth="1"/>
    <col min="13767" max="13767" width="9.33203125" bestFit="1" customWidth="1"/>
    <col min="13768" max="13768" width="15.33203125" bestFit="1" customWidth="1"/>
    <col min="13769" max="13769" width="12.83203125" bestFit="1" customWidth="1"/>
    <col min="13770" max="13770" width="9" bestFit="1" customWidth="1"/>
    <col min="13771" max="13771" width="9.33203125" bestFit="1" customWidth="1"/>
    <col min="13772" max="13772" width="15.33203125" bestFit="1" customWidth="1"/>
    <col min="13773" max="13773" width="12.83203125" bestFit="1" customWidth="1"/>
    <col min="13774" max="13774" width="9" bestFit="1" customWidth="1"/>
    <col min="13775" max="13775" width="9.33203125" bestFit="1" customWidth="1"/>
    <col min="13776" max="13776" width="15.33203125" bestFit="1" customWidth="1"/>
    <col min="13777" max="13777" width="12.83203125" bestFit="1" customWidth="1"/>
    <col min="13778" max="13778" width="9" bestFit="1" customWidth="1"/>
    <col min="13779" max="13779" width="9.33203125" bestFit="1" customWidth="1"/>
    <col min="13780" max="13780" width="15.33203125" bestFit="1" customWidth="1"/>
    <col min="13781" max="13781" width="12.83203125" bestFit="1" customWidth="1"/>
    <col min="13782" max="13782" width="9" bestFit="1" customWidth="1"/>
    <col min="13783" max="13783" width="9.33203125" bestFit="1" customWidth="1"/>
    <col min="13784" max="13784" width="15.33203125" bestFit="1" customWidth="1"/>
    <col min="13785" max="13785" width="12.83203125" bestFit="1" customWidth="1"/>
    <col min="13786" max="13786" width="9" bestFit="1" customWidth="1"/>
    <col min="13787" max="13787" width="9.33203125" bestFit="1" customWidth="1"/>
    <col min="13788" max="13788" width="15.33203125" bestFit="1" customWidth="1"/>
    <col min="13789" max="13789" width="12.83203125" bestFit="1" customWidth="1"/>
    <col min="13790" max="13790" width="9" bestFit="1" customWidth="1"/>
    <col min="13791" max="13791" width="9.33203125" bestFit="1" customWidth="1"/>
    <col min="13792" max="13792" width="15.33203125" bestFit="1" customWidth="1"/>
    <col min="13793" max="13793" width="12.83203125" bestFit="1" customWidth="1"/>
    <col min="13794" max="13794" width="9" bestFit="1" customWidth="1"/>
    <col min="13795" max="13795" width="9.33203125" bestFit="1" customWidth="1"/>
    <col min="13796" max="13796" width="15.33203125" bestFit="1" customWidth="1"/>
    <col min="13797" max="13797" width="12.83203125" bestFit="1" customWidth="1"/>
    <col min="13798" max="13798" width="9" bestFit="1" customWidth="1"/>
    <col min="13799" max="13799" width="9.33203125" bestFit="1" customWidth="1"/>
    <col min="13800" max="13800" width="15.33203125" bestFit="1" customWidth="1"/>
    <col min="13801" max="13801" width="12.83203125" bestFit="1" customWidth="1"/>
    <col min="13802" max="13802" width="9" bestFit="1" customWidth="1"/>
    <col min="13803" max="13803" width="9.33203125" bestFit="1" customWidth="1"/>
    <col min="13804" max="13804" width="15.33203125" bestFit="1" customWidth="1"/>
    <col min="13805" max="13805" width="12.83203125" bestFit="1" customWidth="1"/>
    <col min="13806" max="13806" width="9" bestFit="1" customWidth="1"/>
    <col min="13807" max="13807" width="9.33203125" bestFit="1" customWidth="1"/>
    <col min="13808" max="13808" width="15.33203125" bestFit="1" customWidth="1"/>
    <col min="13809" max="13809" width="12.83203125" bestFit="1" customWidth="1"/>
    <col min="13810" max="13810" width="9" bestFit="1" customWidth="1"/>
    <col min="13811" max="13811" width="9.33203125" bestFit="1" customWidth="1"/>
    <col min="13812" max="13812" width="15.33203125" bestFit="1" customWidth="1"/>
    <col min="13813" max="13813" width="12.83203125" bestFit="1" customWidth="1"/>
    <col min="13814" max="13814" width="9" bestFit="1" customWidth="1"/>
    <col min="13815" max="13815" width="9.33203125" bestFit="1" customWidth="1"/>
    <col min="13816" max="13816" width="15.33203125" bestFit="1" customWidth="1"/>
    <col min="13817" max="13817" width="12.83203125" bestFit="1" customWidth="1"/>
    <col min="13818" max="13818" width="9" bestFit="1" customWidth="1"/>
    <col min="13819" max="13819" width="9.33203125" bestFit="1" customWidth="1"/>
    <col min="13820" max="13820" width="15.33203125" bestFit="1" customWidth="1"/>
    <col min="13821" max="13821" width="12.83203125" bestFit="1" customWidth="1"/>
    <col min="13822" max="13822" width="9" bestFit="1" customWidth="1"/>
    <col min="13823" max="13823" width="9.33203125" bestFit="1" customWidth="1"/>
    <col min="13824" max="13824" width="15.33203125" bestFit="1" customWidth="1"/>
    <col min="13825" max="13825" width="12.83203125" bestFit="1" customWidth="1"/>
    <col min="13826" max="13826" width="9" bestFit="1" customWidth="1"/>
    <col min="13827" max="13827" width="9.33203125" bestFit="1" customWidth="1"/>
    <col min="13828" max="13828" width="15.33203125" bestFit="1" customWidth="1"/>
    <col min="13829" max="13829" width="12.83203125" bestFit="1" customWidth="1"/>
    <col min="13830" max="13830" width="9" bestFit="1" customWidth="1"/>
    <col min="13831" max="13831" width="9.33203125" bestFit="1" customWidth="1"/>
    <col min="13832" max="13832" width="15.33203125" bestFit="1" customWidth="1"/>
    <col min="13833" max="13833" width="12.83203125" bestFit="1" customWidth="1"/>
    <col min="13834" max="13834" width="9" bestFit="1" customWidth="1"/>
    <col min="13835" max="13835" width="9.33203125" bestFit="1" customWidth="1"/>
    <col min="13836" max="13836" width="15.33203125" bestFit="1" customWidth="1"/>
    <col min="13837" max="13837" width="12.83203125" bestFit="1" customWidth="1"/>
    <col min="13838" max="13838" width="9" bestFit="1" customWidth="1"/>
    <col min="13839" max="13839" width="9.33203125" bestFit="1" customWidth="1"/>
    <col min="13840" max="13840" width="15.33203125" bestFit="1" customWidth="1"/>
    <col min="13841" max="13841" width="12.83203125" bestFit="1" customWidth="1"/>
    <col min="13842" max="13842" width="9" bestFit="1" customWidth="1"/>
    <col min="13843" max="13843" width="9.33203125" bestFit="1" customWidth="1"/>
    <col min="13844" max="13844" width="15.33203125" bestFit="1" customWidth="1"/>
    <col min="13845" max="13845" width="12.83203125" bestFit="1" customWidth="1"/>
    <col min="13846" max="13846" width="9" bestFit="1" customWidth="1"/>
    <col min="13847" max="13847" width="9.33203125" bestFit="1" customWidth="1"/>
    <col min="13848" max="13848" width="15.33203125" bestFit="1" customWidth="1"/>
    <col min="13849" max="13849" width="12.83203125" bestFit="1" customWidth="1"/>
    <col min="13850" max="13850" width="9" bestFit="1" customWidth="1"/>
    <col min="13851" max="13851" width="9.33203125" bestFit="1" customWidth="1"/>
    <col min="13852" max="13852" width="15.33203125" bestFit="1" customWidth="1"/>
    <col min="13853" max="13853" width="12.83203125" bestFit="1" customWidth="1"/>
    <col min="13854" max="13854" width="9" bestFit="1" customWidth="1"/>
    <col min="13855" max="13855" width="9.33203125" bestFit="1" customWidth="1"/>
    <col min="13856" max="13856" width="15.33203125" bestFit="1" customWidth="1"/>
    <col min="13857" max="13857" width="12.83203125" bestFit="1" customWidth="1"/>
    <col min="13858" max="13858" width="9" bestFit="1" customWidth="1"/>
    <col min="13859" max="13859" width="9.33203125" bestFit="1" customWidth="1"/>
    <col min="13860" max="13860" width="15.33203125" bestFit="1" customWidth="1"/>
    <col min="13861" max="13861" width="12.83203125" bestFit="1" customWidth="1"/>
    <col min="13862" max="13862" width="9" bestFit="1" customWidth="1"/>
    <col min="13863" max="13863" width="9.33203125" bestFit="1" customWidth="1"/>
    <col min="13864" max="13864" width="15.33203125" bestFit="1" customWidth="1"/>
    <col min="13865" max="13865" width="12.83203125" bestFit="1" customWidth="1"/>
    <col min="13866" max="13866" width="9" bestFit="1" customWidth="1"/>
    <col min="13867" max="13867" width="9.33203125" bestFit="1" customWidth="1"/>
    <col min="13868" max="13868" width="15.33203125" bestFit="1" customWidth="1"/>
    <col min="13869" max="13869" width="12.83203125" bestFit="1" customWidth="1"/>
    <col min="13870" max="13870" width="9" bestFit="1" customWidth="1"/>
    <col min="13871" max="13871" width="9.33203125" bestFit="1" customWidth="1"/>
    <col min="13872" max="13872" width="15.33203125" bestFit="1" customWidth="1"/>
    <col min="13873" max="13873" width="12.83203125" bestFit="1" customWidth="1"/>
    <col min="13874" max="13874" width="9" bestFit="1" customWidth="1"/>
    <col min="13875" max="13875" width="9.33203125" bestFit="1" customWidth="1"/>
    <col min="13876" max="13876" width="15.33203125" bestFit="1" customWidth="1"/>
    <col min="13877" max="13877" width="12.83203125" bestFit="1" customWidth="1"/>
    <col min="13878" max="13878" width="9" bestFit="1" customWidth="1"/>
    <col min="13879" max="13879" width="9.33203125" bestFit="1" customWidth="1"/>
    <col min="13880" max="13880" width="15.33203125" bestFit="1" customWidth="1"/>
    <col min="13881" max="13881" width="12.83203125" bestFit="1" customWidth="1"/>
    <col min="13882" max="13882" width="9" bestFit="1" customWidth="1"/>
    <col min="13883" max="13883" width="9.33203125" bestFit="1" customWidth="1"/>
    <col min="13884" max="13884" width="15.33203125" bestFit="1" customWidth="1"/>
    <col min="13885" max="13885" width="12.83203125" bestFit="1" customWidth="1"/>
    <col min="13886" max="13886" width="9" bestFit="1" customWidth="1"/>
    <col min="13887" max="13887" width="9.33203125" bestFit="1" customWidth="1"/>
    <col min="13888" max="13888" width="15.33203125" bestFit="1" customWidth="1"/>
    <col min="13889" max="13889" width="12.83203125" bestFit="1" customWidth="1"/>
    <col min="13890" max="13890" width="9" bestFit="1" customWidth="1"/>
    <col min="13891" max="13891" width="9.33203125" bestFit="1" customWidth="1"/>
    <col min="13892" max="13892" width="15.33203125" bestFit="1" customWidth="1"/>
    <col min="13893" max="13893" width="12.83203125" bestFit="1" customWidth="1"/>
    <col min="13894" max="13894" width="9" bestFit="1" customWidth="1"/>
    <col min="13895" max="13895" width="9.33203125" bestFit="1" customWidth="1"/>
    <col min="13896" max="13896" width="15.33203125" bestFit="1" customWidth="1"/>
    <col min="13897" max="13897" width="12.83203125" bestFit="1" customWidth="1"/>
    <col min="13898" max="13898" width="9" bestFit="1" customWidth="1"/>
    <col min="13899" max="13899" width="9.33203125" bestFit="1" customWidth="1"/>
    <col min="13900" max="13900" width="15.33203125" bestFit="1" customWidth="1"/>
    <col min="13901" max="13901" width="12.83203125" bestFit="1" customWidth="1"/>
    <col min="13902" max="13902" width="9" bestFit="1" customWidth="1"/>
    <col min="13903" max="13903" width="9.33203125" bestFit="1" customWidth="1"/>
    <col min="13904" max="13904" width="15.33203125" bestFit="1" customWidth="1"/>
    <col min="13905" max="13905" width="12.83203125" bestFit="1" customWidth="1"/>
    <col min="13906" max="13906" width="9" bestFit="1" customWidth="1"/>
    <col min="13907" max="13907" width="9.33203125" bestFit="1" customWidth="1"/>
    <col min="13908" max="13908" width="15.33203125" bestFit="1" customWidth="1"/>
    <col min="13909" max="13909" width="12.83203125" bestFit="1" customWidth="1"/>
    <col min="13910" max="13910" width="9" bestFit="1" customWidth="1"/>
    <col min="13911" max="13911" width="9.33203125" bestFit="1" customWidth="1"/>
    <col min="13912" max="13912" width="15.33203125" bestFit="1" customWidth="1"/>
    <col min="13913" max="13913" width="12.83203125" bestFit="1" customWidth="1"/>
    <col min="13914" max="13914" width="9" bestFit="1" customWidth="1"/>
    <col min="13915" max="13915" width="9.33203125" bestFit="1" customWidth="1"/>
    <col min="13916" max="13916" width="15.33203125" bestFit="1" customWidth="1"/>
    <col min="13917" max="13917" width="12.83203125" bestFit="1" customWidth="1"/>
    <col min="13918" max="13918" width="9" bestFit="1" customWidth="1"/>
    <col min="13919" max="13919" width="9.33203125" bestFit="1" customWidth="1"/>
    <col min="13920" max="13920" width="15.33203125" bestFit="1" customWidth="1"/>
    <col min="13921" max="13921" width="12.83203125" bestFit="1" customWidth="1"/>
    <col min="13922" max="13922" width="9" bestFit="1" customWidth="1"/>
    <col min="13923" max="13923" width="9.33203125" bestFit="1" customWidth="1"/>
    <col min="13924" max="13924" width="15.33203125" bestFit="1" customWidth="1"/>
    <col min="13925" max="13925" width="12.83203125" bestFit="1" customWidth="1"/>
    <col min="13926" max="13926" width="9" bestFit="1" customWidth="1"/>
    <col min="13927" max="13927" width="9.33203125" bestFit="1" customWidth="1"/>
    <col min="13928" max="13928" width="15.33203125" bestFit="1" customWidth="1"/>
    <col min="13929" max="13929" width="12.83203125" bestFit="1" customWidth="1"/>
    <col min="13930" max="13930" width="9" bestFit="1" customWidth="1"/>
    <col min="13931" max="13931" width="9.33203125" bestFit="1" customWidth="1"/>
    <col min="13932" max="13932" width="15.33203125" bestFit="1" customWidth="1"/>
    <col min="13933" max="13933" width="12.83203125" bestFit="1" customWidth="1"/>
    <col min="13934" max="13934" width="9" bestFit="1" customWidth="1"/>
    <col min="13935" max="13935" width="9.33203125" bestFit="1" customWidth="1"/>
    <col min="13936" max="13936" width="15.33203125" bestFit="1" customWidth="1"/>
    <col min="13937" max="13937" width="12.83203125" bestFit="1" customWidth="1"/>
    <col min="13938" max="13938" width="9" bestFit="1" customWidth="1"/>
    <col min="13939" max="13939" width="9.33203125" bestFit="1" customWidth="1"/>
    <col min="13940" max="13940" width="15.33203125" bestFit="1" customWidth="1"/>
    <col min="13941" max="13941" width="12.83203125" bestFit="1" customWidth="1"/>
    <col min="13942" max="13942" width="9" bestFit="1" customWidth="1"/>
    <col min="13943" max="13943" width="9.33203125" bestFit="1" customWidth="1"/>
    <col min="13944" max="13944" width="15.33203125" bestFit="1" customWidth="1"/>
    <col min="13945" max="13945" width="12.83203125" bestFit="1" customWidth="1"/>
    <col min="13946" max="13946" width="9" bestFit="1" customWidth="1"/>
    <col min="13947" max="13947" width="9.33203125" bestFit="1" customWidth="1"/>
    <col min="13948" max="13948" width="15.33203125" bestFit="1" customWidth="1"/>
    <col min="13949" max="13949" width="12.83203125" bestFit="1" customWidth="1"/>
    <col min="13950" max="13950" width="9" bestFit="1" customWidth="1"/>
    <col min="13951" max="13951" width="9.33203125" bestFit="1" customWidth="1"/>
    <col min="13952" max="13952" width="15.33203125" bestFit="1" customWidth="1"/>
    <col min="13953" max="13953" width="12.83203125" bestFit="1" customWidth="1"/>
    <col min="13954" max="13954" width="9" bestFit="1" customWidth="1"/>
    <col min="13955" max="13955" width="9.33203125" bestFit="1" customWidth="1"/>
    <col min="13956" max="13956" width="15.33203125" bestFit="1" customWidth="1"/>
    <col min="13957" max="13957" width="12.83203125" bestFit="1" customWidth="1"/>
    <col min="13958" max="13958" width="9" bestFit="1" customWidth="1"/>
    <col min="13959" max="13959" width="9.33203125" bestFit="1" customWidth="1"/>
    <col min="13960" max="13960" width="15.33203125" bestFit="1" customWidth="1"/>
    <col min="13961" max="13961" width="12.83203125" bestFit="1" customWidth="1"/>
    <col min="13962" max="13962" width="9" bestFit="1" customWidth="1"/>
    <col min="13963" max="13963" width="9.33203125" bestFit="1" customWidth="1"/>
    <col min="13964" max="13964" width="15.33203125" bestFit="1" customWidth="1"/>
    <col min="13965" max="13965" width="12.83203125" bestFit="1" customWidth="1"/>
    <col min="13966" max="13966" width="9" bestFit="1" customWidth="1"/>
    <col min="13967" max="13967" width="9.33203125" bestFit="1" customWidth="1"/>
    <col min="13968" max="13968" width="15.33203125" bestFit="1" customWidth="1"/>
    <col min="13969" max="13969" width="12.83203125" bestFit="1" customWidth="1"/>
    <col min="13970" max="13970" width="9" bestFit="1" customWidth="1"/>
    <col min="13971" max="13971" width="9.33203125" bestFit="1" customWidth="1"/>
    <col min="13972" max="13972" width="15.33203125" bestFit="1" customWidth="1"/>
    <col min="13973" max="13973" width="12.83203125" bestFit="1" customWidth="1"/>
    <col min="13974" max="13974" width="9" bestFit="1" customWidth="1"/>
    <col min="13975" max="13975" width="9.33203125" bestFit="1" customWidth="1"/>
    <col min="13976" max="13976" width="15.33203125" bestFit="1" customWidth="1"/>
    <col min="13977" max="13977" width="12.83203125" bestFit="1" customWidth="1"/>
    <col min="13978" max="13978" width="9" bestFit="1" customWidth="1"/>
    <col min="13979" max="13979" width="9.33203125" bestFit="1" customWidth="1"/>
    <col min="13980" max="13980" width="15.33203125" bestFit="1" customWidth="1"/>
    <col min="13981" max="13981" width="12.83203125" bestFit="1" customWidth="1"/>
    <col min="13982" max="13982" width="9" bestFit="1" customWidth="1"/>
    <col min="13983" max="13983" width="9.33203125" bestFit="1" customWidth="1"/>
    <col min="13984" max="13984" width="15.33203125" bestFit="1" customWidth="1"/>
    <col min="13985" max="13985" width="12.83203125" bestFit="1" customWidth="1"/>
    <col min="13986" max="13986" width="9" bestFit="1" customWidth="1"/>
    <col min="13987" max="13987" width="9.33203125" bestFit="1" customWidth="1"/>
    <col min="13988" max="13988" width="15.33203125" bestFit="1" customWidth="1"/>
    <col min="13989" max="13989" width="12.83203125" bestFit="1" customWidth="1"/>
    <col min="13990" max="13990" width="9" bestFit="1" customWidth="1"/>
    <col min="13991" max="13991" width="9.33203125" bestFit="1" customWidth="1"/>
    <col min="13992" max="13992" width="15.33203125" bestFit="1" customWidth="1"/>
    <col min="13993" max="13993" width="12.83203125" bestFit="1" customWidth="1"/>
    <col min="13994" max="13994" width="9" bestFit="1" customWidth="1"/>
    <col min="13995" max="13995" width="9.33203125" bestFit="1" customWidth="1"/>
    <col min="13996" max="13996" width="15.33203125" bestFit="1" customWidth="1"/>
    <col min="13997" max="13997" width="12.83203125" bestFit="1" customWidth="1"/>
    <col min="13998" max="13998" width="9" bestFit="1" customWidth="1"/>
    <col min="13999" max="13999" width="9.33203125" bestFit="1" customWidth="1"/>
    <col min="14000" max="14000" width="15.33203125" bestFit="1" customWidth="1"/>
    <col min="14001" max="14001" width="12.83203125" bestFit="1" customWidth="1"/>
    <col min="14002" max="14002" width="9" bestFit="1" customWidth="1"/>
    <col min="14003" max="14003" width="9.33203125" bestFit="1" customWidth="1"/>
    <col min="14004" max="14004" width="15.33203125" bestFit="1" customWidth="1"/>
    <col min="14005" max="14005" width="12.83203125" bestFit="1" customWidth="1"/>
    <col min="14006" max="14006" width="9" bestFit="1" customWidth="1"/>
    <col min="14007" max="14007" width="9.33203125" bestFit="1" customWidth="1"/>
    <col min="14008" max="14008" width="15.33203125" bestFit="1" customWidth="1"/>
    <col min="14009" max="14009" width="12.83203125" bestFit="1" customWidth="1"/>
    <col min="14010" max="14010" width="9" bestFit="1" customWidth="1"/>
    <col min="14011" max="14011" width="9.33203125" bestFit="1" customWidth="1"/>
    <col min="14012" max="14012" width="15.33203125" bestFit="1" customWidth="1"/>
    <col min="14013" max="14013" width="12.83203125" bestFit="1" customWidth="1"/>
    <col min="14014" max="14014" width="9" bestFit="1" customWidth="1"/>
    <col min="14015" max="14015" width="9.33203125" bestFit="1" customWidth="1"/>
    <col min="14016" max="14016" width="15.33203125" bestFit="1" customWidth="1"/>
    <col min="14017" max="14017" width="12.83203125" bestFit="1" customWidth="1"/>
    <col min="14018" max="14018" width="9" bestFit="1" customWidth="1"/>
    <col min="14019" max="14019" width="9.33203125" bestFit="1" customWidth="1"/>
    <col min="14020" max="14020" width="15.33203125" bestFit="1" customWidth="1"/>
    <col min="14021" max="14021" width="12.83203125" bestFit="1" customWidth="1"/>
    <col min="14022" max="14022" width="9" bestFit="1" customWidth="1"/>
    <col min="14023" max="14023" width="9.33203125" bestFit="1" customWidth="1"/>
    <col min="14024" max="14024" width="15.33203125" bestFit="1" customWidth="1"/>
    <col min="14025" max="14025" width="12.83203125" bestFit="1" customWidth="1"/>
    <col min="14026" max="14026" width="9" bestFit="1" customWidth="1"/>
    <col min="14027" max="14027" width="9.33203125" bestFit="1" customWidth="1"/>
    <col min="14028" max="14028" width="15.33203125" bestFit="1" customWidth="1"/>
    <col min="14029" max="14029" width="12.83203125" bestFit="1" customWidth="1"/>
    <col min="14030" max="14030" width="9" bestFit="1" customWidth="1"/>
    <col min="14031" max="14031" width="9.33203125" bestFit="1" customWidth="1"/>
    <col min="14032" max="14032" width="15.33203125" bestFit="1" customWidth="1"/>
    <col min="14033" max="14033" width="12.83203125" bestFit="1" customWidth="1"/>
    <col min="14034" max="14034" width="9" bestFit="1" customWidth="1"/>
    <col min="14035" max="14035" width="9.33203125" bestFit="1" customWidth="1"/>
    <col min="14036" max="14036" width="15.33203125" bestFit="1" customWidth="1"/>
    <col min="14037" max="14037" width="12.83203125" bestFit="1" customWidth="1"/>
    <col min="14038" max="14038" width="9" bestFit="1" customWidth="1"/>
    <col min="14039" max="14039" width="9.33203125" bestFit="1" customWidth="1"/>
    <col min="14040" max="14040" width="15.33203125" bestFit="1" customWidth="1"/>
    <col min="14041" max="14041" width="12.83203125" bestFit="1" customWidth="1"/>
    <col min="14042" max="14042" width="9" bestFit="1" customWidth="1"/>
    <col min="14043" max="14043" width="9.33203125" bestFit="1" customWidth="1"/>
    <col min="14044" max="14044" width="15.33203125" bestFit="1" customWidth="1"/>
    <col min="14045" max="14045" width="12.83203125" bestFit="1" customWidth="1"/>
    <col min="14046" max="14046" width="9" bestFit="1" customWidth="1"/>
    <col min="14047" max="14047" width="9.33203125" bestFit="1" customWidth="1"/>
    <col min="14048" max="14048" width="15.33203125" bestFit="1" customWidth="1"/>
    <col min="14049" max="14049" width="12.83203125" bestFit="1" customWidth="1"/>
    <col min="14050" max="14050" width="9" bestFit="1" customWidth="1"/>
    <col min="14051" max="14051" width="9.33203125" bestFit="1" customWidth="1"/>
    <col min="14052" max="14052" width="15.33203125" bestFit="1" customWidth="1"/>
    <col min="14053" max="14053" width="12.83203125" bestFit="1" customWidth="1"/>
    <col min="14054" max="14054" width="9" bestFit="1" customWidth="1"/>
    <col min="14055" max="14055" width="9.33203125" bestFit="1" customWidth="1"/>
    <col min="14056" max="14056" width="15.33203125" bestFit="1" customWidth="1"/>
    <col min="14057" max="14057" width="12.83203125" bestFit="1" customWidth="1"/>
    <col min="14058" max="14058" width="9" bestFit="1" customWidth="1"/>
    <col min="14059" max="14059" width="9.33203125" bestFit="1" customWidth="1"/>
    <col min="14060" max="14060" width="15.33203125" bestFit="1" customWidth="1"/>
    <col min="14061" max="14061" width="12.83203125" bestFit="1" customWidth="1"/>
    <col min="14062" max="14062" width="9" bestFit="1" customWidth="1"/>
    <col min="14063" max="14063" width="9.33203125" bestFit="1" customWidth="1"/>
    <col min="14064" max="14064" width="15.33203125" bestFit="1" customWidth="1"/>
    <col min="14065" max="14065" width="12.83203125" bestFit="1" customWidth="1"/>
    <col min="14066" max="14066" width="9" bestFit="1" customWidth="1"/>
    <col min="14067" max="14067" width="9.33203125" bestFit="1" customWidth="1"/>
    <col min="14068" max="14068" width="15.33203125" bestFit="1" customWidth="1"/>
    <col min="14069" max="14069" width="12.83203125" bestFit="1" customWidth="1"/>
    <col min="14070" max="14070" width="9" bestFit="1" customWidth="1"/>
    <col min="14071" max="14071" width="9.33203125" bestFit="1" customWidth="1"/>
    <col min="14072" max="14072" width="15.33203125" bestFit="1" customWidth="1"/>
    <col min="14073" max="14073" width="12.83203125" bestFit="1" customWidth="1"/>
    <col min="14074" max="14074" width="9" bestFit="1" customWidth="1"/>
    <col min="14075" max="14075" width="9.33203125" bestFit="1" customWidth="1"/>
    <col min="14076" max="14076" width="15.33203125" bestFit="1" customWidth="1"/>
    <col min="14077" max="14077" width="12.83203125" bestFit="1" customWidth="1"/>
    <col min="14078" max="14078" width="9" bestFit="1" customWidth="1"/>
    <col min="14079" max="14079" width="9.33203125" bestFit="1" customWidth="1"/>
    <col min="14080" max="14080" width="15.33203125" bestFit="1" customWidth="1"/>
    <col min="14081" max="14081" width="12.83203125" bestFit="1" customWidth="1"/>
    <col min="14082" max="14082" width="9" bestFit="1" customWidth="1"/>
    <col min="14083" max="14083" width="9.33203125" bestFit="1" customWidth="1"/>
    <col min="14084" max="14084" width="15.33203125" bestFit="1" customWidth="1"/>
    <col min="14085" max="14085" width="12.83203125" bestFit="1" customWidth="1"/>
    <col min="14086" max="14086" width="9" bestFit="1" customWidth="1"/>
    <col min="14087" max="14087" width="9.33203125" bestFit="1" customWidth="1"/>
    <col min="14088" max="14088" width="15.33203125" bestFit="1" customWidth="1"/>
    <col min="14089" max="14089" width="12.83203125" bestFit="1" customWidth="1"/>
    <col min="14090" max="14090" width="9" bestFit="1" customWidth="1"/>
    <col min="14091" max="14091" width="9.33203125" bestFit="1" customWidth="1"/>
    <col min="14092" max="14092" width="15.33203125" bestFit="1" customWidth="1"/>
    <col min="14093" max="14093" width="12.83203125" bestFit="1" customWidth="1"/>
    <col min="14094" max="14094" width="9" bestFit="1" customWidth="1"/>
    <col min="14095" max="14095" width="9.33203125" bestFit="1" customWidth="1"/>
    <col min="14096" max="14096" width="15.33203125" bestFit="1" customWidth="1"/>
    <col min="14097" max="14097" width="12.83203125" bestFit="1" customWidth="1"/>
    <col min="14098" max="14098" width="9" bestFit="1" customWidth="1"/>
    <col min="14099" max="14099" width="9.33203125" bestFit="1" customWidth="1"/>
    <col min="14100" max="14100" width="15.33203125" bestFit="1" customWidth="1"/>
    <col min="14101" max="14101" width="12.83203125" bestFit="1" customWidth="1"/>
    <col min="14102" max="14102" width="9" bestFit="1" customWidth="1"/>
    <col min="14103" max="14103" width="9.33203125" bestFit="1" customWidth="1"/>
    <col min="14104" max="14104" width="15.33203125" bestFit="1" customWidth="1"/>
    <col min="14105" max="14105" width="12.83203125" bestFit="1" customWidth="1"/>
    <col min="14106" max="14106" width="9" bestFit="1" customWidth="1"/>
    <col min="14107" max="14107" width="9.33203125" bestFit="1" customWidth="1"/>
    <col min="14108" max="14108" width="15.33203125" bestFit="1" customWidth="1"/>
    <col min="14109" max="14109" width="12.83203125" bestFit="1" customWidth="1"/>
    <col min="14110" max="14110" width="9" bestFit="1" customWidth="1"/>
    <col min="14111" max="14111" width="9.33203125" bestFit="1" customWidth="1"/>
    <col min="14112" max="14112" width="15.33203125" bestFit="1" customWidth="1"/>
    <col min="14113" max="14113" width="12.83203125" bestFit="1" customWidth="1"/>
    <col min="14114" max="14114" width="9" bestFit="1" customWidth="1"/>
    <col min="14115" max="14115" width="9.33203125" bestFit="1" customWidth="1"/>
    <col min="14116" max="14116" width="15.33203125" bestFit="1" customWidth="1"/>
    <col min="14117" max="14117" width="12.83203125" bestFit="1" customWidth="1"/>
    <col min="14118" max="14118" width="9" bestFit="1" customWidth="1"/>
    <col min="14119" max="14119" width="9.33203125" bestFit="1" customWidth="1"/>
    <col min="14120" max="14120" width="15.33203125" bestFit="1" customWidth="1"/>
    <col min="14121" max="14121" width="12.83203125" bestFit="1" customWidth="1"/>
    <col min="14122" max="14122" width="9" bestFit="1" customWidth="1"/>
    <col min="14123" max="14123" width="9.33203125" bestFit="1" customWidth="1"/>
    <col min="14124" max="14124" width="15.33203125" bestFit="1" customWidth="1"/>
    <col min="14125" max="14125" width="12.83203125" bestFit="1" customWidth="1"/>
    <col min="14126" max="14126" width="9" bestFit="1" customWidth="1"/>
    <col min="14127" max="14127" width="9.33203125" bestFit="1" customWidth="1"/>
    <col min="14128" max="14128" width="15.33203125" bestFit="1" customWidth="1"/>
    <col min="14129" max="14129" width="12.83203125" bestFit="1" customWidth="1"/>
    <col min="14130" max="14130" width="9" bestFit="1" customWidth="1"/>
    <col min="14131" max="14131" width="9.33203125" bestFit="1" customWidth="1"/>
    <col min="14132" max="14132" width="15.33203125" bestFit="1" customWidth="1"/>
    <col min="14133" max="14133" width="12.83203125" bestFit="1" customWidth="1"/>
    <col min="14134" max="14134" width="9" bestFit="1" customWidth="1"/>
    <col min="14135" max="14135" width="9.33203125" bestFit="1" customWidth="1"/>
    <col min="14136" max="14136" width="15.33203125" bestFit="1" customWidth="1"/>
    <col min="14137" max="14137" width="12.83203125" bestFit="1" customWidth="1"/>
    <col min="14138" max="14138" width="9" bestFit="1" customWidth="1"/>
    <col min="14139" max="14139" width="9.33203125" bestFit="1" customWidth="1"/>
    <col min="14140" max="14140" width="15.33203125" bestFit="1" customWidth="1"/>
    <col min="14141" max="14141" width="12.83203125" bestFit="1" customWidth="1"/>
    <col min="14142" max="14142" width="9" bestFit="1" customWidth="1"/>
    <col min="14143" max="14143" width="9.33203125" bestFit="1" customWidth="1"/>
    <col min="14144" max="14144" width="15.33203125" bestFit="1" customWidth="1"/>
    <col min="14145" max="14145" width="12.83203125" bestFit="1" customWidth="1"/>
    <col min="14146" max="14146" width="9" bestFit="1" customWidth="1"/>
    <col min="14147" max="14147" width="9.33203125" bestFit="1" customWidth="1"/>
    <col min="14148" max="14148" width="15.33203125" bestFit="1" customWidth="1"/>
    <col min="14149" max="14149" width="12.83203125" bestFit="1" customWidth="1"/>
    <col min="14150" max="14150" width="9" bestFit="1" customWidth="1"/>
    <col min="14151" max="14151" width="9.33203125" bestFit="1" customWidth="1"/>
    <col min="14152" max="14152" width="15.33203125" bestFit="1" customWidth="1"/>
    <col min="14153" max="14153" width="12.83203125" bestFit="1" customWidth="1"/>
    <col min="14154" max="14154" width="9" bestFit="1" customWidth="1"/>
    <col min="14155" max="14155" width="9.33203125" bestFit="1" customWidth="1"/>
    <col min="14156" max="14156" width="15.33203125" bestFit="1" customWidth="1"/>
    <col min="14157" max="14157" width="12.83203125" bestFit="1" customWidth="1"/>
    <col min="14158" max="14158" width="9" bestFit="1" customWidth="1"/>
    <col min="14159" max="14159" width="9.33203125" bestFit="1" customWidth="1"/>
    <col min="14160" max="14160" width="15.33203125" bestFit="1" customWidth="1"/>
    <col min="14161" max="14161" width="12.83203125" bestFit="1" customWidth="1"/>
    <col min="14162" max="14162" width="9" bestFit="1" customWidth="1"/>
    <col min="14163" max="14163" width="9.33203125" bestFit="1" customWidth="1"/>
    <col min="14164" max="14164" width="15.33203125" bestFit="1" customWidth="1"/>
    <col min="14165" max="14165" width="12.83203125" bestFit="1" customWidth="1"/>
    <col min="14166" max="14166" width="9" bestFit="1" customWidth="1"/>
    <col min="14167" max="14167" width="9.33203125" bestFit="1" customWidth="1"/>
    <col min="14168" max="14168" width="15.33203125" bestFit="1" customWidth="1"/>
    <col min="14169" max="14169" width="12.83203125" bestFit="1" customWidth="1"/>
    <col min="14170" max="14170" width="9" bestFit="1" customWidth="1"/>
    <col min="14171" max="14171" width="9.33203125" bestFit="1" customWidth="1"/>
    <col min="14172" max="14172" width="15.33203125" bestFit="1" customWidth="1"/>
    <col min="14173" max="14173" width="12.83203125" bestFit="1" customWidth="1"/>
    <col min="14174" max="14174" width="9" bestFit="1" customWidth="1"/>
    <col min="14175" max="14175" width="9.33203125" bestFit="1" customWidth="1"/>
    <col min="14176" max="14176" width="15.33203125" bestFit="1" customWidth="1"/>
    <col min="14177" max="14177" width="12.83203125" bestFit="1" customWidth="1"/>
    <col min="14178" max="14178" width="9" bestFit="1" customWidth="1"/>
    <col min="14179" max="14179" width="9.33203125" bestFit="1" customWidth="1"/>
    <col min="14180" max="14180" width="15.33203125" bestFit="1" customWidth="1"/>
    <col min="14181" max="14181" width="12.83203125" bestFit="1" customWidth="1"/>
    <col min="14182" max="14182" width="9" bestFit="1" customWidth="1"/>
    <col min="14183" max="14183" width="9.33203125" bestFit="1" customWidth="1"/>
    <col min="14184" max="14184" width="15.33203125" bestFit="1" customWidth="1"/>
    <col min="14185" max="14185" width="12.83203125" bestFit="1" customWidth="1"/>
    <col min="14186" max="14186" width="9" bestFit="1" customWidth="1"/>
    <col min="14187" max="14187" width="9.33203125" bestFit="1" customWidth="1"/>
    <col min="14188" max="14188" width="15.33203125" bestFit="1" customWidth="1"/>
    <col min="14189" max="14189" width="12.83203125" bestFit="1" customWidth="1"/>
    <col min="14190" max="14190" width="9" bestFit="1" customWidth="1"/>
    <col min="14191" max="14191" width="9.33203125" bestFit="1" customWidth="1"/>
    <col min="14192" max="14192" width="15.33203125" bestFit="1" customWidth="1"/>
    <col min="14193" max="14193" width="12.83203125" bestFit="1" customWidth="1"/>
    <col min="14194" max="14194" width="9" bestFit="1" customWidth="1"/>
    <col min="14195" max="14195" width="9.33203125" bestFit="1" customWidth="1"/>
    <col min="14196" max="14196" width="15.33203125" bestFit="1" customWidth="1"/>
    <col min="14197" max="14197" width="12.83203125" bestFit="1" customWidth="1"/>
    <col min="14198" max="14198" width="9" bestFit="1" customWidth="1"/>
    <col min="14199" max="14199" width="9.33203125" bestFit="1" customWidth="1"/>
    <col min="14200" max="14200" width="15.33203125" bestFit="1" customWidth="1"/>
    <col min="14201" max="14201" width="12.83203125" bestFit="1" customWidth="1"/>
    <col min="14202" max="14202" width="9" bestFit="1" customWidth="1"/>
    <col min="14203" max="14203" width="9.33203125" bestFit="1" customWidth="1"/>
    <col min="14204" max="14204" width="15.33203125" bestFit="1" customWidth="1"/>
    <col min="14205" max="14205" width="12.83203125" bestFit="1" customWidth="1"/>
    <col min="14206" max="14206" width="9" bestFit="1" customWidth="1"/>
    <col min="14207" max="14207" width="9.33203125" bestFit="1" customWidth="1"/>
    <col min="14208" max="14208" width="15.33203125" bestFit="1" customWidth="1"/>
    <col min="14209" max="14209" width="12.83203125" bestFit="1" customWidth="1"/>
    <col min="14210" max="14210" width="9" bestFit="1" customWidth="1"/>
    <col min="14211" max="14211" width="9.33203125" bestFit="1" customWidth="1"/>
    <col min="14212" max="14212" width="15.33203125" bestFit="1" customWidth="1"/>
    <col min="14213" max="14213" width="12.83203125" bestFit="1" customWidth="1"/>
    <col min="14214" max="14214" width="9" bestFit="1" customWidth="1"/>
    <col min="14215" max="14215" width="9.33203125" bestFit="1" customWidth="1"/>
    <col min="14216" max="14216" width="15.33203125" bestFit="1" customWidth="1"/>
    <col min="14217" max="14217" width="12.83203125" bestFit="1" customWidth="1"/>
    <col min="14218" max="14218" width="9" bestFit="1" customWidth="1"/>
    <col min="14219" max="14219" width="9.33203125" bestFit="1" customWidth="1"/>
    <col min="14220" max="14220" width="15.33203125" bestFit="1" customWidth="1"/>
    <col min="14221" max="14221" width="12.83203125" bestFit="1" customWidth="1"/>
    <col min="14222" max="14222" width="9" bestFit="1" customWidth="1"/>
    <col min="14223" max="14223" width="9.33203125" bestFit="1" customWidth="1"/>
    <col min="14224" max="14224" width="15.33203125" bestFit="1" customWidth="1"/>
    <col min="14225" max="14225" width="12.83203125" bestFit="1" customWidth="1"/>
    <col min="14226" max="14226" width="9" bestFit="1" customWidth="1"/>
    <col min="14227" max="14227" width="9.33203125" bestFit="1" customWidth="1"/>
    <col min="14228" max="14228" width="15.33203125" bestFit="1" customWidth="1"/>
    <col min="14229" max="14229" width="12.83203125" bestFit="1" customWidth="1"/>
    <col min="14230" max="14230" width="9" bestFit="1" customWidth="1"/>
    <col min="14231" max="14231" width="9.33203125" bestFit="1" customWidth="1"/>
    <col min="14232" max="14232" width="15.33203125" bestFit="1" customWidth="1"/>
    <col min="14233" max="14233" width="12.83203125" bestFit="1" customWidth="1"/>
    <col min="14234" max="14234" width="9" bestFit="1" customWidth="1"/>
    <col min="14235" max="14235" width="9.33203125" bestFit="1" customWidth="1"/>
    <col min="14236" max="14236" width="15.33203125" bestFit="1" customWidth="1"/>
    <col min="14237" max="14237" width="12.83203125" bestFit="1" customWidth="1"/>
    <col min="14238" max="14238" width="9" bestFit="1" customWidth="1"/>
    <col min="14239" max="14239" width="9.33203125" bestFit="1" customWidth="1"/>
    <col min="14240" max="14240" width="15.33203125" bestFit="1" customWidth="1"/>
    <col min="14241" max="14241" width="12.83203125" bestFit="1" customWidth="1"/>
    <col min="14242" max="14242" width="9" bestFit="1" customWidth="1"/>
    <col min="14243" max="14243" width="9.33203125" bestFit="1" customWidth="1"/>
    <col min="14244" max="14244" width="15.33203125" bestFit="1" customWidth="1"/>
    <col min="14245" max="14245" width="12.83203125" bestFit="1" customWidth="1"/>
    <col min="14246" max="14246" width="9" bestFit="1" customWidth="1"/>
    <col min="14247" max="14247" width="9.33203125" bestFit="1" customWidth="1"/>
    <col min="14248" max="14248" width="15.33203125" bestFit="1" customWidth="1"/>
    <col min="14249" max="14249" width="12.83203125" bestFit="1" customWidth="1"/>
    <col min="14250" max="14250" width="9" bestFit="1" customWidth="1"/>
    <col min="14251" max="14251" width="9.33203125" bestFit="1" customWidth="1"/>
    <col min="14252" max="14252" width="15.33203125" bestFit="1" customWidth="1"/>
    <col min="14253" max="14253" width="12.83203125" bestFit="1" customWidth="1"/>
    <col min="14254" max="14254" width="9" bestFit="1" customWidth="1"/>
    <col min="14255" max="14255" width="9.33203125" bestFit="1" customWidth="1"/>
    <col min="14256" max="14256" width="15.33203125" bestFit="1" customWidth="1"/>
    <col min="14257" max="14257" width="12.83203125" bestFit="1" customWidth="1"/>
    <col min="14258" max="14258" width="9" bestFit="1" customWidth="1"/>
    <col min="14259" max="14259" width="9.33203125" bestFit="1" customWidth="1"/>
    <col min="14260" max="14260" width="15.33203125" bestFit="1" customWidth="1"/>
    <col min="14261" max="14261" width="12.83203125" bestFit="1" customWidth="1"/>
    <col min="14262" max="14262" width="9" bestFit="1" customWidth="1"/>
    <col min="14263" max="14263" width="9.33203125" bestFit="1" customWidth="1"/>
    <col min="14264" max="14264" width="15.33203125" bestFit="1" customWidth="1"/>
    <col min="14265" max="14265" width="12.83203125" bestFit="1" customWidth="1"/>
    <col min="14266" max="14266" width="9" bestFit="1" customWidth="1"/>
    <col min="14267" max="14267" width="9.33203125" bestFit="1" customWidth="1"/>
    <col min="14268" max="14268" width="15.33203125" bestFit="1" customWidth="1"/>
    <col min="14269" max="14269" width="12.83203125" bestFit="1" customWidth="1"/>
    <col min="14270" max="14270" width="9" bestFit="1" customWidth="1"/>
    <col min="14271" max="14271" width="9.33203125" bestFit="1" customWidth="1"/>
    <col min="14272" max="14272" width="15.33203125" bestFit="1" customWidth="1"/>
    <col min="14273" max="14273" width="12.83203125" bestFit="1" customWidth="1"/>
    <col min="14274" max="14274" width="9" bestFit="1" customWidth="1"/>
    <col min="14275" max="14275" width="9.33203125" bestFit="1" customWidth="1"/>
    <col min="14276" max="14276" width="15.33203125" bestFit="1" customWidth="1"/>
    <col min="14277" max="14277" width="12.83203125" bestFit="1" customWidth="1"/>
    <col min="14278" max="14278" width="9" bestFit="1" customWidth="1"/>
    <col min="14279" max="14279" width="9.33203125" bestFit="1" customWidth="1"/>
    <col min="14280" max="14280" width="15.33203125" bestFit="1" customWidth="1"/>
    <col min="14281" max="14281" width="12.83203125" bestFit="1" customWidth="1"/>
    <col min="14282" max="14282" width="9" bestFit="1" customWidth="1"/>
    <col min="14283" max="14283" width="9.33203125" bestFit="1" customWidth="1"/>
    <col min="14284" max="14284" width="15.33203125" bestFit="1" customWidth="1"/>
    <col min="14285" max="14285" width="12.83203125" bestFit="1" customWidth="1"/>
    <col min="14286" max="14286" width="9" bestFit="1" customWidth="1"/>
    <col min="14287" max="14287" width="9.33203125" bestFit="1" customWidth="1"/>
    <col min="14288" max="14288" width="15.33203125" bestFit="1" customWidth="1"/>
    <col min="14289" max="14289" width="12.83203125" bestFit="1" customWidth="1"/>
    <col min="14290" max="14290" width="9" bestFit="1" customWidth="1"/>
    <col min="14291" max="14291" width="9.33203125" bestFit="1" customWidth="1"/>
    <col min="14292" max="14292" width="15.33203125" bestFit="1" customWidth="1"/>
    <col min="14293" max="14293" width="12.83203125" bestFit="1" customWidth="1"/>
    <col min="14294" max="14294" width="9" bestFit="1" customWidth="1"/>
    <col min="14295" max="14295" width="9.33203125" bestFit="1" customWidth="1"/>
    <col min="14296" max="14296" width="15.33203125" bestFit="1" customWidth="1"/>
    <col min="14297" max="14297" width="12.83203125" bestFit="1" customWidth="1"/>
    <col min="14298" max="14298" width="9" bestFit="1" customWidth="1"/>
    <col min="14299" max="14299" width="9.33203125" bestFit="1" customWidth="1"/>
    <col min="14300" max="14300" width="15.33203125" bestFit="1" customWidth="1"/>
    <col min="14301" max="14301" width="12.83203125" bestFit="1" customWidth="1"/>
    <col min="14302" max="14302" width="9" bestFit="1" customWidth="1"/>
    <col min="14303" max="14303" width="9.33203125" bestFit="1" customWidth="1"/>
    <col min="14304" max="14304" width="15.33203125" bestFit="1" customWidth="1"/>
    <col min="14305" max="14305" width="12.83203125" bestFit="1" customWidth="1"/>
    <col min="14306" max="14306" width="9" bestFit="1" customWidth="1"/>
    <col min="14307" max="14307" width="9.33203125" bestFit="1" customWidth="1"/>
    <col min="14308" max="14308" width="15.33203125" bestFit="1" customWidth="1"/>
    <col min="14309" max="14309" width="12.83203125" bestFit="1" customWidth="1"/>
    <col min="14310" max="14310" width="9" bestFit="1" customWidth="1"/>
    <col min="14311" max="14311" width="9.33203125" bestFit="1" customWidth="1"/>
    <col min="14312" max="14312" width="15.33203125" bestFit="1" customWidth="1"/>
    <col min="14313" max="14313" width="12.83203125" bestFit="1" customWidth="1"/>
    <col min="14314" max="14314" width="9" bestFit="1" customWidth="1"/>
    <col min="14315" max="14315" width="9.33203125" bestFit="1" customWidth="1"/>
    <col min="14316" max="14316" width="15.33203125" bestFit="1" customWidth="1"/>
    <col min="14317" max="14317" width="12.83203125" bestFit="1" customWidth="1"/>
    <col min="14318" max="14318" width="9" bestFit="1" customWidth="1"/>
    <col min="14319" max="14319" width="9.33203125" bestFit="1" customWidth="1"/>
    <col min="14320" max="14320" width="15.33203125" bestFit="1" customWidth="1"/>
    <col min="14321" max="14321" width="12.83203125" bestFit="1" customWidth="1"/>
    <col min="14322" max="14322" width="9" bestFit="1" customWidth="1"/>
    <col min="14323" max="14323" width="9.33203125" bestFit="1" customWidth="1"/>
    <col min="14324" max="14324" width="15.33203125" bestFit="1" customWidth="1"/>
    <col min="14325" max="14325" width="12.83203125" bestFit="1" customWidth="1"/>
    <col min="14326" max="14326" width="9" bestFit="1" customWidth="1"/>
    <col min="14327" max="14327" width="9.33203125" bestFit="1" customWidth="1"/>
    <col min="14328" max="14328" width="15.33203125" bestFit="1" customWidth="1"/>
    <col min="14329" max="14329" width="12.83203125" bestFit="1" customWidth="1"/>
    <col min="14330" max="14330" width="9" bestFit="1" customWidth="1"/>
    <col min="14331" max="14331" width="9.33203125" bestFit="1" customWidth="1"/>
    <col min="14332" max="14332" width="15.33203125" bestFit="1" customWidth="1"/>
    <col min="14333" max="14333" width="12.83203125" bestFit="1" customWidth="1"/>
    <col min="14334" max="14334" width="9" bestFit="1" customWidth="1"/>
    <col min="14335" max="14335" width="9.33203125" bestFit="1" customWidth="1"/>
    <col min="14336" max="14336" width="15.33203125" bestFit="1" customWidth="1"/>
    <col min="14337" max="14337" width="12.83203125" bestFit="1" customWidth="1"/>
    <col min="14338" max="14338" width="9" bestFit="1" customWidth="1"/>
    <col min="14339" max="14339" width="9.33203125" bestFit="1" customWidth="1"/>
    <col min="14340" max="14340" width="15.33203125" bestFit="1" customWidth="1"/>
    <col min="14341" max="14341" width="12.83203125" bestFit="1" customWidth="1"/>
    <col min="14342" max="14342" width="9" bestFit="1" customWidth="1"/>
    <col min="14343" max="14343" width="9.33203125" bestFit="1" customWidth="1"/>
    <col min="14344" max="14344" width="15.33203125" bestFit="1" customWidth="1"/>
    <col min="14345" max="14345" width="12.83203125" bestFit="1" customWidth="1"/>
    <col min="14346" max="14346" width="9" bestFit="1" customWidth="1"/>
    <col min="14347" max="14347" width="9.33203125" bestFit="1" customWidth="1"/>
    <col min="14348" max="14348" width="15.33203125" bestFit="1" customWidth="1"/>
    <col min="14349" max="14349" width="12.83203125" bestFit="1" customWidth="1"/>
    <col min="14350" max="14350" width="9" bestFit="1" customWidth="1"/>
    <col min="14351" max="14351" width="9.33203125" bestFit="1" customWidth="1"/>
    <col min="14352" max="14352" width="15.33203125" bestFit="1" customWidth="1"/>
    <col min="14353" max="14353" width="12.83203125" bestFit="1" customWidth="1"/>
    <col min="14354" max="14354" width="9" bestFit="1" customWidth="1"/>
    <col min="14355" max="14355" width="9.33203125" bestFit="1" customWidth="1"/>
    <col min="14356" max="14356" width="15.33203125" bestFit="1" customWidth="1"/>
    <col min="14357" max="14357" width="12.83203125" bestFit="1" customWidth="1"/>
    <col min="14358" max="14358" width="9" bestFit="1" customWidth="1"/>
    <col min="14359" max="14359" width="9.33203125" bestFit="1" customWidth="1"/>
    <col min="14360" max="14360" width="15.33203125" bestFit="1" customWidth="1"/>
    <col min="14361" max="14361" width="12.83203125" bestFit="1" customWidth="1"/>
    <col min="14362" max="14362" width="9" bestFit="1" customWidth="1"/>
    <col min="14363" max="14363" width="9.33203125" bestFit="1" customWidth="1"/>
    <col min="14364" max="14364" width="15.33203125" bestFit="1" customWidth="1"/>
    <col min="14365" max="14365" width="12.83203125" bestFit="1" customWidth="1"/>
    <col min="14366" max="14366" width="9" bestFit="1" customWidth="1"/>
    <col min="14367" max="14367" width="9.33203125" bestFit="1" customWidth="1"/>
    <col min="14368" max="14368" width="15.33203125" bestFit="1" customWidth="1"/>
    <col min="14369" max="14369" width="12.83203125" bestFit="1" customWidth="1"/>
    <col min="14370" max="14370" width="9" bestFit="1" customWidth="1"/>
    <col min="14371" max="14371" width="9.33203125" bestFit="1" customWidth="1"/>
    <col min="14372" max="14372" width="15.33203125" bestFit="1" customWidth="1"/>
    <col min="14373" max="14373" width="12.83203125" bestFit="1" customWidth="1"/>
    <col min="14374" max="14374" width="9" bestFit="1" customWidth="1"/>
    <col min="14375" max="14375" width="9.33203125" bestFit="1" customWidth="1"/>
    <col min="14376" max="14376" width="15.33203125" bestFit="1" customWidth="1"/>
    <col min="14377" max="14377" width="12.83203125" bestFit="1" customWidth="1"/>
    <col min="14378" max="14378" width="9" bestFit="1" customWidth="1"/>
    <col min="14379" max="14379" width="9.33203125" bestFit="1" customWidth="1"/>
    <col min="14380" max="14380" width="15.33203125" bestFit="1" customWidth="1"/>
    <col min="14381" max="14381" width="12.83203125" bestFit="1" customWidth="1"/>
    <col min="14382" max="14382" width="9" bestFit="1" customWidth="1"/>
    <col min="14383" max="14383" width="9.33203125" bestFit="1" customWidth="1"/>
    <col min="14384" max="14384" width="15.33203125" bestFit="1" customWidth="1"/>
    <col min="14385" max="14385" width="12.83203125" bestFit="1" customWidth="1"/>
    <col min="14386" max="14386" width="9" bestFit="1" customWidth="1"/>
    <col min="14387" max="14387" width="9.33203125" bestFit="1" customWidth="1"/>
    <col min="14388" max="14388" width="15.33203125" bestFit="1" customWidth="1"/>
    <col min="14389" max="14389" width="12.83203125" bestFit="1" customWidth="1"/>
    <col min="14390" max="14390" width="9" bestFit="1" customWidth="1"/>
    <col min="14391" max="14391" width="9.33203125" bestFit="1" customWidth="1"/>
    <col min="14392" max="14392" width="15.33203125" bestFit="1" customWidth="1"/>
    <col min="14393" max="14393" width="12.83203125" bestFit="1" customWidth="1"/>
    <col min="14394" max="14394" width="9" bestFit="1" customWidth="1"/>
    <col min="14395" max="14395" width="9.33203125" bestFit="1" customWidth="1"/>
    <col min="14396" max="14396" width="15.33203125" bestFit="1" customWidth="1"/>
    <col min="14397" max="14397" width="12.83203125" bestFit="1" customWidth="1"/>
    <col min="14398" max="14398" width="9" bestFit="1" customWidth="1"/>
    <col min="14399" max="14399" width="9.33203125" bestFit="1" customWidth="1"/>
    <col min="14400" max="14400" width="15.33203125" bestFit="1" customWidth="1"/>
    <col min="14401" max="14401" width="12.83203125" bestFit="1" customWidth="1"/>
    <col min="14402" max="14402" width="9" bestFit="1" customWidth="1"/>
    <col min="14403" max="14403" width="9.33203125" bestFit="1" customWidth="1"/>
    <col min="14404" max="14404" width="15.33203125" bestFit="1" customWidth="1"/>
    <col min="14405" max="14405" width="12.83203125" bestFit="1" customWidth="1"/>
    <col min="14406" max="14406" width="9" bestFit="1" customWidth="1"/>
    <col min="14407" max="14407" width="9.33203125" bestFit="1" customWidth="1"/>
    <col min="14408" max="14408" width="15.33203125" bestFit="1" customWidth="1"/>
    <col min="14409" max="14409" width="12.83203125" bestFit="1" customWidth="1"/>
    <col min="14410" max="14410" width="9" bestFit="1" customWidth="1"/>
    <col min="14411" max="14411" width="9.33203125" bestFit="1" customWidth="1"/>
    <col min="14412" max="14412" width="15.33203125" bestFit="1" customWidth="1"/>
    <col min="14413" max="14413" width="12.83203125" bestFit="1" customWidth="1"/>
    <col min="14414" max="14414" width="9" bestFit="1" customWidth="1"/>
    <col min="14415" max="14415" width="9.33203125" bestFit="1" customWidth="1"/>
    <col min="14416" max="14416" width="15.33203125" bestFit="1" customWidth="1"/>
    <col min="14417" max="14417" width="12.83203125" bestFit="1" customWidth="1"/>
    <col min="14418" max="14418" width="9" bestFit="1" customWidth="1"/>
    <col min="14419" max="14419" width="9.33203125" bestFit="1" customWidth="1"/>
    <col min="14420" max="14420" width="15.33203125" bestFit="1" customWidth="1"/>
    <col min="14421" max="14421" width="12.83203125" bestFit="1" customWidth="1"/>
    <col min="14422" max="14422" width="9" bestFit="1" customWidth="1"/>
    <col min="14423" max="14423" width="9.33203125" bestFit="1" customWidth="1"/>
    <col min="14424" max="14424" width="15.33203125" bestFit="1" customWidth="1"/>
    <col min="14425" max="14425" width="12.83203125" bestFit="1" customWidth="1"/>
    <col min="14426" max="14426" width="9" bestFit="1" customWidth="1"/>
    <col min="14427" max="14427" width="9.33203125" bestFit="1" customWidth="1"/>
    <col min="14428" max="14428" width="15.33203125" bestFit="1" customWidth="1"/>
    <col min="14429" max="14429" width="12.83203125" bestFit="1" customWidth="1"/>
    <col min="14430" max="14430" width="9" bestFit="1" customWidth="1"/>
    <col min="14431" max="14431" width="9.33203125" bestFit="1" customWidth="1"/>
    <col min="14432" max="14432" width="15.33203125" bestFit="1" customWidth="1"/>
    <col min="14433" max="14433" width="12.83203125" bestFit="1" customWidth="1"/>
    <col min="14434" max="14434" width="9" bestFit="1" customWidth="1"/>
    <col min="14435" max="14435" width="9.33203125" bestFit="1" customWidth="1"/>
    <col min="14436" max="14436" width="15.33203125" bestFit="1" customWidth="1"/>
    <col min="14437" max="14437" width="12.83203125" bestFit="1" customWidth="1"/>
    <col min="14438" max="14438" width="9" bestFit="1" customWidth="1"/>
    <col min="14439" max="14439" width="9.33203125" bestFit="1" customWidth="1"/>
    <col min="14440" max="14440" width="15.33203125" bestFit="1" customWidth="1"/>
    <col min="14441" max="14441" width="12.83203125" bestFit="1" customWidth="1"/>
    <col min="14442" max="14442" width="9" bestFit="1" customWidth="1"/>
    <col min="14443" max="14443" width="9.33203125" bestFit="1" customWidth="1"/>
    <col min="14444" max="14444" width="15.33203125" bestFit="1" customWidth="1"/>
    <col min="14445" max="14445" width="12.83203125" bestFit="1" customWidth="1"/>
    <col min="14446" max="14446" width="9" bestFit="1" customWidth="1"/>
    <col min="14447" max="14447" width="9.33203125" bestFit="1" customWidth="1"/>
    <col min="14448" max="14448" width="15.33203125" bestFit="1" customWidth="1"/>
    <col min="14449" max="14449" width="12.83203125" bestFit="1" customWidth="1"/>
    <col min="14450" max="14450" width="9" bestFit="1" customWidth="1"/>
    <col min="14451" max="14451" width="9.33203125" bestFit="1" customWidth="1"/>
    <col min="14452" max="14452" width="15.33203125" bestFit="1" customWidth="1"/>
    <col min="14453" max="14453" width="12.83203125" bestFit="1" customWidth="1"/>
    <col min="14454" max="14454" width="9" bestFit="1" customWidth="1"/>
    <col min="14455" max="14455" width="9.33203125" bestFit="1" customWidth="1"/>
    <col min="14456" max="14456" width="15.33203125" bestFit="1" customWidth="1"/>
    <col min="14457" max="14457" width="12.83203125" bestFit="1" customWidth="1"/>
    <col min="14458" max="14458" width="9" bestFit="1" customWidth="1"/>
    <col min="14459" max="14459" width="9.33203125" bestFit="1" customWidth="1"/>
    <col min="14460" max="14460" width="15.33203125" bestFit="1" customWidth="1"/>
    <col min="14461" max="14461" width="12.83203125" bestFit="1" customWidth="1"/>
    <col min="14462" max="14462" width="9" bestFit="1" customWidth="1"/>
    <col min="14463" max="14463" width="9.33203125" bestFit="1" customWidth="1"/>
    <col min="14464" max="14464" width="15.33203125" bestFit="1" customWidth="1"/>
    <col min="14465" max="14465" width="12.83203125" bestFit="1" customWidth="1"/>
    <col min="14466" max="14466" width="9" bestFit="1" customWidth="1"/>
    <col min="14467" max="14467" width="9.33203125" bestFit="1" customWidth="1"/>
    <col min="14468" max="14468" width="15.33203125" bestFit="1" customWidth="1"/>
    <col min="14469" max="14469" width="12.83203125" bestFit="1" customWidth="1"/>
    <col min="14470" max="14470" width="9" bestFit="1" customWidth="1"/>
    <col min="14471" max="14471" width="9.33203125" bestFit="1" customWidth="1"/>
    <col min="14472" max="14472" width="15.33203125" bestFit="1" customWidth="1"/>
    <col min="14473" max="14473" width="12.83203125" bestFit="1" customWidth="1"/>
    <col min="14474" max="14474" width="9" bestFit="1" customWidth="1"/>
    <col min="14475" max="14475" width="9.33203125" bestFit="1" customWidth="1"/>
    <col min="14476" max="14476" width="15.33203125" bestFit="1" customWidth="1"/>
    <col min="14477" max="14477" width="12.83203125" bestFit="1" customWidth="1"/>
    <col min="14478" max="14478" width="9" bestFit="1" customWidth="1"/>
    <col min="14479" max="14479" width="9.33203125" bestFit="1" customWidth="1"/>
    <col min="14480" max="14480" width="15.33203125" bestFit="1" customWidth="1"/>
    <col min="14481" max="14481" width="12.83203125" bestFit="1" customWidth="1"/>
    <col min="14482" max="14482" width="9" bestFit="1" customWidth="1"/>
    <col min="14483" max="14483" width="9.33203125" bestFit="1" customWidth="1"/>
    <col min="14484" max="14484" width="15.33203125" bestFit="1" customWidth="1"/>
    <col min="14485" max="14485" width="12.83203125" bestFit="1" customWidth="1"/>
    <col min="14486" max="14486" width="9" bestFit="1" customWidth="1"/>
    <col min="14487" max="14487" width="9.33203125" bestFit="1" customWidth="1"/>
    <col min="14488" max="14488" width="15.33203125" bestFit="1" customWidth="1"/>
    <col min="14489" max="14489" width="12.83203125" bestFit="1" customWidth="1"/>
    <col min="14490" max="14490" width="9" bestFit="1" customWidth="1"/>
    <col min="14491" max="14491" width="9.33203125" bestFit="1" customWidth="1"/>
    <col min="14492" max="14492" width="15.33203125" bestFit="1" customWidth="1"/>
    <col min="14493" max="14493" width="12.83203125" bestFit="1" customWidth="1"/>
    <col min="14494" max="14494" width="9" bestFit="1" customWidth="1"/>
    <col min="14495" max="14495" width="9.33203125" bestFit="1" customWidth="1"/>
    <col min="14496" max="14496" width="15.33203125" bestFit="1" customWidth="1"/>
    <col min="14497" max="14497" width="12.83203125" bestFit="1" customWidth="1"/>
    <col min="14498" max="14498" width="9" bestFit="1" customWidth="1"/>
    <col min="14499" max="14499" width="9.33203125" bestFit="1" customWidth="1"/>
    <col min="14500" max="14500" width="15.33203125" bestFit="1" customWidth="1"/>
    <col min="14501" max="14501" width="12.83203125" bestFit="1" customWidth="1"/>
    <col min="14502" max="14502" width="9" bestFit="1" customWidth="1"/>
    <col min="14503" max="14503" width="9.33203125" bestFit="1" customWidth="1"/>
    <col min="14504" max="14504" width="15.33203125" bestFit="1" customWidth="1"/>
    <col min="14505" max="14505" width="12.83203125" bestFit="1" customWidth="1"/>
    <col min="14506" max="14506" width="9" bestFit="1" customWidth="1"/>
    <col min="14507" max="14507" width="9.33203125" bestFit="1" customWidth="1"/>
    <col min="14508" max="14508" width="15.33203125" bestFit="1" customWidth="1"/>
    <col min="14509" max="14509" width="12.83203125" bestFit="1" customWidth="1"/>
    <col min="14510" max="14510" width="9" bestFit="1" customWidth="1"/>
    <col min="14511" max="14511" width="9.33203125" bestFit="1" customWidth="1"/>
    <col min="14512" max="14512" width="15.33203125" bestFit="1" customWidth="1"/>
    <col min="14513" max="14513" width="12.83203125" bestFit="1" customWidth="1"/>
    <col min="14514" max="14514" width="9" bestFit="1" customWidth="1"/>
    <col min="14515" max="14515" width="9.33203125" bestFit="1" customWidth="1"/>
    <col min="14516" max="14516" width="15.33203125" bestFit="1" customWidth="1"/>
    <col min="14517" max="14517" width="12.83203125" bestFit="1" customWidth="1"/>
    <col min="14518" max="14518" width="9" bestFit="1" customWidth="1"/>
    <col min="14519" max="14519" width="9.33203125" bestFit="1" customWidth="1"/>
    <col min="14520" max="14520" width="15.33203125" bestFit="1" customWidth="1"/>
    <col min="14521" max="14521" width="12.83203125" bestFit="1" customWidth="1"/>
    <col min="14522" max="14522" width="9" bestFit="1" customWidth="1"/>
    <col min="14523" max="14523" width="9.33203125" bestFit="1" customWidth="1"/>
    <col min="14524" max="14524" width="15.33203125" bestFit="1" customWidth="1"/>
    <col min="14525" max="14525" width="12.83203125" bestFit="1" customWidth="1"/>
    <col min="14526" max="14526" width="9" bestFit="1" customWidth="1"/>
    <col min="14527" max="14527" width="9.33203125" bestFit="1" customWidth="1"/>
    <col min="14528" max="14528" width="15.33203125" bestFit="1" customWidth="1"/>
    <col min="14529" max="14529" width="12.83203125" bestFit="1" customWidth="1"/>
    <col min="14530" max="14530" width="9" bestFit="1" customWidth="1"/>
    <col min="14531" max="14531" width="9.33203125" bestFit="1" customWidth="1"/>
    <col min="14532" max="14532" width="15.33203125" bestFit="1" customWidth="1"/>
    <col min="14533" max="14533" width="12.83203125" bestFit="1" customWidth="1"/>
    <col min="14534" max="14534" width="9" bestFit="1" customWidth="1"/>
    <col min="14535" max="14535" width="9.33203125" bestFit="1" customWidth="1"/>
    <col min="14536" max="14536" width="15.33203125" bestFit="1" customWidth="1"/>
    <col min="14537" max="14537" width="12.83203125" bestFit="1" customWidth="1"/>
    <col min="14538" max="14538" width="9" bestFit="1" customWidth="1"/>
    <col min="14539" max="14539" width="9.33203125" bestFit="1" customWidth="1"/>
    <col min="14540" max="14540" width="15.33203125" bestFit="1" customWidth="1"/>
    <col min="14541" max="14541" width="12.83203125" bestFit="1" customWidth="1"/>
    <col min="14542" max="14542" width="9" bestFit="1" customWidth="1"/>
    <col min="14543" max="14543" width="9.33203125" bestFit="1" customWidth="1"/>
    <col min="14544" max="14544" width="15.33203125" bestFit="1" customWidth="1"/>
    <col min="14545" max="14545" width="12.83203125" bestFit="1" customWidth="1"/>
    <col min="14546" max="14546" width="9" bestFit="1" customWidth="1"/>
    <col min="14547" max="14547" width="9.33203125" bestFit="1" customWidth="1"/>
    <col min="14548" max="14548" width="15.33203125" bestFit="1" customWidth="1"/>
    <col min="14549" max="14549" width="12.83203125" bestFit="1" customWidth="1"/>
    <col min="14550" max="14550" width="9" bestFit="1" customWidth="1"/>
    <col min="14551" max="14551" width="9.33203125" bestFit="1" customWidth="1"/>
    <col min="14552" max="14552" width="15.33203125" bestFit="1" customWidth="1"/>
    <col min="14553" max="14553" width="12.83203125" bestFit="1" customWidth="1"/>
    <col min="14554" max="14554" width="9" bestFit="1" customWidth="1"/>
    <col min="14555" max="14555" width="9.33203125" bestFit="1" customWidth="1"/>
    <col min="14556" max="14556" width="15.33203125" bestFit="1" customWidth="1"/>
    <col min="14557" max="14557" width="12.83203125" bestFit="1" customWidth="1"/>
    <col min="14558" max="14558" width="9" bestFit="1" customWidth="1"/>
    <col min="14559" max="14559" width="9.33203125" bestFit="1" customWidth="1"/>
    <col min="14560" max="14560" width="15.33203125" bestFit="1" customWidth="1"/>
    <col min="14561" max="14561" width="12.83203125" bestFit="1" customWidth="1"/>
    <col min="14562" max="14562" width="9" bestFit="1" customWidth="1"/>
    <col min="14563" max="14563" width="9.33203125" bestFit="1" customWidth="1"/>
    <col min="14564" max="14564" width="15.33203125" bestFit="1" customWidth="1"/>
    <col min="14565" max="14565" width="12.83203125" bestFit="1" customWidth="1"/>
    <col min="14566" max="14566" width="9" bestFit="1" customWidth="1"/>
    <col min="14567" max="14567" width="9.33203125" bestFit="1" customWidth="1"/>
    <col min="14568" max="14568" width="15.33203125" bestFit="1" customWidth="1"/>
    <col min="14569" max="14569" width="12.83203125" bestFit="1" customWidth="1"/>
    <col min="14570" max="14570" width="9" bestFit="1" customWidth="1"/>
    <col min="14571" max="14571" width="9.33203125" bestFit="1" customWidth="1"/>
    <col min="14572" max="14572" width="15.33203125" bestFit="1" customWidth="1"/>
    <col min="14573" max="14573" width="12.83203125" bestFit="1" customWidth="1"/>
    <col min="14574" max="14574" width="9" bestFit="1" customWidth="1"/>
    <col min="14575" max="14575" width="9.33203125" bestFit="1" customWidth="1"/>
    <col min="14576" max="14576" width="15.33203125" bestFit="1" customWidth="1"/>
    <col min="14577" max="14577" width="12.83203125" bestFit="1" customWidth="1"/>
    <col min="14578" max="14578" width="9" bestFit="1" customWidth="1"/>
    <col min="14579" max="14579" width="9.33203125" bestFit="1" customWidth="1"/>
    <col min="14580" max="14580" width="15.33203125" bestFit="1" customWidth="1"/>
    <col min="14581" max="14581" width="12.83203125" bestFit="1" customWidth="1"/>
    <col min="14582" max="14582" width="9" bestFit="1" customWidth="1"/>
    <col min="14583" max="14583" width="9.33203125" bestFit="1" customWidth="1"/>
    <col min="14584" max="14584" width="15.33203125" bestFit="1" customWidth="1"/>
    <col min="14585" max="14585" width="12.83203125" bestFit="1" customWidth="1"/>
    <col min="14586" max="14586" width="9" bestFit="1" customWidth="1"/>
    <col min="14587" max="14587" width="9.33203125" bestFit="1" customWidth="1"/>
    <col min="14588" max="14588" width="15.33203125" bestFit="1" customWidth="1"/>
    <col min="14589" max="14589" width="12.83203125" bestFit="1" customWidth="1"/>
    <col min="14590" max="14590" width="9" bestFit="1" customWidth="1"/>
    <col min="14591" max="14591" width="9.33203125" bestFit="1" customWidth="1"/>
    <col min="14592" max="14592" width="15.33203125" bestFit="1" customWidth="1"/>
    <col min="14593" max="14593" width="12.83203125" bestFit="1" customWidth="1"/>
    <col min="14594" max="14594" width="9" bestFit="1" customWidth="1"/>
    <col min="14595" max="14595" width="9.33203125" bestFit="1" customWidth="1"/>
    <col min="14596" max="14596" width="15.33203125" bestFit="1" customWidth="1"/>
    <col min="14597" max="14597" width="12.83203125" bestFit="1" customWidth="1"/>
    <col min="14598" max="14598" width="9" bestFit="1" customWidth="1"/>
    <col min="14599" max="14599" width="9.33203125" bestFit="1" customWidth="1"/>
    <col min="14600" max="14600" width="15.33203125" bestFit="1" customWidth="1"/>
    <col min="14601" max="14601" width="12.83203125" bestFit="1" customWidth="1"/>
    <col min="14602" max="14602" width="9" bestFit="1" customWidth="1"/>
    <col min="14603" max="14603" width="9.33203125" bestFit="1" customWidth="1"/>
    <col min="14604" max="14604" width="15.33203125" bestFit="1" customWidth="1"/>
    <col min="14605" max="14605" width="12.83203125" bestFit="1" customWidth="1"/>
    <col min="14606" max="14606" width="9" bestFit="1" customWidth="1"/>
    <col min="14607" max="14607" width="9.33203125" bestFit="1" customWidth="1"/>
    <col min="14608" max="14608" width="15.33203125" bestFit="1" customWidth="1"/>
    <col min="14609" max="14609" width="12.83203125" bestFit="1" customWidth="1"/>
    <col min="14610" max="14610" width="9" bestFit="1" customWidth="1"/>
    <col min="14611" max="14611" width="9.33203125" bestFit="1" customWidth="1"/>
    <col min="14612" max="14612" width="15.33203125" bestFit="1" customWidth="1"/>
    <col min="14613" max="14613" width="12.83203125" bestFit="1" customWidth="1"/>
    <col min="14614" max="14614" width="9" bestFit="1" customWidth="1"/>
    <col min="14615" max="14615" width="9.33203125" bestFit="1" customWidth="1"/>
    <col min="14616" max="14616" width="15.33203125" bestFit="1" customWidth="1"/>
    <col min="14617" max="14617" width="12.83203125" bestFit="1" customWidth="1"/>
    <col min="14618" max="14618" width="9" bestFit="1" customWidth="1"/>
    <col min="14619" max="14619" width="9.33203125" bestFit="1" customWidth="1"/>
    <col min="14620" max="14620" width="15.33203125" bestFit="1" customWidth="1"/>
    <col min="14621" max="14621" width="12.83203125" bestFit="1" customWidth="1"/>
    <col min="14622" max="14622" width="9" bestFit="1" customWidth="1"/>
    <col min="14623" max="14623" width="9.33203125" bestFit="1" customWidth="1"/>
    <col min="14624" max="14624" width="15.33203125" bestFit="1" customWidth="1"/>
    <col min="14625" max="14625" width="12.83203125" bestFit="1" customWidth="1"/>
    <col min="14626" max="14626" width="9" bestFit="1" customWidth="1"/>
    <col min="14627" max="14627" width="9.33203125" bestFit="1" customWidth="1"/>
    <col min="14628" max="14628" width="15.33203125" bestFit="1" customWidth="1"/>
    <col min="14629" max="14629" width="12.83203125" bestFit="1" customWidth="1"/>
    <col min="14630" max="14630" width="9" bestFit="1" customWidth="1"/>
    <col min="14631" max="14631" width="9.33203125" bestFit="1" customWidth="1"/>
    <col min="14632" max="14632" width="15.33203125" bestFit="1" customWidth="1"/>
    <col min="14633" max="14633" width="12.83203125" bestFit="1" customWidth="1"/>
    <col min="14634" max="14634" width="9" bestFit="1" customWidth="1"/>
    <col min="14635" max="14635" width="9.33203125" bestFit="1" customWidth="1"/>
    <col min="14636" max="14636" width="15.33203125" bestFit="1" customWidth="1"/>
    <col min="14637" max="14637" width="12.83203125" bestFit="1" customWidth="1"/>
    <col min="14638" max="14638" width="9" bestFit="1" customWidth="1"/>
    <col min="14639" max="14639" width="9.33203125" bestFit="1" customWidth="1"/>
    <col min="14640" max="14640" width="15.33203125" bestFit="1" customWidth="1"/>
    <col min="14641" max="14641" width="12.83203125" bestFit="1" customWidth="1"/>
    <col min="14642" max="14642" width="9" bestFit="1" customWidth="1"/>
    <col min="14643" max="14643" width="9.33203125" bestFit="1" customWidth="1"/>
    <col min="14644" max="14644" width="15.33203125" bestFit="1" customWidth="1"/>
    <col min="14645" max="14645" width="12.83203125" bestFit="1" customWidth="1"/>
    <col min="14646" max="14646" width="9" bestFit="1" customWidth="1"/>
    <col min="14647" max="14647" width="9.33203125" bestFit="1" customWidth="1"/>
    <col min="14648" max="14648" width="15.33203125" bestFit="1" customWidth="1"/>
    <col min="14649" max="14649" width="12.83203125" bestFit="1" customWidth="1"/>
    <col min="14650" max="14650" width="9" bestFit="1" customWidth="1"/>
    <col min="14651" max="14651" width="9.33203125" bestFit="1" customWidth="1"/>
    <col min="14652" max="14652" width="15.33203125" bestFit="1" customWidth="1"/>
    <col min="14653" max="14653" width="12.83203125" bestFit="1" customWidth="1"/>
    <col min="14654" max="14654" width="9" bestFit="1" customWidth="1"/>
    <col min="14655" max="14655" width="9.33203125" bestFit="1" customWidth="1"/>
    <col min="14656" max="14656" width="15.33203125" bestFit="1" customWidth="1"/>
    <col min="14657" max="14657" width="12.83203125" bestFit="1" customWidth="1"/>
    <col min="14658" max="14658" width="9" bestFit="1" customWidth="1"/>
    <col min="14659" max="14659" width="9.33203125" bestFit="1" customWidth="1"/>
    <col min="14660" max="14660" width="15.33203125" bestFit="1" customWidth="1"/>
    <col min="14661" max="14661" width="12.83203125" bestFit="1" customWidth="1"/>
    <col min="14662" max="14662" width="9" bestFit="1" customWidth="1"/>
    <col min="14663" max="14663" width="9.33203125" bestFit="1" customWidth="1"/>
    <col min="14664" max="14664" width="15.33203125" bestFit="1" customWidth="1"/>
    <col min="14665" max="14665" width="12.83203125" bestFit="1" customWidth="1"/>
    <col min="14666" max="14666" width="9" bestFit="1" customWidth="1"/>
    <col min="14667" max="14667" width="9.33203125" bestFit="1" customWidth="1"/>
    <col min="14668" max="14668" width="15.33203125" bestFit="1" customWidth="1"/>
    <col min="14669" max="14669" width="12.83203125" bestFit="1" customWidth="1"/>
    <col min="14670" max="14670" width="9" bestFit="1" customWidth="1"/>
    <col min="14671" max="14671" width="9.33203125" bestFit="1" customWidth="1"/>
    <col min="14672" max="14672" width="15.33203125" bestFit="1" customWidth="1"/>
    <col min="14673" max="14673" width="12.83203125" bestFit="1" customWidth="1"/>
    <col min="14674" max="14674" width="9" bestFit="1" customWidth="1"/>
    <col min="14675" max="14675" width="9.33203125" bestFit="1" customWidth="1"/>
    <col min="14676" max="14676" width="15.33203125" bestFit="1" customWidth="1"/>
    <col min="14677" max="14677" width="12.83203125" bestFit="1" customWidth="1"/>
    <col min="14678" max="14678" width="9" bestFit="1" customWidth="1"/>
    <col min="14679" max="14679" width="9.33203125" bestFit="1" customWidth="1"/>
    <col min="14680" max="14680" width="15.33203125" bestFit="1" customWidth="1"/>
    <col min="14681" max="14681" width="12.83203125" bestFit="1" customWidth="1"/>
    <col min="14682" max="14682" width="9" bestFit="1" customWidth="1"/>
    <col min="14683" max="14683" width="9.33203125" bestFit="1" customWidth="1"/>
    <col min="14684" max="14684" width="15.33203125" bestFit="1" customWidth="1"/>
    <col min="14685" max="14685" width="12.83203125" bestFit="1" customWidth="1"/>
    <col min="14686" max="14686" width="9" bestFit="1" customWidth="1"/>
    <col min="14687" max="14687" width="9.33203125" bestFit="1" customWidth="1"/>
    <col min="14688" max="14688" width="15.33203125" bestFit="1" customWidth="1"/>
    <col min="14689" max="14689" width="12.83203125" bestFit="1" customWidth="1"/>
    <col min="14690" max="14690" width="9" bestFit="1" customWidth="1"/>
    <col min="14691" max="14691" width="9.33203125" bestFit="1" customWidth="1"/>
    <col min="14692" max="14692" width="15.33203125" bestFit="1" customWidth="1"/>
    <col min="14693" max="14693" width="12.83203125" bestFit="1" customWidth="1"/>
    <col min="14694" max="14694" width="9" bestFit="1" customWidth="1"/>
    <col min="14695" max="14695" width="9.33203125" bestFit="1" customWidth="1"/>
    <col min="14696" max="14696" width="15.33203125" bestFit="1" customWidth="1"/>
    <col min="14697" max="14697" width="12.83203125" bestFit="1" customWidth="1"/>
    <col min="14698" max="14698" width="9" bestFit="1" customWidth="1"/>
    <col min="14699" max="14699" width="9.33203125" bestFit="1" customWidth="1"/>
    <col min="14700" max="14700" width="15.33203125" bestFit="1" customWidth="1"/>
    <col min="14701" max="14701" width="12.83203125" bestFit="1" customWidth="1"/>
    <col min="14702" max="14702" width="9" bestFit="1" customWidth="1"/>
    <col min="14703" max="14703" width="9.33203125" bestFit="1" customWidth="1"/>
    <col min="14704" max="14704" width="15.33203125" bestFit="1" customWidth="1"/>
    <col min="14705" max="14705" width="12.83203125" bestFit="1" customWidth="1"/>
    <col min="14706" max="14706" width="9" bestFit="1" customWidth="1"/>
    <col min="14707" max="14707" width="9.33203125" bestFit="1" customWidth="1"/>
    <col min="14708" max="14708" width="15.33203125" bestFit="1" customWidth="1"/>
    <col min="14709" max="14709" width="12.83203125" bestFit="1" customWidth="1"/>
    <col min="14710" max="14710" width="9" bestFit="1" customWidth="1"/>
    <col min="14711" max="14711" width="9.33203125" bestFit="1" customWidth="1"/>
    <col min="14712" max="14712" width="15.33203125" bestFit="1" customWidth="1"/>
    <col min="14713" max="14713" width="12.83203125" bestFit="1" customWidth="1"/>
    <col min="14714" max="14714" width="9" bestFit="1" customWidth="1"/>
    <col min="14715" max="14715" width="9.33203125" bestFit="1" customWidth="1"/>
    <col min="14716" max="14716" width="15.33203125" bestFit="1" customWidth="1"/>
    <col min="14717" max="14717" width="12.83203125" bestFit="1" customWidth="1"/>
    <col min="14718" max="14718" width="9" bestFit="1" customWidth="1"/>
    <col min="14719" max="14719" width="9.33203125" bestFit="1" customWidth="1"/>
    <col min="14720" max="14720" width="15.33203125" bestFit="1" customWidth="1"/>
    <col min="14721" max="14721" width="12.83203125" bestFit="1" customWidth="1"/>
    <col min="14722" max="14722" width="9" bestFit="1" customWidth="1"/>
    <col min="14723" max="14723" width="9.33203125" bestFit="1" customWidth="1"/>
    <col min="14724" max="14724" width="15.33203125" bestFit="1" customWidth="1"/>
    <col min="14725" max="14725" width="12.83203125" bestFit="1" customWidth="1"/>
    <col min="14726" max="14726" width="9" bestFit="1" customWidth="1"/>
    <col min="14727" max="14727" width="9.33203125" bestFit="1" customWidth="1"/>
    <col min="14728" max="14728" width="15.33203125" bestFit="1" customWidth="1"/>
    <col min="14729" max="14729" width="12.83203125" bestFit="1" customWidth="1"/>
    <col min="14730" max="14730" width="9" bestFit="1" customWidth="1"/>
    <col min="14731" max="14731" width="9.33203125" bestFit="1" customWidth="1"/>
    <col min="14732" max="14732" width="15.33203125" bestFit="1" customWidth="1"/>
    <col min="14733" max="14733" width="12.83203125" bestFit="1" customWidth="1"/>
    <col min="14734" max="14734" width="9" bestFit="1" customWidth="1"/>
    <col min="14735" max="14735" width="9.33203125" bestFit="1" customWidth="1"/>
    <col min="14736" max="14736" width="15.33203125" bestFit="1" customWidth="1"/>
    <col min="14737" max="14737" width="12.83203125" bestFit="1" customWidth="1"/>
    <col min="14738" max="14738" width="9" bestFit="1" customWidth="1"/>
    <col min="14739" max="14739" width="9.33203125" bestFit="1" customWidth="1"/>
    <col min="14740" max="14740" width="15.33203125" bestFit="1" customWidth="1"/>
    <col min="14741" max="14741" width="12.83203125" bestFit="1" customWidth="1"/>
    <col min="14742" max="14742" width="9" bestFit="1" customWidth="1"/>
    <col min="14743" max="14743" width="9.33203125" bestFit="1" customWidth="1"/>
    <col min="14744" max="14744" width="15.33203125" bestFit="1" customWidth="1"/>
    <col min="14745" max="14745" width="12.83203125" bestFit="1" customWidth="1"/>
    <col min="14746" max="14746" width="9" bestFit="1" customWidth="1"/>
    <col min="14747" max="14747" width="9.33203125" bestFit="1" customWidth="1"/>
    <col min="14748" max="14748" width="15.33203125" bestFit="1" customWidth="1"/>
    <col min="14749" max="14749" width="12.83203125" bestFit="1" customWidth="1"/>
    <col min="14750" max="14750" width="9" bestFit="1" customWidth="1"/>
    <col min="14751" max="14751" width="9.33203125" bestFit="1" customWidth="1"/>
    <col min="14752" max="14752" width="15.33203125" bestFit="1" customWidth="1"/>
    <col min="14753" max="14753" width="12.83203125" bestFit="1" customWidth="1"/>
    <col min="14754" max="14754" width="9" bestFit="1" customWidth="1"/>
    <col min="14755" max="14755" width="9.33203125" bestFit="1" customWidth="1"/>
    <col min="14756" max="14756" width="15.33203125" bestFit="1" customWidth="1"/>
    <col min="14757" max="14757" width="12.83203125" bestFit="1" customWidth="1"/>
    <col min="14758" max="14758" width="9" bestFit="1" customWidth="1"/>
    <col min="14759" max="14759" width="9.33203125" bestFit="1" customWidth="1"/>
    <col min="14760" max="14760" width="15.33203125" bestFit="1" customWidth="1"/>
    <col min="14761" max="14761" width="12.83203125" bestFit="1" customWidth="1"/>
    <col min="14762" max="14762" width="9" bestFit="1" customWidth="1"/>
    <col min="14763" max="14763" width="9.33203125" bestFit="1" customWidth="1"/>
    <col min="14764" max="14764" width="15.33203125" bestFit="1" customWidth="1"/>
    <col min="14765" max="14765" width="12.83203125" bestFit="1" customWidth="1"/>
    <col min="14766" max="14766" width="9" bestFit="1" customWidth="1"/>
    <col min="14767" max="14767" width="9.33203125" bestFit="1" customWidth="1"/>
    <col min="14768" max="14768" width="15.33203125" bestFit="1" customWidth="1"/>
    <col min="14769" max="14769" width="12.83203125" bestFit="1" customWidth="1"/>
    <col min="14770" max="14770" width="9" bestFit="1" customWidth="1"/>
    <col min="14771" max="14771" width="9.33203125" bestFit="1" customWidth="1"/>
    <col min="14772" max="14772" width="15.33203125" bestFit="1" customWidth="1"/>
    <col min="14773" max="14773" width="12.83203125" bestFit="1" customWidth="1"/>
    <col min="14774" max="14774" width="9" bestFit="1" customWidth="1"/>
    <col min="14775" max="14775" width="9.33203125" bestFit="1" customWidth="1"/>
    <col min="14776" max="14776" width="15.33203125" bestFit="1" customWidth="1"/>
    <col min="14777" max="14777" width="12.83203125" bestFit="1" customWidth="1"/>
    <col min="14778" max="14778" width="9" bestFit="1" customWidth="1"/>
    <col min="14779" max="14779" width="9.33203125" bestFit="1" customWidth="1"/>
    <col min="14780" max="14780" width="15.33203125" bestFit="1" customWidth="1"/>
    <col min="14781" max="14781" width="12.83203125" bestFit="1" customWidth="1"/>
    <col min="14782" max="14782" width="9" bestFit="1" customWidth="1"/>
    <col min="14783" max="14783" width="9.33203125" bestFit="1" customWidth="1"/>
    <col min="14784" max="14784" width="15.33203125" bestFit="1" customWidth="1"/>
    <col min="14785" max="14785" width="12.83203125" bestFit="1" customWidth="1"/>
    <col min="14786" max="14786" width="9" bestFit="1" customWidth="1"/>
    <col min="14787" max="14787" width="9.33203125" bestFit="1" customWidth="1"/>
    <col min="14788" max="14788" width="15.33203125" bestFit="1" customWidth="1"/>
    <col min="14789" max="14789" width="12.83203125" bestFit="1" customWidth="1"/>
    <col min="14790" max="14790" width="9" bestFit="1" customWidth="1"/>
    <col min="14791" max="14791" width="9.33203125" bestFit="1" customWidth="1"/>
    <col min="14792" max="14792" width="15.33203125" bestFit="1" customWidth="1"/>
    <col min="14793" max="14793" width="12.83203125" bestFit="1" customWidth="1"/>
    <col min="14794" max="14794" width="9" bestFit="1" customWidth="1"/>
    <col min="14795" max="14795" width="9.33203125" bestFit="1" customWidth="1"/>
    <col min="14796" max="14796" width="15.33203125" bestFit="1" customWidth="1"/>
    <col min="14797" max="14797" width="12.83203125" bestFit="1" customWidth="1"/>
    <col min="14798" max="14798" width="9" bestFit="1" customWidth="1"/>
    <col min="14799" max="14799" width="9.33203125" bestFit="1" customWidth="1"/>
    <col min="14800" max="14800" width="15.33203125" bestFit="1" customWidth="1"/>
    <col min="14801" max="14801" width="12.83203125" bestFit="1" customWidth="1"/>
    <col min="14802" max="14802" width="9" bestFit="1" customWidth="1"/>
    <col min="14803" max="14803" width="9.33203125" bestFit="1" customWidth="1"/>
    <col min="14804" max="14804" width="15.33203125" bestFit="1" customWidth="1"/>
    <col min="14805" max="14805" width="12.83203125" bestFit="1" customWidth="1"/>
    <col min="14806" max="14806" width="9" bestFit="1" customWidth="1"/>
    <col min="14807" max="14807" width="9.33203125" bestFit="1" customWidth="1"/>
    <col min="14808" max="14808" width="15.33203125" bestFit="1" customWidth="1"/>
    <col min="14809" max="14809" width="12.83203125" bestFit="1" customWidth="1"/>
    <col min="14810" max="14810" width="9" bestFit="1" customWidth="1"/>
    <col min="14811" max="14811" width="9.33203125" bestFit="1" customWidth="1"/>
    <col min="14812" max="14812" width="15.33203125" bestFit="1" customWidth="1"/>
    <col min="14813" max="14813" width="12.83203125" bestFit="1" customWidth="1"/>
    <col min="14814" max="14814" width="9" bestFit="1" customWidth="1"/>
    <col min="14815" max="14815" width="9.33203125" bestFit="1" customWidth="1"/>
    <col min="14816" max="14816" width="15.33203125" bestFit="1" customWidth="1"/>
    <col min="14817" max="14817" width="12.83203125" bestFit="1" customWidth="1"/>
    <col min="14818" max="14818" width="9" bestFit="1" customWidth="1"/>
    <col min="14819" max="14819" width="9.33203125" bestFit="1" customWidth="1"/>
    <col min="14820" max="14820" width="15.33203125" bestFit="1" customWidth="1"/>
    <col min="14821" max="14821" width="12.83203125" bestFit="1" customWidth="1"/>
    <col min="14822" max="14822" width="9" bestFit="1" customWidth="1"/>
    <col min="14823" max="14823" width="9.33203125" bestFit="1" customWidth="1"/>
    <col min="14824" max="14824" width="15.33203125" bestFit="1" customWidth="1"/>
    <col min="14825" max="14825" width="12.83203125" bestFit="1" customWidth="1"/>
    <col min="14826" max="14826" width="9" bestFit="1" customWidth="1"/>
    <col min="14827" max="14827" width="9.33203125" bestFit="1" customWidth="1"/>
    <col min="14828" max="14828" width="15.33203125" bestFit="1" customWidth="1"/>
    <col min="14829" max="14829" width="12.83203125" bestFit="1" customWidth="1"/>
    <col min="14830" max="14830" width="9" bestFit="1" customWidth="1"/>
    <col min="14831" max="14831" width="9.33203125" bestFit="1" customWidth="1"/>
    <col min="14832" max="14832" width="15.33203125" bestFit="1" customWidth="1"/>
    <col min="14833" max="14833" width="12.83203125" bestFit="1" customWidth="1"/>
    <col min="14834" max="14834" width="9" bestFit="1" customWidth="1"/>
    <col min="14835" max="14835" width="9.33203125" bestFit="1" customWidth="1"/>
    <col min="14836" max="14836" width="15.33203125" bestFit="1" customWidth="1"/>
    <col min="14837" max="14837" width="12.83203125" bestFit="1" customWidth="1"/>
    <col min="14838" max="14838" width="9" bestFit="1" customWidth="1"/>
    <col min="14839" max="14839" width="9.33203125" bestFit="1" customWidth="1"/>
    <col min="14840" max="14840" width="15.33203125" bestFit="1" customWidth="1"/>
    <col min="14841" max="14841" width="12.83203125" bestFit="1" customWidth="1"/>
    <col min="14842" max="14842" width="9" bestFit="1" customWidth="1"/>
    <col min="14843" max="14843" width="9.33203125" bestFit="1" customWidth="1"/>
    <col min="14844" max="14844" width="15.33203125" bestFit="1" customWidth="1"/>
    <col min="14845" max="14845" width="12.83203125" bestFit="1" customWidth="1"/>
    <col min="14846" max="14846" width="9" bestFit="1" customWidth="1"/>
    <col min="14847" max="14847" width="9.33203125" bestFit="1" customWidth="1"/>
    <col min="14848" max="14848" width="15.33203125" bestFit="1" customWidth="1"/>
    <col min="14849" max="14849" width="12.83203125" bestFit="1" customWidth="1"/>
    <col min="14850" max="14850" width="9" bestFit="1" customWidth="1"/>
    <col min="14851" max="14851" width="9.33203125" bestFit="1" customWidth="1"/>
    <col min="14852" max="14852" width="15.33203125" bestFit="1" customWidth="1"/>
    <col min="14853" max="14853" width="12.83203125" bestFit="1" customWidth="1"/>
    <col min="14854" max="14854" width="9" bestFit="1" customWidth="1"/>
    <col min="14855" max="14855" width="9.33203125" bestFit="1" customWidth="1"/>
    <col min="14856" max="14856" width="15.33203125" bestFit="1" customWidth="1"/>
    <col min="14857" max="14857" width="12.83203125" bestFit="1" customWidth="1"/>
    <col min="14858" max="14858" width="9" bestFit="1" customWidth="1"/>
    <col min="14859" max="14859" width="9.33203125" bestFit="1" customWidth="1"/>
    <col min="14860" max="14860" width="15.33203125" bestFit="1" customWidth="1"/>
    <col min="14861" max="14861" width="12.83203125" bestFit="1" customWidth="1"/>
    <col min="14862" max="14862" width="9" bestFit="1" customWidth="1"/>
    <col min="14863" max="14863" width="9.33203125" bestFit="1" customWidth="1"/>
    <col min="14864" max="14864" width="15.33203125" bestFit="1" customWidth="1"/>
    <col min="14865" max="14865" width="12.83203125" bestFit="1" customWidth="1"/>
    <col min="14866" max="14866" width="9" bestFit="1" customWidth="1"/>
    <col min="14867" max="14867" width="9.33203125" bestFit="1" customWidth="1"/>
    <col min="14868" max="14868" width="15.33203125" bestFit="1" customWidth="1"/>
    <col min="14869" max="14869" width="12.83203125" bestFit="1" customWidth="1"/>
    <col min="14870" max="14870" width="9" bestFit="1" customWidth="1"/>
    <col min="14871" max="14871" width="9.33203125" bestFit="1" customWidth="1"/>
    <col min="14872" max="14872" width="15.33203125" bestFit="1" customWidth="1"/>
    <col min="14873" max="14873" width="12.83203125" bestFit="1" customWidth="1"/>
    <col min="14874" max="14874" width="9" bestFit="1" customWidth="1"/>
    <col min="14875" max="14875" width="9.33203125" bestFit="1" customWidth="1"/>
    <col min="14876" max="14876" width="15.33203125" bestFit="1" customWidth="1"/>
    <col min="14877" max="14877" width="12.83203125" bestFit="1" customWidth="1"/>
    <col min="14878" max="14878" width="9" bestFit="1" customWidth="1"/>
    <col min="14879" max="14879" width="9.33203125" bestFit="1" customWidth="1"/>
    <col min="14880" max="14880" width="15.33203125" bestFit="1" customWidth="1"/>
    <col min="14881" max="14881" width="12.83203125" bestFit="1" customWidth="1"/>
    <col min="14882" max="14882" width="9" bestFit="1" customWidth="1"/>
    <col min="14883" max="14883" width="9.33203125" bestFit="1" customWidth="1"/>
    <col min="14884" max="14884" width="15.33203125" bestFit="1" customWidth="1"/>
    <col min="14885" max="14885" width="12.83203125" bestFit="1" customWidth="1"/>
    <col min="14886" max="14886" width="9" bestFit="1" customWidth="1"/>
    <col min="14887" max="14887" width="9.33203125" bestFit="1" customWidth="1"/>
    <col min="14888" max="14888" width="15.33203125" bestFit="1" customWidth="1"/>
    <col min="14889" max="14889" width="12.83203125" bestFit="1" customWidth="1"/>
    <col min="14890" max="14890" width="9" bestFit="1" customWidth="1"/>
    <col min="14891" max="14891" width="9.33203125" bestFit="1" customWidth="1"/>
    <col min="14892" max="14892" width="15.33203125" bestFit="1" customWidth="1"/>
    <col min="14893" max="14893" width="12.83203125" bestFit="1" customWidth="1"/>
    <col min="14894" max="14894" width="9" bestFit="1" customWidth="1"/>
    <col min="14895" max="14895" width="9.33203125" bestFit="1" customWidth="1"/>
    <col min="14896" max="14896" width="15.33203125" bestFit="1" customWidth="1"/>
    <col min="14897" max="14897" width="12.83203125" bestFit="1" customWidth="1"/>
    <col min="14898" max="14898" width="9" bestFit="1" customWidth="1"/>
    <col min="14899" max="14899" width="9.33203125" bestFit="1" customWidth="1"/>
    <col min="14900" max="14900" width="15.33203125" bestFit="1" customWidth="1"/>
    <col min="14901" max="14901" width="12.83203125" bestFit="1" customWidth="1"/>
    <col min="14902" max="14902" width="9" bestFit="1" customWidth="1"/>
    <col min="14903" max="14903" width="9.33203125" bestFit="1" customWidth="1"/>
    <col min="14904" max="14904" width="15.33203125" bestFit="1" customWidth="1"/>
    <col min="14905" max="14905" width="12.83203125" bestFit="1" customWidth="1"/>
    <col min="14906" max="14906" width="9" bestFit="1" customWidth="1"/>
    <col min="14907" max="14907" width="9.33203125" bestFit="1" customWidth="1"/>
    <col min="14908" max="14908" width="15.33203125" bestFit="1" customWidth="1"/>
    <col min="14909" max="14909" width="12.83203125" bestFit="1" customWidth="1"/>
    <col min="14910" max="14910" width="9" bestFit="1" customWidth="1"/>
    <col min="14911" max="14911" width="9.33203125" bestFit="1" customWidth="1"/>
    <col min="14912" max="14912" width="15.33203125" bestFit="1" customWidth="1"/>
    <col min="14913" max="14913" width="12.83203125" bestFit="1" customWidth="1"/>
    <col min="14914" max="14914" width="9" bestFit="1" customWidth="1"/>
    <col min="14915" max="14915" width="9.33203125" bestFit="1" customWidth="1"/>
    <col min="14916" max="14916" width="15.33203125" bestFit="1" customWidth="1"/>
    <col min="14917" max="14917" width="12.83203125" bestFit="1" customWidth="1"/>
    <col min="14918" max="14918" width="9" bestFit="1" customWidth="1"/>
    <col min="14919" max="14919" width="9.33203125" bestFit="1" customWidth="1"/>
    <col min="14920" max="14920" width="15.33203125" bestFit="1" customWidth="1"/>
    <col min="14921" max="14921" width="12.83203125" bestFit="1" customWidth="1"/>
    <col min="14922" max="14922" width="9" bestFit="1" customWidth="1"/>
    <col min="14923" max="14923" width="9.33203125" bestFit="1" customWidth="1"/>
    <col min="14924" max="14924" width="15.33203125" bestFit="1" customWidth="1"/>
    <col min="14925" max="14925" width="12.83203125" bestFit="1" customWidth="1"/>
    <col min="14926" max="14926" width="9" bestFit="1" customWidth="1"/>
    <col min="14927" max="14927" width="9.33203125" bestFit="1" customWidth="1"/>
    <col min="14928" max="14928" width="15.33203125" bestFit="1" customWidth="1"/>
    <col min="14929" max="14929" width="12.83203125" bestFit="1" customWidth="1"/>
    <col min="14930" max="14930" width="9" bestFit="1" customWidth="1"/>
    <col min="14931" max="14931" width="9.33203125" bestFit="1" customWidth="1"/>
    <col min="14932" max="14932" width="15.33203125" bestFit="1" customWidth="1"/>
    <col min="14933" max="14933" width="12.83203125" bestFit="1" customWidth="1"/>
    <col min="14934" max="14934" width="9" bestFit="1" customWidth="1"/>
    <col min="14935" max="14935" width="9.33203125" bestFit="1" customWidth="1"/>
    <col min="14936" max="14936" width="15.33203125" bestFit="1" customWidth="1"/>
    <col min="14937" max="14937" width="12.83203125" bestFit="1" customWidth="1"/>
    <col min="14938" max="14938" width="9" bestFit="1" customWidth="1"/>
    <col min="14939" max="14939" width="9.33203125" bestFit="1" customWidth="1"/>
    <col min="14940" max="14940" width="15.33203125" bestFit="1" customWidth="1"/>
    <col min="14941" max="14941" width="12.83203125" bestFit="1" customWidth="1"/>
    <col min="14942" max="14942" width="9" bestFit="1" customWidth="1"/>
    <col min="14943" max="14943" width="9.33203125" bestFit="1" customWidth="1"/>
    <col min="14944" max="14944" width="15.33203125" bestFit="1" customWidth="1"/>
    <col min="14945" max="14945" width="12.83203125" bestFit="1" customWidth="1"/>
    <col min="14946" max="14946" width="9" bestFit="1" customWidth="1"/>
    <col min="14947" max="14947" width="9.33203125" bestFit="1" customWidth="1"/>
    <col min="14948" max="14948" width="15.33203125" bestFit="1" customWidth="1"/>
    <col min="14949" max="14949" width="12.83203125" bestFit="1" customWidth="1"/>
    <col min="14950" max="14950" width="9" bestFit="1" customWidth="1"/>
    <col min="14951" max="14951" width="9.33203125" bestFit="1" customWidth="1"/>
    <col min="14952" max="14952" width="15.33203125" bestFit="1" customWidth="1"/>
    <col min="14953" max="14953" width="12.83203125" bestFit="1" customWidth="1"/>
    <col min="14954" max="14954" width="9" bestFit="1" customWidth="1"/>
    <col min="14955" max="14955" width="9.33203125" bestFit="1" customWidth="1"/>
    <col min="14956" max="14956" width="15.33203125" bestFit="1" customWidth="1"/>
    <col min="14957" max="14957" width="12.83203125" bestFit="1" customWidth="1"/>
    <col min="14958" max="14958" width="9" bestFit="1" customWidth="1"/>
    <col min="14959" max="14959" width="9.33203125" bestFit="1" customWidth="1"/>
    <col min="14960" max="14960" width="15.33203125" bestFit="1" customWidth="1"/>
    <col min="14961" max="14961" width="12.83203125" bestFit="1" customWidth="1"/>
    <col min="14962" max="14962" width="9" bestFit="1" customWidth="1"/>
    <col min="14963" max="14963" width="9.33203125" bestFit="1" customWidth="1"/>
    <col min="14964" max="14964" width="15.33203125" bestFit="1" customWidth="1"/>
    <col min="14965" max="14965" width="12.83203125" bestFit="1" customWidth="1"/>
    <col min="14966" max="14966" width="9" bestFit="1" customWidth="1"/>
    <col min="14967" max="14967" width="9.33203125" bestFit="1" customWidth="1"/>
    <col min="14968" max="14968" width="15.33203125" bestFit="1" customWidth="1"/>
    <col min="14969" max="14969" width="12.83203125" bestFit="1" customWidth="1"/>
    <col min="14970" max="14970" width="9" bestFit="1" customWidth="1"/>
    <col min="14971" max="14971" width="9.33203125" bestFit="1" customWidth="1"/>
    <col min="14972" max="14972" width="15.33203125" bestFit="1" customWidth="1"/>
    <col min="14973" max="14973" width="12.83203125" bestFit="1" customWidth="1"/>
    <col min="14974" max="14974" width="9" bestFit="1" customWidth="1"/>
    <col min="14975" max="14975" width="9.33203125" bestFit="1" customWidth="1"/>
    <col min="14976" max="14976" width="15.33203125" bestFit="1" customWidth="1"/>
    <col min="14977" max="14977" width="12.83203125" bestFit="1" customWidth="1"/>
    <col min="14978" max="14978" width="9" bestFit="1" customWidth="1"/>
    <col min="14979" max="14979" width="9.33203125" bestFit="1" customWidth="1"/>
    <col min="14980" max="14980" width="15.33203125" bestFit="1" customWidth="1"/>
    <col min="14981" max="14981" width="12.83203125" bestFit="1" customWidth="1"/>
    <col min="14982" max="14982" width="9" bestFit="1" customWidth="1"/>
    <col min="14983" max="14983" width="9.33203125" bestFit="1" customWidth="1"/>
    <col min="14984" max="14984" width="15.33203125" bestFit="1" customWidth="1"/>
    <col min="14985" max="14985" width="12.83203125" bestFit="1" customWidth="1"/>
    <col min="14986" max="14986" width="9" bestFit="1" customWidth="1"/>
    <col min="14987" max="14987" width="9.33203125" bestFit="1" customWidth="1"/>
    <col min="14988" max="14988" width="15.33203125" bestFit="1" customWidth="1"/>
    <col min="14989" max="14989" width="12.83203125" bestFit="1" customWidth="1"/>
    <col min="14990" max="14990" width="9" bestFit="1" customWidth="1"/>
    <col min="14991" max="14991" width="9.33203125" bestFit="1" customWidth="1"/>
    <col min="14992" max="14992" width="15.33203125" bestFit="1" customWidth="1"/>
    <col min="14993" max="14993" width="12.83203125" bestFit="1" customWidth="1"/>
    <col min="14994" max="14994" width="9" bestFit="1" customWidth="1"/>
    <col min="14995" max="14995" width="9.33203125" bestFit="1" customWidth="1"/>
    <col min="14996" max="14996" width="15.33203125" bestFit="1" customWidth="1"/>
    <col min="14997" max="14997" width="12.83203125" bestFit="1" customWidth="1"/>
    <col min="14998" max="14998" width="9" bestFit="1" customWidth="1"/>
    <col min="14999" max="14999" width="9.33203125" bestFit="1" customWidth="1"/>
    <col min="15000" max="15000" width="15.33203125" bestFit="1" customWidth="1"/>
    <col min="15001" max="15001" width="12.83203125" bestFit="1" customWidth="1"/>
    <col min="15002" max="15002" width="9" bestFit="1" customWidth="1"/>
    <col min="15003" max="15003" width="9.33203125" bestFit="1" customWidth="1"/>
    <col min="15004" max="15004" width="15.33203125" bestFit="1" customWidth="1"/>
    <col min="15005" max="15005" width="12.83203125" bestFit="1" customWidth="1"/>
    <col min="15006" max="15006" width="9" bestFit="1" customWidth="1"/>
    <col min="15007" max="15007" width="9.33203125" bestFit="1" customWidth="1"/>
    <col min="15008" max="15008" width="15.33203125" bestFit="1" customWidth="1"/>
    <col min="15009" max="15009" width="12.83203125" bestFit="1" customWidth="1"/>
    <col min="15010" max="15010" width="9" bestFit="1" customWidth="1"/>
    <col min="15011" max="15011" width="9.33203125" bestFit="1" customWidth="1"/>
    <col min="15012" max="15012" width="15.33203125" bestFit="1" customWidth="1"/>
    <col min="15013" max="15013" width="12.83203125" bestFit="1" customWidth="1"/>
    <col min="15014" max="15014" width="9" bestFit="1" customWidth="1"/>
    <col min="15015" max="15015" width="9.33203125" bestFit="1" customWidth="1"/>
    <col min="15016" max="15016" width="15.33203125" bestFit="1" customWidth="1"/>
    <col min="15017" max="15017" width="12.83203125" bestFit="1" customWidth="1"/>
    <col min="15018" max="15018" width="9" bestFit="1" customWidth="1"/>
    <col min="15019" max="15019" width="9.33203125" bestFit="1" customWidth="1"/>
    <col min="15020" max="15020" width="15.33203125" bestFit="1" customWidth="1"/>
    <col min="15021" max="15021" width="12.83203125" bestFit="1" customWidth="1"/>
    <col min="15022" max="15022" width="9" bestFit="1" customWidth="1"/>
    <col min="15023" max="15023" width="9.33203125" bestFit="1" customWidth="1"/>
    <col min="15024" max="15024" width="15.33203125" bestFit="1" customWidth="1"/>
    <col min="15025" max="15025" width="12.83203125" bestFit="1" customWidth="1"/>
    <col min="15026" max="15026" width="9" bestFit="1" customWidth="1"/>
    <col min="15027" max="15027" width="9.33203125" bestFit="1" customWidth="1"/>
    <col min="15028" max="15028" width="15.33203125" bestFit="1" customWidth="1"/>
    <col min="15029" max="15029" width="12.83203125" bestFit="1" customWidth="1"/>
    <col min="15030" max="15030" width="9" bestFit="1" customWidth="1"/>
    <col min="15031" max="15031" width="9.33203125" bestFit="1" customWidth="1"/>
    <col min="15032" max="15032" width="15.33203125" bestFit="1" customWidth="1"/>
    <col min="15033" max="15033" width="12.83203125" bestFit="1" customWidth="1"/>
    <col min="15034" max="15034" width="9" bestFit="1" customWidth="1"/>
    <col min="15035" max="15035" width="9.33203125" bestFit="1" customWidth="1"/>
    <col min="15036" max="15036" width="15.33203125" bestFit="1" customWidth="1"/>
    <col min="15037" max="15037" width="12.83203125" bestFit="1" customWidth="1"/>
    <col min="15038" max="15038" width="9" bestFit="1" customWidth="1"/>
    <col min="15039" max="15039" width="9.33203125" bestFit="1" customWidth="1"/>
    <col min="15040" max="15040" width="15.33203125" bestFit="1" customWidth="1"/>
    <col min="15041" max="15041" width="12.83203125" bestFit="1" customWidth="1"/>
    <col min="15042" max="15042" width="9" bestFit="1" customWidth="1"/>
    <col min="15043" max="15043" width="9.33203125" bestFit="1" customWidth="1"/>
    <col min="15044" max="15044" width="15.33203125" bestFit="1" customWidth="1"/>
    <col min="15045" max="15045" width="12.83203125" bestFit="1" customWidth="1"/>
    <col min="15046" max="15046" width="9" bestFit="1" customWidth="1"/>
    <col min="15047" max="15047" width="9.33203125" bestFit="1" customWidth="1"/>
    <col min="15048" max="15048" width="15.33203125" bestFit="1" customWidth="1"/>
    <col min="15049" max="15049" width="12.83203125" bestFit="1" customWidth="1"/>
    <col min="15050" max="15050" width="9" bestFit="1" customWidth="1"/>
    <col min="15051" max="15051" width="9.33203125" bestFit="1" customWidth="1"/>
    <col min="15052" max="15052" width="15.33203125" bestFit="1" customWidth="1"/>
    <col min="15053" max="15053" width="12.83203125" bestFit="1" customWidth="1"/>
    <col min="15054" max="15054" width="9" bestFit="1" customWidth="1"/>
    <col min="15055" max="15055" width="9.33203125" bestFit="1" customWidth="1"/>
    <col min="15056" max="15056" width="15.33203125" bestFit="1" customWidth="1"/>
    <col min="15057" max="15057" width="12.83203125" bestFit="1" customWidth="1"/>
    <col min="15058" max="15058" width="9" bestFit="1" customWidth="1"/>
    <col min="15059" max="15059" width="9.33203125" bestFit="1" customWidth="1"/>
    <col min="15060" max="15060" width="15.33203125" bestFit="1" customWidth="1"/>
    <col min="15061" max="15061" width="12.83203125" bestFit="1" customWidth="1"/>
    <col min="15062" max="15062" width="9" bestFit="1" customWidth="1"/>
    <col min="15063" max="15063" width="9.33203125" bestFit="1" customWidth="1"/>
    <col min="15064" max="15064" width="15.33203125" bestFit="1" customWidth="1"/>
    <col min="15065" max="15065" width="12.83203125" bestFit="1" customWidth="1"/>
    <col min="15066" max="15066" width="9" bestFit="1" customWidth="1"/>
    <col min="15067" max="15067" width="9.33203125" bestFit="1" customWidth="1"/>
    <col min="15068" max="15068" width="15.33203125" bestFit="1" customWidth="1"/>
    <col min="15069" max="15069" width="12.83203125" bestFit="1" customWidth="1"/>
    <col min="15070" max="15070" width="9" bestFit="1" customWidth="1"/>
    <col min="15071" max="15071" width="9.33203125" bestFit="1" customWidth="1"/>
    <col min="15072" max="15072" width="15.33203125" bestFit="1" customWidth="1"/>
    <col min="15073" max="15073" width="12.83203125" bestFit="1" customWidth="1"/>
    <col min="15074" max="15074" width="9" bestFit="1" customWidth="1"/>
    <col min="15075" max="15075" width="9.33203125" bestFit="1" customWidth="1"/>
    <col min="15076" max="15076" width="15.33203125" bestFit="1" customWidth="1"/>
    <col min="15077" max="15077" width="12.83203125" bestFit="1" customWidth="1"/>
    <col min="15078" max="15078" width="9" bestFit="1" customWidth="1"/>
    <col min="15079" max="15079" width="9.33203125" bestFit="1" customWidth="1"/>
    <col min="15080" max="15080" width="15.33203125" bestFit="1" customWidth="1"/>
    <col min="15081" max="15081" width="12.83203125" bestFit="1" customWidth="1"/>
    <col min="15082" max="15082" width="9" bestFit="1" customWidth="1"/>
    <col min="15083" max="15083" width="9.33203125" bestFit="1" customWidth="1"/>
    <col min="15084" max="15084" width="15.33203125" bestFit="1" customWidth="1"/>
    <col min="15085" max="15085" width="12.83203125" bestFit="1" customWidth="1"/>
    <col min="15086" max="15086" width="9" bestFit="1" customWidth="1"/>
    <col min="15087" max="15087" width="9.33203125" bestFit="1" customWidth="1"/>
    <col min="15088" max="15088" width="15.33203125" bestFit="1" customWidth="1"/>
    <col min="15089" max="15089" width="12.83203125" bestFit="1" customWidth="1"/>
    <col min="15090" max="15090" width="9" bestFit="1" customWidth="1"/>
    <col min="15091" max="15091" width="9.33203125" bestFit="1" customWidth="1"/>
    <col min="15092" max="15092" width="15.33203125" bestFit="1" customWidth="1"/>
    <col min="15093" max="15093" width="12.83203125" bestFit="1" customWidth="1"/>
    <col min="15094" max="15094" width="9" bestFit="1" customWidth="1"/>
    <col min="15095" max="15095" width="9.33203125" bestFit="1" customWidth="1"/>
    <col min="15096" max="15096" width="15.33203125" bestFit="1" customWidth="1"/>
    <col min="15097" max="15097" width="12.83203125" bestFit="1" customWidth="1"/>
    <col min="15098" max="15098" width="9" bestFit="1" customWidth="1"/>
    <col min="15099" max="15099" width="9.33203125" bestFit="1" customWidth="1"/>
    <col min="15100" max="15100" width="15.33203125" bestFit="1" customWidth="1"/>
    <col min="15101" max="15101" width="12.83203125" bestFit="1" customWidth="1"/>
    <col min="15102" max="15102" width="9" bestFit="1" customWidth="1"/>
    <col min="15103" max="15103" width="9.33203125" bestFit="1" customWidth="1"/>
    <col min="15104" max="15104" width="15.33203125" bestFit="1" customWidth="1"/>
    <col min="15105" max="15105" width="12.83203125" bestFit="1" customWidth="1"/>
    <col min="15106" max="15106" width="9" bestFit="1" customWidth="1"/>
    <col min="15107" max="15107" width="9.33203125" bestFit="1" customWidth="1"/>
    <col min="15108" max="15108" width="15.33203125" bestFit="1" customWidth="1"/>
    <col min="15109" max="15109" width="12.83203125" bestFit="1" customWidth="1"/>
    <col min="15110" max="15110" width="9" bestFit="1" customWidth="1"/>
    <col min="15111" max="15111" width="9.33203125" bestFit="1" customWidth="1"/>
    <col min="15112" max="15112" width="15.33203125" bestFit="1" customWidth="1"/>
    <col min="15113" max="15113" width="12.83203125" bestFit="1" customWidth="1"/>
    <col min="15114" max="15114" width="9" bestFit="1" customWidth="1"/>
    <col min="15115" max="15115" width="9.33203125" bestFit="1" customWidth="1"/>
    <col min="15116" max="15116" width="15.33203125" bestFit="1" customWidth="1"/>
    <col min="15117" max="15117" width="12.83203125" bestFit="1" customWidth="1"/>
    <col min="15118" max="15118" width="9" bestFit="1" customWidth="1"/>
    <col min="15119" max="15119" width="9.33203125" bestFit="1" customWidth="1"/>
    <col min="15120" max="15120" width="15.33203125" bestFit="1" customWidth="1"/>
    <col min="15121" max="15121" width="12.83203125" bestFit="1" customWidth="1"/>
    <col min="15122" max="15122" width="9" bestFit="1" customWidth="1"/>
    <col min="15123" max="15123" width="9.33203125" bestFit="1" customWidth="1"/>
    <col min="15124" max="15124" width="15.33203125" bestFit="1" customWidth="1"/>
    <col min="15125" max="15125" width="12.83203125" bestFit="1" customWidth="1"/>
    <col min="15126" max="15126" width="9" bestFit="1" customWidth="1"/>
    <col min="15127" max="15127" width="9.33203125" bestFit="1" customWidth="1"/>
    <col min="15128" max="15128" width="15.33203125" bestFit="1" customWidth="1"/>
    <col min="15129" max="15129" width="12.83203125" bestFit="1" customWidth="1"/>
    <col min="15130" max="15130" width="9" bestFit="1" customWidth="1"/>
    <col min="15131" max="15131" width="9.33203125" bestFit="1" customWidth="1"/>
    <col min="15132" max="15132" width="15.33203125" bestFit="1" customWidth="1"/>
    <col min="15133" max="15133" width="12.83203125" bestFit="1" customWidth="1"/>
    <col min="15134" max="15134" width="9" bestFit="1" customWidth="1"/>
    <col min="15135" max="15135" width="9.33203125" bestFit="1" customWidth="1"/>
    <col min="15136" max="15136" width="15.33203125" bestFit="1" customWidth="1"/>
    <col min="15137" max="15137" width="12.83203125" bestFit="1" customWidth="1"/>
    <col min="15138" max="15138" width="9" bestFit="1" customWidth="1"/>
    <col min="15139" max="15139" width="9.33203125" bestFit="1" customWidth="1"/>
    <col min="15140" max="15140" width="15.33203125" bestFit="1" customWidth="1"/>
    <col min="15141" max="15141" width="12.83203125" bestFit="1" customWidth="1"/>
    <col min="15142" max="15142" width="9" bestFit="1" customWidth="1"/>
    <col min="15143" max="15143" width="9.33203125" bestFit="1" customWidth="1"/>
    <col min="15144" max="15144" width="15.33203125" bestFit="1" customWidth="1"/>
    <col min="15145" max="15145" width="12.83203125" bestFit="1" customWidth="1"/>
    <col min="15146" max="15146" width="9" bestFit="1" customWidth="1"/>
    <col min="15147" max="15147" width="9.33203125" bestFit="1" customWidth="1"/>
    <col min="15148" max="15148" width="15.33203125" bestFit="1" customWidth="1"/>
    <col min="15149" max="15149" width="12.83203125" bestFit="1" customWidth="1"/>
    <col min="15150" max="15150" width="9" bestFit="1" customWidth="1"/>
    <col min="15151" max="15151" width="9.33203125" bestFit="1" customWidth="1"/>
    <col min="15152" max="15152" width="15.33203125" bestFit="1" customWidth="1"/>
    <col min="15153" max="15153" width="12.83203125" bestFit="1" customWidth="1"/>
    <col min="15154" max="15154" width="9" bestFit="1" customWidth="1"/>
    <col min="15155" max="15155" width="9.33203125" bestFit="1" customWidth="1"/>
    <col min="15156" max="15156" width="15.33203125" bestFit="1" customWidth="1"/>
    <col min="15157" max="15157" width="12.83203125" bestFit="1" customWidth="1"/>
    <col min="15158" max="15158" width="9" bestFit="1" customWidth="1"/>
    <col min="15159" max="15159" width="9.33203125" bestFit="1" customWidth="1"/>
    <col min="15160" max="15160" width="15.33203125" bestFit="1" customWidth="1"/>
    <col min="15161" max="15161" width="12.83203125" bestFit="1" customWidth="1"/>
    <col min="15162" max="15162" width="9" bestFit="1" customWidth="1"/>
    <col min="15163" max="15163" width="9.33203125" bestFit="1" customWidth="1"/>
    <col min="15164" max="15164" width="15.33203125" bestFit="1" customWidth="1"/>
    <col min="15165" max="15165" width="12.83203125" bestFit="1" customWidth="1"/>
    <col min="15166" max="15166" width="9" bestFit="1" customWidth="1"/>
    <col min="15167" max="15167" width="9.33203125" bestFit="1" customWidth="1"/>
    <col min="15168" max="15168" width="15.33203125" bestFit="1" customWidth="1"/>
    <col min="15169" max="15169" width="12.83203125" bestFit="1" customWidth="1"/>
    <col min="15170" max="15170" width="9" bestFit="1" customWidth="1"/>
    <col min="15171" max="15171" width="9.33203125" bestFit="1" customWidth="1"/>
    <col min="15172" max="15172" width="15.33203125" bestFit="1" customWidth="1"/>
    <col min="15173" max="15173" width="12.83203125" bestFit="1" customWidth="1"/>
    <col min="15174" max="15174" width="9" bestFit="1" customWidth="1"/>
    <col min="15175" max="15175" width="9.33203125" bestFit="1" customWidth="1"/>
    <col min="15176" max="15176" width="15.33203125" bestFit="1" customWidth="1"/>
    <col min="15177" max="15177" width="12.83203125" bestFit="1" customWidth="1"/>
    <col min="15178" max="15178" width="9" bestFit="1" customWidth="1"/>
    <col min="15179" max="15179" width="9.33203125" bestFit="1" customWidth="1"/>
    <col min="15180" max="15180" width="15.33203125" bestFit="1" customWidth="1"/>
    <col min="15181" max="15181" width="12.83203125" bestFit="1" customWidth="1"/>
    <col min="15182" max="15182" width="9" bestFit="1" customWidth="1"/>
    <col min="15183" max="15183" width="9.33203125" bestFit="1" customWidth="1"/>
    <col min="15184" max="15184" width="15.33203125" bestFit="1" customWidth="1"/>
    <col min="15185" max="15185" width="12.83203125" bestFit="1" customWidth="1"/>
    <col min="15186" max="15186" width="9" bestFit="1" customWidth="1"/>
    <col min="15187" max="15187" width="9.33203125" bestFit="1" customWidth="1"/>
    <col min="15188" max="15188" width="15.33203125" bestFit="1" customWidth="1"/>
    <col min="15189" max="15189" width="12.83203125" bestFit="1" customWidth="1"/>
    <col min="15190" max="15190" width="9" bestFit="1" customWidth="1"/>
    <col min="15191" max="15191" width="9.33203125" bestFit="1" customWidth="1"/>
    <col min="15192" max="15192" width="15.33203125" bestFit="1" customWidth="1"/>
    <col min="15193" max="15193" width="12.83203125" bestFit="1" customWidth="1"/>
    <col min="15194" max="15194" width="9" bestFit="1" customWidth="1"/>
    <col min="15195" max="15195" width="9.33203125" bestFit="1" customWidth="1"/>
    <col min="15196" max="15196" width="15.33203125" bestFit="1" customWidth="1"/>
    <col min="15197" max="15197" width="12.83203125" bestFit="1" customWidth="1"/>
    <col min="15198" max="15198" width="9" bestFit="1" customWidth="1"/>
    <col min="15199" max="15199" width="9.33203125" bestFit="1" customWidth="1"/>
    <col min="15200" max="15200" width="15.33203125" bestFit="1" customWidth="1"/>
    <col min="15201" max="15201" width="12.83203125" bestFit="1" customWidth="1"/>
    <col min="15202" max="15202" width="9" bestFit="1" customWidth="1"/>
    <col min="15203" max="15203" width="9.33203125" bestFit="1" customWidth="1"/>
    <col min="15204" max="15204" width="15.33203125" bestFit="1" customWidth="1"/>
    <col min="15205" max="15205" width="12.83203125" bestFit="1" customWidth="1"/>
    <col min="15206" max="15206" width="9" bestFit="1" customWidth="1"/>
    <col min="15207" max="15207" width="9.33203125" bestFit="1" customWidth="1"/>
    <col min="15208" max="15208" width="15.33203125" bestFit="1" customWidth="1"/>
    <col min="15209" max="15209" width="12.83203125" bestFit="1" customWidth="1"/>
    <col min="15210" max="15210" width="9" bestFit="1" customWidth="1"/>
    <col min="15211" max="15211" width="9.33203125" bestFit="1" customWidth="1"/>
    <col min="15212" max="15212" width="15.33203125" bestFit="1" customWidth="1"/>
    <col min="15213" max="15213" width="12.83203125" bestFit="1" customWidth="1"/>
    <col min="15214" max="15214" width="9" bestFit="1" customWidth="1"/>
    <col min="15215" max="15215" width="9.33203125" bestFit="1" customWidth="1"/>
    <col min="15216" max="15216" width="15.33203125" bestFit="1" customWidth="1"/>
    <col min="15217" max="15217" width="12.83203125" bestFit="1" customWidth="1"/>
    <col min="15218" max="15218" width="9" bestFit="1" customWidth="1"/>
    <col min="15219" max="15219" width="9.33203125" bestFit="1" customWidth="1"/>
    <col min="15220" max="15220" width="15.33203125" bestFit="1" customWidth="1"/>
    <col min="15221" max="15221" width="12.83203125" bestFit="1" customWidth="1"/>
    <col min="15222" max="15222" width="9" bestFit="1" customWidth="1"/>
    <col min="15223" max="15223" width="9.33203125" bestFit="1" customWidth="1"/>
    <col min="15224" max="15224" width="15.33203125" bestFit="1" customWidth="1"/>
    <col min="15225" max="15225" width="12.83203125" bestFit="1" customWidth="1"/>
    <col min="15226" max="15226" width="9" bestFit="1" customWidth="1"/>
    <col min="15227" max="15227" width="9.33203125" bestFit="1" customWidth="1"/>
    <col min="15228" max="15228" width="15.33203125" bestFit="1" customWidth="1"/>
    <col min="15229" max="15229" width="12.83203125" bestFit="1" customWidth="1"/>
    <col min="15230" max="15230" width="9" bestFit="1" customWidth="1"/>
    <col min="15231" max="15231" width="9.33203125" bestFit="1" customWidth="1"/>
    <col min="15232" max="15232" width="15.33203125" bestFit="1" customWidth="1"/>
    <col min="15233" max="15233" width="12.83203125" bestFit="1" customWidth="1"/>
    <col min="15234" max="15234" width="9" bestFit="1" customWidth="1"/>
    <col min="15235" max="15235" width="9.33203125" bestFit="1" customWidth="1"/>
    <col min="15236" max="15236" width="15.33203125" bestFit="1" customWidth="1"/>
    <col min="15237" max="15237" width="12.83203125" bestFit="1" customWidth="1"/>
    <col min="15238" max="15238" width="9" bestFit="1" customWidth="1"/>
    <col min="15239" max="15239" width="9.33203125" bestFit="1" customWidth="1"/>
    <col min="15240" max="15240" width="15.33203125" bestFit="1" customWidth="1"/>
    <col min="15241" max="15241" width="12.83203125" bestFit="1" customWidth="1"/>
    <col min="15242" max="15242" width="9" bestFit="1" customWidth="1"/>
    <col min="15243" max="15243" width="9.33203125" bestFit="1" customWidth="1"/>
    <col min="15244" max="15244" width="15.33203125" bestFit="1" customWidth="1"/>
    <col min="15245" max="15245" width="12.83203125" bestFit="1" customWidth="1"/>
    <col min="15246" max="15246" width="9" bestFit="1" customWidth="1"/>
    <col min="15247" max="15247" width="9.33203125" bestFit="1" customWidth="1"/>
    <col min="15248" max="15248" width="15.33203125" bestFit="1" customWidth="1"/>
    <col min="15249" max="15249" width="12.83203125" bestFit="1" customWidth="1"/>
    <col min="15250" max="15250" width="9" bestFit="1" customWidth="1"/>
    <col min="15251" max="15251" width="9.33203125" bestFit="1" customWidth="1"/>
    <col min="15252" max="15252" width="15.33203125" bestFit="1" customWidth="1"/>
    <col min="15253" max="15253" width="12.83203125" bestFit="1" customWidth="1"/>
    <col min="15254" max="15254" width="9" bestFit="1" customWidth="1"/>
    <col min="15255" max="15255" width="9.33203125" bestFit="1" customWidth="1"/>
    <col min="15256" max="15256" width="15.33203125" bestFit="1" customWidth="1"/>
    <col min="15257" max="15257" width="12.83203125" bestFit="1" customWidth="1"/>
    <col min="15258" max="15258" width="9" bestFit="1" customWidth="1"/>
    <col min="15259" max="15259" width="9.33203125" bestFit="1" customWidth="1"/>
    <col min="15260" max="15260" width="15.33203125" bestFit="1" customWidth="1"/>
    <col min="15261" max="15261" width="12.83203125" bestFit="1" customWidth="1"/>
    <col min="15262" max="15262" width="9" bestFit="1" customWidth="1"/>
    <col min="15263" max="15263" width="9.33203125" bestFit="1" customWidth="1"/>
    <col min="15264" max="15264" width="15.33203125" bestFit="1" customWidth="1"/>
    <col min="15265" max="15265" width="12.83203125" bestFit="1" customWidth="1"/>
    <col min="15266" max="15266" width="9" bestFit="1" customWidth="1"/>
    <col min="15267" max="15267" width="9.33203125" bestFit="1" customWidth="1"/>
    <col min="15268" max="15268" width="15.33203125" bestFit="1" customWidth="1"/>
    <col min="15269" max="15269" width="12.83203125" bestFit="1" customWidth="1"/>
    <col min="15270" max="15270" width="9" bestFit="1" customWidth="1"/>
    <col min="15271" max="15271" width="9.33203125" bestFit="1" customWidth="1"/>
    <col min="15272" max="15272" width="15.33203125" bestFit="1" customWidth="1"/>
    <col min="15273" max="15273" width="12.83203125" bestFit="1" customWidth="1"/>
    <col min="15274" max="15274" width="9" bestFit="1" customWidth="1"/>
    <col min="15275" max="15275" width="9.33203125" bestFit="1" customWidth="1"/>
    <col min="15276" max="15276" width="15.33203125" bestFit="1" customWidth="1"/>
    <col min="15277" max="15277" width="12.83203125" bestFit="1" customWidth="1"/>
    <col min="15278" max="15278" width="9" bestFit="1" customWidth="1"/>
    <col min="15279" max="15279" width="9.33203125" bestFit="1" customWidth="1"/>
    <col min="15280" max="15280" width="15.33203125" bestFit="1" customWidth="1"/>
    <col min="15281" max="15281" width="12.83203125" bestFit="1" customWidth="1"/>
    <col min="15282" max="15282" width="9" bestFit="1" customWidth="1"/>
    <col min="15283" max="15283" width="9.33203125" bestFit="1" customWidth="1"/>
    <col min="15284" max="15284" width="15.33203125" bestFit="1" customWidth="1"/>
    <col min="15285" max="15285" width="12.83203125" bestFit="1" customWidth="1"/>
    <col min="15286" max="15286" width="9" bestFit="1" customWidth="1"/>
    <col min="15287" max="15287" width="9.33203125" bestFit="1" customWidth="1"/>
    <col min="15288" max="15288" width="15.33203125" bestFit="1" customWidth="1"/>
    <col min="15289" max="15289" width="12.83203125" bestFit="1" customWidth="1"/>
    <col min="15290" max="15290" width="9" bestFit="1" customWidth="1"/>
    <col min="15291" max="15291" width="9.33203125" bestFit="1" customWidth="1"/>
    <col min="15292" max="15292" width="15.33203125" bestFit="1" customWidth="1"/>
    <col min="15293" max="15293" width="12.83203125" bestFit="1" customWidth="1"/>
    <col min="15294" max="15294" width="9" bestFit="1" customWidth="1"/>
    <col min="15295" max="15295" width="9.33203125" bestFit="1" customWidth="1"/>
    <col min="15296" max="15296" width="15.33203125" bestFit="1" customWidth="1"/>
    <col min="15297" max="15297" width="12.83203125" bestFit="1" customWidth="1"/>
    <col min="15298" max="15298" width="9" bestFit="1" customWidth="1"/>
    <col min="15299" max="15299" width="9.33203125" bestFit="1" customWidth="1"/>
    <col min="15300" max="15300" width="15.33203125" bestFit="1" customWidth="1"/>
    <col min="15301" max="15301" width="12.83203125" bestFit="1" customWidth="1"/>
    <col min="15302" max="15302" width="9" bestFit="1" customWidth="1"/>
    <col min="15303" max="15303" width="9.33203125" bestFit="1" customWidth="1"/>
    <col min="15304" max="15304" width="15.33203125" bestFit="1" customWidth="1"/>
    <col min="15305" max="15305" width="12.83203125" bestFit="1" customWidth="1"/>
    <col min="15306" max="15306" width="9" bestFit="1" customWidth="1"/>
    <col min="15307" max="15307" width="9.33203125" bestFit="1" customWidth="1"/>
    <col min="15308" max="15308" width="15.33203125" bestFit="1" customWidth="1"/>
    <col min="15309" max="15309" width="12.83203125" bestFit="1" customWidth="1"/>
    <col min="15310" max="15310" width="9" bestFit="1" customWidth="1"/>
    <col min="15311" max="15311" width="9.33203125" bestFit="1" customWidth="1"/>
    <col min="15312" max="15312" width="15.33203125" bestFit="1" customWidth="1"/>
    <col min="15313" max="15313" width="12.83203125" bestFit="1" customWidth="1"/>
    <col min="15314" max="15314" width="9" bestFit="1" customWidth="1"/>
    <col min="15315" max="15315" width="9.33203125" bestFit="1" customWidth="1"/>
    <col min="15316" max="15316" width="15.33203125" bestFit="1" customWidth="1"/>
    <col min="15317" max="15317" width="12.83203125" bestFit="1" customWidth="1"/>
    <col min="15318" max="15318" width="9" bestFit="1" customWidth="1"/>
    <col min="15319" max="15319" width="9.33203125" bestFit="1" customWidth="1"/>
    <col min="15320" max="15320" width="15.33203125" bestFit="1" customWidth="1"/>
    <col min="15321" max="15321" width="12.83203125" bestFit="1" customWidth="1"/>
    <col min="15322" max="15322" width="9" bestFit="1" customWidth="1"/>
    <col min="15323" max="15323" width="9.33203125" bestFit="1" customWidth="1"/>
    <col min="15324" max="15324" width="15.33203125" bestFit="1" customWidth="1"/>
    <col min="15325" max="15325" width="12.83203125" bestFit="1" customWidth="1"/>
    <col min="15326" max="15326" width="9" bestFit="1" customWidth="1"/>
    <col min="15327" max="15327" width="9.33203125" bestFit="1" customWidth="1"/>
    <col min="15328" max="15328" width="15.33203125" bestFit="1" customWidth="1"/>
    <col min="15329" max="15329" width="12.83203125" bestFit="1" customWidth="1"/>
    <col min="15330" max="15330" width="9" bestFit="1" customWidth="1"/>
    <col min="15331" max="15331" width="9.33203125" bestFit="1" customWidth="1"/>
    <col min="15332" max="15332" width="15.33203125" bestFit="1" customWidth="1"/>
    <col min="15333" max="15333" width="12.83203125" bestFit="1" customWidth="1"/>
    <col min="15334" max="15334" width="9" bestFit="1" customWidth="1"/>
    <col min="15335" max="15335" width="9.33203125" bestFit="1" customWidth="1"/>
    <col min="15336" max="15336" width="15.33203125" bestFit="1" customWidth="1"/>
    <col min="15337" max="15337" width="12.83203125" bestFit="1" customWidth="1"/>
    <col min="15338" max="15338" width="9" bestFit="1" customWidth="1"/>
    <col min="15339" max="15339" width="9.33203125" bestFit="1" customWidth="1"/>
    <col min="15340" max="15340" width="15.33203125" bestFit="1" customWidth="1"/>
    <col min="15341" max="15341" width="12.83203125" bestFit="1" customWidth="1"/>
    <col min="15342" max="15342" width="9" bestFit="1" customWidth="1"/>
    <col min="15343" max="15343" width="9.33203125" bestFit="1" customWidth="1"/>
    <col min="15344" max="15344" width="15.33203125" bestFit="1" customWidth="1"/>
    <col min="15345" max="15345" width="12.83203125" bestFit="1" customWidth="1"/>
    <col min="15346" max="15346" width="9" bestFit="1" customWidth="1"/>
    <col min="15347" max="15347" width="9.33203125" bestFit="1" customWidth="1"/>
    <col min="15348" max="15348" width="15.33203125" bestFit="1" customWidth="1"/>
    <col min="15349" max="15349" width="12.83203125" bestFit="1" customWidth="1"/>
    <col min="15350" max="15350" width="9" bestFit="1" customWidth="1"/>
    <col min="15351" max="15351" width="9.33203125" bestFit="1" customWidth="1"/>
    <col min="15352" max="15352" width="15.33203125" bestFit="1" customWidth="1"/>
    <col min="15353" max="15353" width="12.83203125" bestFit="1" customWidth="1"/>
    <col min="15354" max="15354" width="9" bestFit="1" customWidth="1"/>
    <col min="15355" max="15355" width="9.33203125" bestFit="1" customWidth="1"/>
    <col min="15356" max="15356" width="15.33203125" bestFit="1" customWidth="1"/>
    <col min="15357" max="15357" width="12.83203125" bestFit="1" customWidth="1"/>
    <col min="15358" max="15358" width="9" bestFit="1" customWidth="1"/>
    <col min="15359" max="15359" width="9.33203125" bestFit="1" customWidth="1"/>
    <col min="15360" max="15360" width="15.33203125" bestFit="1" customWidth="1"/>
    <col min="15361" max="15361" width="12.83203125" bestFit="1" customWidth="1"/>
    <col min="15362" max="15362" width="9" bestFit="1" customWidth="1"/>
    <col min="15363" max="15363" width="9.33203125" bestFit="1" customWidth="1"/>
    <col min="15364" max="15364" width="15.33203125" bestFit="1" customWidth="1"/>
    <col min="15365" max="15365" width="12.83203125" bestFit="1" customWidth="1"/>
    <col min="15366" max="15366" width="9" bestFit="1" customWidth="1"/>
    <col min="15367" max="15367" width="9.33203125" bestFit="1" customWidth="1"/>
    <col min="15368" max="15368" width="15.33203125" bestFit="1" customWidth="1"/>
    <col min="15369" max="15369" width="12.83203125" bestFit="1" customWidth="1"/>
    <col min="15370" max="15370" width="9" bestFit="1" customWidth="1"/>
    <col min="15371" max="15371" width="9.33203125" bestFit="1" customWidth="1"/>
    <col min="15372" max="15372" width="15.33203125" bestFit="1" customWidth="1"/>
    <col min="15373" max="15373" width="12.83203125" bestFit="1" customWidth="1"/>
    <col min="15374" max="15374" width="9" bestFit="1" customWidth="1"/>
    <col min="15375" max="15375" width="9.33203125" bestFit="1" customWidth="1"/>
    <col min="15376" max="15376" width="15.33203125" bestFit="1" customWidth="1"/>
    <col min="15377" max="15377" width="12.83203125" bestFit="1" customWidth="1"/>
    <col min="15378" max="15378" width="9" bestFit="1" customWidth="1"/>
    <col min="15379" max="15379" width="9.33203125" bestFit="1" customWidth="1"/>
    <col min="15380" max="15380" width="15.33203125" bestFit="1" customWidth="1"/>
    <col min="15381" max="15381" width="12.83203125" bestFit="1" customWidth="1"/>
    <col min="15382" max="15382" width="9" bestFit="1" customWidth="1"/>
    <col min="15383" max="15383" width="9.33203125" bestFit="1" customWidth="1"/>
    <col min="15384" max="15384" width="15.33203125" bestFit="1" customWidth="1"/>
    <col min="15385" max="15385" width="12.83203125" bestFit="1" customWidth="1"/>
    <col min="15386" max="15386" width="9" bestFit="1" customWidth="1"/>
    <col min="15387" max="15387" width="9.33203125" bestFit="1" customWidth="1"/>
    <col min="15388" max="15388" width="15.33203125" bestFit="1" customWidth="1"/>
    <col min="15389" max="15389" width="12.83203125" bestFit="1" customWidth="1"/>
    <col min="15390" max="15390" width="9" bestFit="1" customWidth="1"/>
    <col min="15391" max="15391" width="9.33203125" bestFit="1" customWidth="1"/>
    <col min="15392" max="15392" width="15.33203125" bestFit="1" customWidth="1"/>
    <col min="15393" max="15393" width="12.83203125" bestFit="1" customWidth="1"/>
    <col min="15394" max="15394" width="9" bestFit="1" customWidth="1"/>
    <col min="15395" max="15395" width="9.33203125" bestFit="1" customWidth="1"/>
    <col min="15396" max="15396" width="15.33203125" bestFit="1" customWidth="1"/>
    <col min="15397" max="15397" width="12.83203125" bestFit="1" customWidth="1"/>
    <col min="15398" max="15398" width="9" bestFit="1" customWidth="1"/>
    <col min="15399" max="15399" width="9.33203125" bestFit="1" customWidth="1"/>
    <col min="15400" max="15400" width="15.33203125" bestFit="1" customWidth="1"/>
    <col min="15401" max="15401" width="12.83203125" bestFit="1" customWidth="1"/>
    <col min="15402" max="15402" width="9" bestFit="1" customWidth="1"/>
    <col min="15403" max="15403" width="9.33203125" bestFit="1" customWidth="1"/>
    <col min="15404" max="15404" width="15.33203125" bestFit="1" customWidth="1"/>
    <col min="15405" max="15405" width="12.83203125" bestFit="1" customWidth="1"/>
    <col min="15406" max="15406" width="9" bestFit="1" customWidth="1"/>
    <col min="15407" max="15407" width="9.33203125" bestFit="1" customWidth="1"/>
    <col min="15408" max="15408" width="15.33203125" bestFit="1" customWidth="1"/>
    <col min="15409" max="15409" width="12.83203125" bestFit="1" customWidth="1"/>
    <col min="15410" max="15410" width="9" bestFit="1" customWidth="1"/>
    <col min="15411" max="15411" width="9.33203125" bestFit="1" customWidth="1"/>
    <col min="15412" max="15412" width="15.33203125" bestFit="1" customWidth="1"/>
    <col min="15413" max="15413" width="12.83203125" bestFit="1" customWidth="1"/>
    <col min="15414" max="15414" width="9" bestFit="1" customWidth="1"/>
    <col min="15415" max="15415" width="9.33203125" bestFit="1" customWidth="1"/>
    <col min="15416" max="15416" width="15.33203125" bestFit="1" customWidth="1"/>
    <col min="15417" max="15417" width="12.83203125" bestFit="1" customWidth="1"/>
    <col min="15418" max="15418" width="9" bestFit="1" customWidth="1"/>
    <col min="15419" max="15419" width="9.33203125" bestFit="1" customWidth="1"/>
    <col min="15420" max="15420" width="15.33203125" bestFit="1" customWidth="1"/>
    <col min="15421" max="15421" width="12.83203125" bestFit="1" customWidth="1"/>
    <col min="15422" max="15422" width="9" bestFit="1" customWidth="1"/>
    <col min="15423" max="15423" width="9.33203125" bestFit="1" customWidth="1"/>
    <col min="15424" max="15424" width="15.33203125" bestFit="1" customWidth="1"/>
    <col min="15425" max="15425" width="12.83203125" bestFit="1" customWidth="1"/>
    <col min="15426" max="15426" width="9" bestFit="1" customWidth="1"/>
    <col min="15427" max="15427" width="9.33203125" bestFit="1" customWidth="1"/>
    <col min="15428" max="15428" width="15.33203125" bestFit="1" customWidth="1"/>
    <col min="15429" max="15429" width="12.83203125" bestFit="1" customWidth="1"/>
    <col min="15430" max="15430" width="9" bestFit="1" customWidth="1"/>
    <col min="15431" max="15431" width="9.33203125" bestFit="1" customWidth="1"/>
    <col min="15432" max="15432" width="15.33203125" bestFit="1" customWidth="1"/>
    <col min="15433" max="15433" width="12.83203125" bestFit="1" customWidth="1"/>
    <col min="15434" max="15434" width="9" bestFit="1" customWidth="1"/>
    <col min="15435" max="15435" width="9.33203125" bestFit="1" customWidth="1"/>
    <col min="15436" max="15436" width="15.33203125" bestFit="1" customWidth="1"/>
    <col min="15437" max="15437" width="12.83203125" bestFit="1" customWidth="1"/>
    <col min="15438" max="15438" width="9" bestFit="1" customWidth="1"/>
    <col min="15439" max="15439" width="9.33203125" bestFit="1" customWidth="1"/>
    <col min="15440" max="15440" width="15.33203125" bestFit="1" customWidth="1"/>
    <col min="15441" max="15441" width="12.83203125" bestFit="1" customWidth="1"/>
    <col min="15442" max="15442" width="9" bestFit="1" customWidth="1"/>
    <col min="15443" max="15443" width="9.33203125" bestFit="1" customWidth="1"/>
    <col min="15444" max="15444" width="15.33203125" bestFit="1" customWidth="1"/>
    <col min="15445" max="15445" width="12.83203125" bestFit="1" customWidth="1"/>
    <col min="15446" max="15446" width="9" bestFit="1" customWidth="1"/>
    <col min="15447" max="15447" width="9.33203125" bestFit="1" customWidth="1"/>
    <col min="15448" max="15448" width="15.33203125" bestFit="1" customWidth="1"/>
    <col min="15449" max="15449" width="12.83203125" bestFit="1" customWidth="1"/>
    <col min="15450" max="15450" width="9" bestFit="1" customWidth="1"/>
    <col min="15451" max="15451" width="9.33203125" bestFit="1" customWidth="1"/>
    <col min="15452" max="15452" width="15.33203125" bestFit="1" customWidth="1"/>
    <col min="15453" max="15453" width="12.83203125" bestFit="1" customWidth="1"/>
    <col min="15454" max="15454" width="9" bestFit="1" customWidth="1"/>
    <col min="15455" max="15455" width="9.33203125" bestFit="1" customWidth="1"/>
    <col min="15456" max="15456" width="15.33203125" bestFit="1" customWidth="1"/>
    <col min="15457" max="15457" width="12.83203125" bestFit="1" customWidth="1"/>
    <col min="15458" max="15458" width="9" bestFit="1" customWidth="1"/>
    <col min="15459" max="15459" width="9.33203125" bestFit="1" customWidth="1"/>
    <col min="15460" max="15460" width="15.33203125" bestFit="1" customWidth="1"/>
    <col min="15461" max="15461" width="12.83203125" bestFit="1" customWidth="1"/>
    <col min="15462" max="15462" width="9" bestFit="1" customWidth="1"/>
    <col min="15463" max="15463" width="9.33203125" bestFit="1" customWidth="1"/>
    <col min="15464" max="15464" width="15.33203125" bestFit="1" customWidth="1"/>
    <col min="15465" max="15465" width="12.83203125" bestFit="1" customWidth="1"/>
    <col min="15466" max="15466" width="9" bestFit="1" customWidth="1"/>
    <col min="15467" max="15467" width="9.33203125" bestFit="1" customWidth="1"/>
    <col min="15468" max="15468" width="15.33203125" bestFit="1" customWidth="1"/>
    <col min="15469" max="15469" width="12.83203125" bestFit="1" customWidth="1"/>
    <col min="15470" max="15470" width="9" bestFit="1" customWidth="1"/>
    <col min="15471" max="15471" width="9.33203125" bestFit="1" customWidth="1"/>
    <col min="15472" max="15472" width="15.33203125" bestFit="1" customWidth="1"/>
    <col min="15473" max="15473" width="12.83203125" bestFit="1" customWidth="1"/>
    <col min="15474" max="15474" width="9" bestFit="1" customWidth="1"/>
    <col min="15475" max="15475" width="9.33203125" bestFit="1" customWidth="1"/>
    <col min="15476" max="15476" width="15.33203125" bestFit="1" customWidth="1"/>
    <col min="15477" max="15477" width="12.83203125" bestFit="1" customWidth="1"/>
    <col min="15478" max="15478" width="9" bestFit="1" customWidth="1"/>
    <col min="15479" max="15479" width="9.33203125" bestFit="1" customWidth="1"/>
    <col min="15480" max="15480" width="15.33203125" bestFit="1" customWidth="1"/>
    <col min="15481" max="15481" width="12.83203125" bestFit="1" customWidth="1"/>
    <col min="15482" max="15482" width="9" bestFit="1" customWidth="1"/>
    <col min="15483" max="15483" width="9.33203125" bestFit="1" customWidth="1"/>
    <col min="15484" max="15484" width="15.33203125" bestFit="1" customWidth="1"/>
    <col min="15485" max="15485" width="12.83203125" bestFit="1" customWidth="1"/>
    <col min="15486" max="15486" width="9" bestFit="1" customWidth="1"/>
    <col min="15487" max="15487" width="9.33203125" bestFit="1" customWidth="1"/>
    <col min="15488" max="15488" width="15.33203125" bestFit="1" customWidth="1"/>
    <col min="15489" max="15489" width="12.83203125" bestFit="1" customWidth="1"/>
    <col min="15490" max="15490" width="9" bestFit="1" customWidth="1"/>
    <col min="15491" max="15491" width="9.33203125" bestFit="1" customWidth="1"/>
    <col min="15492" max="15492" width="15.33203125" bestFit="1" customWidth="1"/>
    <col min="15493" max="15493" width="12.83203125" bestFit="1" customWidth="1"/>
    <col min="15494" max="15494" width="9" bestFit="1" customWidth="1"/>
    <col min="15495" max="15495" width="9.33203125" bestFit="1" customWidth="1"/>
    <col min="15496" max="15496" width="15.33203125" bestFit="1" customWidth="1"/>
    <col min="15497" max="15497" width="12.83203125" bestFit="1" customWidth="1"/>
    <col min="15498" max="15498" width="9" bestFit="1" customWidth="1"/>
    <col min="15499" max="15499" width="9.33203125" bestFit="1" customWidth="1"/>
    <col min="15500" max="15500" width="15.33203125" bestFit="1" customWidth="1"/>
    <col min="15501" max="15501" width="12.83203125" bestFit="1" customWidth="1"/>
    <col min="15502" max="15502" width="9" bestFit="1" customWidth="1"/>
    <col min="15503" max="15503" width="9.33203125" bestFit="1" customWidth="1"/>
    <col min="15504" max="15504" width="15.33203125" bestFit="1" customWidth="1"/>
    <col min="15505" max="15505" width="12.83203125" bestFit="1" customWidth="1"/>
    <col min="15506" max="15506" width="9" bestFit="1" customWidth="1"/>
    <col min="15507" max="15507" width="9.33203125" bestFit="1" customWidth="1"/>
    <col min="15508" max="15508" width="15.33203125" bestFit="1" customWidth="1"/>
    <col min="15509" max="15509" width="12.83203125" bestFit="1" customWidth="1"/>
    <col min="15510" max="15510" width="9" bestFit="1" customWidth="1"/>
    <col min="15511" max="15511" width="9.33203125" bestFit="1" customWidth="1"/>
    <col min="15512" max="15512" width="15.33203125" bestFit="1" customWidth="1"/>
    <col min="15513" max="15513" width="12.83203125" bestFit="1" customWidth="1"/>
    <col min="15514" max="15514" width="9" bestFit="1" customWidth="1"/>
    <col min="15515" max="15515" width="9.33203125" bestFit="1" customWidth="1"/>
    <col min="15516" max="15516" width="15.33203125" bestFit="1" customWidth="1"/>
    <col min="15517" max="15517" width="12.83203125" bestFit="1" customWidth="1"/>
    <col min="15518" max="15518" width="9" bestFit="1" customWidth="1"/>
    <col min="15519" max="15519" width="9.33203125" bestFit="1" customWidth="1"/>
    <col min="15520" max="15520" width="15.33203125" bestFit="1" customWidth="1"/>
    <col min="15521" max="15521" width="12.83203125" bestFit="1" customWidth="1"/>
    <col min="15522" max="15522" width="9" bestFit="1" customWidth="1"/>
    <col min="15523" max="15523" width="9.33203125" bestFit="1" customWidth="1"/>
    <col min="15524" max="15524" width="15.33203125" bestFit="1" customWidth="1"/>
    <col min="15525" max="15525" width="12.83203125" bestFit="1" customWidth="1"/>
    <col min="15526" max="15526" width="9" bestFit="1" customWidth="1"/>
    <col min="15527" max="15527" width="9.33203125" bestFit="1" customWidth="1"/>
    <col min="15528" max="15528" width="15.33203125" bestFit="1" customWidth="1"/>
    <col min="15529" max="15529" width="12.83203125" bestFit="1" customWidth="1"/>
    <col min="15530" max="15530" width="9" bestFit="1" customWidth="1"/>
    <col min="15531" max="15531" width="9.33203125" bestFit="1" customWidth="1"/>
    <col min="15532" max="15532" width="15.33203125" bestFit="1" customWidth="1"/>
    <col min="15533" max="15533" width="12.83203125" bestFit="1" customWidth="1"/>
    <col min="15534" max="15534" width="9" bestFit="1" customWidth="1"/>
    <col min="15535" max="15535" width="9.33203125" bestFit="1" customWidth="1"/>
    <col min="15536" max="15536" width="15.33203125" bestFit="1" customWidth="1"/>
    <col min="15537" max="15537" width="12.83203125" bestFit="1" customWidth="1"/>
    <col min="15538" max="15538" width="9" bestFit="1" customWidth="1"/>
    <col min="15539" max="15539" width="9.33203125" bestFit="1" customWidth="1"/>
    <col min="15540" max="15540" width="15.33203125" bestFit="1" customWidth="1"/>
    <col min="15541" max="15541" width="12.83203125" bestFit="1" customWidth="1"/>
    <col min="15542" max="15542" width="9" bestFit="1" customWidth="1"/>
    <col min="15543" max="15543" width="9.33203125" bestFit="1" customWidth="1"/>
    <col min="15544" max="15544" width="15.33203125" bestFit="1" customWidth="1"/>
    <col min="15545" max="15545" width="12.83203125" bestFit="1" customWidth="1"/>
    <col min="15546" max="15546" width="9" bestFit="1" customWidth="1"/>
    <col min="15547" max="15547" width="9.33203125" bestFit="1" customWidth="1"/>
    <col min="15548" max="15548" width="15.33203125" bestFit="1" customWidth="1"/>
    <col min="15549" max="15549" width="12.83203125" bestFit="1" customWidth="1"/>
    <col min="15550" max="15550" width="9" bestFit="1" customWidth="1"/>
    <col min="15551" max="15551" width="9.33203125" bestFit="1" customWidth="1"/>
    <col min="15552" max="15552" width="15.33203125" bestFit="1" customWidth="1"/>
    <col min="15553" max="15553" width="12.83203125" bestFit="1" customWidth="1"/>
    <col min="15554" max="15554" width="9" bestFit="1" customWidth="1"/>
    <col min="15555" max="15555" width="9.33203125" bestFit="1" customWidth="1"/>
    <col min="15556" max="15556" width="15.33203125" bestFit="1" customWidth="1"/>
    <col min="15557" max="15557" width="12.83203125" bestFit="1" customWidth="1"/>
    <col min="15558" max="15558" width="9" bestFit="1" customWidth="1"/>
    <col min="15559" max="15559" width="9.33203125" bestFit="1" customWidth="1"/>
    <col min="15560" max="15560" width="15.33203125" bestFit="1" customWidth="1"/>
    <col min="15561" max="15561" width="12.83203125" bestFit="1" customWidth="1"/>
    <col min="15562" max="15562" width="9" bestFit="1" customWidth="1"/>
    <col min="15563" max="15563" width="9.33203125" bestFit="1" customWidth="1"/>
    <col min="15564" max="15564" width="15.33203125" bestFit="1" customWidth="1"/>
    <col min="15565" max="15565" width="12.83203125" bestFit="1" customWidth="1"/>
    <col min="15566" max="15566" width="9" bestFit="1" customWidth="1"/>
    <col min="15567" max="15567" width="9.33203125" bestFit="1" customWidth="1"/>
    <col min="15568" max="15568" width="15.33203125" bestFit="1" customWidth="1"/>
    <col min="15569" max="15569" width="12.83203125" bestFit="1" customWidth="1"/>
    <col min="15570" max="15570" width="9" bestFit="1" customWidth="1"/>
    <col min="15571" max="15571" width="9.33203125" bestFit="1" customWidth="1"/>
    <col min="15572" max="15572" width="15.33203125" bestFit="1" customWidth="1"/>
    <col min="15573" max="15573" width="12.83203125" bestFit="1" customWidth="1"/>
    <col min="15574" max="15574" width="9" bestFit="1" customWidth="1"/>
    <col min="15575" max="15575" width="9.33203125" bestFit="1" customWidth="1"/>
    <col min="15576" max="15576" width="15.33203125" bestFit="1" customWidth="1"/>
    <col min="15577" max="15577" width="12.83203125" bestFit="1" customWidth="1"/>
    <col min="15578" max="15578" width="9" bestFit="1" customWidth="1"/>
    <col min="15579" max="15579" width="9.33203125" bestFit="1" customWidth="1"/>
    <col min="15580" max="15580" width="15.33203125" bestFit="1" customWidth="1"/>
    <col min="15581" max="15581" width="12.83203125" bestFit="1" customWidth="1"/>
    <col min="15582" max="15582" width="9" bestFit="1" customWidth="1"/>
    <col min="15583" max="15583" width="9.33203125" bestFit="1" customWidth="1"/>
    <col min="15584" max="15584" width="15.33203125" bestFit="1" customWidth="1"/>
    <col min="15585" max="15585" width="12.83203125" bestFit="1" customWidth="1"/>
    <col min="15586" max="15586" width="9" bestFit="1" customWidth="1"/>
    <col min="15587" max="15587" width="9.33203125" bestFit="1" customWidth="1"/>
    <col min="15588" max="15588" width="15.33203125" bestFit="1" customWidth="1"/>
    <col min="15589" max="15589" width="12.83203125" bestFit="1" customWidth="1"/>
    <col min="15590" max="15590" width="9" bestFit="1" customWidth="1"/>
    <col min="15591" max="15591" width="9.33203125" bestFit="1" customWidth="1"/>
    <col min="15592" max="15592" width="15.33203125" bestFit="1" customWidth="1"/>
    <col min="15593" max="15593" width="12.83203125" bestFit="1" customWidth="1"/>
    <col min="15594" max="15594" width="9" bestFit="1" customWidth="1"/>
    <col min="15595" max="15595" width="9.33203125" bestFit="1" customWidth="1"/>
    <col min="15596" max="15596" width="15.33203125" bestFit="1" customWidth="1"/>
    <col min="15597" max="15597" width="12.83203125" bestFit="1" customWidth="1"/>
    <col min="15598" max="15598" width="9" bestFit="1" customWidth="1"/>
    <col min="15599" max="15599" width="9.33203125" bestFit="1" customWidth="1"/>
    <col min="15600" max="15600" width="15.33203125" bestFit="1" customWidth="1"/>
    <col min="15601" max="15601" width="12.83203125" bestFit="1" customWidth="1"/>
    <col min="15602" max="15602" width="9" bestFit="1" customWidth="1"/>
    <col min="15603" max="15603" width="9.33203125" bestFit="1" customWidth="1"/>
    <col min="15604" max="15604" width="15.33203125" bestFit="1" customWidth="1"/>
    <col min="15605" max="15605" width="12.83203125" bestFit="1" customWidth="1"/>
    <col min="15606" max="15606" width="9" bestFit="1" customWidth="1"/>
    <col min="15607" max="15607" width="9.33203125" bestFit="1" customWidth="1"/>
    <col min="15608" max="15608" width="15.33203125" bestFit="1" customWidth="1"/>
    <col min="15609" max="15609" width="12.83203125" bestFit="1" customWidth="1"/>
    <col min="15610" max="15610" width="9" bestFit="1" customWidth="1"/>
    <col min="15611" max="15611" width="9.33203125" bestFit="1" customWidth="1"/>
    <col min="15612" max="15612" width="15.33203125" bestFit="1" customWidth="1"/>
    <col min="15613" max="15613" width="12.83203125" bestFit="1" customWidth="1"/>
    <col min="15614" max="15614" width="9" bestFit="1" customWidth="1"/>
    <col min="15615" max="15615" width="9.33203125" bestFit="1" customWidth="1"/>
    <col min="15616" max="15616" width="15.33203125" bestFit="1" customWidth="1"/>
    <col min="15617" max="15617" width="12.83203125" bestFit="1" customWidth="1"/>
    <col min="15618" max="15618" width="9" bestFit="1" customWidth="1"/>
    <col min="15619" max="15619" width="9.33203125" bestFit="1" customWidth="1"/>
    <col min="15620" max="15620" width="15.33203125" bestFit="1" customWidth="1"/>
    <col min="15621" max="15621" width="12.83203125" bestFit="1" customWidth="1"/>
    <col min="15622" max="15622" width="9" bestFit="1" customWidth="1"/>
    <col min="15623" max="15623" width="9.33203125" bestFit="1" customWidth="1"/>
    <col min="15624" max="15624" width="15.33203125" bestFit="1" customWidth="1"/>
    <col min="15625" max="15625" width="12.83203125" bestFit="1" customWidth="1"/>
    <col min="15626" max="15626" width="9" bestFit="1" customWidth="1"/>
    <col min="15627" max="15627" width="9.33203125" bestFit="1" customWidth="1"/>
    <col min="15628" max="15628" width="15.33203125" bestFit="1" customWidth="1"/>
    <col min="15629" max="15629" width="12.83203125" bestFit="1" customWidth="1"/>
    <col min="15630" max="15630" width="9" bestFit="1" customWidth="1"/>
    <col min="15631" max="15631" width="9.33203125" bestFit="1" customWidth="1"/>
    <col min="15632" max="15632" width="15.33203125" bestFit="1" customWidth="1"/>
    <col min="15633" max="15633" width="12.83203125" bestFit="1" customWidth="1"/>
    <col min="15634" max="15634" width="9" bestFit="1" customWidth="1"/>
    <col min="15635" max="15635" width="9.33203125" bestFit="1" customWidth="1"/>
    <col min="15636" max="15636" width="15.33203125" bestFit="1" customWidth="1"/>
    <col min="15637" max="15637" width="12.83203125" bestFit="1" customWidth="1"/>
    <col min="15638" max="15638" width="9" bestFit="1" customWidth="1"/>
    <col min="15639" max="15639" width="9.33203125" bestFit="1" customWidth="1"/>
    <col min="15640" max="15640" width="15.33203125" bestFit="1" customWidth="1"/>
    <col min="15641" max="15641" width="12.83203125" bestFit="1" customWidth="1"/>
    <col min="15642" max="15642" width="9" bestFit="1" customWidth="1"/>
    <col min="15643" max="15643" width="9.33203125" bestFit="1" customWidth="1"/>
    <col min="15644" max="15644" width="15.33203125" bestFit="1" customWidth="1"/>
    <col min="15645" max="15645" width="12.83203125" bestFit="1" customWidth="1"/>
    <col min="15646" max="15646" width="9" bestFit="1" customWidth="1"/>
    <col min="15647" max="15647" width="9.33203125" bestFit="1" customWidth="1"/>
    <col min="15648" max="15648" width="15.33203125" bestFit="1" customWidth="1"/>
    <col min="15649" max="15649" width="12.83203125" bestFit="1" customWidth="1"/>
    <col min="15650" max="15650" width="9" bestFit="1" customWidth="1"/>
    <col min="15651" max="15651" width="9.33203125" bestFit="1" customWidth="1"/>
    <col min="15652" max="15652" width="15.33203125" bestFit="1" customWidth="1"/>
    <col min="15653" max="15653" width="12.83203125" bestFit="1" customWidth="1"/>
    <col min="15654" max="15654" width="9" bestFit="1" customWidth="1"/>
    <col min="15655" max="15655" width="9.33203125" bestFit="1" customWidth="1"/>
    <col min="15656" max="15656" width="15.33203125" bestFit="1" customWidth="1"/>
    <col min="15657" max="15657" width="12.83203125" bestFit="1" customWidth="1"/>
    <col min="15658" max="15658" width="9" bestFit="1" customWidth="1"/>
    <col min="15659" max="15659" width="9.33203125" bestFit="1" customWidth="1"/>
    <col min="15660" max="15660" width="15.33203125" bestFit="1" customWidth="1"/>
    <col min="15661" max="15661" width="12.83203125" bestFit="1" customWidth="1"/>
    <col min="15662" max="15662" width="9" bestFit="1" customWidth="1"/>
    <col min="15663" max="15663" width="9.33203125" bestFit="1" customWidth="1"/>
    <col min="15664" max="15664" width="15.33203125" bestFit="1" customWidth="1"/>
    <col min="15665" max="15665" width="12.83203125" bestFit="1" customWidth="1"/>
    <col min="15666" max="15666" width="9" bestFit="1" customWidth="1"/>
    <col min="15667" max="15667" width="9.33203125" bestFit="1" customWidth="1"/>
    <col min="15668" max="15668" width="15.33203125" bestFit="1" customWidth="1"/>
    <col min="15669" max="15669" width="12.83203125" bestFit="1" customWidth="1"/>
    <col min="15670" max="15670" width="9" bestFit="1" customWidth="1"/>
    <col min="15671" max="15671" width="9.33203125" bestFit="1" customWidth="1"/>
    <col min="15672" max="15672" width="15.33203125" bestFit="1" customWidth="1"/>
    <col min="15673" max="15673" width="12.83203125" bestFit="1" customWidth="1"/>
    <col min="15674" max="15674" width="9" bestFit="1" customWidth="1"/>
    <col min="15675" max="15675" width="9.33203125" bestFit="1" customWidth="1"/>
    <col min="15676" max="15676" width="15.33203125" bestFit="1" customWidth="1"/>
    <col min="15677" max="15677" width="12.83203125" bestFit="1" customWidth="1"/>
    <col min="15678" max="15678" width="9" bestFit="1" customWidth="1"/>
    <col min="15679" max="15679" width="9.33203125" bestFit="1" customWidth="1"/>
    <col min="15680" max="15680" width="15.33203125" bestFit="1" customWidth="1"/>
    <col min="15681" max="15681" width="12.83203125" bestFit="1" customWidth="1"/>
    <col min="15682" max="15682" width="9" bestFit="1" customWidth="1"/>
    <col min="15683" max="15683" width="9.33203125" bestFit="1" customWidth="1"/>
    <col min="15684" max="15684" width="15.33203125" bestFit="1" customWidth="1"/>
    <col min="15685" max="15685" width="12.83203125" bestFit="1" customWidth="1"/>
    <col min="15686" max="15686" width="9" bestFit="1" customWidth="1"/>
    <col min="15687" max="15687" width="9.33203125" bestFit="1" customWidth="1"/>
    <col min="15688" max="15688" width="15.33203125" bestFit="1" customWidth="1"/>
    <col min="15689" max="15689" width="12.83203125" bestFit="1" customWidth="1"/>
    <col min="15690" max="15690" width="9" bestFit="1" customWidth="1"/>
    <col min="15691" max="15691" width="9.33203125" bestFit="1" customWidth="1"/>
    <col min="15692" max="15692" width="15.33203125" bestFit="1" customWidth="1"/>
    <col min="15693" max="15693" width="12.83203125" bestFit="1" customWidth="1"/>
    <col min="15694" max="15694" width="9" bestFit="1" customWidth="1"/>
    <col min="15695" max="15695" width="9.33203125" bestFit="1" customWidth="1"/>
    <col min="15696" max="15696" width="15.33203125" bestFit="1" customWidth="1"/>
    <col min="15697" max="15697" width="12.83203125" bestFit="1" customWidth="1"/>
    <col min="15698" max="15698" width="9" bestFit="1" customWidth="1"/>
    <col min="15699" max="15699" width="9.33203125" bestFit="1" customWidth="1"/>
    <col min="15700" max="15700" width="15.33203125" bestFit="1" customWidth="1"/>
    <col min="15701" max="15701" width="12.83203125" bestFit="1" customWidth="1"/>
    <col min="15702" max="15702" width="9" bestFit="1" customWidth="1"/>
    <col min="15703" max="15703" width="9.33203125" bestFit="1" customWidth="1"/>
    <col min="15704" max="15704" width="15.33203125" bestFit="1" customWidth="1"/>
    <col min="15705" max="15705" width="12.83203125" bestFit="1" customWidth="1"/>
    <col min="15706" max="15706" width="9" bestFit="1" customWidth="1"/>
    <col min="15707" max="15707" width="9.33203125" bestFit="1" customWidth="1"/>
    <col min="15708" max="15708" width="15.33203125" bestFit="1" customWidth="1"/>
    <col min="15709" max="15709" width="12.83203125" bestFit="1" customWidth="1"/>
    <col min="15710" max="15710" width="9" bestFit="1" customWidth="1"/>
    <col min="15711" max="15711" width="9.33203125" bestFit="1" customWidth="1"/>
    <col min="15712" max="15712" width="15.33203125" bestFit="1" customWidth="1"/>
    <col min="15713" max="15713" width="12.83203125" bestFit="1" customWidth="1"/>
    <col min="15714" max="15714" width="9" bestFit="1" customWidth="1"/>
    <col min="15715" max="15715" width="9.33203125" bestFit="1" customWidth="1"/>
    <col min="15716" max="15716" width="15.33203125" bestFit="1" customWidth="1"/>
    <col min="15717" max="15717" width="12.83203125" bestFit="1" customWidth="1"/>
    <col min="15718" max="15718" width="9" bestFit="1" customWidth="1"/>
    <col min="15719" max="15719" width="9.33203125" bestFit="1" customWidth="1"/>
    <col min="15720" max="15720" width="15.33203125" bestFit="1" customWidth="1"/>
    <col min="15721" max="15721" width="12.83203125" bestFit="1" customWidth="1"/>
    <col min="15722" max="15722" width="9" bestFit="1" customWidth="1"/>
    <col min="15723" max="15723" width="9.33203125" bestFit="1" customWidth="1"/>
    <col min="15724" max="15724" width="15.33203125" bestFit="1" customWidth="1"/>
    <col min="15725" max="15725" width="12.83203125" bestFit="1" customWidth="1"/>
    <col min="15726" max="15726" width="9" bestFit="1" customWidth="1"/>
    <col min="15727" max="15727" width="9.33203125" bestFit="1" customWidth="1"/>
    <col min="15728" max="15728" width="15.33203125" bestFit="1" customWidth="1"/>
    <col min="15729" max="15729" width="12.83203125" bestFit="1" customWidth="1"/>
    <col min="15730" max="15730" width="9" bestFit="1" customWidth="1"/>
    <col min="15731" max="15731" width="9.33203125" bestFit="1" customWidth="1"/>
    <col min="15732" max="15732" width="15.33203125" bestFit="1" customWidth="1"/>
    <col min="15733" max="15733" width="12.83203125" bestFit="1" customWidth="1"/>
    <col min="15734" max="15734" width="9" bestFit="1" customWidth="1"/>
    <col min="15735" max="15735" width="9.33203125" bestFit="1" customWidth="1"/>
    <col min="15736" max="15736" width="15.33203125" bestFit="1" customWidth="1"/>
    <col min="15737" max="15737" width="12.83203125" bestFit="1" customWidth="1"/>
    <col min="15738" max="15738" width="9" bestFit="1" customWidth="1"/>
    <col min="15739" max="15739" width="9.33203125" bestFit="1" customWidth="1"/>
    <col min="15740" max="15740" width="15.33203125" bestFit="1" customWidth="1"/>
    <col min="15741" max="15741" width="12.83203125" bestFit="1" customWidth="1"/>
    <col min="15742" max="15742" width="9" bestFit="1" customWidth="1"/>
    <col min="15743" max="15743" width="9.33203125" bestFit="1" customWidth="1"/>
    <col min="15744" max="15744" width="15.33203125" bestFit="1" customWidth="1"/>
    <col min="15745" max="15745" width="12.83203125" bestFit="1" customWidth="1"/>
    <col min="15746" max="15746" width="9" bestFit="1" customWidth="1"/>
    <col min="15747" max="15747" width="9.33203125" bestFit="1" customWidth="1"/>
    <col min="15748" max="15748" width="15.33203125" bestFit="1" customWidth="1"/>
    <col min="15749" max="15749" width="12.83203125" bestFit="1" customWidth="1"/>
    <col min="15750" max="15750" width="9" bestFit="1" customWidth="1"/>
    <col min="15751" max="15751" width="9.33203125" bestFit="1" customWidth="1"/>
    <col min="15752" max="15752" width="15.33203125" bestFit="1" customWidth="1"/>
    <col min="15753" max="15753" width="12.83203125" bestFit="1" customWidth="1"/>
    <col min="15754" max="15754" width="9" bestFit="1" customWidth="1"/>
    <col min="15755" max="15755" width="9.33203125" bestFit="1" customWidth="1"/>
    <col min="15756" max="15756" width="15.33203125" bestFit="1" customWidth="1"/>
    <col min="15757" max="15757" width="12.83203125" bestFit="1" customWidth="1"/>
    <col min="15758" max="15758" width="9" bestFit="1" customWidth="1"/>
    <col min="15759" max="15759" width="9.33203125" bestFit="1" customWidth="1"/>
    <col min="15760" max="15760" width="15.33203125" bestFit="1" customWidth="1"/>
    <col min="15761" max="15761" width="12.83203125" bestFit="1" customWidth="1"/>
    <col min="15762" max="15762" width="9" bestFit="1" customWidth="1"/>
    <col min="15763" max="15763" width="9.33203125" bestFit="1" customWidth="1"/>
    <col min="15764" max="15764" width="15.33203125" bestFit="1" customWidth="1"/>
    <col min="15765" max="15765" width="12.83203125" bestFit="1" customWidth="1"/>
    <col min="15766" max="15766" width="9" bestFit="1" customWidth="1"/>
    <col min="15767" max="15767" width="9.33203125" bestFit="1" customWidth="1"/>
    <col min="15768" max="15768" width="15.33203125" bestFit="1" customWidth="1"/>
    <col min="15769" max="15769" width="12.83203125" bestFit="1" customWidth="1"/>
    <col min="15770" max="15770" width="9" bestFit="1" customWidth="1"/>
    <col min="15771" max="15771" width="9.33203125" bestFit="1" customWidth="1"/>
    <col min="15772" max="15772" width="15.33203125" bestFit="1" customWidth="1"/>
    <col min="15773" max="15773" width="12.83203125" bestFit="1" customWidth="1"/>
    <col min="15774" max="15774" width="9" bestFit="1" customWidth="1"/>
    <col min="15775" max="15775" width="9.33203125" bestFit="1" customWidth="1"/>
    <col min="15776" max="15776" width="15.33203125" bestFit="1" customWidth="1"/>
    <col min="15777" max="15777" width="12.83203125" bestFit="1" customWidth="1"/>
    <col min="15778" max="15778" width="9" bestFit="1" customWidth="1"/>
    <col min="15779" max="15779" width="9.33203125" bestFit="1" customWidth="1"/>
    <col min="15780" max="15780" width="15.33203125" bestFit="1" customWidth="1"/>
    <col min="15781" max="15781" width="12.83203125" bestFit="1" customWidth="1"/>
    <col min="15782" max="15782" width="9" bestFit="1" customWidth="1"/>
    <col min="15783" max="15783" width="9.33203125" bestFit="1" customWidth="1"/>
    <col min="15784" max="15784" width="15.33203125" bestFit="1" customWidth="1"/>
    <col min="15785" max="15785" width="12.83203125" bestFit="1" customWidth="1"/>
    <col min="15786" max="15786" width="9" bestFit="1" customWidth="1"/>
    <col min="15787" max="15787" width="9.33203125" bestFit="1" customWidth="1"/>
    <col min="15788" max="15788" width="15.33203125" bestFit="1" customWidth="1"/>
    <col min="15789" max="15789" width="12.83203125" bestFit="1" customWidth="1"/>
    <col min="15790" max="15790" width="9" bestFit="1" customWidth="1"/>
    <col min="15791" max="15791" width="9.33203125" bestFit="1" customWidth="1"/>
    <col min="15792" max="15792" width="15.33203125" bestFit="1" customWidth="1"/>
    <col min="15793" max="15793" width="12.83203125" bestFit="1" customWidth="1"/>
    <col min="15794" max="15794" width="9" bestFit="1" customWidth="1"/>
    <col min="15795" max="15795" width="9.33203125" bestFit="1" customWidth="1"/>
    <col min="15796" max="15796" width="15.33203125" bestFit="1" customWidth="1"/>
    <col min="15797" max="15797" width="12.83203125" bestFit="1" customWidth="1"/>
    <col min="15798" max="15798" width="9" bestFit="1" customWidth="1"/>
    <col min="15799" max="15799" width="9.33203125" bestFit="1" customWidth="1"/>
    <col min="15800" max="15800" width="15.33203125" bestFit="1" customWidth="1"/>
    <col min="15801" max="15801" width="12.83203125" bestFit="1" customWidth="1"/>
    <col min="15802" max="15802" width="9" bestFit="1" customWidth="1"/>
    <col min="15803" max="15803" width="9.33203125" bestFit="1" customWidth="1"/>
    <col min="15804" max="15804" width="15.33203125" bestFit="1" customWidth="1"/>
    <col min="15805" max="15805" width="12.83203125" bestFit="1" customWidth="1"/>
    <col min="15806" max="15806" width="9" bestFit="1" customWidth="1"/>
    <col min="15807" max="15807" width="9.33203125" bestFit="1" customWidth="1"/>
    <col min="15808" max="15808" width="15.33203125" bestFit="1" customWidth="1"/>
    <col min="15809" max="15809" width="12.83203125" bestFit="1" customWidth="1"/>
    <col min="15810" max="15810" width="9" bestFit="1" customWidth="1"/>
    <col min="15811" max="15811" width="9.33203125" bestFit="1" customWidth="1"/>
    <col min="15812" max="15812" width="15.33203125" bestFit="1" customWidth="1"/>
    <col min="15813" max="15813" width="12.83203125" bestFit="1" customWidth="1"/>
    <col min="15814" max="15814" width="9" bestFit="1" customWidth="1"/>
    <col min="15815" max="15815" width="9.33203125" bestFit="1" customWidth="1"/>
    <col min="15816" max="15816" width="15.33203125" bestFit="1" customWidth="1"/>
    <col min="15817" max="15817" width="12.83203125" bestFit="1" customWidth="1"/>
    <col min="15818" max="15818" width="9" bestFit="1" customWidth="1"/>
    <col min="15819" max="15819" width="9.33203125" bestFit="1" customWidth="1"/>
    <col min="15820" max="15820" width="15.33203125" bestFit="1" customWidth="1"/>
    <col min="15821" max="15821" width="12.83203125" bestFit="1" customWidth="1"/>
    <col min="15822" max="15822" width="9" bestFit="1" customWidth="1"/>
    <col min="15823" max="15823" width="9.33203125" bestFit="1" customWidth="1"/>
    <col min="15824" max="15824" width="15.33203125" bestFit="1" customWidth="1"/>
    <col min="15825" max="15825" width="12.83203125" bestFit="1" customWidth="1"/>
    <col min="15826" max="15826" width="9" bestFit="1" customWidth="1"/>
    <col min="15827" max="15827" width="9.33203125" bestFit="1" customWidth="1"/>
    <col min="15828" max="15828" width="15.33203125" bestFit="1" customWidth="1"/>
    <col min="15829" max="15829" width="12.83203125" bestFit="1" customWidth="1"/>
    <col min="15830" max="15830" width="9" bestFit="1" customWidth="1"/>
    <col min="15831" max="15831" width="9.33203125" bestFit="1" customWidth="1"/>
    <col min="15832" max="15832" width="15.33203125" bestFit="1" customWidth="1"/>
    <col min="15833" max="15833" width="12.83203125" bestFit="1" customWidth="1"/>
    <col min="15834" max="15834" width="9" bestFit="1" customWidth="1"/>
    <col min="15835" max="15835" width="9.33203125" bestFit="1" customWidth="1"/>
    <col min="15836" max="15836" width="15.33203125" bestFit="1" customWidth="1"/>
    <col min="15837" max="15837" width="12.83203125" bestFit="1" customWidth="1"/>
    <col min="15838" max="15838" width="9" bestFit="1" customWidth="1"/>
    <col min="15839" max="15839" width="9.33203125" bestFit="1" customWidth="1"/>
    <col min="15840" max="15840" width="15.33203125" bestFit="1" customWidth="1"/>
    <col min="15841" max="15841" width="12.83203125" bestFit="1" customWidth="1"/>
    <col min="15842" max="15842" width="9" bestFit="1" customWidth="1"/>
    <col min="15843" max="15843" width="9.33203125" bestFit="1" customWidth="1"/>
    <col min="15844" max="15844" width="15.33203125" bestFit="1" customWidth="1"/>
    <col min="15845" max="15845" width="12.83203125" bestFit="1" customWidth="1"/>
    <col min="15846" max="15846" width="9" bestFit="1" customWidth="1"/>
    <col min="15847" max="15847" width="9.33203125" bestFit="1" customWidth="1"/>
    <col min="15848" max="15848" width="15.33203125" bestFit="1" customWidth="1"/>
    <col min="15849" max="15849" width="12.83203125" bestFit="1" customWidth="1"/>
    <col min="15850" max="15850" width="9" bestFit="1" customWidth="1"/>
    <col min="15851" max="15851" width="9.33203125" bestFit="1" customWidth="1"/>
    <col min="15852" max="15852" width="15.33203125" bestFit="1" customWidth="1"/>
    <col min="15853" max="15853" width="12.83203125" bestFit="1" customWidth="1"/>
    <col min="15854" max="15854" width="9" bestFit="1" customWidth="1"/>
    <col min="15855" max="15855" width="9.33203125" bestFit="1" customWidth="1"/>
    <col min="15856" max="15856" width="15.33203125" bestFit="1" customWidth="1"/>
    <col min="15857" max="15857" width="12.83203125" bestFit="1" customWidth="1"/>
    <col min="15858" max="15858" width="9" bestFit="1" customWidth="1"/>
    <col min="15859" max="15859" width="9.33203125" bestFit="1" customWidth="1"/>
    <col min="15860" max="15860" width="15.33203125" bestFit="1" customWidth="1"/>
    <col min="15861" max="15861" width="12.83203125" bestFit="1" customWidth="1"/>
    <col min="15862" max="15862" width="9" bestFit="1" customWidth="1"/>
    <col min="15863" max="15863" width="9.33203125" bestFit="1" customWidth="1"/>
    <col min="15864" max="15864" width="15.33203125" bestFit="1" customWidth="1"/>
    <col min="15865" max="15865" width="12.83203125" bestFit="1" customWidth="1"/>
    <col min="15866" max="15866" width="9" bestFit="1" customWidth="1"/>
    <col min="15867" max="15867" width="9.33203125" bestFit="1" customWidth="1"/>
    <col min="15868" max="15868" width="15.33203125" bestFit="1" customWidth="1"/>
    <col min="15869" max="15869" width="12.83203125" bestFit="1" customWidth="1"/>
    <col min="15870" max="15870" width="9" bestFit="1" customWidth="1"/>
    <col min="15871" max="15871" width="9.33203125" bestFit="1" customWidth="1"/>
    <col min="15872" max="15872" width="15.33203125" bestFit="1" customWidth="1"/>
    <col min="15873" max="15873" width="12.83203125" bestFit="1" customWidth="1"/>
    <col min="15874" max="15874" width="9" bestFit="1" customWidth="1"/>
    <col min="15875" max="15875" width="9.33203125" bestFit="1" customWidth="1"/>
    <col min="15876" max="15876" width="15.33203125" bestFit="1" customWidth="1"/>
    <col min="15877" max="15877" width="12.83203125" bestFit="1" customWidth="1"/>
    <col min="15878" max="15878" width="9" bestFit="1" customWidth="1"/>
    <col min="15879" max="15879" width="9.33203125" bestFit="1" customWidth="1"/>
    <col min="15880" max="15880" width="15.33203125" bestFit="1" customWidth="1"/>
    <col min="15881" max="15881" width="12.83203125" bestFit="1" customWidth="1"/>
    <col min="15882" max="15882" width="9" bestFit="1" customWidth="1"/>
    <col min="15883" max="15883" width="9.33203125" bestFit="1" customWidth="1"/>
    <col min="15884" max="15884" width="15.33203125" bestFit="1" customWidth="1"/>
    <col min="15885" max="15885" width="12.83203125" bestFit="1" customWidth="1"/>
    <col min="15886" max="15886" width="9" bestFit="1" customWidth="1"/>
    <col min="15887" max="15887" width="9.33203125" bestFit="1" customWidth="1"/>
    <col min="15888" max="15888" width="15.33203125" bestFit="1" customWidth="1"/>
    <col min="15889" max="15889" width="12.83203125" bestFit="1" customWidth="1"/>
    <col min="15890" max="15890" width="9" bestFit="1" customWidth="1"/>
    <col min="15891" max="15891" width="9.33203125" bestFit="1" customWidth="1"/>
    <col min="15892" max="15892" width="15.33203125" bestFit="1" customWidth="1"/>
    <col min="15893" max="15893" width="12.83203125" bestFit="1" customWidth="1"/>
    <col min="15894" max="15894" width="9" bestFit="1" customWidth="1"/>
    <col min="15895" max="15895" width="9.33203125" bestFit="1" customWidth="1"/>
    <col min="15896" max="15896" width="15.33203125" bestFit="1" customWidth="1"/>
    <col min="15897" max="15897" width="12.83203125" bestFit="1" customWidth="1"/>
    <col min="15898" max="15898" width="9" bestFit="1" customWidth="1"/>
    <col min="15899" max="15899" width="9.33203125" bestFit="1" customWidth="1"/>
    <col min="15900" max="15900" width="15.33203125" bestFit="1" customWidth="1"/>
    <col min="15901" max="15901" width="12.83203125" bestFit="1" customWidth="1"/>
    <col min="15902" max="15902" width="9" bestFit="1" customWidth="1"/>
    <col min="15903" max="15903" width="9.33203125" bestFit="1" customWidth="1"/>
    <col min="15904" max="15904" width="15.33203125" bestFit="1" customWidth="1"/>
    <col min="15905" max="15905" width="12.83203125" bestFit="1" customWidth="1"/>
    <col min="15906" max="15906" width="9" bestFit="1" customWidth="1"/>
    <col min="15907" max="15907" width="9.33203125" bestFit="1" customWidth="1"/>
    <col min="15908" max="15908" width="15.33203125" bestFit="1" customWidth="1"/>
    <col min="15909" max="15909" width="12.83203125" bestFit="1" customWidth="1"/>
    <col min="15910" max="15910" width="9" bestFit="1" customWidth="1"/>
    <col min="15911" max="15911" width="9.33203125" bestFit="1" customWidth="1"/>
    <col min="15912" max="15912" width="15.33203125" bestFit="1" customWidth="1"/>
    <col min="15913" max="15913" width="12.83203125" bestFit="1" customWidth="1"/>
    <col min="15914" max="15914" width="9" bestFit="1" customWidth="1"/>
    <col min="15915" max="15915" width="9.33203125" bestFit="1" customWidth="1"/>
    <col min="15916" max="15916" width="15.33203125" bestFit="1" customWidth="1"/>
    <col min="15917" max="15917" width="12.83203125" bestFit="1" customWidth="1"/>
    <col min="15918" max="15918" width="9" bestFit="1" customWidth="1"/>
    <col min="15919" max="15919" width="9.33203125" bestFit="1" customWidth="1"/>
    <col min="15920" max="15920" width="15.33203125" bestFit="1" customWidth="1"/>
    <col min="15921" max="15921" width="12.83203125" bestFit="1" customWidth="1"/>
    <col min="15922" max="15922" width="9" bestFit="1" customWidth="1"/>
    <col min="15923" max="15923" width="9.33203125" bestFit="1" customWidth="1"/>
    <col min="15924" max="15924" width="15.33203125" bestFit="1" customWidth="1"/>
    <col min="15925" max="15925" width="12.83203125" bestFit="1" customWidth="1"/>
    <col min="15926" max="15926" width="9" bestFit="1" customWidth="1"/>
    <col min="15927" max="15927" width="9.33203125" bestFit="1" customWidth="1"/>
    <col min="15928" max="15928" width="15.33203125" bestFit="1" customWidth="1"/>
    <col min="15929" max="15929" width="12.83203125" bestFit="1" customWidth="1"/>
    <col min="15930" max="15930" width="9" bestFit="1" customWidth="1"/>
    <col min="15931" max="15931" width="9.33203125" bestFit="1" customWidth="1"/>
    <col min="15932" max="15932" width="15.33203125" bestFit="1" customWidth="1"/>
    <col min="15933" max="15933" width="12.83203125" bestFit="1" customWidth="1"/>
    <col min="15934" max="15934" width="9" bestFit="1" customWidth="1"/>
    <col min="15935" max="15935" width="9.33203125" bestFit="1" customWidth="1"/>
    <col min="15936" max="15936" width="15.33203125" bestFit="1" customWidth="1"/>
    <col min="15937" max="15937" width="12.83203125" bestFit="1" customWidth="1"/>
    <col min="15938" max="15938" width="9" bestFit="1" customWidth="1"/>
    <col min="15939" max="15939" width="9.33203125" bestFit="1" customWidth="1"/>
    <col min="15940" max="15940" width="15.33203125" bestFit="1" customWidth="1"/>
    <col min="15941" max="15941" width="12.83203125" bestFit="1" customWidth="1"/>
    <col min="15942" max="15942" width="9" bestFit="1" customWidth="1"/>
    <col min="15943" max="15943" width="9.33203125" bestFit="1" customWidth="1"/>
    <col min="15944" max="15944" width="15.33203125" bestFit="1" customWidth="1"/>
    <col min="15945" max="15945" width="12.83203125" bestFit="1" customWidth="1"/>
    <col min="15946" max="15946" width="9" bestFit="1" customWidth="1"/>
    <col min="15947" max="15947" width="9.33203125" bestFit="1" customWidth="1"/>
    <col min="15948" max="15948" width="15.33203125" bestFit="1" customWidth="1"/>
    <col min="15949" max="15949" width="12.83203125" bestFit="1" customWidth="1"/>
    <col min="15950" max="15950" width="9" bestFit="1" customWidth="1"/>
    <col min="15951" max="15951" width="9.33203125" bestFit="1" customWidth="1"/>
    <col min="15952" max="15952" width="15.33203125" bestFit="1" customWidth="1"/>
    <col min="15953" max="15953" width="12.83203125" bestFit="1" customWidth="1"/>
    <col min="15954" max="15954" width="9" bestFit="1" customWidth="1"/>
    <col min="15955" max="15955" width="9.33203125" bestFit="1" customWidth="1"/>
    <col min="15956" max="15956" width="15.33203125" bestFit="1" customWidth="1"/>
    <col min="15957" max="15957" width="12.83203125" bestFit="1" customWidth="1"/>
    <col min="15958" max="15958" width="9" bestFit="1" customWidth="1"/>
    <col min="15959" max="15959" width="9.33203125" bestFit="1" customWidth="1"/>
    <col min="15960" max="15960" width="15.33203125" bestFit="1" customWidth="1"/>
    <col min="15961" max="15961" width="12.83203125" bestFit="1" customWidth="1"/>
    <col min="15962" max="15962" width="9" bestFit="1" customWidth="1"/>
    <col min="15963" max="15963" width="9.33203125" bestFit="1" customWidth="1"/>
    <col min="15964" max="15964" width="15.33203125" bestFit="1" customWidth="1"/>
    <col min="15965" max="15965" width="12.83203125" bestFit="1" customWidth="1"/>
    <col min="15966" max="15966" width="9" bestFit="1" customWidth="1"/>
    <col min="15967" max="15967" width="9.33203125" bestFit="1" customWidth="1"/>
    <col min="15968" max="15968" width="15.33203125" bestFit="1" customWidth="1"/>
    <col min="15969" max="15969" width="12.83203125" bestFit="1" customWidth="1"/>
    <col min="15970" max="15970" width="9" bestFit="1" customWidth="1"/>
    <col min="15971" max="15971" width="9.33203125" bestFit="1" customWidth="1"/>
    <col min="15972" max="15972" width="15.33203125" bestFit="1" customWidth="1"/>
    <col min="15973" max="15973" width="12.83203125" bestFit="1" customWidth="1"/>
    <col min="15974" max="15974" width="9" bestFit="1" customWidth="1"/>
    <col min="15975" max="15975" width="9.33203125" bestFit="1" customWidth="1"/>
    <col min="15976" max="15976" width="15.33203125" bestFit="1" customWidth="1"/>
    <col min="15977" max="15977" width="12.83203125" bestFit="1" customWidth="1"/>
    <col min="15978" max="15978" width="9" bestFit="1" customWidth="1"/>
    <col min="15979" max="15979" width="9.33203125" bestFit="1" customWidth="1"/>
    <col min="15980" max="15980" width="15.33203125" bestFit="1" customWidth="1"/>
    <col min="15981" max="15981" width="12.83203125" bestFit="1" customWidth="1"/>
    <col min="15982" max="15982" width="9" bestFit="1" customWidth="1"/>
    <col min="15983" max="15983" width="9.33203125" bestFit="1" customWidth="1"/>
    <col min="15984" max="15984" width="15.33203125" bestFit="1" customWidth="1"/>
    <col min="15985" max="15985" width="12.83203125" bestFit="1" customWidth="1"/>
    <col min="15986" max="15986" width="9" bestFit="1" customWidth="1"/>
    <col min="15987" max="15987" width="9.33203125" bestFit="1" customWidth="1"/>
    <col min="15988" max="15988" width="15.33203125" bestFit="1" customWidth="1"/>
    <col min="15989" max="15989" width="12.83203125" bestFit="1" customWidth="1"/>
    <col min="15990" max="15990" width="9" bestFit="1" customWidth="1"/>
    <col min="15991" max="15991" width="9.33203125" bestFit="1" customWidth="1"/>
    <col min="15992" max="15992" width="15.33203125" bestFit="1" customWidth="1"/>
    <col min="15993" max="15993" width="12.83203125" bestFit="1" customWidth="1"/>
    <col min="15994" max="15994" width="9" bestFit="1" customWidth="1"/>
    <col min="15995" max="15995" width="9.33203125" bestFit="1" customWidth="1"/>
    <col min="15996" max="15996" width="15.33203125" bestFit="1" customWidth="1"/>
    <col min="15997" max="15997" width="12.83203125" bestFit="1" customWidth="1"/>
    <col min="15998" max="15998" width="9" bestFit="1" customWidth="1"/>
    <col min="15999" max="15999" width="9.33203125" bestFit="1" customWidth="1"/>
    <col min="16000" max="16000" width="15.33203125" bestFit="1" customWidth="1"/>
    <col min="16001" max="16001" width="12.83203125" bestFit="1" customWidth="1"/>
    <col min="16002" max="16002" width="9" bestFit="1" customWidth="1"/>
    <col min="16003" max="16003" width="9.33203125" bestFit="1" customWidth="1"/>
    <col min="16004" max="16004" width="15.33203125" bestFit="1" customWidth="1"/>
    <col min="16005" max="16005" width="12.83203125" bestFit="1" customWidth="1"/>
    <col min="16006" max="16006" width="9" bestFit="1" customWidth="1"/>
    <col min="16007" max="16007" width="9.33203125" bestFit="1" customWidth="1"/>
    <col min="16008" max="16008" width="15.33203125" bestFit="1" customWidth="1"/>
    <col min="16009" max="16009" width="12.83203125" bestFit="1" customWidth="1"/>
    <col min="16010" max="16010" width="9" bestFit="1" customWidth="1"/>
    <col min="16011" max="16011" width="9.33203125" bestFit="1" customWidth="1"/>
    <col min="16012" max="16012" width="15.33203125" bestFit="1" customWidth="1"/>
    <col min="16013" max="16013" width="12.83203125" bestFit="1" customWidth="1"/>
    <col min="16014" max="16014" width="9" bestFit="1" customWidth="1"/>
    <col min="16015" max="16015" width="9.33203125" bestFit="1" customWidth="1"/>
    <col min="16016" max="16016" width="15.33203125" bestFit="1" customWidth="1"/>
    <col min="16017" max="16017" width="12.83203125" bestFit="1" customWidth="1"/>
    <col min="16018" max="16018" width="9" bestFit="1" customWidth="1"/>
    <col min="16019" max="16019" width="9.33203125" bestFit="1" customWidth="1"/>
    <col min="16020" max="16020" width="15.33203125" bestFit="1" customWidth="1"/>
    <col min="16021" max="16021" width="12.83203125" bestFit="1" customWidth="1"/>
    <col min="16022" max="16022" width="9" bestFit="1" customWidth="1"/>
    <col min="16023" max="16023" width="9.33203125" bestFit="1" customWidth="1"/>
    <col min="16024" max="16024" width="15.33203125" bestFit="1" customWidth="1"/>
    <col min="16025" max="16025" width="12.83203125" bestFit="1" customWidth="1"/>
    <col min="16026" max="16026" width="9" bestFit="1" customWidth="1"/>
    <col min="16027" max="16027" width="9.33203125" bestFit="1" customWidth="1"/>
    <col min="16028" max="16028" width="15.33203125" bestFit="1" customWidth="1"/>
    <col min="16029" max="16029" width="12.83203125" bestFit="1" customWidth="1"/>
    <col min="16030" max="16030" width="9" bestFit="1" customWidth="1"/>
    <col min="16031" max="16031" width="9.33203125" bestFit="1" customWidth="1"/>
    <col min="16032" max="16032" width="15.33203125" bestFit="1" customWidth="1"/>
    <col min="16033" max="16033" width="12.83203125" bestFit="1" customWidth="1"/>
    <col min="16034" max="16034" width="9" bestFit="1" customWidth="1"/>
    <col min="16035" max="16035" width="9.33203125" bestFit="1" customWidth="1"/>
    <col min="16036" max="16036" width="15.33203125" bestFit="1" customWidth="1"/>
    <col min="16037" max="16037" width="12.83203125" bestFit="1" customWidth="1"/>
    <col min="16038" max="16038" width="9" bestFit="1" customWidth="1"/>
    <col min="16039" max="16039" width="9.33203125" bestFit="1" customWidth="1"/>
    <col min="16040" max="16040" width="15.33203125" bestFit="1" customWidth="1"/>
    <col min="16041" max="16041" width="12.83203125" bestFit="1" customWidth="1"/>
    <col min="16042" max="16042" width="9" bestFit="1" customWidth="1"/>
    <col min="16043" max="16043" width="9.33203125" bestFit="1" customWidth="1"/>
    <col min="16044" max="16044" width="15.33203125" bestFit="1" customWidth="1"/>
    <col min="16045" max="16045" width="12.83203125" bestFit="1" customWidth="1"/>
    <col min="16046" max="16046" width="9" bestFit="1" customWidth="1"/>
    <col min="16047" max="16047" width="9.33203125" bestFit="1" customWidth="1"/>
    <col min="16048" max="16048" width="15.33203125" bestFit="1" customWidth="1"/>
    <col min="16049" max="16049" width="12.83203125" bestFit="1" customWidth="1"/>
    <col min="16050" max="16050" width="9" bestFit="1" customWidth="1"/>
    <col min="16051" max="16051" width="9.33203125" bestFit="1" customWidth="1"/>
    <col min="16052" max="16052" width="15.33203125" bestFit="1" customWidth="1"/>
    <col min="16053" max="16053" width="12.83203125" bestFit="1" customWidth="1"/>
    <col min="16054" max="16054" width="9" bestFit="1" customWidth="1"/>
    <col min="16055" max="16055" width="9.33203125" bestFit="1" customWidth="1"/>
    <col min="16056" max="16056" width="15.33203125" bestFit="1" customWidth="1"/>
    <col min="16057" max="16057" width="12.83203125" bestFit="1" customWidth="1"/>
    <col min="16058" max="16058" width="9" bestFit="1" customWidth="1"/>
    <col min="16059" max="16059" width="9.33203125" bestFit="1" customWidth="1"/>
    <col min="16060" max="16060" width="15.33203125" bestFit="1" customWidth="1"/>
    <col min="16061" max="16061" width="12.83203125" bestFit="1" customWidth="1"/>
    <col min="16062" max="16062" width="9" bestFit="1" customWidth="1"/>
    <col min="16063" max="16063" width="9.33203125" bestFit="1" customWidth="1"/>
    <col min="16064" max="16064" width="15.33203125" bestFit="1" customWidth="1"/>
    <col min="16065" max="16065" width="12.83203125" bestFit="1" customWidth="1"/>
    <col min="16066" max="16066" width="9" bestFit="1" customWidth="1"/>
    <col min="16067" max="16067" width="9.33203125" bestFit="1" customWidth="1"/>
    <col min="16068" max="16068" width="15.33203125" bestFit="1" customWidth="1"/>
    <col min="16069" max="16069" width="12.83203125" bestFit="1" customWidth="1"/>
    <col min="16070" max="16070" width="9" bestFit="1" customWidth="1"/>
    <col min="16071" max="16071" width="9.33203125" bestFit="1" customWidth="1"/>
    <col min="16072" max="16072" width="15.33203125" bestFit="1" customWidth="1"/>
    <col min="16073" max="16073" width="12.83203125" bestFit="1" customWidth="1"/>
    <col min="16074" max="16074" width="9" bestFit="1" customWidth="1"/>
    <col min="16075" max="16075" width="9.33203125" bestFit="1" customWidth="1"/>
    <col min="16076" max="16076" width="15.33203125" bestFit="1" customWidth="1"/>
    <col min="16077" max="16077" width="12.83203125" bestFit="1" customWidth="1"/>
    <col min="16078" max="16078" width="9" bestFit="1" customWidth="1"/>
    <col min="16079" max="16079" width="9.33203125" bestFit="1" customWidth="1"/>
    <col min="16080" max="16080" width="15.33203125" bestFit="1" customWidth="1"/>
    <col min="16081" max="16081" width="12.83203125" bestFit="1" customWidth="1"/>
    <col min="16082" max="16082" width="9" bestFit="1" customWidth="1"/>
    <col min="16083" max="16083" width="9.33203125" bestFit="1" customWidth="1"/>
    <col min="16084" max="16084" width="15.33203125" bestFit="1" customWidth="1"/>
    <col min="16085" max="16085" width="12.83203125" bestFit="1" customWidth="1"/>
    <col min="16086" max="16086" width="9" bestFit="1" customWidth="1"/>
    <col min="16087" max="16087" width="9.33203125" bestFit="1" customWidth="1"/>
    <col min="16088" max="16088" width="15.33203125" bestFit="1" customWidth="1"/>
    <col min="16089" max="16089" width="12.83203125" bestFit="1" customWidth="1"/>
    <col min="16090" max="16090" width="9" bestFit="1" customWidth="1"/>
    <col min="16091" max="16091" width="9.33203125" bestFit="1" customWidth="1"/>
    <col min="16092" max="16092" width="15.33203125" bestFit="1" customWidth="1"/>
    <col min="16093" max="16093" width="12.83203125" bestFit="1" customWidth="1"/>
    <col min="16094" max="16094" width="9" bestFit="1" customWidth="1"/>
    <col min="16095" max="16095" width="9.33203125" bestFit="1" customWidth="1"/>
    <col min="16096" max="16096" width="15.33203125" bestFit="1" customWidth="1"/>
    <col min="16097" max="16097" width="12.83203125" bestFit="1" customWidth="1"/>
    <col min="16098" max="16098" width="9" bestFit="1" customWidth="1"/>
    <col min="16099" max="16099" width="9.33203125" bestFit="1" customWidth="1"/>
    <col min="16100" max="16100" width="15.33203125" bestFit="1" customWidth="1"/>
    <col min="16101" max="16101" width="12.83203125" bestFit="1" customWidth="1"/>
    <col min="16102" max="16102" width="9" bestFit="1" customWidth="1"/>
    <col min="16103" max="16103" width="9.33203125" bestFit="1" customWidth="1"/>
    <col min="16104" max="16104" width="15.33203125" bestFit="1" customWidth="1"/>
    <col min="16105" max="16105" width="12.83203125" bestFit="1" customWidth="1"/>
    <col min="16106" max="16106" width="9" bestFit="1" customWidth="1"/>
    <col min="16107" max="16107" width="9.33203125" bestFit="1" customWidth="1"/>
    <col min="16108" max="16108" width="15.33203125" bestFit="1" customWidth="1"/>
    <col min="16109" max="16109" width="12.83203125" bestFit="1" customWidth="1"/>
    <col min="16110" max="16110" width="9" bestFit="1" customWidth="1"/>
    <col min="16111" max="16111" width="9.33203125" bestFit="1" customWidth="1"/>
    <col min="16112" max="16112" width="15.33203125" bestFit="1" customWidth="1"/>
    <col min="16113" max="16113" width="12.83203125" bestFit="1" customWidth="1"/>
    <col min="16114" max="16114" width="9" bestFit="1" customWidth="1"/>
    <col min="16115" max="16115" width="9.33203125" bestFit="1" customWidth="1"/>
    <col min="16116" max="16116" width="15.33203125" bestFit="1" customWidth="1"/>
    <col min="16117" max="16117" width="12.83203125" bestFit="1" customWidth="1"/>
    <col min="16118" max="16118" width="9" bestFit="1" customWidth="1"/>
    <col min="16119" max="16119" width="9.33203125" bestFit="1" customWidth="1"/>
    <col min="16120" max="16120" width="15.33203125" bestFit="1" customWidth="1"/>
    <col min="16121" max="16121" width="12.83203125" bestFit="1" customWidth="1"/>
    <col min="16122" max="16122" width="9" bestFit="1" customWidth="1"/>
    <col min="16123" max="16123" width="9.33203125" bestFit="1" customWidth="1"/>
    <col min="16124" max="16124" width="15.33203125" bestFit="1" customWidth="1"/>
    <col min="16125" max="16125" width="12.83203125" bestFit="1" customWidth="1"/>
    <col min="16126" max="16126" width="9" bestFit="1" customWidth="1"/>
    <col min="16127" max="16127" width="9.33203125" bestFit="1" customWidth="1"/>
    <col min="16128" max="16128" width="15.33203125" bestFit="1" customWidth="1"/>
    <col min="16129" max="16129" width="12.83203125" bestFit="1" customWidth="1"/>
    <col min="16130" max="16130" width="9" bestFit="1" customWidth="1"/>
    <col min="16131" max="16131" width="9.33203125" bestFit="1" customWidth="1"/>
    <col min="16132" max="16132" width="15.33203125" bestFit="1" customWidth="1"/>
    <col min="16133" max="16133" width="12.83203125" bestFit="1" customWidth="1"/>
    <col min="16134" max="16134" width="9" bestFit="1" customWidth="1"/>
    <col min="16135" max="16135" width="9.33203125" bestFit="1" customWidth="1"/>
    <col min="16136" max="16136" width="15.33203125" bestFit="1" customWidth="1"/>
    <col min="16137" max="16137" width="12.83203125" bestFit="1" customWidth="1"/>
    <col min="16138" max="16138" width="9" bestFit="1" customWidth="1"/>
    <col min="16139" max="16139" width="9.33203125" bestFit="1" customWidth="1"/>
    <col min="16140" max="16140" width="15.33203125" bestFit="1" customWidth="1"/>
    <col min="16141" max="16141" width="12.83203125" bestFit="1" customWidth="1"/>
    <col min="16142" max="16142" width="9" bestFit="1" customWidth="1"/>
    <col min="16143" max="16143" width="9.33203125" bestFit="1" customWidth="1"/>
    <col min="16144" max="16144" width="15.33203125" bestFit="1" customWidth="1"/>
    <col min="16145" max="16145" width="12.83203125" bestFit="1" customWidth="1"/>
    <col min="16146" max="16146" width="9" bestFit="1" customWidth="1"/>
    <col min="16147" max="16147" width="9.33203125" bestFit="1" customWidth="1"/>
    <col min="16148" max="16148" width="15.33203125" bestFit="1" customWidth="1"/>
    <col min="16149" max="16149" width="12.83203125" bestFit="1" customWidth="1"/>
    <col min="16150" max="16150" width="9" bestFit="1" customWidth="1"/>
    <col min="16151" max="16151" width="9.33203125" bestFit="1" customWidth="1"/>
    <col min="16152" max="16152" width="15.33203125" bestFit="1" customWidth="1"/>
    <col min="16153" max="16153" width="12.83203125" bestFit="1" customWidth="1"/>
    <col min="16154" max="16154" width="9" bestFit="1" customWidth="1"/>
    <col min="16155" max="16155" width="9.33203125" bestFit="1" customWidth="1"/>
    <col min="16156" max="16156" width="15.33203125" bestFit="1" customWidth="1"/>
    <col min="16157" max="16157" width="12.83203125" bestFit="1" customWidth="1"/>
    <col min="16158" max="16158" width="9" bestFit="1" customWidth="1"/>
    <col min="16159" max="16159" width="9.33203125" bestFit="1" customWidth="1"/>
    <col min="16160" max="16160" width="15.33203125" bestFit="1" customWidth="1"/>
    <col min="16161" max="16161" width="12.83203125" bestFit="1" customWidth="1"/>
    <col min="16162" max="16162" width="9" bestFit="1" customWidth="1"/>
    <col min="16163" max="16163" width="9.33203125" bestFit="1" customWidth="1"/>
    <col min="16164" max="16164" width="15.33203125" bestFit="1" customWidth="1"/>
    <col min="16165" max="16165" width="12.83203125" bestFit="1" customWidth="1"/>
    <col min="16166" max="16166" width="9" bestFit="1" customWidth="1"/>
    <col min="16167" max="16167" width="9.33203125" bestFit="1" customWidth="1"/>
    <col min="16168" max="16168" width="15.33203125" bestFit="1" customWidth="1"/>
    <col min="16169" max="16169" width="12.83203125" bestFit="1" customWidth="1"/>
    <col min="16170" max="16170" width="9" bestFit="1" customWidth="1"/>
    <col min="16171" max="16171" width="9.33203125" bestFit="1" customWidth="1"/>
    <col min="16172" max="16172" width="15.33203125" bestFit="1" customWidth="1"/>
    <col min="16173" max="16173" width="12.83203125" bestFit="1" customWidth="1"/>
    <col min="16174" max="16174" width="9" bestFit="1" customWidth="1"/>
    <col min="16175" max="16175" width="9.33203125" bestFit="1" customWidth="1"/>
    <col min="16176" max="16176" width="15.33203125" bestFit="1" customWidth="1"/>
    <col min="16177" max="16177" width="12.83203125" bestFit="1" customWidth="1"/>
    <col min="16178" max="16178" width="9" bestFit="1" customWidth="1"/>
    <col min="16179" max="16179" width="9.33203125" bestFit="1" customWidth="1"/>
    <col min="16180" max="16180" width="15.33203125" bestFit="1" customWidth="1"/>
    <col min="16181" max="16181" width="12.83203125" bestFit="1" customWidth="1"/>
    <col min="16182" max="16182" width="9" bestFit="1" customWidth="1"/>
    <col min="16183" max="16183" width="9.33203125" bestFit="1" customWidth="1"/>
    <col min="16184" max="16184" width="15.33203125" bestFit="1" customWidth="1"/>
    <col min="16185" max="16185" width="12.83203125" bestFit="1" customWidth="1"/>
    <col min="16186" max="16186" width="9" bestFit="1" customWidth="1"/>
    <col min="16187" max="16187" width="9.33203125" bestFit="1" customWidth="1"/>
    <col min="16188" max="16188" width="15.33203125" bestFit="1" customWidth="1"/>
    <col min="16189" max="16189" width="12.83203125" bestFit="1" customWidth="1"/>
    <col min="16190" max="16190" width="9" bestFit="1" customWidth="1"/>
    <col min="16191" max="16191" width="9.33203125" bestFit="1" customWidth="1"/>
    <col min="16192" max="16192" width="15.33203125" bestFit="1" customWidth="1"/>
    <col min="16193" max="16193" width="12.83203125" bestFit="1" customWidth="1"/>
    <col min="16194" max="16194" width="9" bestFit="1" customWidth="1"/>
    <col min="16195" max="16195" width="9.33203125" bestFit="1" customWidth="1"/>
    <col min="16196" max="16196" width="15.33203125" bestFit="1" customWidth="1"/>
    <col min="16197" max="16197" width="12.83203125" bestFit="1" customWidth="1"/>
    <col min="16198" max="16198" width="9" bestFit="1" customWidth="1"/>
    <col min="16199" max="16199" width="9.33203125" bestFit="1" customWidth="1"/>
    <col min="16200" max="16200" width="15.33203125" bestFit="1" customWidth="1"/>
    <col min="16201" max="16201" width="12.83203125" bestFit="1" customWidth="1"/>
    <col min="16202" max="16202" width="9" bestFit="1" customWidth="1"/>
    <col min="16203" max="16203" width="9.33203125" bestFit="1" customWidth="1"/>
    <col min="16204" max="16204" width="15.33203125" bestFit="1" customWidth="1"/>
    <col min="16205" max="16205" width="12.83203125" bestFit="1" customWidth="1"/>
    <col min="16206" max="16206" width="9" bestFit="1" customWidth="1"/>
    <col min="16207" max="16207" width="9.33203125" bestFit="1" customWidth="1"/>
    <col min="16208" max="16208" width="15.33203125" bestFit="1" customWidth="1"/>
    <col min="16209" max="16209" width="12.83203125" bestFit="1" customWidth="1"/>
    <col min="16210" max="16210" width="9" bestFit="1" customWidth="1"/>
    <col min="16211" max="16211" width="9.33203125" bestFit="1" customWidth="1"/>
    <col min="16212" max="16212" width="15.33203125" bestFit="1" customWidth="1"/>
    <col min="16213" max="16213" width="12.83203125" bestFit="1" customWidth="1"/>
    <col min="16214" max="16214" width="9" bestFit="1" customWidth="1"/>
    <col min="16215" max="16215" width="9.33203125" bestFit="1" customWidth="1"/>
    <col min="16216" max="16216" width="15.33203125" bestFit="1" customWidth="1"/>
    <col min="16217" max="16217" width="12.83203125" bestFit="1" customWidth="1"/>
    <col min="16218" max="16218" width="9" bestFit="1" customWidth="1"/>
    <col min="16219" max="16219" width="9.33203125" bestFit="1" customWidth="1"/>
    <col min="16220" max="16220" width="15.33203125" bestFit="1" customWidth="1"/>
    <col min="16221" max="16221" width="12.83203125" bestFit="1" customWidth="1"/>
    <col min="16222" max="16222" width="9" bestFit="1" customWidth="1"/>
    <col min="16223" max="16223" width="9.33203125" bestFit="1" customWidth="1"/>
    <col min="16224" max="16224" width="15.33203125" bestFit="1" customWidth="1"/>
    <col min="16225" max="16225" width="12.83203125" bestFit="1" customWidth="1"/>
    <col min="16226" max="16226" width="9" bestFit="1" customWidth="1"/>
    <col min="16227" max="16227" width="9.33203125" bestFit="1" customWidth="1"/>
    <col min="16228" max="16228" width="15.33203125" bestFit="1" customWidth="1"/>
    <col min="16229" max="16229" width="12.83203125" bestFit="1" customWidth="1"/>
    <col min="16230" max="16230" width="9" bestFit="1" customWidth="1"/>
    <col min="16231" max="16231" width="9.33203125" bestFit="1" customWidth="1"/>
    <col min="16232" max="16232" width="15.33203125" bestFit="1" customWidth="1"/>
    <col min="16233" max="16233" width="12.83203125" bestFit="1" customWidth="1"/>
    <col min="16234" max="16234" width="9" bestFit="1" customWidth="1"/>
    <col min="16235" max="16235" width="9.33203125" bestFit="1" customWidth="1"/>
    <col min="16236" max="16236" width="15.33203125" bestFit="1" customWidth="1"/>
    <col min="16237" max="16237" width="12.83203125" bestFit="1" customWidth="1"/>
    <col min="16238" max="16238" width="9" bestFit="1" customWidth="1"/>
    <col min="16239" max="16239" width="9.33203125" bestFit="1" customWidth="1"/>
    <col min="16240" max="16240" width="15.33203125" bestFit="1" customWidth="1"/>
    <col min="16241" max="16241" width="12.83203125" bestFit="1" customWidth="1"/>
    <col min="16242" max="16242" width="9" bestFit="1" customWidth="1"/>
    <col min="16243" max="16243" width="9.33203125" bestFit="1" customWidth="1"/>
    <col min="16244" max="16244" width="15.33203125" bestFit="1" customWidth="1"/>
    <col min="16245" max="16245" width="12.83203125" bestFit="1" customWidth="1"/>
    <col min="16246" max="16246" width="9" bestFit="1" customWidth="1"/>
    <col min="16247" max="16247" width="9.33203125" bestFit="1" customWidth="1"/>
    <col min="16248" max="16248" width="15.33203125" bestFit="1" customWidth="1"/>
    <col min="16249" max="16249" width="12.83203125" bestFit="1" customWidth="1"/>
    <col min="16250" max="16250" width="9" bestFit="1" customWidth="1"/>
    <col min="16251" max="16251" width="9.33203125" bestFit="1" customWidth="1"/>
    <col min="16252" max="16252" width="15.33203125" bestFit="1" customWidth="1"/>
    <col min="16253" max="16253" width="12.83203125" bestFit="1" customWidth="1"/>
    <col min="16254" max="16254" width="9" bestFit="1" customWidth="1"/>
    <col min="16255" max="16255" width="9.33203125" bestFit="1" customWidth="1"/>
    <col min="16256" max="16256" width="15.33203125" bestFit="1" customWidth="1"/>
    <col min="16257" max="16257" width="12.83203125" bestFit="1" customWidth="1"/>
    <col min="16258" max="16258" width="9" bestFit="1" customWidth="1"/>
    <col min="16259" max="16259" width="9.33203125" bestFit="1" customWidth="1"/>
    <col min="16260" max="16260" width="15.33203125" bestFit="1" customWidth="1"/>
    <col min="16261" max="16261" width="12.83203125" bestFit="1" customWidth="1"/>
    <col min="16262" max="16262" width="9" bestFit="1" customWidth="1"/>
    <col min="16263" max="16263" width="9.33203125" bestFit="1" customWidth="1"/>
    <col min="16264" max="16264" width="15.33203125" bestFit="1" customWidth="1"/>
    <col min="16265" max="16265" width="12.83203125" bestFit="1" customWidth="1"/>
    <col min="16266" max="16266" width="9" bestFit="1" customWidth="1"/>
    <col min="16267" max="16267" width="9.33203125" bestFit="1" customWidth="1"/>
    <col min="16268" max="16268" width="15.33203125" bestFit="1" customWidth="1"/>
    <col min="16269" max="16269" width="12.83203125" bestFit="1" customWidth="1"/>
    <col min="16270" max="16270" width="9" bestFit="1" customWidth="1"/>
    <col min="16271" max="16271" width="9.33203125" bestFit="1" customWidth="1"/>
    <col min="16272" max="16272" width="15.33203125" bestFit="1" customWidth="1"/>
    <col min="16273" max="16273" width="12.83203125" bestFit="1" customWidth="1"/>
    <col min="16274" max="16274" width="9" bestFit="1" customWidth="1"/>
    <col min="16275" max="16275" width="9.33203125" bestFit="1" customWidth="1"/>
    <col min="16276" max="16276" width="15.33203125" bestFit="1" customWidth="1"/>
    <col min="16277" max="16277" width="12.83203125" bestFit="1" customWidth="1"/>
    <col min="16278" max="16278" width="9" bestFit="1" customWidth="1"/>
    <col min="16279" max="16279" width="9.33203125" bestFit="1" customWidth="1"/>
    <col min="16280" max="16280" width="15.33203125" bestFit="1" customWidth="1"/>
    <col min="16281" max="16281" width="12.83203125" bestFit="1" customWidth="1"/>
    <col min="16282" max="16282" width="9" bestFit="1" customWidth="1"/>
    <col min="16283" max="16283" width="9.33203125" bestFit="1" customWidth="1"/>
    <col min="16284" max="16284" width="15.33203125" bestFit="1" customWidth="1"/>
    <col min="16285" max="16285" width="12.83203125" bestFit="1" customWidth="1"/>
    <col min="16286" max="16286" width="9" bestFit="1" customWidth="1"/>
    <col min="16287" max="16287" width="9.33203125" bestFit="1" customWidth="1"/>
    <col min="16288" max="16288" width="15.33203125" bestFit="1" customWidth="1"/>
    <col min="16289" max="16289" width="12.83203125" bestFit="1" customWidth="1"/>
    <col min="16290" max="16290" width="9" bestFit="1" customWidth="1"/>
    <col min="16291" max="16291" width="9.33203125" bestFit="1" customWidth="1"/>
    <col min="16292" max="16292" width="15.33203125" bestFit="1" customWidth="1"/>
    <col min="16293" max="16293" width="12.83203125" bestFit="1" customWidth="1"/>
    <col min="16294" max="16294" width="9" bestFit="1" customWidth="1"/>
    <col min="16295" max="16295" width="9.33203125" bestFit="1" customWidth="1"/>
    <col min="16296" max="16296" width="15.33203125" bestFit="1" customWidth="1"/>
    <col min="16297" max="16297" width="12.83203125" bestFit="1" customWidth="1"/>
    <col min="16298" max="16298" width="9" bestFit="1" customWidth="1"/>
    <col min="16299" max="16299" width="9.33203125" bestFit="1" customWidth="1"/>
    <col min="16300" max="16300" width="15.33203125" bestFit="1" customWidth="1"/>
    <col min="16301" max="16301" width="12.83203125" bestFit="1" customWidth="1"/>
    <col min="16302" max="16302" width="9" bestFit="1" customWidth="1"/>
    <col min="16303" max="16303" width="9.33203125" bestFit="1" customWidth="1"/>
    <col min="16304" max="16304" width="15.33203125" bestFit="1" customWidth="1"/>
    <col min="16305" max="16305" width="12.83203125" bestFit="1" customWidth="1"/>
    <col min="16306" max="16306" width="9" bestFit="1" customWidth="1"/>
    <col min="16307" max="16307" width="9.33203125" bestFit="1" customWidth="1"/>
    <col min="16308" max="16308" width="15.33203125" bestFit="1" customWidth="1"/>
    <col min="16309" max="16309" width="12.83203125" bestFit="1" customWidth="1"/>
    <col min="16310" max="16310" width="9" bestFit="1" customWidth="1"/>
    <col min="16311" max="16311" width="9.33203125" bestFit="1" customWidth="1"/>
    <col min="16312" max="16312" width="15.33203125" bestFit="1" customWidth="1"/>
    <col min="16313" max="16313" width="12.83203125" bestFit="1" customWidth="1"/>
    <col min="16314" max="16314" width="9" bestFit="1" customWidth="1"/>
    <col min="16315" max="16315" width="9.33203125" bestFit="1" customWidth="1"/>
    <col min="16316" max="16316" width="15.33203125" bestFit="1" customWidth="1"/>
    <col min="16317" max="16317" width="12.83203125" bestFit="1" customWidth="1"/>
    <col min="16318" max="16318" width="9" bestFit="1" customWidth="1"/>
    <col min="16319" max="16319" width="9.33203125" bestFit="1" customWidth="1"/>
    <col min="16320" max="16320" width="15.33203125" bestFit="1" customWidth="1"/>
    <col min="16321" max="16321" width="12.83203125" bestFit="1" customWidth="1"/>
    <col min="16322" max="16322" width="9" bestFit="1" customWidth="1"/>
    <col min="16323" max="16323" width="9.33203125" bestFit="1" customWidth="1"/>
    <col min="16324" max="16324" width="15.33203125" bestFit="1" customWidth="1"/>
    <col min="16325" max="16325" width="12.83203125" bestFit="1" customWidth="1"/>
    <col min="16326" max="16326" width="9" bestFit="1" customWidth="1"/>
    <col min="16327" max="16327" width="9.33203125" bestFit="1" customWidth="1"/>
    <col min="16328" max="16328" width="15.33203125" bestFit="1" customWidth="1"/>
    <col min="16329" max="16329" width="12.83203125" bestFit="1" customWidth="1"/>
    <col min="16330" max="16330" width="9" bestFit="1" customWidth="1"/>
    <col min="16331" max="16331" width="9.33203125" bestFit="1" customWidth="1"/>
    <col min="16332" max="16332" width="15.33203125" bestFit="1" customWidth="1"/>
    <col min="16333" max="16333" width="12.83203125" bestFit="1" customWidth="1"/>
    <col min="16334" max="16334" width="9" bestFit="1" customWidth="1"/>
    <col min="16335" max="16335" width="9.33203125" bestFit="1" customWidth="1"/>
    <col min="16336" max="16336" width="15.33203125" bestFit="1" customWidth="1"/>
    <col min="16337" max="16337" width="12.83203125" bestFit="1" customWidth="1"/>
    <col min="16338" max="16338" width="9" bestFit="1" customWidth="1"/>
    <col min="16339" max="16339" width="9.33203125" bestFit="1" customWidth="1"/>
    <col min="16340" max="16340" width="15.33203125" bestFit="1" customWidth="1"/>
    <col min="16341" max="16341" width="12.83203125" bestFit="1" customWidth="1"/>
    <col min="16342" max="16342" width="9" bestFit="1" customWidth="1"/>
    <col min="16343" max="16343" width="9.33203125" bestFit="1" customWidth="1"/>
    <col min="16344" max="16344" width="15.33203125" bestFit="1" customWidth="1"/>
    <col min="16345" max="16345" width="12.83203125" bestFit="1" customWidth="1"/>
    <col min="16346" max="16346" width="9" bestFit="1" customWidth="1"/>
    <col min="16347" max="16347" width="9.33203125" bestFit="1" customWidth="1"/>
    <col min="16348" max="16348" width="15.33203125" bestFit="1" customWidth="1"/>
    <col min="16349" max="16349" width="12.83203125" bestFit="1" customWidth="1"/>
    <col min="16350" max="16350" width="9" bestFit="1" customWidth="1"/>
    <col min="16351" max="16351" width="9.33203125" bestFit="1" customWidth="1"/>
    <col min="16352" max="16352" width="15.33203125" bestFit="1" customWidth="1"/>
    <col min="16353" max="16353" width="12.83203125" bestFit="1" customWidth="1"/>
    <col min="16354" max="16354" width="9" bestFit="1" customWidth="1"/>
    <col min="16355" max="16355" width="9.33203125" bestFit="1" customWidth="1"/>
    <col min="16356" max="16356" width="15.33203125" bestFit="1" customWidth="1"/>
    <col min="16357" max="16357" width="12.83203125" bestFit="1" customWidth="1"/>
    <col min="16358" max="16358" width="9" bestFit="1" customWidth="1"/>
    <col min="16359" max="16359" width="9.33203125" bestFit="1" customWidth="1"/>
    <col min="16360" max="16360" width="15.33203125" bestFit="1" customWidth="1"/>
    <col min="16361" max="16361" width="12.83203125" bestFit="1" customWidth="1"/>
    <col min="16362" max="16362" width="9" bestFit="1" customWidth="1"/>
    <col min="16363" max="16363" width="9.33203125" bestFit="1" customWidth="1"/>
    <col min="16364" max="16364" width="15.33203125" bestFit="1" customWidth="1"/>
    <col min="16365" max="16365" width="12.83203125" bestFit="1" customWidth="1"/>
    <col min="16366" max="16366" width="9" bestFit="1" customWidth="1"/>
    <col min="16367" max="16367" width="9.33203125" bestFit="1" customWidth="1"/>
    <col min="16368" max="16368" width="15.33203125" bestFit="1" customWidth="1"/>
    <col min="16369" max="16369" width="12.83203125" bestFit="1" customWidth="1"/>
    <col min="16370" max="16370" width="9" bestFit="1" customWidth="1"/>
    <col min="16371" max="16371" width="9.33203125" bestFit="1" customWidth="1"/>
    <col min="16372" max="16372" width="15.33203125" bestFit="1" customWidth="1"/>
    <col min="16373" max="16373" width="12.83203125" bestFit="1" customWidth="1"/>
    <col min="16374" max="16374" width="9" bestFit="1" customWidth="1"/>
    <col min="16375" max="16375" width="9.33203125" bestFit="1" customWidth="1"/>
    <col min="16376" max="16376" width="15.33203125" bestFit="1" customWidth="1"/>
    <col min="16377" max="16377" width="12.83203125" bestFit="1" customWidth="1"/>
    <col min="16378" max="16378" width="9" bestFit="1" customWidth="1"/>
    <col min="16379" max="16379" width="9.33203125" bestFit="1" customWidth="1"/>
    <col min="16380" max="16380" width="15.33203125" bestFit="1" customWidth="1"/>
    <col min="16381" max="16381" width="12.83203125" bestFit="1" customWidth="1"/>
    <col min="16382" max="16382" width="9" bestFit="1" customWidth="1"/>
    <col min="16383" max="16383" width="9.33203125" bestFit="1" customWidth="1"/>
    <col min="16384" max="16384" width="15.33203125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8404</v>
      </c>
      <c r="B3" t="s">
        <v>8363</v>
      </c>
    </row>
    <row r="5" spans="1:5" x14ac:dyDescent="0.2">
      <c r="A5" s="13" t="s">
        <v>8362</v>
      </c>
      <c r="B5" s="13" t="s">
        <v>8360</v>
      </c>
    </row>
    <row r="6" spans="1:5" x14ac:dyDescent="0.2">
      <c r="A6" s="13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5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5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5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5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5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5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5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5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5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5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5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5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F3732-BD05-424E-B291-0FC3143C3CED}">
  <sheetPr codeName="Sheet2"/>
  <dimension ref="A2:F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0.1640625" bestFit="1" customWidth="1"/>
    <col min="9" max="16" width="11.1640625" bestFit="1" customWidth="1"/>
    <col min="17" max="21" width="12.1640625" bestFit="1" customWidth="1"/>
    <col min="22" max="22" width="13.6640625" bestFit="1" customWidth="1"/>
    <col min="23" max="23" width="14.6640625" bestFit="1" customWidth="1"/>
    <col min="24" max="24" width="12.33203125" bestFit="1" customWidth="1"/>
    <col min="25" max="37" width="8.6640625" bestFit="1" customWidth="1"/>
    <col min="38" max="77" width="10.1640625" bestFit="1" customWidth="1"/>
    <col min="78" max="112" width="11.1640625" bestFit="1" customWidth="1"/>
    <col min="113" max="121" width="12.1640625" bestFit="1" customWidth="1"/>
    <col min="122" max="127" width="13.6640625" bestFit="1" customWidth="1"/>
    <col min="128" max="128" width="9.6640625" bestFit="1" customWidth="1"/>
    <col min="129" max="129" width="8.6640625" bestFit="1" customWidth="1"/>
    <col min="130" max="132" width="10.1640625" bestFit="1" customWidth="1"/>
    <col min="133" max="138" width="11.1640625" bestFit="1" customWidth="1"/>
    <col min="139" max="139" width="8.1640625" bestFit="1" customWidth="1"/>
    <col min="140" max="140" width="10.5" bestFit="1" customWidth="1"/>
    <col min="141" max="157" width="8.6640625" bestFit="1" customWidth="1"/>
    <col min="158" max="212" width="10.1640625" bestFit="1" customWidth="1"/>
    <col min="213" max="234" width="11.1640625" bestFit="1" customWidth="1"/>
    <col min="235" max="237" width="12.1640625" bestFit="1" customWidth="1"/>
    <col min="238" max="238" width="13" bestFit="1" customWidth="1"/>
    <col min="239" max="239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5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9961-A847-8741-8DCA-9C20F550EFAD}">
  <sheetPr codeName="Sheet3"/>
  <dimension ref="A1:E7"/>
  <sheetViews>
    <sheetView workbookViewId="0">
      <selection activeCell="O2" sqref="O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8222</v>
      </c>
      <c r="B2" t="s">
        <v>8224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37B9-94B6-2240-AFE5-79B52C50E874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73" customWidth="1"/>
    <col min="5" max="5" width="15.6640625" bestFit="1" customWidth="1"/>
  </cols>
  <sheetData>
    <row r="1" spans="1:6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32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Categorical Statistics</vt:lpstr>
      <vt:lpstr>Subcategory Statistics</vt:lpstr>
      <vt:lpstr>Edinburgh Research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Amir Oduye</cp:lastModifiedBy>
  <dcterms:created xsi:type="dcterms:W3CDTF">2017-04-20T15:17:24Z</dcterms:created>
  <dcterms:modified xsi:type="dcterms:W3CDTF">2020-11-14T21:05:34Z</dcterms:modified>
</cp:coreProperties>
</file>