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OneDrive\Documents\"/>
    </mc:Choice>
  </mc:AlternateContent>
  <xr:revisionPtr revIDLastSave="0" documentId="13_ncr:1_{7353281D-E145-492C-B651-E420701E687B}" xr6:coauthVersionLast="47" xr6:coauthVersionMax="47" xr10:uidLastSave="{00000000-0000-0000-0000-000000000000}"/>
  <bookViews>
    <workbookView xWindow="-110" yWindow="-110" windowWidth="19420" windowHeight="10300" xr2:uid="{E935E0AA-5013-4951-8CE4-6635C56F6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6" i="1"/>
  <c r="Q25" i="1"/>
  <c r="Q21" i="1"/>
  <c r="Q22" i="1"/>
  <c r="Q23" i="1"/>
  <c r="Q24" i="1"/>
  <c r="Q17" i="1"/>
  <c r="Q18" i="1"/>
  <c r="Q19" i="1"/>
  <c r="Q20" i="1"/>
  <c r="Q15" i="1"/>
  <c r="Q16" i="1"/>
  <c r="Q8" i="1"/>
  <c r="Q9" i="1"/>
  <c r="Q10" i="1"/>
  <c r="Q11" i="1"/>
  <c r="Q12" i="1"/>
  <c r="Q13" i="1"/>
  <c r="Q14" i="1"/>
  <c r="Q7" i="1"/>
  <c r="Q6" i="1"/>
  <c r="M20" i="1"/>
  <c r="M21" i="1"/>
  <c r="M22" i="1"/>
  <c r="M23" i="1"/>
  <c r="M24" i="1"/>
  <c r="M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5" i="1"/>
  <c r="L6" i="1"/>
  <c r="L4" i="1"/>
  <c r="L3" i="1"/>
  <c r="I32" i="1"/>
  <c r="I31" i="1"/>
  <c r="I30" i="1"/>
  <c r="I29" i="1"/>
  <c r="I28" i="1"/>
  <c r="I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F25" i="1" l="1"/>
</calcChain>
</file>

<file path=xl/sharedStrings.xml><?xml version="1.0" encoding="utf-8"?>
<sst xmlns="http://schemas.openxmlformats.org/spreadsheetml/2006/main" count="112" uniqueCount="88">
  <si>
    <t>Date</t>
  </si>
  <si>
    <t>Customer Name</t>
  </si>
  <si>
    <t>Quantity</t>
  </si>
  <si>
    <t>Unit Price</t>
  </si>
  <si>
    <t>Notes</t>
  </si>
  <si>
    <t>Payment Status</t>
  </si>
  <si>
    <t>Paid</t>
  </si>
  <si>
    <t>Pending</t>
  </si>
  <si>
    <t>Overdue</t>
  </si>
  <si>
    <t>Cost per unit</t>
  </si>
  <si>
    <t>Profit</t>
  </si>
  <si>
    <t>Sarah Collins</t>
  </si>
  <si>
    <t>Daniel Roberts</t>
  </si>
  <si>
    <t>John Miller</t>
  </si>
  <si>
    <t>Emily Stone</t>
  </si>
  <si>
    <t>Michael Carter </t>
  </si>
  <si>
    <t>Linda Martinez </t>
  </si>
  <si>
    <t>Kevin Brooks</t>
  </si>
  <si>
    <t>Amanda White </t>
  </si>
  <si>
    <t>Chris Johnson </t>
  </si>
  <si>
    <t>Olivia Scott</t>
  </si>
  <si>
    <t>Ethan Turner</t>
  </si>
  <si>
    <t>Sophia Walker </t>
  </si>
  <si>
    <t>David Harris</t>
  </si>
  <si>
    <t>Natalie Perez </t>
  </si>
  <si>
    <t>Ryan Cooper </t>
  </si>
  <si>
    <t>Grace Lewis </t>
  </si>
  <si>
    <t>Jason Clark</t>
  </si>
  <si>
    <t>Chloe Adams</t>
  </si>
  <si>
    <t>William Morris</t>
  </si>
  <si>
    <t>Hannah Rivera </t>
  </si>
  <si>
    <t>Aaron King</t>
  </si>
  <si>
    <t>Lily Baker</t>
  </si>
  <si>
    <t>Jacob Foster</t>
  </si>
  <si>
    <t>Wireless Earbuds</t>
  </si>
  <si>
    <t>LED Desk Lamp</t>
  </si>
  <si>
    <t>Portable Charger </t>
  </si>
  <si>
    <t>Bluetooth Speaker</t>
  </si>
  <si>
    <t>Phone Case </t>
  </si>
  <si>
    <t>Smart Watch Strap</t>
  </si>
  <si>
    <t>USB-C Cable </t>
  </si>
  <si>
    <t>Laptop Stand </t>
  </si>
  <si>
    <t>Wireless Mouse </t>
  </si>
  <si>
    <t>HDMI Cable </t>
  </si>
  <si>
    <t>Smart Plug </t>
  </si>
  <si>
    <t>Wireless Keyboard </t>
  </si>
  <si>
    <t>Flash Drive 64GB </t>
  </si>
  <si>
    <t>Desk Organizer </t>
  </si>
  <si>
    <t>Tablet Case </t>
  </si>
  <si>
    <t>Ring Light </t>
  </si>
  <si>
    <t>Headphone Stand </t>
  </si>
  <si>
    <t>Webcam Cover </t>
  </si>
  <si>
    <t>USB Hub </t>
  </si>
  <si>
    <t>Screen Protector </t>
  </si>
  <si>
    <t>Wireless Charger Pad </t>
  </si>
  <si>
    <t>Phone Holder </t>
  </si>
  <si>
    <t>Cable Organizer Clips</t>
  </si>
  <si>
    <t>Fast delivery requested</t>
  </si>
  <si>
    <t>Gift wrap</t>
  </si>
  <si>
    <t>No response</t>
  </si>
  <si>
    <t>Repeat customer</t>
  </si>
  <si>
    <t>Asked for discount</t>
  </si>
  <si>
    <t>Custom size</t>
  </si>
  <si>
    <t>Claims late delivery</t>
  </si>
  <si>
    <t>Wants invoice</t>
  </si>
  <si>
    <t>Reserved</t>
  </si>
  <si>
    <t>Bulk order soon</t>
  </si>
  <si>
    <t>Faulty complaint </t>
  </si>
  <si>
    <t>Needs setup guide</t>
  </si>
  <si>
    <t>Requested logo print </t>
  </si>
  <si>
    <t>Minimal packaging</t>
  </si>
  <si>
    <t>Ignoring messages</t>
  </si>
  <si>
    <t>Influencer</t>
  </si>
  <si>
    <t>Might cancel </t>
  </si>
  <si>
    <t>Wants black only </t>
  </si>
  <si>
    <t>New customer</t>
  </si>
  <si>
    <t>Says wrong model </t>
  </si>
  <si>
    <t>No note</t>
  </si>
  <si>
    <t>Low priority</t>
  </si>
  <si>
    <t>Total Revenue</t>
  </si>
  <si>
    <t>Total Profit</t>
  </si>
  <si>
    <t>Paid Orders</t>
  </si>
  <si>
    <t>Pending Orders</t>
  </si>
  <si>
    <t>Overdue Orders</t>
  </si>
  <si>
    <t>Average Profit Per Sale</t>
  </si>
  <si>
    <t>Product</t>
  </si>
  <si>
    <t>Total Revenue (That Day)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</si>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</sst>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>
          <bgColor rgb="FFFFC7CE"/>
        </patternFill>
      </fill>
    </dxf>
    <dxf>
      <fill>
        <patternFill>
          <bgColor rgb="FFFFFFB3"/>
        </patternFill>
      </fill>
    </dxf>
    <dxf>
      <fill>
        <patternFill>
          <bgColor theme="9" tint="0.59996337778862885"/>
        </patternFill>
      </fill>
    </dxf>
    <dxf>
      <font>
        <b val="0"/>
        <i val="0"/>
      </font>
      <fill>
        <patternFill>
          <bgColor theme="9"/>
        </patternFill>
      </fill>
    </dxf>
    <dxf>
      <fill>
        <patternFill>
          <bgColor rgb="FFFFC7CE"/>
        </patternFill>
      </fill>
    </dxf>
    <dxf>
      <fill>
        <patternFill>
          <bgColor rgb="FFFFFFA3"/>
        </patternFill>
      </fill>
    </dxf>
  </dxfs>
  <tableStyles count="0" defaultTableStyle="TableStyleMedium2" defaultPivotStyle="PivotStyleLight16"/>
  <colors>
    <mruColors>
      <color rgb="FFD4ECBA"/>
      <color rgb="FFFFFFB3"/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Order Status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Sheet1!$H$29:$H$31</c:f>
              <c:strCache>
                <c:ptCount val="3"/>
                <c:pt idx="0">
                  <c:v>Paid Orders</c:v>
                </c:pt>
                <c:pt idx="1">
                  <c:v>Pending Orders</c:v>
                </c:pt>
                <c:pt idx="2">
                  <c:v>Overdue Orders</c:v>
                </c:pt>
              </c:strCache>
            </c:strRef>
          </c:cat>
          <c:val>
            <c:numRef>
              <c:f>Sheet1!$I$29:$I$31</c:f>
              <c:numCache>
                <c:formatCode>General</c:formatCode>
                <c:ptCount val="3"/>
                <c:pt idx="0">
                  <c:v>11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7-432B-A76E-154680F93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7344383"/>
        <c:axId val="1847338623"/>
        <c:axId val="0"/>
      </c:bar3DChart>
      <c:catAx>
        <c:axId val="184734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38623"/>
        <c:crosses val="autoZero"/>
        <c:auto val="1"/>
        <c:lblAlgn val="ctr"/>
        <c:lblOffset val="100"/>
        <c:noMultiLvlLbl val="0"/>
      </c:catAx>
      <c:valAx>
        <c:axId val="18473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4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Revenue Share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Sheet1!$M$2</c:f>
              <c:strCache>
                <c:ptCount val="1"/>
                <c:pt idx="0">
                  <c:v>Total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Sheet1!$L$3:$L$25</c:f>
              <c:strCache>
                <c:ptCount val="23"/>
                <c:pt idx="0">
                  <c:v>Wireless Earbuds</c:v>
                </c:pt>
                <c:pt idx="1">
                  <c:v>LED Desk Lamp</c:v>
                </c:pt>
                <c:pt idx="2">
                  <c:v>Portable Charger </c:v>
                </c:pt>
                <c:pt idx="3">
                  <c:v>Bluetooth Speaker</c:v>
                </c:pt>
                <c:pt idx="4">
                  <c:v>Phone Case </c:v>
                </c:pt>
                <c:pt idx="5">
                  <c:v>Smart Watch Strap</c:v>
                </c:pt>
                <c:pt idx="6">
                  <c:v>USB-C Cable </c:v>
                </c:pt>
                <c:pt idx="7">
                  <c:v>Laptop Stand </c:v>
                </c:pt>
                <c:pt idx="8">
                  <c:v>Wireless Mouse </c:v>
                </c:pt>
                <c:pt idx="9">
                  <c:v>HDMI Cable </c:v>
                </c:pt>
                <c:pt idx="10">
                  <c:v>Smart Plug </c:v>
                </c:pt>
                <c:pt idx="11">
                  <c:v>Wireless Keyboard </c:v>
                </c:pt>
                <c:pt idx="12">
                  <c:v>Flash Drive 64GB </c:v>
                </c:pt>
                <c:pt idx="13">
                  <c:v>Desk Organizer </c:v>
                </c:pt>
                <c:pt idx="14">
                  <c:v>Tablet Case </c:v>
                </c:pt>
                <c:pt idx="15">
                  <c:v>Ring Light </c:v>
                </c:pt>
                <c:pt idx="16">
                  <c:v>Headphone Stand </c:v>
                </c:pt>
                <c:pt idx="17">
                  <c:v>Webcam Cover </c:v>
                </c:pt>
                <c:pt idx="18">
                  <c:v>USB Hub </c:v>
                </c:pt>
                <c:pt idx="19">
                  <c:v>Screen Protector </c:v>
                </c:pt>
                <c:pt idx="20">
                  <c:v>Wireless Charger Pad </c:v>
                </c:pt>
                <c:pt idx="21">
                  <c:v>Phone Holder </c:v>
                </c:pt>
                <c:pt idx="22">
                  <c:v>Cable Organizer Clips</c:v>
                </c:pt>
              </c:strCache>
            </c:strRef>
          </c:cat>
          <c:val>
            <c:numRef>
              <c:f>Sheet1!$M$3:$M$25</c:f>
              <c:numCache>
                <c:formatCode>General</c:formatCode>
                <c:ptCount val="23"/>
                <c:pt idx="0">
                  <c:v>90</c:v>
                </c:pt>
                <c:pt idx="1">
                  <c:v>32</c:v>
                </c:pt>
                <c:pt idx="2">
                  <c:v>75</c:v>
                </c:pt>
                <c:pt idx="3">
                  <c:v>60</c:v>
                </c:pt>
                <c:pt idx="4">
                  <c:v>48</c:v>
                </c:pt>
                <c:pt idx="5">
                  <c:v>36</c:v>
                </c:pt>
                <c:pt idx="6">
                  <c:v>40</c:v>
                </c:pt>
                <c:pt idx="7">
                  <c:v>48</c:v>
                </c:pt>
                <c:pt idx="8">
                  <c:v>44</c:v>
                </c:pt>
                <c:pt idx="9">
                  <c:v>27</c:v>
                </c:pt>
                <c:pt idx="10">
                  <c:v>25</c:v>
                </c:pt>
                <c:pt idx="11">
                  <c:v>55</c:v>
                </c:pt>
                <c:pt idx="12">
                  <c:v>56</c:v>
                </c:pt>
                <c:pt idx="13">
                  <c:v>30</c:v>
                </c:pt>
                <c:pt idx="14">
                  <c:v>40</c:v>
                </c:pt>
                <c:pt idx="15">
                  <c:v>35</c:v>
                </c:pt>
                <c:pt idx="16">
                  <c:v>27</c:v>
                </c:pt>
                <c:pt idx="17">
                  <c:v>30</c:v>
                </c:pt>
                <c:pt idx="18">
                  <c:v>48</c:v>
                </c:pt>
                <c:pt idx="19">
                  <c:v>24</c:v>
                </c:pt>
                <c:pt idx="20">
                  <c:v>38</c:v>
                </c:pt>
                <c:pt idx="21">
                  <c:v>30</c:v>
                </c:pt>
                <c:pt idx="2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A-428F-8B1D-526CD2E50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Revenue Trend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Sheet1!$R$5</c:f>
              <c:strCache>
                <c:ptCount val="1"/>
                <c:pt idx="0">
                  <c:v>Total Revenue (That 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Sheet1!$Q$6:$Q$25</c:f>
              <c:numCache>
                <c:formatCode>m/d/yyyy</c:formatCode>
                <c:ptCount val="20"/>
                <c:pt idx="0">
                  <c:v>45901</c:v>
                </c:pt>
                <c:pt idx="1">
                  <c:v>45902</c:v>
                </c:pt>
                <c:pt idx="2">
                  <c:v>45902</c:v>
                </c:pt>
                <c:pt idx="3">
                  <c:v>45903</c:v>
                </c:pt>
                <c:pt idx="4">
                  <c:v>45904</c:v>
                </c:pt>
                <c:pt idx="5">
                  <c:v>45905</c:v>
                </c:pt>
                <c:pt idx="6">
                  <c:v>45906</c:v>
                </c:pt>
                <c:pt idx="7">
                  <c:v>45907</c:v>
                </c:pt>
                <c:pt idx="8">
                  <c:v>45908</c:v>
                </c:pt>
                <c:pt idx="9">
                  <c:v>45908</c:v>
                </c:pt>
                <c:pt idx="10">
                  <c:v>45909</c:v>
                </c:pt>
                <c:pt idx="11">
                  <c:v>45910</c:v>
                </c:pt>
                <c:pt idx="12">
                  <c:v>45911</c:v>
                </c:pt>
                <c:pt idx="13">
                  <c:v>45912</c:v>
                </c:pt>
                <c:pt idx="14">
                  <c:v>45913</c:v>
                </c:pt>
                <c:pt idx="15">
                  <c:v>45914</c:v>
                </c:pt>
                <c:pt idx="16">
                  <c:v>45915</c:v>
                </c:pt>
                <c:pt idx="17">
                  <c:v>45915</c:v>
                </c:pt>
                <c:pt idx="18">
                  <c:v>45916</c:v>
                </c:pt>
                <c:pt idx="19">
                  <c:v>45917</c:v>
                </c:pt>
              </c:numCache>
            </c:numRef>
          </c:cat>
          <c:val>
            <c:numRef>
              <c:f>Sheet1!$R$6:$R$25</c:f>
              <c:numCache>
                <c:formatCode>General</c:formatCode>
                <c:ptCount val="20"/>
                <c:pt idx="0">
                  <c:v>90</c:v>
                </c:pt>
                <c:pt idx="1">
                  <c:v>107</c:v>
                </c:pt>
                <c:pt idx="2">
                  <c:v>107</c:v>
                </c:pt>
                <c:pt idx="3">
                  <c:v>60</c:v>
                </c:pt>
                <c:pt idx="4">
                  <c:v>48</c:v>
                </c:pt>
                <c:pt idx="5">
                  <c:v>36</c:v>
                </c:pt>
                <c:pt idx="6">
                  <c:v>40</c:v>
                </c:pt>
                <c:pt idx="7">
                  <c:v>48</c:v>
                </c:pt>
                <c:pt idx="8">
                  <c:v>71</c:v>
                </c:pt>
                <c:pt idx="9">
                  <c:v>71</c:v>
                </c:pt>
                <c:pt idx="10">
                  <c:v>25</c:v>
                </c:pt>
                <c:pt idx="11">
                  <c:v>55</c:v>
                </c:pt>
                <c:pt idx="12">
                  <c:v>56</c:v>
                </c:pt>
                <c:pt idx="13">
                  <c:v>30</c:v>
                </c:pt>
                <c:pt idx="14">
                  <c:v>40</c:v>
                </c:pt>
                <c:pt idx="15">
                  <c:v>35</c:v>
                </c:pt>
                <c:pt idx="16">
                  <c:v>57</c:v>
                </c:pt>
                <c:pt idx="17">
                  <c:v>57</c:v>
                </c:pt>
                <c:pt idx="18">
                  <c:v>48</c:v>
                </c:pt>
                <c:pt idx="1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2-47EB-9CCA-ECFB851A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600976"/>
        <c:axId val="1040601968"/>
      </c:lineChart>
      <c:dateAx>
        <c:axId val="1040600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01968"/>
        <c:crosses val="autoZero"/>
        <c:auto val="1"/>
        <c:lblOffset val="100"/>
        <c:baseTimeUnit val="days"/>
      </c:dateAx>
      <c:valAx>
        <c:axId val="10406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0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26</xdr:row>
      <xdr:rowOff>12700</xdr:rowOff>
    </xdr:from>
    <xdr:to>
      <xdr:col>14</xdr:col>
      <xdr:colOff>495300</xdr:colOff>
      <xdr:row>37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BA3B1B-7529-B2DC-5986-3E88B9312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38</xdr:row>
      <xdr:rowOff>152400</xdr:rowOff>
    </xdr:from>
    <xdr:to>
      <xdr:col>14</xdr:col>
      <xdr:colOff>561975</xdr:colOff>
      <xdr:row>62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CE7DD-452C-094B-5016-9473A6A9B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155575</xdr:colOff>
      <xdr:row>63</xdr:row>
      <xdr:rowOff>152400</xdr:rowOff>
    </xdr:from>
    <xdr:to>
      <xdr:col>15</xdr:col>
      <xdr:colOff>15875</xdr:colOff>
      <xdr:row>78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732DAE-235B-5B86-C76A-B0EC23CA3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24C0-E883-4B74-8FD5-B08D5D9B5856}">
  <dimension ref="A1:R33"/>
  <sheetViews>
    <sheetView tabSelected="1" zoomScale="80" workbookViewId="0">
      <pane ySplit="1" topLeftCell="A47" activePane="bottomLeft" state="frozen"/>
      <selection pane="bottomLeft" activeCell="F2" sqref="F2"/>
    </sheetView>
  </sheetViews>
  <sheetFormatPr defaultRowHeight="14.5" x14ac:dyDescent="0.35"/>
  <cols>
    <col min="1" max="1" width="11.6328125" style="1" customWidth="1"/>
    <col min="2" max="2" width="22.90625" style="1" customWidth="1"/>
    <col min="3" max="3" width="23.08984375" style="1" customWidth="1"/>
    <col min="4" max="4" width="17.90625" style="1" customWidth="1"/>
    <col min="5" max="5" width="24.81640625" style="2" customWidth="1"/>
    <col min="6" max="6" width="29.36328125" style="2" customWidth="1"/>
    <col min="7" max="7" width="15.08984375" style="1" customWidth="1"/>
    <col min="8" max="8" width="36.1796875" style="1" customWidth="1"/>
    <col min="9" max="9" width="12.08984375" style="1" customWidth="1"/>
    <col min="10" max="10" width="8.7265625" style="1"/>
    <col min="12" max="12" width="24.453125" customWidth="1"/>
    <col min="13" max="13" width="16.81640625" customWidth="1"/>
    <col min="17" max="17" width="9.08984375" bestFit="1" customWidth="1"/>
    <col min="18" max="18" width="24.26953125" customWidth="1"/>
  </cols>
  <sheetData>
    <row r="1" spans="1:18" x14ac:dyDescent="0.35">
      <c r="A1" s="1" t="s">
        <v>0</v>
      </c>
      <c r="B1" s="1" t="s">
        <v>1</v>
      </c>
      <c r="C1" s="1" t="s">
        <v>85</v>
      </c>
      <c r="D1" s="1" t="s">
        <v>2</v>
      </c>
      <c r="E1" s="2" t="s">
        <v>3</v>
      </c>
      <c r="F1" s="2" t="s">
        <v>87</v>
      </c>
      <c r="G1" s="1" t="s">
        <v>5</v>
      </c>
      <c r="H1" s="1" t="s">
        <v>4</v>
      </c>
      <c r="I1" s="1" t="s">
        <v>9</v>
      </c>
      <c r="J1" s="1" t="s">
        <v>10</v>
      </c>
    </row>
    <row r="2" spans="1:18" x14ac:dyDescent="0.35">
      <c r="A2" s="5">
        <v>45901</v>
      </c>
      <c r="B2" s="4" t="s">
        <v>13</v>
      </c>
      <c r="C2" s="6" t="s">
        <v>34</v>
      </c>
      <c r="D2" s="6">
        <v>2</v>
      </c>
      <c r="E2" s="6">
        <v>45</v>
      </c>
      <c r="F2" s="2">
        <f xml:space="preserve"> D2*E2</f>
        <v>90</v>
      </c>
      <c r="G2" s="6" t="s">
        <v>6</v>
      </c>
      <c r="H2" s="6" t="s">
        <v>57</v>
      </c>
      <c r="I2" s="6">
        <v>28</v>
      </c>
      <c r="J2" s="2">
        <f>(E2 - I2) * D2</f>
        <v>34</v>
      </c>
      <c r="L2" s="7" t="s">
        <v>85</v>
      </c>
      <c r="M2" s="7" t="s">
        <v>79</v>
      </c>
    </row>
    <row r="3" spans="1:18" x14ac:dyDescent="0.35">
      <c r="A3" s="5">
        <v>45902</v>
      </c>
      <c r="B3" s="4" t="s">
        <v>11</v>
      </c>
      <c r="C3" s="6" t="s">
        <v>35</v>
      </c>
      <c r="D3" s="6">
        <v>1</v>
      </c>
      <c r="E3" s="6">
        <v>32</v>
      </c>
      <c r="F3" s="2">
        <f t="shared" ref="F3:F24" si="0" xml:space="preserve"> D3*E3</f>
        <v>32</v>
      </c>
      <c r="G3" s="6" t="s">
        <v>7</v>
      </c>
      <c r="H3" s="6" t="s">
        <v>58</v>
      </c>
      <c r="I3" s="6">
        <v>20</v>
      </c>
      <c r="J3" s="2">
        <f t="shared" ref="J3:J25" si="1">(E3 - I3) * D3</f>
        <v>12</v>
      </c>
      <c r="L3" s="1" t="str">
        <f>C2</f>
        <v>Wireless Earbuds</v>
      </c>
      <c r="M3" s="1">
        <f>SUMIF($C$2:$C$24, L3, $F$2:$F$24)</f>
        <v>90</v>
      </c>
    </row>
    <row r="4" spans="1:18" x14ac:dyDescent="0.35">
      <c r="A4" s="5">
        <v>45902</v>
      </c>
      <c r="B4" s="4" t="s">
        <v>12</v>
      </c>
      <c r="C4" s="6" t="s">
        <v>36</v>
      </c>
      <c r="D4" s="6">
        <v>3</v>
      </c>
      <c r="E4" s="6">
        <v>25</v>
      </c>
      <c r="F4" s="2">
        <f t="shared" si="0"/>
        <v>75</v>
      </c>
      <c r="G4" s="1" t="s">
        <v>8</v>
      </c>
      <c r="H4" s="6" t="s">
        <v>59</v>
      </c>
      <c r="I4" s="6">
        <v>15</v>
      </c>
      <c r="J4" s="2">
        <f t="shared" si="1"/>
        <v>30</v>
      </c>
      <c r="L4" s="1" t="str">
        <f>C3</f>
        <v>LED Desk Lamp</v>
      </c>
      <c r="M4" s="1">
        <f t="shared" ref="M4:M25" si="2">SUMIF($C$2:$C$24, L4, $F$2:$F$24)</f>
        <v>32</v>
      </c>
    </row>
    <row r="5" spans="1:18" x14ac:dyDescent="0.35">
      <c r="A5" s="5">
        <v>45903</v>
      </c>
      <c r="B5" s="4" t="s">
        <v>14</v>
      </c>
      <c r="C5" s="6" t="s">
        <v>37</v>
      </c>
      <c r="D5" s="6">
        <v>1</v>
      </c>
      <c r="E5" s="6">
        <v>60</v>
      </c>
      <c r="F5" s="2">
        <f t="shared" si="0"/>
        <v>60</v>
      </c>
      <c r="G5" s="1" t="s">
        <v>6</v>
      </c>
      <c r="H5" s="6" t="s">
        <v>60</v>
      </c>
      <c r="I5" s="6">
        <v>40</v>
      </c>
      <c r="J5" s="2">
        <f t="shared" si="1"/>
        <v>20</v>
      </c>
      <c r="L5" s="1" t="str">
        <f t="shared" ref="L5:L25" si="3">C4</f>
        <v>Portable Charger </v>
      </c>
      <c r="M5" s="1">
        <f t="shared" si="2"/>
        <v>75</v>
      </c>
      <c r="Q5" s="7" t="s">
        <v>0</v>
      </c>
      <c r="R5" s="7" t="s">
        <v>86</v>
      </c>
    </row>
    <row r="6" spans="1:18" x14ac:dyDescent="0.35">
      <c r="A6" s="5">
        <v>45904</v>
      </c>
      <c r="B6" s="4" t="s">
        <v>15</v>
      </c>
      <c r="C6" s="6" t="s">
        <v>38</v>
      </c>
      <c r="D6" s="6">
        <v>4</v>
      </c>
      <c r="E6" s="6">
        <v>12</v>
      </c>
      <c r="F6" s="2">
        <f t="shared" si="0"/>
        <v>48</v>
      </c>
      <c r="G6" s="1" t="s">
        <v>7</v>
      </c>
      <c r="H6" s="6" t="s">
        <v>61</v>
      </c>
      <c r="I6" s="6">
        <v>6</v>
      </c>
      <c r="J6" s="2">
        <f t="shared" si="1"/>
        <v>24</v>
      </c>
      <c r="L6" s="1" t="str">
        <f t="shared" si="3"/>
        <v>Bluetooth Speaker</v>
      </c>
      <c r="M6" s="1">
        <f t="shared" si="2"/>
        <v>60</v>
      </c>
      <c r="Q6" s="3">
        <f>A2</f>
        <v>45901</v>
      </c>
      <c r="R6" s="1">
        <f>SUMIF($A$2:$A$24, Q6, $F$2:$F$24)</f>
        <v>90</v>
      </c>
    </row>
    <row r="7" spans="1:18" x14ac:dyDescent="0.35">
      <c r="A7" s="5">
        <v>45905</v>
      </c>
      <c r="B7" s="4" t="s">
        <v>16</v>
      </c>
      <c r="C7" s="6" t="s">
        <v>39</v>
      </c>
      <c r="D7" s="6">
        <v>2</v>
      </c>
      <c r="E7" s="6">
        <v>18</v>
      </c>
      <c r="F7" s="2">
        <f t="shared" si="0"/>
        <v>36</v>
      </c>
      <c r="G7" s="1" t="s">
        <v>6</v>
      </c>
      <c r="H7" s="6" t="s">
        <v>62</v>
      </c>
      <c r="I7" s="6">
        <v>10</v>
      </c>
      <c r="J7" s="2">
        <f t="shared" si="1"/>
        <v>16</v>
      </c>
      <c r="L7" s="1" t="str">
        <f t="shared" si="3"/>
        <v>Phone Case </v>
      </c>
      <c r="M7" s="1">
        <f t="shared" si="2"/>
        <v>48</v>
      </c>
      <c r="Q7" s="3">
        <f>A3</f>
        <v>45902</v>
      </c>
      <c r="R7" s="1">
        <f t="shared" ref="R7:R25" si="4">SUMIF($A$2:$A$24, Q7, $F$2:$F$24)</f>
        <v>107</v>
      </c>
    </row>
    <row r="8" spans="1:18" x14ac:dyDescent="0.35">
      <c r="A8" s="5">
        <v>45906</v>
      </c>
      <c r="B8" s="4" t="s">
        <v>17</v>
      </c>
      <c r="C8" s="6" t="s">
        <v>40</v>
      </c>
      <c r="D8" s="6">
        <v>5</v>
      </c>
      <c r="E8" s="6">
        <v>8</v>
      </c>
      <c r="F8" s="2">
        <f t="shared" si="0"/>
        <v>40</v>
      </c>
      <c r="G8" s="1" t="s">
        <v>8</v>
      </c>
      <c r="H8" s="6" t="s">
        <v>63</v>
      </c>
      <c r="I8" s="6">
        <v>3</v>
      </c>
      <c r="J8" s="2">
        <f t="shared" si="1"/>
        <v>25</v>
      </c>
      <c r="L8" s="1" t="str">
        <f t="shared" si="3"/>
        <v>Smart Watch Strap</v>
      </c>
      <c r="M8" s="1">
        <f t="shared" si="2"/>
        <v>36</v>
      </c>
      <c r="Q8" s="3">
        <f>A4</f>
        <v>45902</v>
      </c>
      <c r="R8" s="1">
        <f t="shared" si="4"/>
        <v>107</v>
      </c>
    </row>
    <row r="9" spans="1:18" x14ac:dyDescent="0.35">
      <c r="A9" s="5">
        <v>45907</v>
      </c>
      <c r="B9" s="4" t="s">
        <v>18</v>
      </c>
      <c r="C9" s="6" t="s">
        <v>41</v>
      </c>
      <c r="D9" s="6">
        <v>1</v>
      </c>
      <c r="E9" s="6">
        <v>48</v>
      </c>
      <c r="F9" s="2">
        <f t="shared" si="0"/>
        <v>48</v>
      </c>
      <c r="G9" s="1" t="s">
        <v>6</v>
      </c>
      <c r="H9" s="6" t="s">
        <v>64</v>
      </c>
      <c r="I9" s="6">
        <v>30</v>
      </c>
      <c r="J9" s="2">
        <f t="shared" si="1"/>
        <v>18</v>
      </c>
      <c r="L9" s="1" t="str">
        <f t="shared" si="3"/>
        <v>USB-C Cable </v>
      </c>
      <c r="M9" s="1">
        <f t="shared" si="2"/>
        <v>40</v>
      </c>
      <c r="Q9" s="3">
        <f>A5</f>
        <v>45903</v>
      </c>
      <c r="R9" s="1">
        <f t="shared" si="4"/>
        <v>60</v>
      </c>
    </row>
    <row r="10" spans="1:18" x14ac:dyDescent="0.35">
      <c r="A10" s="5">
        <v>45908</v>
      </c>
      <c r="B10" s="4" t="s">
        <v>19</v>
      </c>
      <c r="C10" s="6" t="s">
        <v>42</v>
      </c>
      <c r="D10" s="6">
        <v>2</v>
      </c>
      <c r="E10" s="6">
        <v>22</v>
      </c>
      <c r="F10" s="2">
        <f t="shared" si="0"/>
        <v>44</v>
      </c>
      <c r="G10" s="1" t="s">
        <v>7</v>
      </c>
      <c r="H10" s="6" t="s">
        <v>65</v>
      </c>
      <c r="I10" s="6">
        <v>14</v>
      </c>
      <c r="J10" s="2">
        <f t="shared" si="1"/>
        <v>16</v>
      </c>
      <c r="L10" s="1" t="str">
        <f t="shared" si="3"/>
        <v>Laptop Stand </v>
      </c>
      <c r="M10" s="1">
        <f t="shared" si="2"/>
        <v>48</v>
      </c>
      <c r="Q10" s="3">
        <f>A6</f>
        <v>45904</v>
      </c>
      <c r="R10" s="1">
        <f t="shared" si="4"/>
        <v>48</v>
      </c>
    </row>
    <row r="11" spans="1:18" x14ac:dyDescent="0.35">
      <c r="A11" s="5">
        <v>45908</v>
      </c>
      <c r="B11" s="4" t="s">
        <v>20</v>
      </c>
      <c r="C11" s="6" t="s">
        <v>43</v>
      </c>
      <c r="D11" s="6">
        <v>3</v>
      </c>
      <c r="E11" s="6">
        <v>9</v>
      </c>
      <c r="F11" s="2">
        <f t="shared" si="0"/>
        <v>27</v>
      </c>
      <c r="G11" s="1" t="s">
        <v>6</v>
      </c>
      <c r="H11" s="6" t="s">
        <v>66</v>
      </c>
      <c r="I11" s="6">
        <v>4</v>
      </c>
      <c r="J11" s="2">
        <f t="shared" si="1"/>
        <v>15</v>
      </c>
      <c r="L11" s="1" t="str">
        <f t="shared" si="3"/>
        <v>Wireless Mouse </v>
      </c>
      <c r="M11" s="1">
        <f t="shared" si="2"/>
        <v>44</v>
      </c>
      <c r="Q11" s="3">
        <f>A7</f>
        <v>45905</v>
      </c>
      <c r="R11" s="1">
        <f t="shared" si="4"/>
        <v>36</v>
      </c>
    </row>
    <row r="12" spans="1:18" x14ac:dyDescent="0.35">
      <c r="A12" s="5">
        <v>45909</v>
      </c>
      <c r="B12" s="4" t="s">
        <v>21</v>
      </c>
      <c r="C12" s="6" t="s">
        <v>44</v>
      </c>
      <c r="D12" s="6">
        <v>1</v>
      </c>
      <c r="E12" s="6">
        <v>25</v>
      </c>
      <c r="F12" s="2">
        <f t="shared" si="0"/>
        <v>25</v>
      </c>
      <c r="G12" s="1" t="s">
        <v>8</v>
      </c>
      <c r="H12" s="6" t="s">
        <v>67</v>
      </c>
      <c r="I12" s="6">
        <v>18</v>
      </c>
      <c r="J12" s="2">
        <f t="shared" si="1"/>
        <v>7</v>
      </c>
      <c r="L12" s="1" t="str">
        <f t="shared" si="3"/>
        <v>HDMI Cable </v>
      </c>
      <c r="M12" s="1">
        <f t="shared" si="2"/>
        <v>27</v>
      </c>
      <c r="Q12" s="3">
        <f>A8</f>
        <v>45906</v>
      </c>
      <c r="R12" s="1">
        <f t="shared" si="4"/>
        <v>40</v>
      </c>
    </row>
    <row r="13" spans="1:18" x14ac:dyDescent="0.35">
      <c r="A13" s="5">
        <v>45910</v>
      </c>
      <c r="B13" s="4" t="s">
        <v>22</v>
      </c>
      <c r="C13" s="6" t="s">
        <v>45</v>
      </c>
      <c r="D13" s="6">
        <v>1</v>
      </c>
      <c r="E13" s="6">
        <v>55</v>
      </c>
      <c r="F13" s="2">
        <f t="shared" si="0"/>
        <v>55</v>
      </c>
      <c r="G13" s="1" t="s">
        <v>6</v>
      </c>
      <c r="H13" s="6" t="s">
        <v>68</v>
      </c>
      <c r="I13" s="6">
        <v>35</v>
      </c>
      <c r="J13" s="2">
        <f t="shared" si="1"/>
        <v>20</v>
      </c>
      <c r="L13" s="1" t="str">
        <f t="shared" si="3"/>
        <v>Smart Plug </v>
      </c>
      <c r="M13" s="1">
        <f t="shared" si="2"/>
        <v>25</v>
      </c>
      <c r="Q13" s="3">
        <f>A9</f>
        <v>45907</v>
      </c>
      <c r="R13" s="1">
        <f t="shared" si="4"/>
        <v>48</v>
      </c>
    </row>
    <row r="14" spans="1:18" x14ac:dyDescent="0.35">
      <c r="A14" s="5">
        <v>45911</v>
      </c>
      <c r="B14" s="4" t="s">
        <v>23</v>
      </c>
      <c r="C14" s="6" t="s">
        <v>46</v>
      </c>
      <c r="D14" s="6">
        <v>4</v>
      </c>
      <c r="E14" s="6">
        <v>14</v>
      </c>
      <c r="F14" s="2">
        <f t="shared" si="0"/>
        <v>56</v>
      </c>
      <c r="G14" s="1" t="s">
        <v>7</v>
      </c>
      <c r="H14" s="6" t="s">
        <v>69</v>
      </c>
      <c r="I14" s="6">
        <v>8</v>
      </c>
      <c r="J14" s="2">
        <f t="shared" si="1"/>
        <v>24</v>
      </c>
      <c r="L14" s="1" t="str">
        <f t="shared" si="3"/>
        <v>Wireless Keyboard </v>
      </c>
      <c r="M14" s="1">
        <f t="shared" si="2"/>
        <v>55</v>
      </c>
      <c r="Q14" s="3">
        <f>A10</f>
        <v>45908</v>
      </c>
      <c r="R14" s="1">
        <f t="shared" si="4"/>
        <v>71</v>
      </c>
    </row>
    <row r="15" spans="1:18" x14ac:dyDescent="0.35">
      <c r="A15" s="5">
        <v>45912</v>
      </c>
      <c r="B15" s="4" t="s">
        <v>24</v>
      </c>
      <c r="C15" s="6" t="s">
        <v>47</v>
      </c>
      <c r="D15" s="6">
        <v>1</v>
      </c>
      <c r="E15" s="6">
        <v>30</v>
      </c>
      <c r="F15" s="2">
        <f t="shared" si="0"/>
        <v>30</v>
      </c>
      <c r="G15" s="1" t="s">
        <v>6</v>
      </c>
      <c r="H15" s="6" t="s">
        <v>70</v>
      </c>
      <c r="I15" s="6">
        <v>16</v>
      </c>
      <c r="J15" s="2">
        <f t="shared" si="1"/>
        <v>14</v>
      </c>
      <c r="L15" s="1" t="str">
        <f t="shared" si="3"/>
        <v>Flash Drive 64GB </v>
      </c>
      <c r="M15" s="1">
        <f t="shared" si="2"/>
        <v>56</v>
      </c>
      <c r="Q15" s="3">
        <f>A11</f>
        <v>45908</v>
      </c>
      <c r="R15" s="1">
        <f t="shared" si="4"/>
        <v>71</v>
      </c>
    </row>
    <row r="16" spans="1:18" x14ac:dyDescent="0.35">
      <c r="A16" s="5">
        <v>45913</v>
      </c>
      <c r="B16" s="4" t="s">
        <v>25</v>
      </c>
      <c r="C16" s="6" t="s">
        <v>48</v>
      </c>
      <c r="D16" s="6">
        <v>2</v>
      </c>
      <c r="E16" s="6">
        <v>20</v>
      </c>
      <c r="F16" s="2">
        <f t="shared" si="0"/>
        <v>40</v>
      </c>
      <c r="G16" s="1" t="s">
        <v>8</v>
      </c>
      <c r="H16" s="6" t="s">
        <v>71</v>
      </c>
      <c r="I16" s="6">
        <v>10</v>
      </c>
      <c r="J16" s="2">
        <f t="shared" si="1"/>
        <v>20</v>
      </c>
      <c r="L16" s="1" t="str">
        <f t="shared" si="3"/>
        <v>Desk Organizer </v>
      </c>
      <c r="M16" s="1">
        <f t="shared" si="2"/>
        <v>30</v>
      </c>
      <c r="Q16" s="3">
        <f>A12</f>
        <v>45909</v>
      </c>
      <c r="R16" s="1">
        <f t="shared" si="4"/>
        <v>25</v>
      </c>
    </row>
    <row r="17" spans="1:18" x14ac:dyDescent="0.35">
      <c r="A17" s="5">
        <v>45914</v>
      </c>
      <c r="B17" s="4" t="s">
        <v>26</v>
      </c>
      <c r="C17" s="6" t="s">
        <v>49</v>
      </c>
      <c r="D17" s="6">
        <v>1</v>
      </c>
      <c r="E17" s="6">
        <v>35</v>
      </c>
      <c r="F17" s="2">
        <f t="shared" si="0"/>
        <v>35</v>
      </c>
      <c r="G17" s="1" t="s">
        <v>6</v>
      </c>
      <c r="H17" s="6" t="s">
        <v>72</v>
      </c>
      <c r="I17" s="6">
        <v>22</v>
      </c>
      <c r="J17" s="2">
        <f t="shared" si="1"/>
        <v>13</v>
      </c>
      <c r="L17" s="1" t="str">
        <f t="shared" si="3"/>
        <v>Tablet Case </v>
      </c>
      <c r="M17" s="1">
        <f t="shared" si="2"/>
        <v>40</v>
      </c>
      <c r="Q17" s="3">
        <f>A13</f>
        <v>45910</v>
      </c>
      <c r="R17" s="1">
        <f t="shared" si="4"/>
        <v>55</v>
      </c>
    </row>
    <row r="18" spans="1:18" x14ac:dyDescent="0.35">
      <c r="A18" s="5">
        <v>45915</v>
      </c>
      <c r="B18" s="4" t="s">
        <v>27</v>
      </c>
      <c r="C18" s="6" t="s">
        <v>50</v>
      </c>
      <c r="D18" s="6">
        <v>1</v>
      </c>
      <c r="E18" s="6">
        <v>27</v>
      </c>
      <c r="F18" s="2">
        <f t="shared" si="0"/>
        <v>27</v>
      </c>
      <c r="G18" s="1" t="s">
        <v>7</v>
      </c>
      <c r="H18" s="6" t="s">
        <v>73</v>
      </c>
      <c r="I18" s="6">
        <v>18</v>
      </c>
      <c r="J18" s="2">
        <f t="shared" si="1"/>
        <v>9</v>
      </c>
      <c r="L18" s="1" t="str">
        <f t="shared" si="3"/>
        <v>Ring Light </v>
      </c>
      <c r="M18" s="1">
        <f t="shared" si="2"/>
        <v>35</v>
      </c>
      <c r="Q18" s="3">
        <f>A14</f>
        <v>45911</v>
      </c>
      <c r="R18" s="1">
        <f t="shared" si="4"/>
        <v>56</v>
      </c>
    </row>
    <row r="19" spans="1:18" x14ac:dyDescent="0.35">
      <c r="A19" s="5">
        <v>45915</v>
      </c>
      <c r="B19" s="4" t="s">
        <v>28</v>
      </c>
      <c r="C19" s="6" t="s">
        <v>51</v>
      </c>
      <c r="D19" s="6">
        <v>5</v>
      </c>
      <c r="E19" s="6">
        <v>6</v>
      </c>
      <c r="F19" s="2">
        <f t="shared" si="0"/>
        <v>30</v>
      </c>
      <c r="G19" s="1" t="s">
        <v>6</v>
      </c>
      <c r="H19" s="6" t="s">
        <v>74</v>
      </c>
      <c r="I19" s="6">
        <v>2</v>
      </c>
      <c r="J19" s="2">
        <f t="shared" si="1"/>
        <v>20</v>
      </c>
      <c r="L19" s="1" t="str">
        <f t="shared" si="3"/>
        <v>Headphone Stand </v>
      </c>
      <c r="M19" s="1">
        <f t="shared" si="2"/>
        <v>27</v>
      </c>
      <c r="Q19" s="3">
        <f>A15</f>
        <v>45912</v>
      </c>
      <c r="R19" s="1">
        <f t="shared" si="4"/>
        <v>30</v>
      </c>
    </row>
    <row r="20" spans="1:18" x14ac:dyDescent="0.35">
      <c r="A20" s="5">
        <v>45916</v>
      </c>
      <c r="B20" s="4" t="s">
        <v>29</v>
      </c>
      <c r="C20" s="6" t="s">
        <v>52</v>
      </c>
      <c r="D20" s="6">
        <v>2</v>
      </c>
      <c r="E20" s="6">
        <v>24</v>
      </c>
      <c r="F20" s="2">
        <f t="shared" si="0"/>
        <v>48</v>
      </c>
      <c r="G20" s="1" t="s">
        <v>6</v>
      </c>
      <c r="H20" s="6" t="s">
        <v>75</v>
      </c>
      <c r="I20" s="6">
        <v>15</v>
      </c>
      <c r="J20" s="2">
        <f t="shared" si="1"/>
        <v>18</v>
      </c>
      <c r="L20" s="1" t="str">
        <f t="shared" si="3"/>
        <v>Webcam Cover </v>
      </c>
      <c r="M20" s="1">
        <f>SUMIF($C$2:$C$24, L20, $F$2:$F$24)</f>
        <v>30</v>
      </c>
      <c r="Q20" s="3">
        <f>A16</f>
        <v>45913</v>
      </c>
      <c r="R20" s="1">
        <f t="shared" si="4"/>
        <v>40</v>
      </c>
    </row>
    <row r="21" spans="1:18" x14ac:dyDescent="0.35">
      <c r="A21" s="5">
        <v>45917</v>
      </c>
      <c r="B21" s="4" t="s">
        <v>30</v>
      </c>
      <c r="C21" s="6" t="s">
        <v>53</v>
      </c>
      <c r="D21" s="6">
        <v>3</v>
      </c>
      <c r="E21" s="6">
        <v>8</v>
      </c>
      <c r="F21" s="2">
        <f t="shared" si="0"/>
        <v>24</v>
      </c>
      <c r="G21" s="1" t="s">
        <v>8</v>
      </c>
      <c r="H21" s="6" t="s">
        <v>76</v>
      </c>
      <c r="I21" s="6">
        <v>3</v>
      </c>
      <c r="J21" s="2">
        <f t="shared" si="1"/>
        <v>15</v>
      </c>
      <c r="L21" s="1" t="str">
        <f t="shared" si="3"/>
        <v>USB Hub </v>
      </c>
      <c r="M21" s="1">
        <f t="shared" si="2"/>
        <v>48</v>
      </c>
      <c r="Q21" s="3">
        <f>A17</f>
        <v>45914</v>
      </c>
      <c r="R21" s="1">
        <f t="shared" si="4"/>
        <v>35</v>
      </c>
    </row>
    <row r="22" spans="1:18" x14ac:dyDescent="0.35">
      <c r="A22" s="5">
        <v>45918</v>
      </c>
      <c r="B22" s="4" t="s">
        <v>31</v>
      </c>
      <c r="C22" s="6" t="s">
        <v>54</v>
      </c>
      <c r="D22" s="6">
        <v>1</v>
      </c>
      <c r="E22" s="6">
        <v>38</v>
      </c>
      <c r="F22" s="2">
        <f t="shared" si="0"/>
        <v>38</v>
      </c>
      <c r="G22" s="1" t="s">
        <v>7</v>
      </c>
      <c r="H22" s="6" t="s">
        <v>65</v>
      </c>
      <c r="I22" s="6">
        <v>25</v>
      </c>
      <c r="J22" s="2">
        <f t="shared" si="1"/>
        <v>13</v>
      </c>
      <c r="L22" s="1" t="str">
        <f t="shared" si="3"/>
        <v>Screen Protector </v>
      </c>
      <c r="M22" s="1">
        <f t="shared" si="2"/>
        <v>24</v>
      </c>
      <c r="Q22" s="3">
        <f>A18</f>
        <v>45915</v>
      </c>
      <c r="R22" s="1">
        <f t="shared" si="4"/>
        <v>57</v>
      </c>
    </row>
    <row r="23" spans="1:18" x14ac:dyDescent="0.35">
      <c r="A23" s="5">
        <v>45919</v>
      </c>
      <c r="B23" s="4" t="s">
        <v>32</v>
      </c>
      <c r="C23" s="6" t="s">
        <v>55</v>
      </c>
      <c r="D23" s="6">
        <v>2</v>
      </c>
      <c r="E23" s="6">
        <v>15</v>
      </c>
      <c r="F23" s="2">
        <f t="shared" si="0"/>
        <v>30</v>
      </c>
      <c r="G23" s="1" t="s">
        <v>6</v>
      </c>
      <c r="H23" s="6" t="s">
        <v>77</v>
      </c>
      <c r="I23" s="6">
        <v>9</v>
      </c>
      <c r="J23" s="2">
        <f t="shared" si="1"/>
        <v>12</v>
      </c>
      <c r="L23" s="1" t="str">
        <f t="shared" si="3"/>
        <v>Wireless Charger Pad </v>
      </c>
      <c r="M23" s="1">
        <f t="shared" si="2"/>
        <v>38</v>
      </c>
      <c r="Q23" s="3">
        <f>A19</f>
        <v>45915</v>
      </c>
      <c r="R23" s="1">
        <f t="shared" si="4"/>
        <v>57</v>
      </c>
    </row>
    <row r="24" spans="1:18" x14ac:dyDescent="0.35">
      <c r="A24" s="5">
        <v>45920</v>
      </c>
      <c r="B24" s="4" t="s">
        <v>33</v>
      </c>
      <c r="C24" s="6" t="s">
        <v>56</v>
      </c>
      <c r="D24" s="6">
        <v>4</v>
      </c>
      <c r="E24" s="6">
        <v>5</v>
      </c>
      <c r="F24" s="2">
        <f t="shared" si="0"/>
        <v>20</v>
      </c>
      <c r="G24" s="1" t="s">
        <v>8</v>
      </c>
      <c r="H24" s="6" t="s">
        <v>78</v>
      </c>
      <c r="I24" s="6">
        <v>1</v>
      </c>
      <c r="J24" s="2">
        <f t="shared" si="1"/>
        <v>16</v>
      </c>
      <c r="L24" s="1" t="str">
        <f t="shared" si="3"/>
        <v>Phone Holder </v>
      </c>
      <c r="M24" s="1">
        <f t="shared" si="2"/>
        <v>30</v>
      </c>
      <c r="Q24" s="3">
        <f>A20</f>
        <v>45916</v>
      </c>
      <c r="R24" s="1">
        <f t="shared" si="4"/>
        <v>48</v>
      </c>
    </row>
    <row r="25" spans="1:18" x14ac:dyDescent="0.35">
      <c r="F25" s="2">
        <f>SUM(F2:F24)</f>
        <v>958</v>
      </c>
      <c r="J25" s="2"/>
      <c r="L25" s="1" t="str">
        <f t="shared" si="3"/>
        <v>Cable Organizer Clips</v>
      </c>
      <c r="M25" s="1">
        <f t="shared" si="2"/>
        <v>20</v>
      </c>
      <c r="Q25" s="3">
        <f>A21</f>
        <v>45917</v>
      </c>
      <c r="R25" s="1">
        <f t="shared" si="4"/>
        <v>24</v>
      </c>
    </row>
    <row r="27" spans="1:18" x14ac:dyDescent="0.35">
      <c r="H27" s="7" t="s">
        <v>79</v>
      </c>
      <c r="I27" s="2">
        <f>SUM(F2:F24)</f>
        <v>958</v>
      </c>
    </row>
    <row r="28" spans="1:18" x14ac:dyDescent="0.35">
      <c r="H28" s="7" t="s">
        <v>80</v>
      </c>
      <c r="I28" s="2">
        <f>SUM(J2:J24)</f>
        <v>411</v>
      </c>
    </row>
    <row r="29" spans="1:18" x14ac:dyDescent="0.35">
      <c r="H29" s="7" t="s">
        <v>81</v>
      </c>
      <c r="I29" s="1">
        <f>COUNTIF(G2:G24,"Paid")</f>
        <v>11</v>
      </c>
      <c r="Q29" s="3"/>
    </row>
    <row r="30" spans="1:18" x14ac:dyDescent="0.35">
      <c r="H30" s="7" t="s">
        <v>82</v>
      </c>
      <c r="I30" s="1">
        <f>COUNTIF(G2:G24,"Pending")</f>
        <v>6</v>
      </c>
      <c r="Q30" s="3"/>
    </row>
    <row r="31" spans="1:18" x14ac:dyDescent="0.35">
      <c r="H31" s="7" t="s">
        <v>83</v>
      </c>
      <c r="I31" s="1">
        <f>COUNTIF(G2:G24,"Overdue")</f>
        <v>6</v>
      </c>
      <c r="Q31" s="3"/>
    </row>
    <row r="32" spans="1:18" x14ac:dyDescent="0.35">
      <c r="H32" s="7" t="s">
        <v>84</v>
      </c>
      <c r="I32" s="2">
        <f>AVERAGE(J2:J24)</f>
        <v>17.869565217391305</v>
      </c>
      <c r="Q32" s="3"/>
    </row>
    <row r="33" spans="8:17" x14ac:dyDescent="0.35">
      <c r="H33" s="7"/>
      <c r="I33" s="2"/>
      <c r="Q33" s="3"/>
    </row>
  </sheetData>
  <conditionalFormatting sqref="G4:G25">
    <cfRule type="containsText" dxfId="5" priority="4" operator="containsText" text="Pending">
      <formula>NOT(ISERROR(SEARCH("Pending",G4)))</formula>
    </cfRule>
    <cfRule type="containsText" dxfId="4" priority="5" operator="containsText" text="Overdue">
      <formula>NOT(ISERROR(SEARCH("Overdue",G4)))</formula>
    </cfRule>
    <cfRule type="containsText" dxfId="3" priority="6" operator="containsText" text="Paid">
      <formula>NOT(ISERROR(SEARCH("Paid",G4)))</formula>
    </cfRule>
    <cfRule type="colorScale" priority="7">
      <colorScale>
        <cfvo type="formula" val="&quot;Overdue&quot;"/>
        <cfvo type="formula" val="&quot;Pending&quot;"/>
        <cfvo type="formula" val="&quot;Paid&quot;"/>
        <color rgb="FFF8696B"/>
        <color rgb="FFFFEB84"/>
        <color rgb="FF63BE7B"/>
      </colorScale>
    </cfRule>
  </conditionalFormatting>
  <conditionalFormatting sqref="G2:G24">
    <cfRule type="containsText" dxfId="2" priority="1" operator="containsText" text="Paid">
      <formula>NOT(ISERROR(SEARCH("Paid",G2)))</formula>
    </cfRule>
    <cfRule type="containsText" dxfId="1" priority="2" operator="containsText" text="Pending">
      <formula>NOT(ISERROR(SEARCH("Pending",G2)))</formula>
    </cfRule>
    <cfRule type="containsText" dxfId="0" priority="3" operator="containsText" text="Overdue">
      <formula>NOT(ISERROR(SEARCH("Overdue",G2)))</formula>
    </cfRule>
  </conditionalFormatting>
  <dataValidations count="2">
    <dataValidation type="list" allowBlank="1" showInputMessage="1" showErrorMessage="1" sqref="G1 G4:G1048576" xr:uid="{BB931F76-D912-4C9E-A743-6A85098CE334}">
      <formula1>"Paid,Pending,Overdue"</formula1>
    </dataValidation>
    <dataValidation type="list" allowBlank="1" showInputMessage="1" showErrorMessage="1" sqref="G2:G3" xr:uid="{EE9D9F8D-09CE-4313-9512-C1798208D030}">
      <formula1>"Paid, Pending, Overdue"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Bekhta</dc:creator>
  <cp:lastModifiedBy>Amira Bekhta</cp:lastModifiedBy>
  <dcterms:created xsi:type="dcterms:W3CDTF">2025-10-04T14:18:21Z</dcterms:created>
  <dcterms:modified xsi:type="dcterms:W3CDTF">2025-10-04T16:32:34Z</dcterms:modified>
</cp:coreProperties>
</file>