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amirhoushang/Desktop/Meine Z/"/>
    </mc:Choice>
  </mc:AlternateContent>
  <xr:revisionPtr revIDLastSave="0" documentId="13_ncr:1_{4E1220F9-2B65-5845-B45E-1148DFD95506}" xr6:coauthVersionLast="47" xr6:coauthVersionMax="47" xr10:uidLastSave="{00000000-0000-0000-0000-000000000000}"/>
  <bookViews>
    <workbookView xWindow="0" yWindow="500" windowWidth="28800" windowHeight="15980" activeTab="4" xr2:uid="{00000000-000D-0000-FFFF-FFFF00000000}"/>
  </bookViews>
  <sheets>
    <sheet name="Coins" sheetId="1" r:id="rId1"/>
    <sheet name="Staking &amp; Rewards Tracker" sheetId="2" r:id="rId2"/>
    <sheet name="Learning" sheetId="3" r:id="rId3"/>
    <sheet name="Digital Art" sheetId="4" r:id="rId4"/>
    <sheet name="Summary" sheetId="5" r:id="rId5"/>
    <sheet name="Kurse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5" l="1"/>
  <c r="F6" i="5"/>
  <c r="C6" i="5"/>
  <c r="F5" i="5"/>
  <c r="L5" i="5" s="1"/>
  <c r="G4" i="5"/>
  <c r="F4" i="5"/>
  <c r="L4" i="5" s="1"/>
  <c r="C4" i="5"/>
  <c r="F3" i="5"/>
  <c r="L3" i="5" s="1"/>
  <c r="C3" i="5"/>
  <c r="G3" i="5" s="1"/>
  <c r="F2" i="5"/>
  <c r="L2" i="5" s="1"/>
  <c r="L7" i="5" s="1"/>
  <c r="C2" i="5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C12" i="5" s="1"/>
  <c r="S20" i="3"/>
  <c r="V20" i="3" s="1"/>
  <c r="R20" i="3"/>
  <c r="Q20" i="3"/>
  <c r="P20" i="3"/>
  <c r="K20" i="3"/>
  <c r="R19" i="3"/>
  <c r="S19" i="3" s="1"/>
  <c r="Q19" i="3"/>
  <c r="P19" i="3"/>
  <c r="K19" i="3"/>
  <c r="R18" i="3"/>
  <c r="S18" i="3" s="1"/>
  <c r="Q18" i="3"/>
  <c r="P18" i="3"/>
  <c r="K18" i="3"/>
  <c r="R17" i="3"/>
  <c r="S17" i="3" s="1"/>
  <c r="Q17" i="3"/>
  <c r="P17" i="3"/>
  <c r="K17" i="3"/>
  <c r="S16" i="3"/>
  <c r="R16" i="3"/>
  <c r="Q16" i="3"/>
  <c r="P16" i="3"/>
  <c r="K16" i="3"/>
  <c r="I16" i="3"/>
  <c r="G16" i="3"/>
  <c r="U15" i="3"/>
  <c r="S15" i="3"/>
  <c r="V15" i="3" s="1"/>
  <c r="R15" i="3"/>
  <c r="Q15" i="3"/>
  <c r="P15" i="3"/>
  <c r="K15" i="3"/>
  <c r="I15" i="3"/>
  <c r="G15" i="3"/>
  <c r="U14" i="3"/>
  <c r="S14" i="3"/>
  <c r="T14" i="3" s="1"/>
  <c r="R14" i="3"/>
  <c r="Q14" i="3"/>
  <c r="P14" i="3"/>
  <c r="K14" i="3"/>
  <c r="I14" i="3"/>
  <c r="G14" i="3"/>
  <c r="S13" i="3"/>
  <c r="V13" i="3" s="1"/>
  <c r="R13" i="3"/>
  <c r="Q13" i="3"/>
  <c r="P13" i="3"/>
  <c r="K13" i="3"/>
  <c r="I13" i="3"/>
  <c r="G13" i="3"/>
  <c r="V12" i="3"/>
  <c r="U12" i="3"/>
  <c r="S12" i="3"/>
  <c r="T12" i="3" s="1"/>
  <c r="R12" i="3"/>
  <c r="Q12" i="3"/>
  <c r="P12" i="3"/>
  <c r="K12" i="3"/>
  <c r="I12" i="3"/>
  <c r="G12" i="3"/>
  <c r="S11" i="3"/>
  <c r="V11" i="3" s="1"/>
  <c r="R11" i="3"/>
  <c r="Q11" i="3"/>
  <c r="P11" i="3"/>
  <c r="K11" i="3"/>
  <c r="I11" i="3"/>
  <c r="G11" i="3"/>
  <c r="R10" i="3"/>
  <c r="S10" i="3" s="1"/>
  <c r="Q10" i="3"/>
  <c r="P10" i="3"/>
  <c r="K10" i="3"/>
  <c r="I10" i="3"/>
  <c r="G10" i="3"/>
  <c r="R9" i="3"/>
  <c r="S9" i="3" s="1"/>
  <c r="Q9" i="3"/>
  <c r="P9" i="3"/>
  <c r="K9" i="3"/>
  <c r="I9" i="3"/>
  <c r="G9" i="3"/>
  <c r="S8" i="3"/>
  <c r="V8" i="3" s="1"/>
  <c r="R8" i="3"/>
  <c r="Q8" i="3"/>
  <c r="P8" i="3"/>
  <c r="K8" i="3"/>
  <c r="I8" i="3"/>
  <c r="G8" i="3"/>
  <c r="V7" i="3"/>
  <c r="U7" i="3"/>
  <c r="S7" i="3"/>
  <c r="T7" i="3" s="1"/>
  <c r="R7" i="3"/>
  <c r="Q7" i="3"/>
  <c r="P7" i="3"/>
  <c r="K7" i="3"/>
  <c r="I7" i="3"/>
  <c r="G7" i="3"/>
  <c r="R6" i="3"/>
  <c r="S6" i="3" s="1"/>
  <c r="Q6" i="3"/>
  <c r="I6" i="3"/>
  <c r="K6" i="3" s="1"/>
  <c r="P6" i="3" s="1"/>
  <c r="G6" i="3"/>
  <c r="S5" i="3"/>
  <c r="R5" i="3"/>
  <c r="Q5" i="3"/>
  <c r="K5" i="3"/>
  <c r="P5" i="3" s="1"/>
  <c r="I5" i="3"/>
  <c r="G5" i="3"/>
  <c r="R4" i="3"/>
  <c r="S4" i="3" s="1"/>
  <c r="Q4" i="3"/>
  <c r="I4" i="3"/>
  <c r="K4" i="3" s="1"/>
  <c r="P4" i="3" s="1"/>
  <c r="G4" i="3"/>
  <c r="S3" i="3"/>
  <c r="V3" i="3" s="1"/>
  <c r="R3" i="3"/>
  <c r="Q3" i="3"/>
  <c r="I3" i="3"/>
  <c r="K3" i="3" s="1"/>
  <c r="P3" i="3" s="1"/>
  <c r="G3" i="3"/>
  <c r="S2" i="3"/>
  <c r="T2" i="3" s="1"/>
  <c r="R2" i="3"/>
  <c r="Q2" i="3"/>
  <c r="K2" i="3"/>
  <c r="P2" i="3" s="1"/>
  <c r="I2" i="3"/>
  <c r="G2" i="3"/>
  <c r="H700" i="2"/>
  <c r="I700" i="2" s="1"/>
  <c r="I699" i="2"/>
  <c r="H699" i="2"/>
  <c r="H698" i="2"/>
  <c r="I698" i="2" s="1"/>
  <c r="I697" i="2"/>
  <c r="H697" i="2"/>
  <c r="H696" i="2"/>
  <c r="I696" i="2" s="1"/>
  <c r="H695" i="2"/>
  <c r="I695" i="2" s="1"/>
  <c r="I694" i="2"/>
  <c r="H694" i="2"/>
  <c r="H693" i="2"/>
  <c r="I693" i="2" s="1"/>
  <c r="H692" i="2"/>
  <c r="I692" i="2" s="1"/>
  <c r="H691" i="2"/>
  <c r="I691" i="2" s="1"/>
  <c r="I690" i="2"/>
  <c r="H690" i="2"/>
  <c r="H689" i="2"/>
  <c r="I689" i="2" s="1"/>
  <c r="H688" i="2"/>
  <c r="I688" i="2" s="1"/>
  <c r="H687" i="2"/>
  <c r="I687" i="2" s="1"/>
  <c r="H686" i="2"/>
  <c r="I686" i="2" s="1"/>
  <c r="I685" i="2"/>
  <c r="H685" i="2"/>
  <c r="H684" i="2"/>
  <c r="I684" i="2" s="1"/>
  <c r="I683" i="2"/>
  <c r="H683" i="2"/>
  <c r="H682" i="2"/>
  <c r="I682" i="2" s="1"/>
  <c r="I681" i="2"/>
  <c r="H681" i="2"/>
  <c r="H680" i="2"/>
  <c r="I680" i="2" s="1"/>
  <c r="H679" i="2"/>
  <c r="I679" i="2" s="1"/>
  <c r="H678" i="2"/>
  <c r="I678" i="2" s="1"/>
  <c r="I677" i="2"/>
  <c r="H677" i="2"/>
  <c r="H676" i="2"/>
  <c r="I676" i="2" s="1"/>
  <c r="H675" i="2"/>
  <c r="I675" i="2" s="1"/>
  <c r="I674" i="2"/>
  <c r="H674" i="2"/>
  <c r="H673" i="2"/>
  <c r="I673" i="2" s="1"/>
  <c r="H672" i="2"/>
  <c r="I672" i="2" s="1"/>
  <c r="I671" i="2"/>
  <c r="H671" i="2"/>
  <c r="H670" i="2"/>
  <c r="I670" i="2" s="1"/>
  <c r="H669" i="2"/>
  <c r="I669" i="2" s="1"/>
  <c r="H668" i="2"/>
  <c r="I668" i="2" s="1"/>
  <c r="I667" i="2"/>
  <c r="H667" i="2"/>
  <c r="H666" i="2"/>
  <c r="I666" i="2" s="1"/>
  <c r="I665" i="2"/>
  <c r="H665" i="2"/>
  <c r="H664" i="2"/>
  <c r="I664" i="2" s="1"/>
  <c r="H663" i="2"/>
  <c r="I663" i="2" s="1"/>
  <c r="I662" i="2"/>
  <c r="H662" i="2"/>
  <c r="H661" i="2"/>
  <c r="I661" i="2" s="1"/>
  <c r="H660" i="2"/>
  <c r="I660" i="2" s="1"/>
  <c r="H659" i="2"/>
  <c r="I659" i="2" s="1"/>
  <c r="I658" i="2"/>
  <c r="H658" i="2"/>
  <c r="H657" i="2"/>
  <c r="I657" i="2" s="1"/>
  <c r="H656" i="2"/>
  <c r="I656" i="2" s="1"/>
  <c r="I655" i="2"/>
  <c r="H655" i="2"/>
  <c r="H654" i="2"/>
  <c r="I654" i="2" s="1"/>
  <c r="I653" i="2"/>
  <c r="H653" i="2"/>
  <c r="H652" i="2"/>
  <c r="I652" i="2" s="1"/>
  <c r="H651" i="2"/>
  <c r="I651" i="2" s="1"/>
  <c r="H650" i="2"/>
  <c r="I650" i="2" s="1"/>
  <c r="I649" i="2"/>
  <c r="H649" i="2"/>
  <c r="H648" i="2"/>
  <c r="I648" i="2" s="1"/>
  <c r="H647" i="2"/>
  <c r="I647" i="2" s="1"/>
  <c r="I646" i="2"/>
  <c r="H646" i="2"/>
  <c r="I645" i="2"/>
  <c r="H645" i="2"/>
  <c r="H644" i="2"/>
  <c r="I644" i="2" s="1"/>
  <c r="H643" i="2"/>
  <c r="I643" i="2" s="1"/>
  <c r="H642" i="2"/>
  <c r="I642" i="2" s="1"/>
  <c r="H641" i="2"/>
  <c r="I641" i="2" s="1"/>
  <c r="H640" i="2"/>
  <c r="I640" i="2" s="1"/>
  <c r="I639" i="2"/>
  <c r="H639" i="2"/>
  <c r="H638" i="2"/>
  <c r="I638" i="2" s="1"/>
  <c r="I637" i="2"/>
  <c r="H637" i="2"/>
  <c r="H636" i="2"/>
  <c r="I636" i="2" s="1"/>
  <c r="I635" i="2"/>
  <c r="H635" i="2"/>
  <c r="H634" i="2"/>
  <c r="I634" i="2" s="1"/>
  <c r="H633" i="2"/>
  <c r="I633" i="2" s="1"/>
  <c r="H632" i="2"/>
  <c r="I632" i="2" s="1"/>
  <c r="H631" i="2"/>
  <c r="I631" i="2" s="1"/>
  <c r="I630" i="2"/>
  <c r="H630" i="2"/>
  <c r="H629" i="2"/>
  <c r="I629" i="2" s="1"/>
  <c r="H628" i="2"/>
  <c r="I628" i="2" s="1"/>
  <c r="H627" i="2"/>
  <c r="I627" i="2" s="1"/>
  <c r="I626" i="2"/>
  <c r="H626" i="2"/>
  <c r="H625" i="2"/>
  <c r="I625" i="2" s="1"/>
  <c r="H624" i="2"/>
  <c r="I624" i="2" s="1"/>
  <c r="I623" i="2"/>
  <c r="H623" i="2"/>
  <c r="H622" i="2"/>
  <c r="I622" i="2" s="1"/>
  <c r="I621" i="2"/>
  <c r="H621" i="2"/>
  <c r="H620" i="2"/>
  <c r="I620" i="2" s="1"/>
  <c r="I619" i="2"/>
  <c r="H619" i="2"/>
  <c r="H618" i="2"/>
  <c r="I618" i="2" s="1"/>
  <c r="I617" i="2"/>
  <c r="H617" i="2"/>
  <c r="H616" i="2"/>
  <c r="I616" i="2" s="1"/>
  <c r="H615" i="2"/>
  <c r="I615" i="2" s="1"/>
  <c r="I614" i="2"/>
  <c r="H614" i="2"/>
  <c r="H613" i="2"/>
  <c r="I613" i="2" s="1"/>
  <c r="H612" i="2"/>
  <c r="I612" i="2" s="1"/>
  <c r="H611" i="2"/>
  <c r="I611" i="2" s="1"/>
  <c r="I610" i="2"/>
  <c r="H610" i="2"/>
  <c r="H609" i="2"/>
  <c r="I609" i="2" s="1"/>
  <c r="H608" i="2"/>
  <c r="I608" i="2" s="1"/>
  <c r="I607" i="2"/>
  <c r="H607" i="2"/>
  <c r="H606" i="2"/>
  <c r="I606" i="2" s="1"/>
  <c r="I605" i="2"/>
  <c r="H605" i="2"/>
  <c r="H604" i="2"/>
  <c r="I604" i="2" s="1"/>
  <c r="I603" i="2"/>
  <c r="H603" i="2"/>
  <c r="H602" i="2"/>
  <c r="I602" i="2" s="1"/>
  <c r="H601" i="2"/>
  <c r="I601" i="2" s="1"/>
  <c r="H600" i="2"/>
  <c r="I600" i="2" s="1"/>
  <c r="H599" i="2"/>
  <c r="I599" i="2" s="1"/>
  <c r="I598" i="2"/>
  <c r="H598" i="2"/>
  <c r="I597" i="2"/>
  <c r="H597" i="2"/>
  <c r="H596" i="2"/>
  <c r="I596" i="2" s="1"/>
  <c r="H595" i="2"/>
  <c r="I595" i="2" s="1"/>
  <c r="I594" i="2"/>
  <c r="H594" i="2"/>
  <c r="H593" i="2"/>
  <c r="I593" i="2" s="1"/>
  <c r="H592" i="2"/>
  <c r="I592" i="2" s="1"/>
  <c r="I591" i="2"/>
  <c r="H591" i="2"/>
  <c r="H590" i="2"/>
  <c r="I590" i="2" s="1"/>
  <c r="I589" i="2"/>
  <c r="H589" i="2"/>
  <c r="H588" i="2"/>
  <c r="I588" i="2" s="1"/>
  <c r="H587" i="2"/>
  <c r="I587" i="2" s="1"/>
  <c r="H586" i="2"/>
  <c r="I586" i="2" s="1"/>
  <c r="I585" i="2"/>
  <c r="H585" i="2"/>
  <c r="H584" i="2"/>
  <c r="I584" i="2" s="1"/>
  <c r="I583" i="2"/>
  <c r="H583" i="2"/>
  <c r="I582" i="2"/>
  <c r="H582" i="2"/>
  <c r="H581" i="2"/>
  <c r="I581" i="2" s="1"/>
  <c r="H580" i="2"/>
  <c r="I580" i="2" s="1"/>
  <c r="H579" i="2"/>
  <c r="I579" i="2" s="1"/>
  <c r="H578" i="2"/>
  <c r="I578" i="2" s="1"/>
  <c r="H577" i="2"/>
  <c r="I577" i="2" s="1"/>
  <c r="H576" i="2"/>
  <c r="I576" i="2" s="1"/>
  <c r="I575" i="2"/>
  <c r="H575" i="2"/>
  <c r="H574" i="2"/>
  <c r="I574" i="2" s="1"/>
  <c r="I573" i="2"/>
  <c r="H573" i="2"/>
  <c r="H572" i="2"/>
  <c r="I572" i="2" s="1"/>
  <c r="H571" i="2"/>
  <c r="I571" i="2" s="1"/>
  <c r="H570" i="2"/>
  <c r="I570" i="2" s="1"/>
  <c r="H569" i="2"/>
  <c r="I569" i="2" s="1"/>
  <c r="H568" i="2"/>
  <c r="I568" i="2" s="1"/>
  <c r="H567" i="2"/>
  <c r="I567" i="2" s="1"/>
  <c r="I566" i="2"/>
  <c r="H566" i="2"/>
  <c r="H565" i="2"/>
  <c r="I565" i="2" s="1"/>
  <c r="H564" i="2"/>
  <c r="I564" i="2" s="1"/>
  <c r="H563" i="2"/>
  <c r="I563" i="2" s="1"/>
  <c r="H562" i="2"/>
  <c r="I562" i="2" s="1"/>
  <c r="H561" i="2"/>
  <c r="I561" i="2" s="1"/>
  <c r="H560" i="2"/>
  <c r="I560" i="2" s="1"/>
  <c r="I559" i="2"/>
  <c r="H559" i="2"/>
  <c r="H558" i="2"/>
  <c r="I558" i="2" s="1"/>
  <c r="I557" i="2"/>
  <c r="H557" i="2"/>
  <c r="H556" i="2"/>
  <c r="I556" i="2" s="1"/>
  <c r="H555" i="2"/>
  <c r="I555" i="2" s="1"/>
  <c r="H554" i="2"/>
  <c r="I554" i="2" s="1"/>
  <c r="H553" i="2"/>
  <c r="I553" i="2" s="1"/>
  <c r="H552" i="2"/>
  <c r="I552" i="2" s="1"/>
  <c r="H551" i="2"/>
  <c r="I551" i="2" s="1"/>
  <c r="I550" i="2"/>
  <c r="H550" i="2"/>
  <c r="H549" i="2"/>
  <c r="I549" i="2" s="1"/>
  <c r="H548" i="2"/>
  <c r="I548" i="2" s="1"/>
  <c r="H547" i="2"/>
  <c r="I547" i="2" s="1"/>
  <c r="I546" i="2"/>
  <c r="H546" i="2"/>
  <c r="H545" i="2"/>
  <c r="I545" i="2" s="1"/>
  <c r="H544" i="2"/>
  <c r="I544" i="2" s="1"/>
  <c r="I543" i="2"/>
  <c r="H543" i="2"/>
  <c r="H542" i="2"/>
  <c r="I542" i="2" s="1"/>
  <c r="I541" i="2"/>
  <c r="H541" i="2"/>
  <c r="H540" i="2"/>
  <c r="I540" i="2" s="1"/>
  <c r="H539" i="2"/>
  <c r="I539" i="2" s="1"/>
  <c r="H538" i="2"/>
  <c r="I538" i="2" s="1"/>
  <c r="I537" i="2"/>
  <c r="H537" i="2"/>
  <c r="H536" i="2"/>
  <c r="I536" i="2" s="1"/>
  <c r="H535" i="2"/>
  <c r="I535" i="2" s="1"/>
  <c r="I534" i="2"/>
  <c r="H534" i="2"/>
  <c r="I533" i="2"/>
  <c r="H533" i="2"/>
  <c r="H532" i="2"/>
  <c r="I532" i="2" s="1"/>
  <c r="H531" i="2"/>
  <c r="I531" i="2" s="1"/>
  <c r="H530" i="2"/>
  <c r="I530" i="2" s="1"/>
  <c r="H529" i="2"/>
  <c r="I529" i="2" s="1"/>
  <c r="H528" i="2"/>
  <c r="I528" i="2" s="1"/>
  <c r="I527" i="2"/>
  <c r="H527" i="2"/>
  <c r="H526" i="2"/>
  <c r="I526" i="2" s="1"/>
  <c r="I525" i="2"/>
  <c r="H525" i="2"/>
  <c r="H524" i="2"/>
  <c r="I524" i="2" s="1"/>
  <c r="I523" i="2"/>
  <c r="H523" i="2"/>
  <c r="H522" i="2"/>
  <c r="I522" i="2" s="1"/>
  <c r="H521" i="2"/>
  <c r="I521" i="2" s="1"/>
  <c r="H520" i="2"/>
  <c r="I520" i="2" s="1"/>
  <c r="H519" i="2"/>
  <c r="I519" i="2" s="1"/>
  <c r="I518" i="2"/>
  <c r="H518" i="2"/>
  <c r="H517" i="2"/>
  <c r="I517" i="2" s="1"/>
  <c r="H516" i="2"/>
  <c r="I516" i="2" s="1"/>
  <c r="H515" i="2"/>
  <c r="I515" i="2" s="1"/>
  <c r="H514" i="2"/>
  <c r="I514" i="2" s="1"/>
  <c r="H513" i="2"/>
  <c r="I513" i="2" s="1"/>
  <c r="H512" i="2"/>
  <c r="I512" i="2" s="1"/>
  <c r="I511" i="2"/>
  <c r="H511" i="2"/>
  <c r="I510" i="2"/>
  <c r="H510" i="2"/>
  <c r="I509" i="2"/>
  <c r="H509" i="2"/>
  <c r="H508" i="2"/>
  <c r="I508" i="2" s="1"/>
  <c r="H507" i="2"/>
  <c r="I507" i="2" s="1"/>
  <c r="H506" i="2"/>
  <c r="I506" i="2" s="1"/>
  <c r="H505" i="2"/>
  <c r="I505" i="2" s="1"/>
  <c r="H504" i="2"/>
  <c r="I504" i="2" s="1"/>
  <c r="H503" i="2"/>
  <c r="I503" i="2" s="1"/>
  <c r="I502" i="2"/>
  <c r="H502" i="2"/>
  <c r="H501" i="2"/>
  <c r="I501" i="2" s="1"/>
  <c r="H500" i="2"/>
  <c r="I500" i="2" s="1"/>
  <c r="H499" i="2"/>
  <c r="I499" i="2" s="1"/>
  <c r="H498" i="2"/>
  <c r="I498" i="2" s="1"/>
  <c r="H497" i="2"/>
  <c r="I497" i="2" s="1"/>
  <c r="H496" i="2"/>
  <c r="I496" i="2" s="1"/>
  <c r="I495" i="2"/>
  <c r="H495" i="2"/>
  <c r="H494" i="2"/>
  <c r="I494" i="2" s="1"/>
  <c r="I493" i="2"/>
  <c r="H493" i="2"/>
  <c r="H492" i="2"/>
  <c r="I492" i="2" s="1"/>
  <c r="H491" i="2"/>
  <c r="I491" i="2" s="1"/>
  <c r="H490" i="2"/>
  <c r="I490" i="2" s="1"/>
  <c r="H489" i="2"/>
  <c r="I489" i="2" s="1"/>
  <c r="H488" i="2"/>
  <c r="I488" i="2" s="1"/>
  <c r="H487" i="2"/>
  <c r="I487" i="2" s="1"/>
  <c r="I486" i="2"/>
  <c r="H486" i="2"/>
  <c r="H485" i="2"/>
  <c r="I485" i="2" s="1"/>
  <c r="H484" i="2"/>
  <c r="I484" i="2" s="1"/>
  <c r="H483" i="2"/>
  <c r="I483" i="2" s="1"/>
  <c r="I482" i="2"/>
  <c r="H482" i="2"/>
  <c r="H481" i="2"/>
  <c r="I481" i="2" s="1"/>
  <c r="H480" i="2"/>
  <c r="I480" i="2" s="1"/>
  <c r="I479" i="2"/>
  <c r="H479" i="2"/>
  <c r="I478" i="2"/>
  <c r="H478" i="2"/>
  <c r="I477" i="2"/>
  <c r="H477" i="2"/>
  <c r="H476" i="2"/>
  <c r="I476" i="2" s="1"/>
  <c r="H475" i="2"/>
  <c r="I475" i="2" s="1"/>
  <c r="H474" i="2"/>
  <c r="I474" i="2" s="1"/>
  <c r="I473" i="2"/>
  <c r="H473" i="2"/>
  <c r="H472" i="2"/>
  <c r="I472" i="2" s="1"/>
  <c r="H471" i="2"/>
  <c r="I471" i="2" s="1"/>
  <c r="I470" i="2"/>
  <c r="H470" i="2"/>
  <c r="I469" i="2"/>
  <c r="H469" i="2"/>
  <c r="H468" i="2"/>
  <c r="I468" i="2" s="1"/>
  <c r="H467" i="2"/>
  <c r="I467" i="2" s="1"/>
  <c r="H466" i="2"/>
  <c r="I466" i="2" s="1"/>
  <c r="H465" i="2"/>
  <c r="I465" i="2" s="1"/>
  <c r="H464" i="2"/>
  <c r="I464" i="2" s="1"/>
  <c r="I463" i="2"/>
  <c r="H463" i="2"/>
  <c r="H462" i="2"/>
  <c r="I462" i="2" s="1"/>
  <c r="I461" i="2"/>
  <c r="H461" i="2"/>
  <c r="H460" i="2"/>
  <c r="I460" i="2" s="1"/>
  <c r="I459" i="2"/>
  <c r="H459" i="2"/>
  <c r="H458" i="2"/>
  <c r="I458" i="2" s="1"/>
  <c r="H457" i="2"/>
  <c r="I457" i="2" s="1"/>
  <c r="H456" i="2"/>
  <c r="I456" i="2" s="1"/>
  <c r="I455" i="2"/>
  <c r="H455" i="2"/>
  <c r="I454" i="2"/>
  <c r="H454" i="2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I447" i="2"/>
  <c r="H447" i="2"/>
  <c r="I446" i="2"/>
  <c r="H446" i="2"/>
  <c r="I445" i="2"/>
  <c r="H445" i="2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I438" i="2"/>
  <c r="H438" i="2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I431" i="2"/>
  <c r="H431" i="2"/>
  <c r="H430" i="2"/>
  <c r="I430" i="2" s="1"/>
  <c r="I429" i="2"/>
  <c r="H429" i="2"/>
  <c r="H428" i="2"/>
  <c r="I428" i="2" s="1"/>
  <c r="H427" i="2"/>
  <c r="I427" i="2" s="1"/>
  <c r="H426" i="2"/>
  <c r="I426" i="2" s="1"/>
  <c r="H425" i="2"/>
  <c r="I425" i="2" s="1"/>
  <c r="H424" i="2"/>
  <c r="I424" i="2" s="1"/>
  <c r="H423" i="2"/>
  <c r="I423" i="2" s="1"/>
  <c r="I422" i="2"/>
  <c r="H422" i="2"/>
  <c r="H421" i="2"/>
  <c r="I421" i="2" s="1"/>
  <c r="H420" i="2"/>
  <c r="I420" i="2" s="1"/>
  <c r="H419" i="2"/>
  <c r="I419" i="2" s="1"/>
  <c r="I418" i="2"/>
  <c r="H418" i="2"/>
  <c r="H417" i="2"/>
  <c r="I417" i="2" s="1"/>
  <c r="H416" i="2"/>
  <c r="I416" i="2" s="1"/>
  <c r="I415" i="2"/>
  <c r="H415" i="2"/>
  <c r="I414" i="2"/>
  <c r="H414" i="2"/>
  <c r="I413" i="2"/>
  <c r="H413" i="2"/>
  <c r="H412" i="2"/>
  <c r="I412" i="2" s="1"/>
  <c r="I411" i="2"/>
  <c r="H411" i="2"/>
  <c r="I410" i="2"/>
  <c r="H410" i="2"/>
  <c r="I409" i="2"/>
  <c r="H409" i="2"/>
  <c r="H408" i="2"/>
  <c r="I408" i="2" s="1"/>
  <c r="I407" i="2"/>
  <c r="H407" i="2"/>
  <c r="H406" i="2"/>
  <c r="I406" i="2" s="1"/>
  <c r="I405" i="2"/>
  <c r="H405" i="2"/>
  <c r="H404" i="2"/>
  <c r="I404" i="2" s="1"/>
  <c r="I403" i="2"/>
  <c r="H403" i="2"/>
  <c r="I402" i="2"/>
  <c r="H402" i="2"/>
  <c r="I401" i="2"/>
  <c r="H401" i="2"/>
  <c r="H400" i="2"/>
  <c r="I400" i="2" s="1"/>
  <c r="I399" i="2"/>
  <c r="H399" i="2"/>
  <c r="I398" i="2"/>
  <c r="H398" i="2"/>
  <c r="I397" i="2"/>
  <c r="H397" i="2"/>
  <c r="H396" i="2"/>
  <c r="I396" i="2" s="1"/>
  <c r="I395" i="2"/>
  <c r="H395" i="2"/>
  <c r="H394" i="2"/>
  <c r="I394" i="2" s="1"/>
  <c r="I393" i="2"/>
  <c r="H393" i="2"/>
  <c r="H392" i="2"/>
  <c r="I392" i="2" s="1"/>
  <c r="I391" i="2"/>
  <c r="H391" i="2"/>
  <c r="I390" i="2"/>
  <c r="H390" i="2"/>
  <c r="I389" i="2"/>
  <c r="H389" i="2"/>
  <c r="H388" i="2"/>
  <c r="I388" i="2" s="1"/>
  <c r="I387" i="2"/>
  <c r="H387" i="2"/>
  <c r="H386" i="2"/>
  <c r="I386" i="2" s="1"/>
  <c r="H385" i="2"/>
  <c r="I385" i="2" s="1"/>
  <c r="H384" i="2"/>
  <c r="I384" i="2" s="1"/>
  <c r="I383" i="2"/>
  <c r="H383" i="2"/>
  <c r="I382" i="2"/>
  <c r="H382" i="2"/>
  <c r="I381" i="2"/>
  <c r="H381" i="2"/>
  <c r="H380" i="2"/>
  <c r="I380" i="2" s="1"/>
  <c r="I379" i="2"/>
  <c r="H379" i="2"/>
  <c r="H378" i="2"/>
  <c r="I378" i="2" s="1"/>
  <c r="H377" i="2"/>
  <c r="I377" i="2" s="1"/>
  <c r="H376" i="2"/>
  <c r="I376" i="2" s="1"/>
  <c r="I375" i="2"/>
  <c r="H375" i="2"/>
  <c r="H374" i="2"/>
  <c r="I374" i="2" s="1"/>
  <c r="I373" i="2"/>
  <c r="H373" i="2"/>
  <c r="H372" i="2"/>
  <c r="I372" i="2" s="1"/>
  <c r="I371" i="2"/>
  <c r="H371" i="2"/>
  <c r="I370" i="2"/>
  <c r="H370" i="2"/>
  <c r="H369" i="2"/>
  <c r="I369" i="2" s="1"/>
  <c r="H368" i="2"/>
  <c r="I368" i="2" s="1"/>
  <c r="I367" i="2"/>
  <c r="H367" i="2"/>
  <c r="I366" i="2"/>
  <c r="H366" i="2"/>
  <c r="H365" i="2"/>
  <c r="I365" i="2" s="1"/>
  <c r="H364" i="2"/>
  <c r="I364" i="2" s="1"/>
  <c r="I363" i="2"/>
  <c r="H363" i="2"/>
  <c r="H362" i="2"/>
  <c r="I362" i="2" s="1"/>
  <c r="I361" i="2"/>
  <c r="H361" i="2"/>
  <c r="H360" i="2"/>
  <c r="I360" i="2" s="1"/>
  <c r="I359" i="2"/>
  <c r="H359" i="2"/>
  <c r="I358" i="2"/>
  <c r="H358" i="2"/>
  <c r="I357" i="2"/>
  <c r="H357" i="2"/>
  <c r="H356" i="2"/>
  <c r="I356" i="2" s="1"/>
  <c r="I355" i="2"/>
  <c r="H355" i="2"/>
  <c r="H354" i="2"/>
  <c r="I354" i="2" s="1"/>
  <c r="H353" i="2"/>
  <c r="I353" i="2" s="1"/>
  <c r="H352" i="2"/>
  <c r="I352" i="2" s="1"/>
  <c r="I351" i="2"/>
  <c r="H351" i="2"/>
  <c r="I350" i="2"/>
  <c r="H350" i="2"/>
  <c r="I349" i="2"/>
  <c r="H349" i="2"/>
  <c r="H348" i="2"/>
  <c r="I348" i="2" s="1"/>
  <c r="I347" i="2"/>
  <c r="H347" i="2"/>
  <c r="H346" i="2"/>
  <c r="I346" i="2" s="1"/>
  <c r="H345" i="2"/>
  <c r="I345" i="2" s="1"/>
  <c r="H344" i="2"/>
  <c r="I344" i="2" s="1"/>
  <c r="I343" i="2"/>
  <c r="H343" i="2"/>
  <c r="H342" i="2"/>
  <c r="I342" i="2" s="1"/>
  <c r="I341" i="2"/>
  <c r="H341" i="2"/>
  <c r="H340" i="2"/>
  <c r="I340" i="2" s="1"/>
  <c r="I339" i="2"/>
  <c r="H339" i="2"/>
  <c r="I338" i="2"/>
  <c r="H338" i="2"/>
  <c r="H337" i="2"/>
  <c r="I337" i="2" s="1"/>
  <c r="H336" i="2"/>
  <c r="I336" i="2" s="1"/>
  <c r="I335" i="2"/>
  <c r="H335" i="2"/>
  <c r="I334" i="2"/>
  <c r="H334" i="2"/>
  <c r="H333" i="2"/>
  <c r="I333" i="2" s="1"/>
  <c r="H332" i="2"/>
  <c r="I332" i="2" s="1"/>
  <c r="I331" i="2"/>
  <c r="H331" i="2"/>
  <c r="H330" i="2"/>
  <c r="I330" i="2" s="1"/>
  <c r="I329" i="2"/>
  <c r="H329" i="2"/>
  <c r="H328" i="2"/>
  <c r="I328" i="2" s="1"/>
  <c r="I327" i="2"/>
  <c r="H327" i="2"/>
  <c r="I326" i="2"/>
  <c r="H326" i="2"/>
  <c r="I325" i="2"/>
  <c r="H325" i="2"/>
  <c r="H324" i="2"/>
  <c r="I324" i="2" s="1"/>
  <c r="I323" i="2"/>
  <c r="H323" i="2"/>
  <c r="H322" i="2"/>
  <c r="I322" i="2" s="1"/>
  <c r="H321" i="2"/>
  <c r="I321" i="2" s="1"/>
  <c r="H320" i="2"/>
  <c r="I320" i="2" s="1"/>
  <c r="I319" i="2"/>
  <c r="H319" i="2"/>
  <c r="I318" i="2"/>
  <c r="H318" i="2"/>
  <c r="I317" i="2"/>
  <c r="H317" i="2"/>
  <c r="H316" i="2"/>
  <c r="I316" i="2" s="1"/>
  <c r="I315" i="2"/>
  <c r="H315" i="2"/>
  <c r="I314" i="2"/>
  <c r="H314" i="2"/>
  <c r="H313" i="2"/>
  <c r="I313" i="2" s="1"/>
  <c r="H312" i="2"/>
  <c r="I312" i="2" s="1"/>
  <c r="I311" i="2"/>
  <c r="H311" i="2"/>
  <c r="H310" i="2"/>
  <c r="I310" i="2" s="1"/>
  <c r="I309" i="2"/>
  <c r="H309" i="2"/>
  <c r="H308" i="2"/>
  <c r="I308" i="2" s="1"/>
  <c r="I307" i="2"/>
  <c r="H307" i="2"/>
  <c r="I306" i="2"/>
  <c r="H306" i="2"/>
  <c r="H305" i="2"/>
  <c r="I305" i="2" s="1"/>
  <c r="H304" i="2"/>
  <c r="I304" i="2" s="1"/>
  <c r="I303" i="2"/>
  <c r="H303" i="2"/>
  <c r="I302" i="2"/>
  <c r="H302" i="2"/>
  <c r="H301" i="2"/>
  <c r="I301" i="2" s="1"/>
  <c r="H300" i="2"/>
  <c r="I300" i="2" s="1"/>
  <c r="I299" i="2"/>
  <c r="H299" i="2"/>
  <c r="H298" i="2"/>
  <c r="I298" i="2" s="1"/>
  <c r="I297" i="2"/>
  <c r="H297" i="2"/>
  <c r="H296" i="2"/>
  <c r="I296" i="2" s="1"/>
  <c r="I295" i="2"/>
  <c r="H295" i="2"/>
  <c r="I294" i="2"/>
  <c r="H294" i="2"/>
  <c r="I293" i="2"/>
  <c r="H293" i="2"/>
  <c r="H292" i="2"/>
  <c r="I292" i="2" s="1"/>
  <c r="I291" i="2"/>
  <c r="H291" i="2"/>
  <c r="H290" i="2"/>
  <c r="I290" i="2" s="1"/>
  <c r="H289" i="2"/>
  <c r="I289" i="2" s="1"/>
  <c r="H288" i="2"/>
  <c r="I288" i="2" s="1"/>
  <c r="I287" i="2"/>
  <c r="H287" i="2"/>
  <c r="I286" i="2"/>
  <c r="H286" i="2"/>
  <c r="I285" i="2"/>
  <c r="H285" i="2"/>
  <c r="H284" i="2"/>
  <c r="I284" i="2" s="1"/>
  <c r="I283" i="2"/>
  <c r="H283" i="2"/>
  <c r="H282" i="2"/>
  <c r="I282" i="2" s="1"/>
  <c r="H281" i="2"/>
  <c r="I281" i="2" s="1"/>
  <c r="H280" i="2"/>
  <c r="I280" i="2" s="1"/>
  <c r="I279" i="2"/>
  <c r="H279" i="2"/>
  <c r="H278" i="2"/>
  <c r="I278" i="2" s="1"/>
  <c r="I277" i="2"/>
  <c r="H277" i="2"/>
  <c r="H276" i="2"/>
  <c r="I276" i="2" s="1"/>
  <c r="I275" i="2"/>
  <c r="H275" i="2"/>
  <c r="I274" i="2"/>
  <c r="H274" i="2"/>
  <c r="I273" i="2"/>
  <c r="H273" i="2"/>
  <c r="H272" i="2"/>
  <c r="I272" i="2" s="1"/>
  <c r="I271" i="2"/>
  <c r="H271" i="2"/>
  <c r="I270" i="2"/>
  <c r="H270" i="2"/>
  <c r="H269" i="2"/>
  <c r="I269" i="2" s="1"/>
  <c r="H268" i="2"/>
  <c r="I268" i="2" s="1"/>
  <c r="I267" i="2"/>
  <c r="H267" i="2"/>
  <c r="H266" i="2"/>
  <c r="I266" i="2" s="1"/>
  <c r="I265" i="2"/>
  <c r="H265" i="2"/>
  <c r="H264" i="2"/>
  <c r="I264" i="2" s="1"/>
  <c r="I263" i="2"/>
  <c r="H263" i="2"/>
  <c r="I262" i="2"/>
  <c r="H262" i="2"/>
  <c r="I261" i="2"/>
  <c r="H261" i="2"/>
  <c r="H260" i="2"/>
  <c r="I260" i="2" s="1"/>
  <c r="I259" i="2"/>
  <c r="H259" i="2"/>
  <c r="H258" i="2"/>
  <c r="I258" i="2" s="1"/>
  <c r="H257" i="2"/>
  <c r="I257" i="2" s="1"/>
  <c r="H256" i="2"/>
  <c r="I256" i="2" s="1"/>
  <c r="I255" i="2"/>
  <c r="H255" i="2"/>
  <c r="I254" i="2"/>
  <c r="H254" i="2"/>
  <c r="I253" i="2"/>
  <c r="H253" i="2"/>
  <c r="H252" i="2"/>
  <c r="I252" i="2" s="1"/>
  <c r="I251" i="2"/>
  <c r="H251" i="2"/>
  <c r="H250" i="2"/>
  <c r="I250" i="2" s="1"/>
  <c r="H249" i="2"/>
  <c r="I249" i="2" s="1"/>
  <c r="H248" i="2"/>
  <c r="I248" i="2" s="1"/>
  <c r="I247" i="2"/>
  <c r="H247" i="2"/>
  <c r="H246" i="2"/>
  <c r="I246" i="2" s="1"/>
  <c r="I245" i="2"/>
  <c r="H245" i="2"/>
  <c r="H244" i="2"/>
  <c r="I244" i="2" s="1"/>
  <c r="I243" i="2"/>
  <c r="H243" i="2"/>
  <c r="I242" i="2"/>
  <c r="H242" i="2"/>
  <c r="H241" i="2"/>
  <c r="I241" i="2" s="1"/>
  <c r="H240" i="2"/>
  <c r="I240" i="2" s="1"/>
  <c r="I239" i="2"/>
  <c r="H239" i="2"/>
  <c r="I238" i="2"/>
  <c r="H238" i="2"/>
  <c r="H237" i="2"/>
  <c r="I237" i="2" s="1"/>
  <c r="H236" i="2"/>
  <c r="I236" i="2" s="1"/>
  <c r="H235" i="2"/>
  <c r="I235" i="2" s="1"/>
  <c r="H234" i="2"/>
  <c r="I234" i="2" s="1"/>
  <c r="I233" i="2"/>
  <c r="H233" i="2"/>
  <c r="H232" i="2"/>
  <c r="I232" i="2" s="1"/>
  <c r="I231" i="2"/>
  <c r="H231" i="2"/>
  <c r="I230" i="2"/>
  <c r="H230" i="2"/>
  <c r="I229" i="2"/>
  <c r="H229" i="2"/>
  <c r="H228" i="2"/>
  <c r="I228" i="2" s="1"/>
  <c r="H227" i="2"/>
  <c r="I227" i="2" s="1"/>
  <c r="H226" i="2"/>
  <c r="I226" i="2" s="1"/>
  <c r="H225" i="2"/>
  <c r="I225" i="2" s="1"/>
  <c r="H224" i="2"/>
  <c r="I224" i="2" s="1"/>
  <c r="H223" i="2"/>
  <c r="I223" i="2" s="1"/>
  <c r="I222" i="2"/>
  <c r="H222" i="2"/>
  <c r="I221" i="2"/>
  <c r="H221" i="2"/>
  <c r="H220" i="2"/>
  <c r="I220" i="2" s="1"/>
  <c r="I219" i="2"/>
  <c r="H219" i="2"/>
  <c r="H218" i="2"/>
  <c r="I218" i="2" s="1"/>
  <c r="H217" i="2"/>
  <c r="I217" i="2" s="1"/>
  <c r="H216" i="2"/>
  <c r="I216" i="2" s="1"/>
  <c r="I215" i="2"/>
  <c r="H215" i="2"/>
  <c r="H214" i="2"/>
  <c r="I214" i="2" s="1"/>
  <c r="I213" i="2"/>
  <c r="H213" i="2"/>
  <c r="H212" i="2"/>
  <c r="I212" i="2" s="1"/>
  <c r="H211" i="2"/>
  <c r="I211" i="2" s="1"/>
  <c r="I210" i="2"/>
  <c r="H210" i="2"/>
  <c r="I209" i="2"/>
  <c r="H209" i="2"/>
  <c r="H208" i="2"/>
  <c r="I208" i="2" s="1"/>
  <c r="I207" i="2"/>
  <c r="H207" i="2"/>
  <c r="I206" i="2"/>
  <c r="H206" i="2"/>
  <c r="H205" i="2"/>
  <c r="I205" i="2" s="1"/>
  <c r="I204" i="2"/>
  <c r="H204" i="2"/>
  <c r="I203" i="2"/>
  <c r="H203" i="2"/>
  <c r="I202" i="2"/>
  <c r="H202" i="2"/>
  <c r="H201" i="2"/>
  <c r="I201" i="2" s="1"/>
  <c r="I200" i="2"/>
  <c r="H200" i="2"/>
  <c r="I199" i="2"/>
  <c r="H199" i="2"/>
  <c r="I198" i="2"/>
  <c r="H198" i="2"/>
  <c r="H197" i="2"/>
  <c r="I197" i="2" s="1"/>
  <c r="I196" i="2"/>
  <c r="H196" i="2"/>
  <c r="I195" i="2"/>
  <c r="H195" i="2"/>
  <c r="I194" i="2"/>
  <c r="H194" i="2"/>
  <c r="H193" i="2"/>
  <c r="I193" i="2" s="1"/>
  <c r="I192" i="2"/>
  <c r="H192" i="2"/>
  <c r="I191" i="2"/>
  <c r="H191" i="2"/>
  <c r="I190" i="2"/>
  <c r="H190" i="2"/>
  <c r="H189" i="2"/>
  <c r="I189" i="2" s="1"/>
  <c r="I188" i="2"/>
  <c r="H188" i="2"/>
  <c r="I187" i="2"/>
  <c r="H187" i="2"/>
  <c r="I186" i="2"/>
  <c r="H186" i="2"/>
  <c r="H185" i="2"/>
  <c r="I185" i="2" s="1"/>
  <c r="I184" i="2"/>
  <c r="H184" i="2"/>
  <c r="I183" i="2"/>
  <c r="H183" i="2"/>
  <c r="I182" i="2"/>
  <c r="H182" i="2"/>
  <c r="H181" i="2"/>
  <c r="I181" i="2" s="1"/>
  <c r="I180" i="2"/>
  <c r="H180" i="2"/>
  <c r="I179" i="2"/>
  <c r="H179" i="2"/>
  <c r="I178" i="2"/>
  <c r="H178" i="2"/>
  <c r="H177" i="2"/>
  <c r="I177" i="2" s="1"/>
  <c r="I176" i="2"/>
  <c r="H176" i="2"/>
  <c r="I175" i="2"/>
  <c r="H175" i="2"/>
  <c r="I174" i="2"/>
  <c r="H174" i="2"/>
  <c r="H173" i="2"/>
  <c r="I173" i="2" s="1"/>
  <c r="I172" i="2"/>
  <c r="H172" i="2"/>
  <c r="I171" i="2"/>
  <c r="H171" i="2"/>
  <c r="I170" i="2"/>
  <c r="H170" i="2"/>
  <c r="H169" i="2"/>
  <c r="I169" i="2" s="1"/>
  <c r="I168" i="2"/>
  <c r="H168" i="2"/>
  <c r="I167" i="2"/>
  <c r="H167" i="2"/>
  <c r="I166" i="2"/>
  <c r="H166" i="2"/>
  <c r="H165" i="2"/>
  <c r="I165" i="2" s="1"/>
  <c r="I164" i="2"/>
  <c r="H164" i="2"/>
  <c r="I163" i="2"/>
  <c r="H163" i="2"/>
  <c r="I162" i="2"/>
  <c r="H162" i="2"/>
  <c r="H161" i="2"/>
  <c r="I161" i="2" s="1"/>
  <c r="I160" i="2"/>
  <c r="H160" i="2"/>
  <c r="I159" i="2"/>
  <c r="H159" i="2"/>
  <c r="I158" i="2"/>
  <c r="H158" i="2"/>
  <c r="H157" i="2"/>
  <c r="I157" i="2" s="1"/>
  <c r="I156" i="2"/>
  <c r="H156" i="2"/>
  <c r="I155" i="2"/>
  <c r="H155" i="2"/>
  <c r="I154" i="2"/>
  <c r="H154" i="2"/>
  <c r="H153" i="2"/>
  <c r="I153" i="2" s="1"/>
  <c r="I152" i="2"/>
  <c r="H152" i="2"/>
  <c r="I151" i="2"/>
  <c r="H151" i="2"/>
  <c r="I150" i="2"/>
  <c r="H150" i="2"/>
  <c r="H149" i="2"/>
  <c r="I149" i="2" s="1"/>
  <c r="I148" i="2"/>
  <c r="H148" i="2"/>
  <c r="I147" i="2"/>
  <c r="H147" i="2"/>
  <c r="I146" i="2"/>
  <c r="H146" i="2"/>
  <c r="H145" i="2"/>
  <c r="I145" i="2" s="1"/>
  <c r="I144" i="2"/>
  <c r="H144" i="2"/>
  <c r="I143" i="2"/>
  <c r="H143" i="2"/>
  <c r="I142" i="2"/>
  <c r="H142" i="2"/>
  <c r="H141" i="2"/>
  <c r="I141" i="2" s="1"/>
  <c r="I140" i="2"/>
  <c r="H140" i="2"/>
  <c r="I139" i="2"/>
  <c r="H139" i="2"/>
  <c r="I138" i="2"/>
  <c r="H138" i="2"/>
  <c r="H137" i="2"/>
  <c r="I137" i="2" s="1"/>
  <c r="I136" i="2"/>
  <c r="H136" i="2"/>
  <c r="I135" i="2"/>
  <c r="H135" i="2"/>
  <c r="I134" i="2"/>
  <c r="H134" i="2"/>
  <c r="H133" i="2"/>
  <c r="I133" i="2" s="1"/>
  <c r="I132" i="2"/>
  <c r="H132" i="2"/>
  <c r="I131" i="2"/>
  <c r="H131" i="2"/>
  <c r="I130" i="2"/>
  <c r="H130" i="2"/>
  <c r="H129" i="2"/>
  <c r="I129" i="2" s="1"/>
  <c r="I128" i="2"/>
  <c r="H128" i="2"/>
  <c r="I127" i="2"/>
  <c r="H127" i="2"/>
  <c r="I126" i="2"/>
  <c r="H126" i="2"/>
  <c r="H125" i="2"/>
  <c r="I125" i="2" s="1"/>
  <c r="I124" i="2"/>
  <c r="H124" i="2"/>
  <c r="I123" i="2"/>
  <c r="H123" i="2"/>
  <c r="I122" i="2"/>
  <c r="H122" i="2"/>
  <c r="H121" i="2"/>
  <c r="I121" i="2" s="1"/>
  <c r="I120" i="2"/>
  <c r="H120" i="2"/>
  <c r="I119" i="2"/>
  <c r="H119" i="2"/>
  <c r="I118" i="2"/>
  <c r="H118" i="2"/>
  <c r="H117" i="2"/>
  <c r="I117" i="2" s="1"/>
  <c r="I116" i="2"/>
  <c r="H116" i="2"/>
  <c r="I115" i="2"/>
  <c r="H115" i="2"/>
  <c r="I114" i="2"/>
  <c r="H114" i="2"/>
  <c r="H113" i="2"/>
  <c r="I113" i="2" s="1"/>
  <c r="I112" i="2"/>
  <c r="H112" i="2"/>
  <c r="I111" i="2"/>
  <c r="H111" i="2"/>
  <c r="I110" i="2"/>
  <c r="H110" i="2"/>
  <c r="H109" i="2"/>
  <c r="I109" i="2" s="1"/>
  <c r="I108" i="2"/>
  <c r="H108" i="2"/>
  <c r="I107" i="2"/>
  <c r="H107" i="2"/>
  <c r="I106" i="2"/>
  <c r="H106" i="2"/>
  <c r="H105" i="2"/>
  <c r="I105" i="2" s="1"/>
  <c r="I104" i="2"/>
  <c r="H104" i="2"/>
  <c r="I103" i="2"/>
  <c r="H103" i="2"/>
  <c r="I102" i="2"/>
  <c r="H102" i="2"/>
  <c r="H101" i="2"/>
  <c r="I101" i="2" s="1"/>
  <c r="I100" i="2"/>
  <c r="H100" i="2"/>
  <c r="I99" i="2"/>
  <c r="H99" i="2"/>
  <c r="I98" i="2"/>
  <c r="H98" i="2"/>
  <c r="H97" i="2"/>
  <c r="I97" i="2" s="1"/>
  <c r="I96" i="2"/>
  <c r="H96" i="2"/>
  <c r="I95" i="2"/>
  <c r="H95" i="2"/>
  <c r="I94" i="2"/>
  <c r="H94" i="2"/>
  <c r="H93" i="2"/>
  <c r="I93" i="2" s="1"/>
  <c r="I92" i="2"/>
  <c r="H92" i="2"/>
  <c r="I91" i="2"/>
  <c r="H91" i="2"/>
  <c r="I90" i="2"/>
  <c r="H90" i="2"/>
  <c r="H89" i="2"/>
  <c r="I89" i="2" s="1"/>
  <c r="I88" i="2"/>
  <c r="H88" i="2"/>
  <c r="I87" i="2"/>
  <c r="H87" i="2"/>
  <c r="I86" i="2"/>
  <c r="H86" i="2"/>
  <c r="H85" i="2"/>
  <c r="I85" i="2" s="1"/>
  <c r="I84" i="2"/>
  <c r="H84" i="2"/>
  <c r="I83" i="2"/>
  <c r="H83" i="2"/>
  <c r="I82" i="2"/>
  <c r="H82" i="2"/>
  <c r="H81" i="2"/>
  <c r="I81" i="2" s="1"/>
  <c r="I80" i="2"/>
  <c r="H80" i="2"/>
  <c r="I79" i="2"/>
  <c r="H79" i="2"/>
  <c r="I78" i="2"/>
  <c r="H78" i="2"/>
  <c r="H77" i="2"/>
  <c r="I77" i="2" s="1"/>
  <c r="I76" i="2"/>
  <c r="H76" i="2"/>
  <c r="I75" i="2"/>
  <c r="H75" i="2"/>
  <c r="I74" i="2"/>
  <c r="H74" i="2"/>
  <c r="H73" i="2"/>
  <c r="I73" i="2" s="1"/>
  <c r="I72" i="2"/>
  <c r="H72" i="2"/>
  <c r="I71" i="2"/>
  <c r="H71" i="2"/>
  <c r="I70" i="2"/>
  <c r="H70" i="2"/>
  <c r="H69" i="2"/>
  <c r="I69" i="2" s="1"/>
  <c r="I68" i="2"/>
  <c r="H68" i="2"/>
  <c r="I67" i="2"/>
  <c r="H67" i="2"/>
  <c r="I66" i="2"/>
  <c r="H66" i="2"/>
  <c r="H65" i="2"/>
  <c r="I65" i="2" s="1"/>
  <c r="I64" i="2"/>
  <c r="H64" i="2"/>
  <c r="I63" i="2"/>
  <c r="H63" i="2"/>
  <c r="I62" i="2"/>
  <c r="H62" i="2"/>
  <c r="H61" i="2"/>
  <c r="I61" i="2" s="1"/>
  <c r="I60" i="2"/>
  <c r="H60" i="2"/>
  <c r="I59" i="2"/>
  <c r="H59" i="2"/>
  <c r="I58" i="2"/>
  <c r="H58" i="2"/>
  <c r="H57" i="2"/>
  <c r="I57" i="2" s="1"/>
  <c r="I56" i="2"/>
  <c r="H56" i="2"/>
  <c r="I55" i="2"/>
  <c r="H55" i="2"/>
  <c r="I54" i="2"/>
  <c r="H54" i="2"/>
  <c r="H53" i="2"/>
  <c r="I53" i="2" s="1"/>
  <c r="I52" i="2"/>
  <c r="H52" i="2"/>
  <c r="I51" i="2"/>
  <c r="H51" i="2"/>
  <c r="I50" i="2"/>
  <c r="H50" i="2"/>
  <c r="H49" i="2"/>
  <c r="I49" i="2" s="1"/>
  <c r="I48" i="2"/>
  <c r="H48" i="2"/>
  <c r="I47" i="2"/>
  <c r="H47" i="2"/>
  <c r="I46" i="2"/>
  <c r="H46" i="2"/>
  <c r="H45" i="2"/>
  <c r="I45" i="2" s="1"/>
  <c r="I44" i="2"/>
  <c r="H44" i="2"/>
  <c r="I43" i="2"/>
  <c r="H43" i="2"/>
  <c r="I42" i="2"/>
  <c r="H42" i="2"/>
  <c r="H41" i="2"/>
  <c r="I41" i="2" s="1"/>
  <c r="I40" i="2"/>
  <c r="H40" i="2"/>
  <c r="I39" i="2"/>
  <c r="H39" i="2"/>
  <c r="I38" i="2"/>
  <c r="H38" i="2"/>
  <c r="H37" i="2"/>
  <c r="I37" i="2" s="1"/>
  <c r="I36" i="2"/>
  <c r="H36" i="2"/>
  <c r="I35" i="2"/>
  <c r="H35" i="2"/>
  <c r="I34" i="2"/>
  <c r="H34" i="2"/>
  <c r="H33" i="2"/>
  <c r="I33" i="2" s="1"/>
  <c r="I32" i="2"/>
  <c r="H32" i="2"/>
  <c r="I31" i="2"/>
  <c r="H31" i="2"/>
  <c r="I30" i="2"/>
  <c r="H30" i="2"/>
  <c r="H29" i="2"/>
  <c r="I29" i="2" s="1"/>
  <c r="I28" i="2"/>
  <c r="H28" i="2"/>
  <c r="I27" i="2"/>
  <c r="H27" i="2"/>
  <c r="I26" i="2"/>
  <c r="H26" i="2"/>
  <c r="H25" i="2"/>
  <c r="I25" i="2" s="1"/>
  <c r="I24" i="2"/>
  <c r="H24" i="2"/>
  <c r="I23" i="2"/>
  <c r="H23" i="2"/>
  <c r="I22" i="2"/>
  <c r="H22" i="2"/>
  <c r="H21" i="2"/>
  <c r="I21" i="2" s="1"/>
  <c r="I20" i="2"/>
  <c r="H20" i="2"/>
  <c r="I19" i="2"/>
  <c r="H19" i="2"/>
  <c r="I18" i="2"/>
  <c r="H18" i="2"/>
  <c r="H17" i="2"/>
  <c r="I17" i="2" s="1"/>
  <c r="I16" i="2"/>
  <c r="H16" i="2"/>
  <c r="I15" i="2"/>
  <c r="H15" i="2"/>
  <c r="I14" i="2"/>
  <c r="H14" i="2"/>
  <c r="H13" i="2"/>
  <c r="I13" i="2" s="1"/>
  <c r="I12" i="2"/>
  <c r="H12" i="2"/>
  <c r="I11" i="2"/>
  <c r="H11" i="2"/>
  <c r="I10" i="2"/>
  <c r="H10" i="2"/>
  <c r="H9" i="2"/>
  <c r="I9" i="2" s="1"/>
  <c r="I8" i="2"/>
  <c r="H8" i="2"/>
  <c r="I7" i="2"/>
  <c r="H7" i="2"/>
  <c r="I6" i="2"/>
  <c r="H6" i="2"/>
  <c r="H5" i="2"/>
  <c r="I5" i="2" s="1"/>
  <c r="I4" i="2"/>
  <c r="H4" i="2"/>
  <c r="I3" i="2"/>
  <c r="H3" i="2"/>
  <c r="I2" i="2"/>
  <c r="H2" i="2"/>
  <c r="G703" i="1"/>
  <c r="G702" i="1"/>
  <c r="G701" i="1"/>
  <c r="S700" i="1"/>
  <c r="V700" i="1" s="1"/>
  <c r="R700" i="1"/>
  <c r="P700" i="1"/>
  <c r="K700" i="1"/>
  <c r="G700" i="1"/>
  <c r="V699" i="1"/>
  <c r="S699" i="1"/>
  <c r="R699" i="1"/>
  <c r="P699" i="1"/>
  <c r="K699" i="1"/>
  <c r="G699" i="1"/>
  <c r="R698" i="1"/>
  <c r="S698" i="1" s="1"/>
  <c r="V698" i="1" s="1"/>
  <c r="P698" i="1"/>
  <c r="K698" i="1"/>
  <c r="G698" i="1"/>
  <c r="S697" i="1"/>
  <c r="V697" i="1" s="1"/>
  <c r="R697" i="1"/>
  <c r="P697" i="1"/>
  <c r="K697" i="1"/>
  <c r="G697" i="1"/>
  <c r="S696" i="1"/>
  <c r="V696" i="1" s="1"/>
  <c r="R696" i="1"/>
  <c r="P696" i="1"/>
  <c r="K696" i="1"/>
  <c r="G696" i="1"/>
  <c r="V695" i="1"/>
  <c r="S695" i="1"/>
  <c r="R695" i="1"/>
  <c r="P695" i="1"/>
  <c r="K695" i="1"/>
  <c r="G695" i="1"/>
  <c r="R694" i="1"/>
  <c r="S694" i="1" s="1"/>
  <c r="V694" i="1" s="1"/>
  <c r="P694" i="1"/>
  <c r="K694" i="1"/>
  <c r="G694" i="1"/>
  <c r="S693" i="1"/>
  <c r="V693" i="1" s="1"/>
  <c r="R693" i="1"/>
  <c r="P693" i="1"/>
  <c r="K693" i="1"/>
  <c r="G693" i="1"/>
  <c r="S692" i="1"/>
  <c r="V692" i="1" s="1"/>
  <c r="R692" i="1"/>
  <c r="P692" i="1"/>
  <c r="K692" i="1"/>
  <c r="G692" i="1"/>
  <c r="S691" i="1"/>
  <c r="V691" i="1" s="1"/>
  <c r="R691" i="1"/>
  <c r="P691" i="1"/>
  <c r="K691" i="1"/>
  <c r="G691" i="1"/>
  <c r="R690" i="1"/>
  <c r="S690" i="1" s="1"/>
  <c r="V690" i="1" s="1"/>
  <c r="P690" i="1"/>
  <c r="K690" i="1"/>
  <c r="G690" i="1"/>
  <c r="S689" i="1"/>
  <c r="V689" i="1" s="1"/>
  <c r="R689" i="1"/>
  <c r="P689" i="1"/>
  <c r="K689" i="1"/>
  <c r="G689" i="1"/>
  <c r="S688" i="1"/>
  <c r="V688" i="1" s="1"/>
  <c r="R688" i="1"/>
  <c r="P688" i="1"/>
  <c r="K688" i="1"/>
  <c r="G688" i="1"/>
  <c r="V687" i="1"/>
  <c r="S687" i="1"/>
  <c r="R687" i="1"/>
  <c r="P687" i="1"/>
  <c r="K687" i="1"/>
  <c r="G687" i="1"/>
  <c r="R686" i="1"/>
  <c r="S686" i="1" s="1"/>
  <c r="V686" i="1" s="1"/>
  <c r="P686" i="1"/>
  <c r="K686" i="1"/>
  <c r="G686" i="1"/>
  <c r="S685" i="1"/>
  <c r="V685" i="1" s="1"/>
  <c r="R685" i="1"/>
  <c r="P685" i="1"/>
  <c r="K685" i="1"/>
  <c r="G685" i="1"/>
  <c r="S684" i="1"/>
  <c r="V684" i="1" s="1"/>
  <c r="R684" i="1"/>
  <c r="P684" i="1"/>
  <c r="K684" i="1"/>
  <c r="G684" i="1"/>
  <c r="S683" i="1"/>
  <c r="V683" i="1" s="1"/>
  <c r="R683" i="1"/>
  <c r="P683" i="1"/>
  <c r="K683" i="1"/>
  <c r="G683" i="1"/>
  <c r="R682" i="1"/>
  <c r="S682" i="1" s="1"/>
  <c r="V682" i="1" s="1"/>
  <c r="P682" i="1"/>
  <c r="K682" i="1"/>
  <c r="G682" i="1"/>
  <c r="S681" i="1"/>
  <c r="V681" i="1" s="1"/>
  <c r="R681" i="1"/>
  <c r="P681" i="1"/>
  <c r="K681" i="1"/>
  <c r="G681" i="1"/>
  <c r="S680" i="1"/>
  <c r="V680" i="1" s="1"/>
  <c r="R680" i="1"/>
  <c r="P680" i="1"/>
  <c r="K680" i="1"/>
  <c r="G680" i="1"/>
  <c r="V679" i="1"/>
  <c r="S679" i="1"/>
  <c r="R679" i="1"/>
  <c r="P679" i="1"/>
  <c r="K679" i="1"/>
  <c r="G679" i="1"/>
  <c r="R678" i="1"/>
  <c r="S678" i="1" s="1"/>
  <c r="V678" i="1" s="1"/>
  <c r="P678" i="1"/>
  <c r="K678" i="1"/>
  <c r="G678" i="1"/>
  <c r="S677" i="1"/>
  <c r="R677" i="1"/>
  <c r="P677" i="1"/>
  <c r="K677" i="1"/>
  <c r="G677" i="1"/>
  <c r="S676" i="1"/>
  <c r="V676" i="1" s="1"/>
  <c r="R676" i="1"/>
  <c r="P676" i="1"/>
  <c r="K676" i="1"/>
  <c r="G676" i="1"/>
  <c r="S675" i="1"/>
  <c r="V675" i="1" s="1"/>
  <c r="R675" i="1"/>
  <c r="P675" i="1"/>
  <c r="K675" i="1"/>
  <c r="G675" i="1"/>
  <c r="R674" i="1"/>
  <c r="S674" i="1" s="1"/>
  <c r="V674" i="1" s="1"/>
  <c r="P674" i="1"/>
  <c r="K674" i="1"/>
  <c r="G674" i="1"/>
  <c r="S673" i="1"/>
  <c r="V673" i="1" s="1"/>
  <c r="R673" i="1"/>
  <c r="P673" i="1"/>
  <c r="K673" i="1"/>
  <c r="G673" i="1"/>
  <c r="S672" i="1"/>
  <c r="V672" i="1" s="1"/>
  <c r="R672" i="1"/>
  <c r="P672" i="1"/>
  <c r="K672" i="1"/>
  <c r="G672" i="1"/>
  <c r="V671" i="1"/>
  <c r="S671" i="1"/>
  <c r="R671" i="1"/>
  <c r="P671" i="1"/>
  <c r="K671" i="1"/>
  <c r="G671" i="1"/>
  <c r="R670" i="1"/>
  <c r="S670" i="1" s="1"/>
  <c r="V670" i="1" s="1"/>
  <c r="P670" i="1"/>
  <c r="K670" i="1"/>
  <c r="G670" i="1"/>
  <c r="S669" i="1"/>
  <c r="R669" i="1"/>
  <c r="P669" i="1"/>
  <c r="K669" i="1"/>
  <c r="G669" i="1"/>
  <c r="S668" i="1"/>
  <c r="V668" i="1" s="1"/>
  <c r="R668" i="1"/>
  <c r="P668" i="1"/>
  <c r="K668" i="1"/>
  <c r="G668" i="1"/>
  <c r="S667" i="1"/>
  <c r="V667" i="1" s="1"/>
  <c r="R667" i="1"/>
  <c r="P667" i="1"/>
  <c r="K667" i="1"/>
  <c r="G667" i="1"/>
  <c r="R666" i="1"/>
  <c r="S666" i="1" s="1"/>
  <c r="V666" i="1" s="1"/>
  <c r="P666" i="1"/>
  <c r="K666" i="1"/>
  <c r="G666" i="1"/>
  <c r="S665" i="1"/>
  <c r="V665" i="1" s="1"/>
  <c r="R665" i="1"/>
  <c r="P665" i="1"/>
  <c r="K665" i="1"/>
  <c r="G665" i="1"/>
  <c r="S664" i="1"/>
  <c r="V664" i="1" s="1"/>
  <c r="R664" i="1"/>
  <c r="P664" i="1"/>
  <c r="K664" i="1"/>
  <c r="G664" i="1"/>
  <c r="V663" i="1"/>
  <c r="S663" i="1"/>
  <c r="R663" i="1"/>
  <c r="P663" i="1"/>
  <c r="K663" i="1"/>
  <c r="G663" i="1"/>
  <c r="R662" i="1"/>
  <c r="S662" i="1" s="1"/>
  <c r="V662" i="1" s="1"/>
  <c r="P662" i="1"/>
  <c r="K662" i="1"/>
  <c r="G662" i="1"/>
  <c r="S661" i="1"/>
  <c r="R661" i="1"/>
  <c r="P661" i="1"/>
  <c r="K661" i="1"/>
  <c r="G661" i="1"/>
  <c r="S660" i="1"/>
  <c r="V660" i="1" s="1"/>
  <c r="R660" i="1"/>
  <c r="P660" i="1"/>
  <c r="K660" i="1"/>
  <c r="G660" i="1"/>
  <c r="S659" i="1"/>
  <c r="V659" i="1" s="1"/>
  <c r="R659" i="1"/>
  <c r="P659" i="1"/>
  <c r="K659" i="1"/>
  <c r="G659" i="1"/>
  <c r="R658" i="1"/>
  <c r="S658" i="1" s="1"/>
  <c r="V658" i="1" s="1"/>
  <c r="P658" i="1"/>
  <c r="K658" i="1"/>
  <c r="G658" i="1"/>
  <c r="S657" i="1"/>
  <c r="V657" i="1" s="1"/>
  <c r="R657" i="1"/>
  <c r="P657" i="1"/>
  <c r="K657" i="1"/>
  <c r="G657" i="1"/>
  <c r="S656" i="1"/>
  <c r="V656" i="1" s="1"/>
  <c r="R656" i="1"/>
  <c r="P656" i="1"/>
  <c r="K656" i="1"/>
  <c r="G656" i="1"/>
  <c r="V655" i="1"/>
  <c r="S655" i="1"/>
  <c r="R655" i="1"/>
  <c r="P655" i="1"/>
  <c r="K655" i="1"/>
  <c r="G655" i="1"/>
  <c r="R654" i="1"/>
  <c r="S654" i="1" s="1"/>
  <c r="V654" i="1" s="1"/>
  <c r="P654" i="1"/>
  <c r="K654" i="1"/>
  <c r="G654" i="1"/>
  <c r="S653" i="1"/>
  <c r="R653" i="1"/>
  <c r="P653" i="1"/>
  <c r="K653" i="1"/>
  <c r="G653" i="1"/>
  <c r="S652" i="1"/>
  <c r="V652" i="1" s="1"/>
  <c r="R652" i="1"/>
  <c r="P652" i="1"/>
  <c r="K652" i="1"/>
  <c r="G652" i="1"/>
  <c r="S651" i="1"/>
  <c r="V651" i="1" s="1"/>
  <c r="R651" i="1"/>
  <c r="P651" i="1"/>
  <c r="K651" i="1"/>
  <c r="G651" i="1"/>
  <c r="R650" i="1"/>
  <c r="S650" i="1" s="1"/>
  <c r="V650" i="1" s="1"/>
  <c r="P650" i="1"/>
  <c r="K650" i="1"/>
  <c r="G650" i="1"/>
  <c r="S649" i="1"/>
  <c r="R649" i="1"/>
  <c r="P649" i="1"/>
  <c r="K649" i="1"/>
  <c r="G649" i="1"/>
  <c r="S648" i="1"/>
  <c r="V648" i="1" s="1"/>
  <c r="R648" i="1"/>
  <c r="P648" i="1"/>
  <c r="K648" i="1"/>
  <c r="G648" i="1"/>
  <c r="V647" i="1"/>
  <c r="S647" i="1"/>
  <c r="R647" i="1"/>
  <c r="P647" i="1"/>
  <c r="K647" i="1"/>
  <c r="G647" i="1"/>
  <c r="R646" i="1"/>
  <c r="S646" i="1" s="1"/>
  <c r="V646" i="1" s="1"/>
  <c r="P646" i="1"/>
  <c r="K646" i="1"/>
  <c r="G646" i="1"/>
  <c r="S645" i="1"/>
  <c r="R645" i="1"/>
  <c r="P645" i="1"/>
  <c r="K645" i="1"/>
  <c r="G645" i="1"/>
  <c r="S644" i="1"/>
  <c r="V644" i="1" s="1"/>
  <c r="R644" i="1"/>
  <c r="P644" i="1"/>
  <c r="K644" i="1"/>
  <c r="G644" i="1"/>
  <c r="S643" i="1"/>
  <c r="V643" i="1" s="1"/>
  <c r="R643" i="1"/>
  <c r="P643" i="1"/>
  <c r="K643" i="1"/>
  <c r="G643" i="1"/>
  <c r="R642" i="1"/>
  <c r="S642" i="1" s="1"/>
  <c r="V642" i="1" s="1"/>
  <c r="P642" i="1"/>
  <c r="K642" i="1"/>
  <c r="G642" i="1"/>
  <c r="S641" i="1"/>
  <c r="R641" i="1"/>
  <c r="P641" i="1"/>
  <c r="K641" i="1"/>
  <c r="G641" i="1"/>
  <c r="S640" i="1"/>
  <c r="V640" i="1" s="1"/>
  <c r="R640" i="1"/>
  <c r="P640" i="1"/>
  <c r="K640" i="1"/>
  <c r="G640" i="1"/>
  <c r="V639" i="1"/>
  <c r="S639" i="1"/>
  <c r="R639" i="1"/>
  <c r="P639" i="1"/>
  <c r="K639" i="1"/>
  <c r="G639" i="1"/>
  <c r="R638" i="1"/>
  <c r="S638" i="1" s="1"/>
  <c r="V638" i="1" s="1"/>
  <c r="P638" i="1"/>
  <c r="K638" i="1"/>
  <c r="G638" i="1"/>
  <c r="S637" i="1"/>
  <c r="R637" i="1"/>
  <c r="P637" i="1"/>
  <c r="K637" i="1"/>
  <c r="G637" i="1"/>
  <c r="S636" i="1"/>
  <c r="V636" i="1" s="1"/>
  <c r="R636" i="1"/>
  <c r="P636" i="1"/>
  <c r="K636" i="1"/>
  <c r="G636" i="1"/>
  <c r="S635" i="1"/>
  <c r="V635" i="1" s="1"/>
  <c r="R635" i="1"/>
  <c r="P635" i="1"/>
  <c r="K635" i="1"/>
  <c r="G635" i="1"/>
  <c r="R634" i="1"/>
  <c r="S634" i="1" s="1"/>
  <c r="V634" i="1" s="1"/>
  <c r="P634" i="1"/>
  <c r="K634" i="1"/>
  <c r="G634" i="1"/>
  <c r="S633" i="1"/>
  <c r="R633" i="1"/>
  <c r="P633" i="1"/>
  <c r="K633" i="1"/>
  <c r="G633" i="1"/>
  <c r="S632" i="1"/>
  <c r="V632" i="1" s="1"/>
  <c r="R632" i="1"/>
  <c r="P632" i="1"/>
  <c r="K632" i="1"/>
  <c r="G632" i="1"/>
  <c r="V631" i="1"/>
  <c r="S631" i="1"/>
  <c r="R631" i="1"/>
  <c r="P631" i="1"/>
  <c r="K631" i="1"/>
  <c r="G631" i="1"/>
  <c r="R630" i="1"/>
  <c r="S630" i="1" s="1"/>
  <c r="V630" i="1" s="1"/>
  <c r="P630" i="1"/>
  <c r="K630" i="1"/>
  <c r="G630" i="1"/>
  <c r="S629" i="1"/>
  <c r="R629" i="1"/>
  <c r="P629" i="1"/>
  <c r="K629" i="1"/>
  <c r="G629" i="1"/>
  <c r="S628" i="1"/>
  <c r="V628" i="1" s="1"/>
  <c r="R628" i="1"/>
  <c r="P628" i="1"/>
  <c r="K628" i="1"/>
  <c r="G628" i="1"/>
  <c r="S627" i="1"/>
  <c r="V627" i="1" s="1"/>
  <c r="R627" i="1"/>
  <c r="P627" i="1"/>
  <c r="K627" i="1"/>
  <c r="G627" i="1"/>
  <c r="R626" i="1"/>
  <c r="S626" i="1" s="1"/>
  <c r="V626" i="1" s="1"/>
  <c r="P626" i="1"/>
  <c r="K626" i="1"/>
  <c r="G626" i="1"/>
  <c r="S625" i="1"/>
  <c r="R625" i="1"/>
  <c r="P625" i="1"/>
  <c r="K625" i="1"/>
  <c r="G625" i="1"/>
  <c r="S624" i="1"/>
  <c r="V624" i="1" s="1"/>
  <c r="R624" i="1"/>
  <c r="P624" i="1"/>
  <c r="K624" i="1"/>
  <c r="G624" i="1"/>
  <c r="V623" i="1"/>
  <c r="S623" i="1"/>
  <c r="R623" i="1"/>
  <c r="P623" i="1"/>
  <c r="K623" i="1"/>
  <c r="G623" i="1"/>
  <c r="R622" i="1"/>
  <c r="S622" i="1" s="1"/>
  <c r="V622" i="1" s="1"/>
  <c r="P622" i="1"/>
  <c r="K622" i="1"/>
  <c r="G622" i="1"/>
  <c r="S621" i="1"/>
  <c r="R621" i="1"/>
  <c r="P621" i="1"/>
  <c r="K621" i="1"/>
  <c r="G621" i="1"/>
  <c r="S620" i="1"/>
  <c r="V620" i="1" s="1"/>
  <c r="R620" i="1"/>
  <c r="P620" i="1"/>
  <c r="K620" i="1"/>
  <c r="G620" i="1"/>
  <c r="S619" i="1"/>
  <c r="V619" i="1" s="1"/>
  <c r="R619" i="1"/>
  <c r="P619" i="1"/>
  <c r="K619" i="1"/>
  <c r="G619" i="1"/>
  <c r="R618" i="1"/>
  <c r="S618" i="1" s="1"/>
  <c r="V618" i="1" s="1"/>
  <c r="P618" i="1"/>
  <c r="K618" i="1"/>
  <c r="G618" i="1"/>
  <c r="S617" i="1"/>
  <c r="R617" i="1"/>
  <c r="P617" i="1"/>
  <c r="K617" i="1"/>
  <c r="G617" i="1"/>
  <c r="S616" i="1"/>
  <c r="V616" i="1" s="1"/>
  <c r="R616" i="1"/>
  <c r="P616" i="1"/>
  <c r="K616" i="1"/>
  <c r="G616" i="1"/>
  <c r="V615" i="1"/>
  <c r="S615" i="1"/>
  <c r="R615" i="1"/>
  <c r="P615" i="1"/>
  <c r="K615" i="1"/>
  <c r="G615" i="1"/>
  <c r="R614" i="1"/>
  <c r="S614" i="1" s="1"/>
  <c r="V614" i="1" s="1"/>
  <c r="P614" i="1"/>
  <c r="K614" i="1"/>
  <c r="G614" i="1"/>
  <c r="S613" i="1"/>
  <c r="R613" i="1"/>
  <c r="P613" i="1"/>
  <c r="K613" i="1"/>
  <c r="G613" i="1"/>
  <c r="S612" i="1"/>
  <c r="V612" i="1" s="1"/>
  <c r="R612" i="1"/>
  <c r="P612" i="1"/>
  <c r="K612" i="1"/>
  <c r="G612" i="1"/>
  <c r="S611" i="1"/>
  <c r="V611" i="1" s="1"/>
  <c r="R611" i="1"/>
  <c r="P611" i="1"/>
  <c r="K611" i="1"/>
  <c r="G611" i="1"/>
  <c r="R610" i="1"/>
  <c r="S610" i="1" s="1"/>
  <c r="V610" i="1" s="1"/>
  <c r="P610" i="1"/>
  <c r="K610" i="1"/>
  <c r="G610" i="1"/>
  <c r="S609" i="1"/>
  <c r="R609" i="1"/>
  <c r="P609" i="1"/>
  <c r="K609" i="1"/>
  <c r="G609" i="1"/>
  <c r="S608" i="1"/>
  <c r="V608" i="1" s="1"/>
  <c r="R608" i="1"/>
  <c r="P608" i="1"/>
  <c r="K608" i="1"/>
  <c r="G608" i="1"/>
  <c r="V607" i="1"/>
  <c r="S607" i="1"/>
  <c r="R607" i="1"/>
  <c r="P607" i="1"/>
  <c r="K607" i="1"/>
  <c r="G607" i="1"/>
  <c r="R606" i="1"/>
  <c r="S606" i="1" s="1"/>
  <c r="V606" i="1" s="1"/>
  <c r="P606" i="1"/>
  <c r="K606" i="1"/>
  <c r="G606" i="1"/>
  <c r="S605" i="1"/>
  <c r="R605" i="1"/>
  <c r="P605" i="1"/>
  <c r="K605" i="1"/>
  <c r="G605" i="1"/>
  <c r="S604" i="1"/>
  <c r="V604" i="1" s="1"/>
  <c r="R604" i="1"/>
  <c r="P604" i="1"/>
  <c r="K604" i="1"/>
  <c r="G604" i="1"/>
  <c r="S603" i="1"/>
  <c r="V603" i="1" s="1"/>
  <c r="R603" i="1"/>
  <c r="P603" i="1"/>
  <c r="K603" i="1"/>
  <c r="G603" i="1"/>
  <c r="R602" i="1"/>
  <c r="S602" i="1" s="1"/>
  <c r="V602" i="1" s="1"/>
  <c r="P602" i="1"/>
  <c r="K602" i="1"/>
  <c r="G602" i="1"/>
  <c r="S601" i="1"/>
  <c r="R601" i="1"/>
  <c r="P601" i="1"/>
  <c r="K601" i="1"/>
  <c r="G601" i="1"/>
  <c r="S600" i="1"/>
  <c r="V600" i="1" s="1"/>
  <c r="R600" i="1"/>
  <c r="P600" i="1"/>
  <c r="K600" i="1"/>
  <c r="G600" i="1"/>
  <c r="V599" i="1"/>
  <c r="S599" i="1"/>
  <c r="R599" i="1"/>
  <c r="P599" i="1"/>
  <c r="K599" i="1"/>
  <c r="G599" i="1"/>
  <c r="R598" i="1"/>
  <c r="S598" i="1" s="1"/>
  <c r="V598" i="1" s="1"/>
  <c r="P598" i="1"/>
  <c r="K598" i="1"/>
  <c r="G598" i="1"/>
  <c r="S597" i="1"/>
  <c r="R597" i="1"/>
  <c r="P597" i="1"/>
  <c r="K597" i="1"/>
  <c r="G597" i="1"/>
  <c r="S596" i="1"/>
  <c r="V596" i="1" s="1"/>
  <c r="R596" i="1"/>
  <c r="P596" i="1"/>
  <c r="K596" i="1"/>
  <c r="G596" i="1"/>
  <c r="S595" i="1"/>
  <c r="V595" i="1" s="1"/>
  <c r="R595" i="1"/>
  <c r="P595" i="1"/>
  <c r="K595" i="1"/>
  <c r="G595" i="1"/>
  <c r="R594" i="1"/>
  <c r="S594" i="1" s="1"/>
  <c r="V594" i="1" s="1"/>
  <c r="P594" i="1"/>
  <c r="K594" i="1"/>
  <c r="G594" i="1"/>
  <c r="S593" i="1"/>
  <c r="R593" i="1"/>
  <c r="P593" i="1"/>
  <c r="K593" i="1"/>
  <c r="G593" i="1"/>
  <c r="S592" i="1"/>
  <c r="V592" i="1" s="1"/>
  <c r="R592" i="1"/>
  <c r="P592" i="1"/>
  <c r="K592" i="1"/>
  <c r="G592" i="1"/>
  <c r="V591" i="1"/>
  <c r="S591" i="1"/>
  <c r="R591" i="1"/>
  <c r="P591" i="1"/>
  <c r="K591" i="1"/>
  <c r="G591" i="1"/>
  <c r="R590" i="1"/>
  <c r="S590" i="1" s="1"/>
  <c r="V590" i="1" s="1"/>
  <c r="P590" i="1"/>
  <c r="K590" i="1"/>
  <c r="G590" i="1"/>
  <c r="S589" i="1"/>
  <c r="R589" i="1"/>
  <c r="P589" i="1"/>
  <c r="K589" i="1"/>
  <c r="G589" i="1"/>
  <c r="S588" i="1"/>
  <c r="V588" i="1" s="1"/>
  <c r="R588" i="1"/>
  <c r="P588" i="1"/>
  <c r="K588" i="1"/>
  <c r="G588" i="1"/>
  <c r="S587" i="1"/>
  <c r="V587" i="1" s="1"/>
  <c r="R587" i="1"/>
  <c r="P587" i="1"/>
  <c r="K587" i="1"/>
  <c r="G587" i="1"/>
  <c r="R586" i="1"/>
  <c r="S586" i="1" s="1"/>
  <c r="V586" i="1" s="1"/>
  <c r="P586" i="1"/>
  <c r="K586" i="1"/>
  <c r="G586" i="1"/>
  <c r="S585" i="1"/>
  <c r="R585" i="1"/>
  <c r="P585" i="1"/>
  <c r="K585" i="1"/>
  <c r="G585" i="1"/>
  <c r="S584" i="1"/>
  <c r="V584" i="1" s="1"/>
  <c r="R584" i="1"/>
  <c r="P584" i="1"/>
  <c r="K584" i="1"/>
  <c r="G584" i="1"/>
  <c r="V583" i="1"/>
  <c r="S583" i="1"/>
  <c r="R583" i="1"/>
  <c r="P583" i="1"/>
  <c r="K583" i="1"/>
  <c r="G583" i="1"/>
  <c r="R582" i="1"/>
  <c r="S582" i="1" s="1"/>
  <c r="V582" i="1" s="1"/>
  <c r="P582" i="1"/>
  <c r="K582" i="1"/>
  <c r="G582" i="1"/>
  <c r="S581" i="1"/>
  <c r="R581" i="1"/>
  <c r="P581" i="1"/>
  <c r="K581" i="1"/>
  <c r="G581" i="1"/>
  <c r="S580" i="1"/>
  <c r="V580" i="1" s="1"/>
  <c r="R580" i="1"/>
  <c r="P580" i="1"/>
  <c r="K580" i="1"/>
  <c r="G580" i="1"/>
  <c r="S579" i="1"/>
  <c r="V579" i="1" s="1"/>
  <c r="R579" i="1"/>
  <c r="P579" i="1"/>
  <c r="K579" i="1"/>
  <c r="G579" i="1"/>
  <c r="R578" i="1"/>
  <c r="S578" i="1" s="1"/>
  <c r="V578" i="1" s="1"/>
  <c r="P578" i="1"/>
  <c r="K578" i="1"/>
  <c r="G578" i="1"/>
  <c r="S577" i="1"/>
  <c r="R577" i="1"/>
  <c r="P577" i="1"/>
  <c r="K577" i="1"/>
  <c r="G577" i="1"/>
  <c r="S576" i="1"/>
  <c r="V576" i="1" s="1"/>
  <c r="R576" i="1"/>
  <c r="P576" i="1"/>
  <c r="K576" i="1"/>
  <c r="I576" i="1"/>
  <c r="G576" i="1"/>
  <c r="V575" i="1"/>
  <c r="R575" i="1"/>
  <c r="S575" i="1" s="1"/>
  <c r="P575" i="1"/>
  <c r="K575" i="1"/>
  <c r="I575" i="1"/>
  <c r="G575" i="1"/>
  <c r="S574" i="1"/>
  <c r="V574" i="1" s="1"/>
  <c r="R574" i="1"/>
  <c r="P574" i="1"/>
  <c r="K574" i="1"/>
  <c r="I574" i="1"/>
  <c r="G574" i="1"/>
  <c r="R573" i="1"/>
  <c r="S573" i="1" s="1"/>
  <c r="V573" i="1" s="1"/>
  <c r="P573" i="1"/>
  <c r="K573" i="1"/>
  <c r="I573" i="1"/>
  <c r="G573" i="1"/>
  <c r="R572" i="1"/>
  <c r="S572" i="1" s="1"/>
  <c r="V572" i="1" s="1"/>
  <c r="P572" i="1"/>
  <c r="K572" i="1"/>
  <c r="I572" i="1"/>
  <c r="G572" i="1"/>
  <c r="V571" i="1"/>
  <c r="R571" i="1"/>
  <c r="S571" i="1" s="1"/>
  <c r="P571" i="1"/>
  <c r="K571" i="1"/>
  <c r="I571" i="1"/>
  <c r="G571" i="1"/>
  <c r="S570" i="1"/>
  <c r="V570" i="1" s="1"/>
  <c r="R570" i="1"/>
  <c r="P570" i="1"/>
  <c r="K570" i="1"/>
  <c r="I570" i="1"/>
  <c r="G570" i="1"/>
  <c r="V569" i="1"/>
  <c r="S569" i="1"/>
  <c r="T569" i="1" s="1"/>
  <c r="R569" i="1"/>
  <c r="Q569" i="1"/>
  <c r="P569" i="1"/>
  <c r="O569" i="1"/>
  <c r="K569" i="1"/>
  <c r="I569" i="1"/>
  <c r="G569" i="1"/>
  <c r="R568" i="1"/>
  <c r="Q568" i="1"/>
  <c r="P568" i="1"/>
  <c r="K568" i="1"/>
  <c r="I568" i="1"/>
  <c r="G568" i="1"/>
  <c r="S567" i="1"/>
  <c r="R567" i="1"/>
  <c r="Q567" i="1"/>
  <c r="P567" i="1"/>
  <c r="O567" i="1"/>
  <c r="K567" i="1"/>
  <c r="I567" i="1"/>
  <c r="G567" i="1"/>
  <c r="V566" i="1"/>
  <c r="S566" i="1"/>
  <c r="T566" i="1" s="1"/>
  <c r="R566" i="1"/>
  <c r="Q566" i="1"/>
  <c r="P566" i="1"/>
  <c r="O566" i="1"/>
  <c r="K566" i="1"/>
  <c r="I566" i="1"/>
  <c r="G566" i="1"/>
  <c r="V565" i="1"/>
  <c r="S565" i="1"/>
  <c r="T565" i="1" s="1"/>
  <c r="R565" i="1"/>
  <c r="Q565" i="1"/>
  <c r="P565" i="1"/>
  <c r="O565" i="1"/>
  <c r="K565" i="1"/>
  <c r="I565" i="1"/>
  <c r="G565" i="1"/>
  <c r="V564" i="1"/>
  <c r="R564" i="1"/>
  <c r="S564" i="1" s="1"/>
  <c r="T564" i="1" s="1"/>
  <c r="Q564" i="1"/>
  <c r="P564" i="1"/>
  <c r="O564" i="1"/>
  <c r="K564" i="1"/>
  <c r="I564" i="1"/>
  <c r="G564" i="1"/>
  <c r="T563" i="1"/>
  <c r="S563" i="1"/>
  <c r="V563" i="1" s="1"/>
  <c r="R563" i="1"/>
  <c r="Q563" i="1"/>
  <c r="P563" i="1"/>
  <c r="O563" i="1"/>
  <c r="K563" i="1"/>
  <c r="I563" i="1"/>
  <c r="G563" i="1"/>
  <c r="S562" i="1"/>
  <c r="T562" i="1" s="1"/>
  <c r="R562" i="1"/>
  <c r="Q562" i="1"/>
  <c r="P562" i="1"/>
  <c r="O562" i="1"/>
  <c r="K562" i="1"/>
  <c r="I562" i="1"/>
  <c r="G562" i="1"/>
  <c r="V561" i="1"/>
  <c r="S561" i="1"/>
  <c r="T561" i="1" s="1"/>
  <c r="R561" i="1"/>
  <c r="Q561" i="1"/>
  <c r="P561" i="1"/>
  <c r="O561" i="1"/>
  <c r="K561" i="1"/>
  <c r="I561" i="1"/>
  <c r="G561" i="1"/>
  <c r="R560" i="1"/>
  <c r="S560" i="1" s="1"/>
  <c r="T560" i="1" s="1"/>
  <c r="Q560" i="1"/>
  <c r="P560" i="1"/>
  <c r="O560" i="1"/>
  <c r="K560" i="1"/>
  <c r="I560" i="1"/>
  <c r="G560" i="1"/>
  <c r="S559" i="1"/>
  <c r="V559" i="1" s="1"/>
  <c r="R559" i="1"/>
  <c r="Q559" i="1"/>
  <c r="P559" i="1"/>
  <c r="O559" i="1"/>
  <c r="K559" i="1"/>
  <c r="I559" i="1"/>
  <c r="G559" i="1"/>
  <c r="S558" i="1"/>
  <c r="T558" i="1" s="1"/>
  <c r="R558" i="1"/>
  <c r="Q558" i="1"/>
  <c r="P558" i="1"/>
  <c r="O558" i="1"/>
  <c r="K558" i="1"/>
  <c r="V558" i="1" s="1"/>
  <c r="I558" i="1"/>
  <c r="G558" i="1"/>
  <c r="S557" i="1"/>
  <c r="R557" i="1"/>
  <c r="Q557" i="1"/>
  <c r="P557" i="1"/>
  <c r="O557" i="1"/>
  <c r="K557" i="1"/>
  <c r="I557" i="1"/>
  <c r="G557" i="1"/>
  <c r="R556" i="1"/>
  <c r="Q556" i="1"/>
  <c r="P556" i="1"/>
  <c r="K556" i="1"/>
  <c r="I556" i="1"/>
  <c r="G556" i="1"/>
  <c r="S555" i="1"/>
  <c r="V555" i="1" s="1"/>
  <c r="R555" i="1"/>
  <c r="Q555" i="1"/>
  <c r="P555" i="1"/>
  <c r="O555" i="1"/>
  <c r="K555" i="1"/>
  <c r="I555" i="1"/>
  <c r="G555" i="1"/>
  <c r="V554" i="1"/>
  <c r="S554" i="1"/>
  <c r="T554" i="1" s="1"/>
  <c r="R554" i="1"/>
  <c r="Q554" i="1"/>
  <c r="P554" i="1"/>
  <c r="O554" i="1"/>
  <c r="K554" i="1"/>
  <c r="I554" i="1"/>
  <c r="G554" i="1"/>
  <c r="V553" i="1"/>
  <c r="S553" i="1"/>
  <c r="T553" i="1" s="1"/>
  <c r="R553" i="1"/>
  <c r="Q553" i="1"/>
  <c r="P553" i="1"/>
  <c r="O553" i="1"/>
  <c r="K553" i="1"/>
  <c r="I553" i="1"/>
  <c r="G553" i="1"/>
  <c r="R552" i="1"/>
  <c r="S552" i="1" s="1"/>
  <c r="T552" i="1" s="1"/>
  <c r="Q552" i="1"/>
  <c r="P552" i="1"/>
  <c r="K552" i="1"/>
  <c r="I552" i="1"/>
  <c r="G552" i="1"/>
  <c r="S551" i="1"/>
  <c r="V551" i="1" s="1"/>
  <c r="R551" i="1"/>
  <c r="Q551" i="1"/>
  <c r="P551" i="1"/>
  <c r="O551" i="1"/>
  <c r="K551" i="1"/>
  <c r="I551" i="1"/>
  <c r="G551" i="1"/>
  <c r="V550" i="1"/>
  <c r="S550" i="1"/>
  <c r="T550" i="1" s="1"/>
  <c r="R550" i="1"/>
  <c r="Q550" i="1"/>
  <c r="P550" i="1"/>
  <c r="O550" i="1"/>
  <c r="K550" i="1"/>
  <c r="I550" i="1"/>
  <c r="G550" i="1"/>
  <c r="S549" i="1"/>
  <c r="T549" i="1" s="1"/>
  <c r="R549" i="1"/>
  <c r="Q549" i="1"/>
  <c r="P549" i="1"/>
  <c r="O549" i="1"/>
  <c r="K549" i="1"/>
  <c r="I549" i="1"/>
  <c r="G549" i="1"/>
  <c r="V548" i="1"/>
  <c r="R548" i="1"/>
  <c r="S548" i="1" s="1"/>
  <c r="T548" i="1" s="1"/>
  <c r="Q548" i="1"/>
  <c r="P548" i="1"/>
  <c r="O548" i="1"/>
  <c r="K548" i="1"/>
  <c r="I548" i="1"/>
  <c r="G548" i="1"/>
  <c r="T547" i="1"/>
  <c r="S547" i="1"/>
  <c r="V547" i="1" s="1"/>
  <c r="R547" i="1"/>
  <c r="Q547" i="1"/>
  <c r="P547" i="1"/>
  <c r="O547" i="1"/>
  <c r="K547" i="1"/>
  <c r="I547" i="1"/>
  <c r="G547" i="1"/>
  <c r="S546" i="1"/>
  <c r="R546" i="1"/>
  <c r="Q546" i="1"/>
  <c r="P546" i="1"/>
  <c r="O546" i="1"/>
  <c r="K546" i="1"/>
  <c r="I546" i="1"/>
  <c r="G546" i="1"/>
  <c r="V545" i="1"/>
  <c r="S545" i="1"/>
  <c r="T545" i="1" s="1"/>
  <c r="R545" i="1"/>
  <c r="Q545" i="1"/>
  <c r="P545" i="1"/>
  <c r="O545" i="1"/>
  <c r="K545" i="1"/>
  <c r="I545" i="1"/>
  <c r="G545" i="1"/>
  <c r="V544" i="1"/>
  <c r="R544" i="1"/>
  <c r="S544" i="1" s="1"/>
  <c r="T544" i="1" s="1"/>
  <c r="Q544" i="1"/>
  <c r="P544" i="1"/>
  <c r="K544" i="1"/>
  <c r="I544" i="1"/>
  <c r="G544" i="1"/>
  <c r="T543" i="1"/>
  <c r="S543" i="1"/>
  <c r="V543" i="1" s="1"/>
  <c r="R543" i="1"/>
  <c r="Q543" i="1"/>
  <c r="P543" i="1"/>
  <c r="O543" i="1"/>
  <c r="K543" i="1"/>
  <c r="I543" i="1"/>
  <c r="G543" i="1"/>
  <c r="S542" i="1"/>
  <c r="T542" i="1" s="1"/>
  <c r="R542" i="1"/>
  <c r="Q542" i="1"/>
  <c r="P542" i="1"/>
  <c r="O542" i="1"/>
  <c r="K542" i="1"/>
  <c r="V542" i="1" s="1"/>
  <c r="I542" i="1"/>
  <c r="G542" i="1"/>
  <c r="S541" i="1"/>
  <c r="R541" i="1"/>
  <c r="Q541" i="1"/>
  <c r="P541" i="1"/>
  <c r="O541" i="1"/>
  <c r="K541" i="1"/>
  <c r="I541" i="1"/>
  <c r="G541" i="1"/>
  <c r="V540" i="1"/>
  <c r="R540" i="1"/>
  <c r="S540" i="1" s="1"/>
  <c r="T540" i="1" s="1"/>
  <c r="Q540" i="1"/>
  <c r="P540" i="1"/>
  <c r="O540" i="1"/>
  <c r="K540" i="1"/>
  <c r="I540" i="1"/>
  <c r="G540" i="1"/>
  <c r="T539" i="1"/>
  <c r="S539" i="1"/>
  <c r="V539" i="1" s="1"/>
  <c r="R539" i="1"/>
  <c r="Q539" i="1"/>
  <c r="P539" i="1"/>
  <c r="O539" i="1"/>
  <c r="K539" i="1"/>
  <c r="I539" i="1"/>
  <c r="G539" i="1"/>
  <c r="S538" i="1"/>
  <c r="T538" i="1" s="1"/>
  <c r="R538" i="1"/>
  <c r="Q538" i="1"/>
  <c r="P538" i="1"/>
  <c r="O538" i="1"/>
  <c r="K538" i="1"/>
  <c r="I538" i="1"/>
  <c r="G538" i="1"/>
  <c r="V537" i="1"/>
  <c r="S537" i="1"/>
  <c r="T537" i="1" s="1"/>
  <c r="R537" i="1"/>
  <c r="Q537" i="1"/>
  <c r="P537" i="1"/>
  <c r="O537" i="1"/>
  <c r="K537" i="1"/>
  <c r="I537" i="1"/>
  <c r="G537" i="1"/>
  <c r="R536" i="1"/>
  <c r="Q536" i="1"/>
  <c r="P536" i="1"/>
  <c r="K536" i="1"/>
  <c r="I536" i="1"/>
  <c r="G536" i="1"/>
  <c r="S535" i="1"/>
  <c r="R535" i="1"/>
  <c r="Q535" i="1"/>
  <c r="P535" i="1"/>
  <c r="O535" i="1"/>
  <c r="K535" i="1"/>
  <c r="I535" i="1"/>
  <c r="G535" i="1"/>
  <c r="V534" i="1"/>
  <c r="S534" i="1"/>
  <c r="T534" i="1" s="1"/>
  <c r="R534" i="1"/>
  <c r="Q534" i="1"/>
  <c r="P534" i="1"/>
  <c r="O534" i="1"/>
  <c r="K534" i="1"/>
  <c r="I534" i="1"/>
  <c r="G534" i="1"/>
  <c r="V533" i="1"/>
  <c r="S533" i="1"/>
  <c r="T533" i="1" s="1"/>
  <c r="R533" i="1"/>
  <c r="Q533" i="1"/>
  <c r="P533" i="1"/>
  <c r="O533" i="1"/>
  <c r="K533" i="1"/>
  <c r="I533" i="1"/>
  <c r="G533" i="1"/>
  <c r="V532" i="1"/>
  <c r="R532" i="1"/>
  <c r="S532" i="1" s="1"/>
  <c r="T532" i="1" s="1"/>
  <c r="Q532" i="1"/>
  <c r="P532" i="1"/>
  <c r="O532" i="1"/>
  <c r="K532" i="1"/>
  <c r="I532" i="1"/>
  <c r="G532" i="1"/>
  <c r="T531" i="1"/>
  <c r="S531" i="1"/>
  <c r="V531" i="1" s="1"/>
  <c r="R531" i="1"/>
  <c r="Q531" i="1"/>
  <c r="P531" i="1"/>
  <c r="O531" i="1"/>
  <c r="K531" i="1"/>
  <c r="I531" i="1"/>
  <c r="G531" i="1"/>
  <c r="S530" i="1"/>
  <c r="R530" i="1"/>
  <c r="Q530" i="1"/>
  <c r="P530" i="1"/>
  <c r="O530" i="1"/>
  <c r="K530" i="1"/>
  <c r="I530" i="1"/>
  <c r="G530" i="1"/>
  <c r="V529" i="1"/>
  <c r="S529" i="1"/>
  <c r="T529" i="1" s="1"/>
  <c r="R529" i="1"/>
  <c r="Q529" i="1"/>
  <c r="P529" i="1"/>
  <c r="O529" i="1"/>
  <c r="K529" i="1"/>
  <c r="I529" i="1"/>
  <c r="G529" i="1"/>
  <c r="R528" i="1"/>
  <c r="S528" i="1" s="1"/>
  <c r="T528" i="1" s="1"/>
  <c r="Q528" i="1"/>
  <c r="P528" i="1"/>
  <c r="O528" i="1"/>
  <c r="K528" i="1"/>
  <c r="I528" i="1"/>
  <c r="G528" i="1"/>
  <c r="S527" i="1"/>
  <c r="V527" i="1" s="1"/>
  <c r="R527" i="1"/>
  <c r="Q527" i="1"/>
  <c r="P527" i="1"/>
  <c r="O527" i="1"/>
  <c r="K527" i="1"/>
  <c r="I527" i="1"/>
  <c r="G527" i="1"/>
  <c r="S526" i="1"/>
  <c r="T526" i="1" s="1"/>
  <c r="R526" i="1"/>
  <c r="Q526" i="1"/>
  <c r="P526" i="1"/>
  <c r="O526" i="1"/>
  <c r="K526" i="1"/>
  <c r="V526" i="1" s="1"/>
  <c r="I526" i="1"/>
  <c r="G526" i="1"/>
  <c r="S525" i="1"/>
  <c r="R525" i="1"/>
  <c r="Q525" i="1"/>
  <c r="P525" i="1"/>
  <c r="O525" i="1"/>
  <c r="K525" i="1"/>
  <c r="I525" i="1"/>
  <c r="G525" i="1"/>
  <c r="V524" i="1"/>
  <c r="S524" i="1"/>
  <c r="T524" i="1" s="1"/>
  <c r="R524" i="1"/>
  <c r="O524" i="1" s="1"/>
  <c r="Q524" i="1"/>
  <c r="P524" i="1"/>
  <c r="K524" i="1"/>
  <c r="I524" i="1"/>
  <c r="G524" i="1"/>
  <c r="V523" i="1"/>
  <c r="T523" i="1"/>
  <c r="S523" i="1"/>
  <c r="R523" i="1"/>
  <c r="Q523" i="1"/>
  <c r="P523" i="1"/>
  <c r="O523" i="1"/>
  <c r="K523" i="1"/>
  <c r="I523" i="1"/>
  <c r="G523" i="1"/>
  <c r="S522" i="1"/>
  <c r="R522" i="1"/>
  <c r="Q522" i="1"/>
  <c r="P522" i="1"/>
  <c r="O522" i="1"/>
  <c r="K522" i="1"/>
  <c r="I522" i="1"/>
  <c r="G522" i="1"/>
  <c r="V521" i="1"/>
  <c r="S521" i="1"/>
  <c r="T521" i="1" s="1"/>
  <c r="R521" i="1"/>
  <c r="Q521" i="1"/>
  <c r="P521" i="1"/>
  <c r="O521" i="1"/>
  <c r="K521" i="1"/>
  <c r="I521" i="1"/>
  <c r="G521" i="1"/>
  <c r="S520" i="1"/>
  <c r="T520" i="1" s="1"/>
  <c r="R520" i="1"/>
  <c r="Q520" i="1"/>
  <c r="P520" i="1"/>
  <c r="O520" i="1"/>
  <c r="K520" i="1"/>
  <c r="I520" i="1"/>
  <c r="G520" i="1"/>
  <c r="S519" i="1"/>
  <c r="R519" i="1"/>
  <c r="Q519" i="1"/>
  <c r="P519" i="1"/>
  <c r="O519" i="1"/>
  <c r="K519" i="1"/>
  <c r="I519" i="1"/>
  <c r="G519" i="1"/>
  <c r="S518" i="1"/>
  <c r="T518" i="1" s="1"/>
  <c r="R518" i="1"/>
  <c r="Q518" i="1"/>
  <c r="P518" i="1"/>
  <c r="O518" i="1"/>
  <c r="K518" i="1"/>
  <c r="I518" i="1"/>
  <c r="G518" i="1"/>
  <c r="V517" i="1"/>
  <c r="S517" i="1"/>
  <c r="T517" i="1" s="1"/>
  <c r="R517" i="1"/>
  <c r="Q517" i="1"/>
  <c r="P517" i="1"/>
  <c r="O517" i="1"/>
  <c r="K517" i="1"/>
  <c r="I517" i="1"/>
  <c r="G517" i="1"/>
  <c r="R516" i="1"/>
  <c r="Q516" i="1"/>
  <c r="P516" i="1"/>
  <c r="K516" i="1"/>
  <c r="I516" i="1"/>
  <c r="G516" i="1"/>
  <c r="T515" i="1"/>
  <c r="S515" i="1"/>
  <c r="V515" i="1" s="1"/>
  <c r="R515" i="1"/>
  <c r="Q515" i="1"/>
  <c r="P515" i="1"/>
  <c r="O515" i="1"/>
  <c r="K515" i="1"/>
  <c r="I515" i="1"/>
  <c r="G515" i="1"/>
  <c r="S514" i="1"/>
  <c r="T514" i="1" s="1"/>
  <c r="R514" i="1"/>
  <c r="Q514" i="1"/>
  <c r="P514" i="1"/>
  <c r="O514" i="1"/>
  <c r="K514" i="1"/>
  <c r="I514" i="1"/>
  <c r="G514" i="1"/>
  <c r="V513" i="1"/>
  <c r="S513" i="1"/>
  <c r="T513" i="1" s="1"/>
  <c r="R513" i="1"/>
  <c r="Q513" i="1"/>
  <c r="P513" i="1"/>
  <c r="O513" i="1"/>
  <c r="K513" i="1"/>
  <c r="I513" i="1"/>
  <c r="G513" i="1"/>
  <c r="S512" i="1"/>
  <c r="R512" i="1"/>
  <c r="O512" i="1" s="1"/>
  <c r="Q512" i="1"/>
  <c r="P512" i="1"/>
  <c r="K512" i="1"/>
  <c r="I512" i="1"/>
  <c r="G512" i="1"/>
  <c r="V511" i="1"/>
  <c r="T511" i="1"/>
  <c r="S511" i="1"/>
  <c r="R511" i="1"/>
  <c r="Q511" i="1"/>
  <c r="P511" i="1"/>
  <c r="O511" i="1"/>
  <c r="K511" i="1"/>
  <c r="I511" i="1"/>
  <c r="G511" i="1"/>
  <c r="S510" i="1"/>
  <c r="T510" i="1" s="1"/>
  <c r="R510" i="1"/>
  <c r="Q510" i="1"/>
  <c r="P510" i="1"/>
  <c r="O510" i="1"/>
  <c r="K510" i="1"/>
  <c r="V510" i="1" s="1"/>
  <c r="I510" i="1"/>
  <c r="G510" i="1"/>
  <c r="S509" i="1"/>
  <c r="R509" i="1"/>
  <c r="Q509" i="1"/>
  <c r="P509" i="1"/>
  <c r="O509" i="1"/>
  <c r="K509" i="1"/>
  <c r="I509" i="1"/>
  <c r="G509" i="1"/>
  <c r="V508" i="1"/>
  <c r="R508" i="1"/>
  <c r="S508" i="1" s="1"/>
  <c r="T508" i="1" s="1"/>
  <c r="Q508" i="1"/>
  <c r="P508" i="1"/>
  <c r="O508" i="1"/>
  <c r="K508" i="1"/>
  <c r="I508" i="1"/>
  <c r="G508" i="1"/>
  <c r="T507" i="1"/>
  <c r="S507" i="1"/>
  <c r="V507" i="1" s="1"/>
  <c r="R507" i="1"/>
  <c r="Q507" i="1"/>
  <c r="P507" i="1"/>
  <c r="O507" i="1"/>
  <c r="K507" i="1"/>
  <c r="I507" i="1"/>
  <c r="G507" i="1"/>
  <c r="S506" i="1"/>
  <c r="R506" i="1"/>
  <c r="Q506" i="1"/>
  <c r="P506" i="1"/>
  <c r="O506" i="1"/>
  <c r="K506" i="1"/>
  <c r="I506" i="1"/>
  <c r="G506" i="1"/>
  <c r="V505" i="1"/>
  <c r="S505" i="1"/>
  <c r="T505" i="1" s="1"/>
  <c r="R505" i="1"/>
  <c r="Q505" i="1"/>
  <c r="P505" i="1"/>
  <c r="O505" i="1"/>
  <c r="K505" i="1"/>
  <c r="I505" i="1"/>
  <c r="G505" i="1"/>
  <c r="V504" i="1"/>
  <c r="S504" i="1"/>
  <c r="T504" i="1" s="1"/>
  <c r="R504" i="1"/>
  <c r="Q504" i="1"/>
  <c r="P504" i="1"/>
  <c r="O504" i="1"/>
  <c r="K504" i="1"/>
  <c r="I504" i="1"/>
  <c r="G504" i="1"/>
  <c r="S503" i="1"/>
  <c r="R503" i="1"/>
  <c r="Q503" i="1"/>
  <c r="P503" i="1"/>
  <c r="O503" i="1"/>
  <c r="K503" i="1"/>
  <c r="I503" i="1"/>
  <c r="G503" i="1"/>
  <c r="V502" i="1"/>
  <c r="S502" i="1"/>
  <c r="T502" i="1" s="1"/>
  <c r="R502" i="1"/>
  <c r="Q502" i="1"/>
  <c r="P502" i="1"/>
  <c r="O502" i="1"/>
  <c r="K502" i="1"/>
  <c r="I502" i="1"/>
  <c r="G502" i="1"/>
  <c r="S501" i="1"/>
  <c r="T501" i="1" s="1"/>
  <c r="R501" i="1"/>
  <c r="Q501" i="1"/>
  <c r="P501" i="1"/>
  <c r="O501" i="1"/>
  <c r="K501" i="1"/>
  <c r="I501" i="1"/>
  <c r="G501" i="1"/>
  <c r="R500" i="1"/>
  <c r="Q500" i="1"/>
  <c r="P500" i="1"/>
  <c r="K500" i="1"/>
  <c r="I500" i="1"/>
  <c r="G500" i="1"/>
  <c r="S499" i="1"/>
  <c r="V499" i="1" s="1"/>
  <c r="R499" i="1"/>
  <c r="Q499" i="1"/>
  <c r="P499" i="1"/>
  <c r="O499" i="1"/>
  <c r="K499" i="1"/>
  <c r="I499" i="1"/>
  <c r="G499" i="1"/>
  <c r="V498" i="1"/>
  <c r="S498" i="1"/>
  <c r="T498" i="1" s="1"/>
  <c r="R498" i="1"/>
  <c r="Q498" i="1"/>
  <c r="P498" i="1"/>
  <c r="O498" i="1"/>
  <c r="K498" i="1"/>
  <c r="I498" i="1"/>
  <c r="G498" i="1"/>
  <c r="V497" i="1"/>
  <c r="S497" i="1"/>
  <c r="T497" i="1" s="1"/>
  <c r="R497" i="1"/>
  <c r="Q497" i="1"/>
  <c r="P497" i="1"/>
  <c r="O497" i="1"/>
  <c r="K497" i="1"/>
  <c r="I497" i="1"/>
  <c r="G497" i="1"/>
  <c r="S496" i="1"/>
  <c r="R496" i="1"/>
  <c r="Q496" i="1"/>
  <c r="P496" i="1"/>
  <c r="O496" i="1"/>
  <c r="K496" i="1"/>
  <c r="I496" i="1"/>
  <c r="G496" i="1"/>
  <c r="V495" i="1"/>
  <c r="S495" i="1"/>
  <c r="T495" i="1" s="1"/>
  <c r="R495" i="1"/>
  <c r="Q495" i="1"/>
  <c r="P495" i="1"/>
  <c r="O495" i="1"/>
  <c r="K495" i="1"/>
  <c r="I495" i="1"/>
  <c r="G495" i="1"/>
  <c r="S494" i="1"/>
  <c r="T494" i="1" s="1"/>
  <c r="R494" i="1"/>
  <c r="Q494" i="1"/>
  <c r="P494" i="1"/>
  <c r="O494" i="1"/>
  <c r="K494" i="1"/>
  <c r="V494" i="1" s="1"/>
  <c r="I494" i="1"/>
  <c r="G494" i="1"/>
  <c r="S493" i="1"/>
  <c r="R493" i="1"/>
  <c r="Q493" i="1"/>
  <c r="P493" i="1"/>
  <c r="O493" i="1"/>
  <c r="K493" i="1"/>
  <c r="I493" i="1"/>
  <c r="G493" i="1"/>
  <c r="R492" i="1"/>
  <c r="O492" i="1" s="1"/>
  <c r="Q492" i="1"/>
  <c r="P492" i="1"/>
  <c r="K492" i="1"/>
  <c r="I492" i="1"/>
  <c r="G492" i="1"/>
  <c r="V491" i="1"/>
  <c r="T491" i="1"/>
  <c r="S491" i="1"/>
  <c r="R491" i="1"/>
  <c r="Q491" i="1"/>
  <c r="P491" i="1"/>
  <c r="O491" i="1"/>
  <c r="K491" i="1"/>
  <c r="I491" i="1"/>
  <c r="G491" i="1"/>
  <c r="S490" i="1"/>
  <c r="R490" i="1"/>
  <c r="Q490" i="1"/>
  <c r="P490" i="1"/>
  <c r="O490" i="1"/>
  <c r="K490" i="1"/>
  <c r="I490" i="1"/>
  <c r="G490" i="1"/>
  <c r="V489" i="1"/>
  <c r="S489" i="1"/>
  <c r="T489" i="1" s="1"/>
  <c r="R489" i="1"/>
  <c r="Q489" i="1"/>
  <c r="P489" i="1"/>
  <c r="O489" i="1"/>
  <c r="K489" i="1"/>
  <c r="I489" i="1"/>
  <c r="G489" i="1"/>
  <c r="S488" i="1"/>
  <c r="T488" i="1" s="1"/>
  <c r="R488" i="1"/>
  <c r="Q488" i="1"/>
  <c r="P488" i="1"/>
  <c r="O488" i="1"/>
  <c r="K488" i="1"/>
  <c r="I488" i="1"/>
  <c r="G488" i="1"/>
  <c r="S487" i="1"/>
  <c r="R487" i="1"/>
  <c r="Q487" i="1"/>
  <c r="P487" i="1"/>
  <c r="O487" i="1"/>
  <c r="K487" i="1"/>
  <c r="I487" i="1"/>
  <c r="G487" i="1"/>
  <c r="S486" i="1"/>
  <c r="T486" i="1" s="1"/>
  <c r="R486" i="1"/>
  <c r="Q486" i="1"/>
  <c r="P486" i="1"/>
  <c r="O486" i="1"/>
  <c r="K486" i="1"/>
  <c r="I486" i="1"/>
  <c r="G486" i="1"/>
  <c r="S485" i="1"/>
  <c r="T485" i="1" s="1"/>
  <c r="R485" i="1"/>
  <c r="Q485" i="1"/>
  <c r="P485" i="1"/>
  <c r="O485" i="1"/>
  <c r="K485" i="1"/>
  <c r="I485" i="1"/>
  <c r="G485" i="1"/>
  <c r="R484" i="1"/>
  <c r="Q484" i="1"/>
  <c r="P484" i="1"/>
  <c r="K484" i="1"/>
  <c r="I484" i="1"/>
  <c r="G484" i="1"/>
  <c r="T483" i="1"/>
  <c r="S483" i="1"/>
  <c r="V483" i="1" s="1"/>
  <c r="R483" i="1"/>
  <c r="Q483" i="1"/>
  <c r="P483" i="1"/>
  <c r="O483" i="1"/>
  <c r="K483" i="1"/>
  <c r="I483" i="1"/>
  <c r="G483" i="1"/>
  <c r="S482" i="1"/>
  <c r="T482" i="1" s="1"/>
  <c r="R482" i="1"/>
  <c r="Q482" i="1"/>
  <c r="P482" i="1"/>
  <c r="O482" i="1"/>
  <c r="K482" i="1"/>
  <c r="I482" i="1"/>
  <c r="G482" i="1"/>
  <c r="V481" i="1"/>
  <c r="S481" i="1"/>
  <c r="T481" i="1" s="1"/>
  <c r="R481" i="1"/>
  <c r="Q481" i="1"/>
  <c r="P481" i="1"/>
  <c r="O481" i="1"/>
  <c r="K481" i="1"/>
  <c r="I481" i="1"/>
  <c r="G481" i="1"/>
  <c r="R480" i="1"/>
  <c r="S480" i="1" s="1"/>
  <c r="Q480" i="1"/>
  <c r="P480" i="1"/>
  <c r="K480" i="1"/>
  <c r="I480" i="1"/>
  <c r="G480" i="1"/>
  <c r="S479" i="1"/>
  <c r="V479" i="1" s="1"/>
  <c r="R479" i="1"/>
  <c r="Q479" i="1"/>
  <c r="P479" i="1"/>
  <c r="O479" i="1"/>
  <c r="K479" i="1"/>
  <c r="I479" i="1"/>
  <c r="G479" i="1"/>
  <c r="V478" i="1"/>
  <c r="S478" i="1"/>
  <c r="T478" i="1" s="1"/>
  <c r="R478" i="1"/>
  <c r="Q478" i="1"/>
  <c r="P478" i="1"/>
  <c r="O478" i="1"/>
  <c r="K478" i="1"/>
  <c r="I478" i="1"/>
  <c r="G478" i="1"/>
  <c r="S477" i="1"/>
  <c r="R477" i="1"/>
  <c r="Q477" i="1"/>
  <c r="P477" i="1"/>
  <c r="O477" i="1"/>
  <c r="K477" i="1"/>
  <c r="I477" i="1"/>
  <c r="G477" i="1"/>
  <c r="R476" i="1"/>
  <c r="S476" i="1" s="1"/>
  <c r="T476" i="1" s="1"/>
  <c r="Q476" i="1"/>
  <c r="P476" i="1"/>
  <c r="O476" i="1"/>
  <c r="K476" i="1"/>
  <c r="I476" i="1"/>
  <c r="G476" i="1"/>
  <c r="T475" i="1"/>
  <c r="S475" i="1"/>
  <c r="V475" i="1" s="1"/>
  <c r="R475" i="1"/>
  <c r="Q475" i="1"/>
  <c r="P475" i="1"/>
  <c r="O475" i="1"/>
  <c r="K475" i="1"/>
  <c r="I475" i="1"/>
  <c r="G475" i="1"/>
  <c r="S474" i="1"/>
  <c r="R474" i="1"/>
  <c r="Q474" i="1"/>
  <c r="P474" i="1"/>
  <c r="O474" i="1"/>
  <c r="K474" i="1"/>
  <c r="I474" i="1"/>
  <c r="G474" i="1"/>
  <c r="V473" i="1"/>
  <c r="S473" i="1"/>
  <c r="T473" i="1" s="1"/>
  <c r="R473" i="1"/>
  <c r="Q473" i="1"/>
  <c r="P473" i="1"/>
  <c r="O473" i="1"/>
  <c r="K473" i="1"/>
  <c r="I473" i="1"/>
  <c r="G473" i="1"/>
  <c r="S472" i="1"/>
  <c r="T472" i="1" s="1"/>
  <c r="R472" i="1"/>
  <c r="Q472" i="1"/>
  <c r="P472" i="1"/>
  <c r="O472" i="1"/>
  <c r="K472" i="1"/>
  <c r="I472" i="1"/>
  <c r="G472" i="1"/>
  <c r="V471" i="1"/>
  <c r="S471" i="1"/>
  <c r="T471" i="1" s="1"/>
  <c r="R471" i="1"/>
  <c r="Q471" i="1"/>
  <c r="P471" i="1"/>
  <c r="O471" i="1"/>
  <c r="K471" i="1"/>
  <c r="I471" i="1"/>
  <c r="G471" i="1"/>
  <c r="V470" i="1"/>
  <c r="S470" i="1"/>
  <c r="T470" i="1" s="1"/>
  <c r="R470" i="1"/>
  <c r="Q470" i="1"/>
  <c r="P470" i="1"/>
  <c r="O470" i="1"/>
  <c r="K470" i="1"/>
  <c r="I470" i="1"/>
  <c r="G470" i="1"/>
  <c r="S469" i="1"/>
  <c r="T469" i="1" s="1"/>
  <c r="R469" i="1"/>
  <c r="Q469" i="1"/>
  <c r="P469" i="1"/>
  <c r="O469" i="1"/>
  <c r="K469" i="1"/>
  <c r="I469" i="1"/>
  <c r="G469" i="1"/>
  <c r="R468" i="1"/>
  <c r="Q468" i="1"/>
  <c r="P468" i="1"/>
  <c r="K468" i="1"/>
  <c r="I468" i="1"/>
  <c r="G468" i="1"/>
  <c r="T467" i="1"/>
  <c r="S467" i="1"/>
  <c r="V467" i="1" s="1"/>
  <c r="R467" i="1"/>
  <c r="Q467" i="1"/>
  <c r="P467" i="1"/>
  <c r="O467" i="1"/>
  <c r="K467" i="1"/>
  <c r="I467" i="1"/>
  <c r="G467" i="1"/>
  <c r="V466" i="1"/>
  <c r="S466" i="1"/>
  <c r="T466" i="1" s="1"/>
  <c r="R466" i="1"/>
  <c r="Q466" i="1"/>
  <c r="P466" i="1"/>
  <c r="O466" i="1"/>
  <c r="K466" i="1"/>
  <c r="I466" i="1"/>
  <c r="G466" i="1"/>
  <c r="V465" i="1"/>
  <c r="S465" i="1"/>
  <c r="T465" i="1" s="1"/>
  <c r="R465" i="1"/>
  <c r="Q465" i="1"/>
  <c r="P465" i="1"/>
  <c r="O465" i="1"/>
  <c r="K465" i="1"/>
  <c r="I465" i="1"/>
  <c r="G465" i="1"/>
  <c r="S464" i="1"/>
  <c r="R464" i="1"/>
  <c r="Q464" i="1"/>
  <c r="P464" i="1"/>
  <c r="O464" i="1"/>
  <c r="K464" i="1"/>
  <c r="I464" i="1"/>
  <c r="G464" i="1"/>
  <c r="V463" i="1"/>
  <c r="S463" i="1"/>
  <c r="T463" i="1" s="1"/>
  <c r="R463" i="1"/>
  <c r="Q463" i="1"/>
  <c r="P463" i="1"/>
  <c r="O463" i="1"/>
  <c r="K463" i="1"/>
  <c r="I463" i="1"/>
  <c r="G463" i="1"/>
  <c r="S462" i="1"/>
  <c r="T462" i="1" s="1"/>
  <c r="R462" i="1"/>
  <c r="Q462" i="1"/>
  <c r="P462" i="1"/>
  <c r="O462" i="1"/>
  <c r="K462" i="1"/>
  <c r="V462" i="1" s="1"/>
  <c r="I462" i="1"/>
  <c r="G462" i="1"/>
  <c r="S461" i="1"/>
  <c r="R461" i="1"/>
  <c r="Q461" i="1"/>
  <c r="P461" i="1"/>
  <c r="O461" i="1"/>
  <c r="K461" i="1"/>
  <c r="I461" i="1"/>
  <c r="G461" i="1"/>
  <c r="R460" i="1"/>
  <c r="O460" i="1" s="1"/>
  <c r="Q460" i="1"/>
  <c r="P460" i="1"/>
  <c r="K460" i="1"/>
  <c r="I460" i="1"/>
  <c r="G460" i="1"/>
  <c r="V459" i="1"/>
  <c r="T459" i="1"/>
  <c r="S459" i="1"/>
  <c r="R459" i="1"/>
  <c r="Q459" i="1"/>
  <c r="P459" i="1"/>
  <c r="O459" i="1"/>
  <c r="K459" i="1"/>
  <c r="I459" i="1"/>
  <c r="G459" i="1"/>
  <c r="S458" i="1"/>
  <c r="R458" i="1"/>
  <c r="Q458" i="1"/>
  <c r="P458" i="1"/>
  <c r="O458" i="1"/>
  <c r="K458" i="1"/>
  <c r="I458" i="1"/>
  <c r="G458" i="1"/>
  <c r="V457" i="1"/>
  <c r="S457" i="1"/>
  <c r="T457" i="1" s="1"/>
  <c r="R457" i="1"/>
  <c r="Q457" i="1"/>
  <c r="P457" i="1"/>
  <c r="O457" i="1"/>
  <c r="K457" i="1"/>
  <c r="I457" i="1"/>
  <c r="G457" i="1"/>
  <c r="S456" i="1"/>
  <c r="T456" i="1" s="1"/>
  <c r="R456" i="1"/>
  <c r="Q456" i="1"/>
  <c r="P456" i="1"/>
  <c r="O456" i="1"/>
  <c r="K456" i="1"/>
  <c r="I456" i="1"/>
  <c r="G456" i="1"/>
  <c r="S455" i="1"/>
  <c r="R455" i="1"/>
  <c r="Q455" i="1"/>
  <c r="P455" i="1"/>
  <c r="O455" i="1"/>
  <c r="K455" i="1"/>
  <c r="I455" i="1"/>
  <c r="G455" i="1"/>
  <c r="S454" i="1"/>
  <c r="T454" i="1" s="1"/>
  <c r="R454" i="1"/>
  <c r="Q454" i="1"/>
  <c r="P454" i="1"/>
  <c r="O454" i="1"/>
  <c r="K454" i="1"/>
  <c r="I454" i="1"/>
  <c r="G454" i="1"/>
  <c r="V453" i="1"/>
  <c r="S453" i="1"/>
  <c r="T453" i="1" s="1"/>
  <c r="R453" i="1"/>
  <c r="Q453" i="1"/>
  <c r="P453" i="1"/>
  <c r="O453" i="1"/>
  <c r="K453" i="1"/>
  <c r="I453" i="1"/>
  <c r="G453" i="1"/>
  <c r="R452" i="1"/>
  <c r="Q452" i="1"/>
  <c r="P452" i="1"/>
  <c r="K452" i="1"/>
  <c r="I452" i="1"/>
  <c r="G452" i="1"/>
  <c r="T451" i="1"/>
  <c r="S451" i="1"/>
  <c r="V451" i="1" s="1"/>
  <c r="R451" i="1"/>
  <c r="Q451" i="1"/>
  <c r="P451" i="1"/>
  <c r="O451" i="1"/>
  <c r="K451" i="1"/>
  <c r="I451" i="1"/>
  <c r="G451" i="1"/>
  <c r="S450" i="1"/>
  <c r="T450" i="1" s="1"/>
  <c r="R450" i="1"/>
  <c r="Q450" i="1"/>
  <c r="P450" i="1"/>
  <c r="O450" i="1"/>
  <c r="K450" i="1"/>
  <c r="I450" i="1"/>
  <c r="G450" i="1"/>
  <c r="V449" i="1"/>
  <c r="S449" i="1"/>
  <c r="T449" i="1" s="1"/>
  <c r="R449" i="1"/>
  <c r="Q449" i="1"/>
  <c r="P449" i="1"/>
  <c r="O449" i="1"/>
  <c r="K449" i="1"/>
  <c r="I449" i="1"/>
  <c r="G449" i="1"/>
  <c r="R448" i="1"/>
  <c r="S448" i="1" s="1"/>
  <c r="Q448" i="1"/>
  <c r="P448" i="1"/>
  <c r="K448" i="1"/>
  <c r="I448" i="1"/>
  <c r="G448" i="1"/>
  <c r="S447" i="1"/>
  <c r="V447" i="1" s="1"/>
  <c r="R447" i="1"/>
  <c r="Q447" i="1"/>
  <c r="P447" i="1"/>
  <c r="O447" i="1"/>
  <c r="K447" i="1"/>
  <c r="I447" i="1"/>
  <c r="G447" i="1"/>
  <c r="V446" i="1"/>
  <c r="S446" i="1"/>
  <c r="T446" i="1" s="1"/>
  <c r="R446" i="1"/>
  <c r="Q446" i="1"/>
  <c r="P446" i="1"/>
  <c r="O446" i="1"/>
  <c r="K446" i="1"/>
  <c r="I446" i="1"/>
  <c r="G446" i="1"/>
  <c r="S445" i="1"/>
  <c r="R445" i="1"/>
  <c r="Q445" i="1"/>
  <c r="P445" i="1"/>
  <c r="O445" i="1"/>
  <c r="K445" i="1"/>
  <c r="I445" i="1"/>
  <c r="G445" i="1"/>
  <c r="R444" i="1"/>
  <c r="S444" i="1" s="1"/>
  <c r="T444" i="1" s="1"/>
  <c r="Q444" i="1"/>
  <c r="P444" i="1"/>
  <c r="O444" i="1"/>
  <c r="K444" i="1"/>
  <c r="I444" i="1"/>
  <c r="G444" i="1"/>
  <c r="T443" i="1"/>
  <c r="S443" i="1"/>
  <c r="V443" i="1" s="1"/>
  <c r="R443" i="1"/>
  <c r="Q443" i="1"/>
  <c r="P443" i="1"/>
  <c r="O443" i="1"/>
  <c r="K443" i="1"/>
  <c r="I443" i="1"/>
  <c r="G443" i="1"/>
  <c r="S442" i="1"/>
  <c r="R442" i="1"/>
  <c r="Q442" i="1"/>
  <c r="P442" i="1"/>
  <c r="O442" i="1"/>
  <c r="K442" i="1"/>
  <c r="I442" i="1"/>
  <c r="G442" i="1"/>
  <c r="V441" i="1"/>
  <c r="S441" i="1"/>
  <c r="T441" i="1" s="1"/>
  <c r="R441" i="1"/>
  <c r="Q441" i="1"/>
  <c r="P441" i="1"/>
  <c r="O441" i="1"/>
  <c r="K441" i="1"/>
  <c r="I441" i="1"/>
  <c r="G441" i="1"/>
  <c r="S440" i="1"/>
  <c r="T440" i="1" s="1"/>
  <c r="R440" i="1"/>
  <c r="Q440" i="1"/>
  <c r="P440" i="1"/>
  <c r="O440" i="1"/>
  <c r="K440" i="1"/>
  <c r="I440" i="1"/>
  <c r="G440" i="1"/>
  <c r="S439" i="1"/>
  <c r="T439" i="1" s="1"/>
  <c r="R439" i="1"/>
  <c r="Q439" i="1"/>
  <c r="P439" i="1"/>
  <c r="O439" i="1"/>
  <c r="K439" i="1"/>
  <c r="V439" i="1" s="1"/>
  <c r="I439" i="1"/>
  <c r="G439" i="1"/>
  <c r="V438" i="1"/>
  <c r="S438" i="1"/>
  <c r="T438" i="1" s="1"/>
  <c r="R438" i="1"/>
  <c r="Q438" i="1"/>
  <c r="P438" i="1"/>
  <c r="O438" i="1"/>
  <c r="K438" i="1"/>
  <c r="I438" i="1"/>
  <c r="G438" i="1"/>
  <c r="S437" i="1"/>
  <c r="T437" i="1" s="1"/>
  <c r="R437" i="1"/>
  <c r="Q437" i="1"/>
  <c r="P437" i="1"/>
  <c r="O437" i="1"/>
  <c r="K437" i="1"/>
  <c r="I437" i="1"/>
  <c r="G437" i="1"/>
  <c r="R436" i="1"/>
  <c r="S436" i="1" s="1"/>
  <c r="Q436" i="1"/>
  <c r="P436" i="1"/>
  <c r="K436" i="1"/>
  <c r="I436" i="1"/>
  <c r="G436" i="1"/>
  <c r="S435" i="1"/>
  <c r="V435" i="1" s="1"/>
  <c r="R435" i="1"/>
  <c r="Q435" i="1"/>
  <c r="P435" i="1"/>
  <c r="O435" i="1"/>
  <c r="K435" i="1"/>
  <c r="I435" i="1"/>
  <c r="G435" i="1"/>
  <c r="V434" i="1"/>
  <c r="S434" i="1"/>
  <c r="T434" i="1" s="1"/>
  <c r="R434" i="1"/>
  <c r="Q434" i="1"/>
  <c r="P434" i="1"/>
  <c r="O434" i="1"/>
  <c r="K434" i="1"/>
  <c r="I434" i="1"/>
  <c r="G434" i="1"/>
  <c r="V433" i="1"/>
  <c r="S433" i="1"/>
  <c r="T433" i="1" s="1"/>
  <c r="R433" i="1"/>
  <c r="Q433" i="1"/>
  <c r="P433" i="1"/>
  <c r="O433" i="1"/>
  <c r="K433" i="1"/>
  <c r="I433" i="1"/>
  <c r="G433" i="1"/>
  <c r="S432" i="1"/>
  <c r="R432" i="1"/>
  <c r="Q432" i="1"/>
  <c r="P432" i="1"/>
  <c r="O432" i="1"/>
  <c r="K432" i="1"/>
  <c r="I432" i="1"/>
  <c r="G432" i="1"/>
  <c r="V431" i="1"/>
  <c r="S431" i="1"/>
  <c r="T431" i="1" s="1"/>
  <c r="R431" i="1"/>
  <c r="Q431" i="1"/>
  <c r="P431" i="1"/>
  <c r="O431" i="1"/>
  <c r="K431" i="1"/>
  <c r="I431" i="1"/>
  <c r="G431" i="1"/>
  <c r="S430" i="1"/>
  <c r="T430" i="1" s="1"/>
  <c r="R430" i="1"/>
  <c r="Q430" i="1"/>
  <c r="P430" i="1"/>
  <c r="O430" i="1"/>
  <c r="K430" i="1"/>
  <c r="V430" i="1" s="1"/>
  <c r="I430" i="1"/>
  <c r="G430" i="1"/>
  <c r="V429" i="1"/>
  <c r="S429" i="1"/>
  <c r="T429" i="1" s="1"/>
  <c r="R429" i="1"/>
  <c r="Q429" i="1"/>
  <c r="P429" i="1"/>
  <c r="O429" i="1"/>
  <c r="K429" i="1"/>
  <c r="I429" i="1"/>
  <c r="G429" i="1"/>
  <c r="R428" i="1"/>
  <c r="S428" i="1" s="1"/>
  <c r="Q428" i="1"/>
  <c r="P428" i="1"/>
  <c r="K428" i="1"/>
  <c r="I428" i="1"/>
  <c r="G428" i="1"/>
  <c r="S427" i="1"/>
  <c r="V427" i="1" s="1"/>
  <c r="R427" i="1"/>
  <c r="Q427" i="1"/>
  <c r="P427" i="1"/>
  <c r="O427" i="1"/>
  <c r="K427" i="1"/>
  <c r="I427" i="1"/>
  <c r="G427" i="1"/>
  <c r="V426" i="1"/>
  <c r="S426" i="1"/>
  <c r="T426" i="1" s="1"/>
  <c r="R426" i="1"/>
  <c r="Q426" i="1"/>
  <c r="P426" i="1"/>
  <c r="O426" i="1"/>
  <c r="K426" i="1"/>
  <c r="I426" i="1"/>
  <c r="G426" i="1"/>
  <c r="V425" i="1"/>
  <c r="S425" i="1"/>
  <c r="T425" i="1" s="1"/>
  <c r="R425" i="1"/>
  <c r="Q425" i="1"/>
  <c r="P425" i="1"/>
  <c r="O425" i="1"/>
  <c r="K425" i="1"/>
  <c r="I425" i="1"/>
  <c r="G425" i="1"/>
  <c r="S424" i="1"/>
  <c r="R424" i="1"/>
  <c r="Q424" i="1"/>
  <c r="P424" i="1"/>
  <c r="O424" i="1"/>
  <c r="K424" i="1"/>
  <c r="I424" i="1"/>
  <c r="G424" i="1"/>
  <c r="V423" i="1"/>
  <c r="S423" i="1"/>
  <c r="T423" i="1" s="1"/>
  <c r="R423" i="1"/>
  <c r="Q423" i="1"/>
  <c r="P423" i="1"/>
  <c r="O423" i="1"/>
  <c r="K423" i="1"/>
  <c r="I423" i="1"/>
  <c r="G423" i="1"/>
  <c r="S422" i="1"/>
  <c r="T422" i="1" s="1"/>
  <c r="R422" i="1"/>
  <c r="Q422" i="1"/>
  <c r="P422" i="1"/>
  <c r="O422" i="1"/>
  <c r="K422" i="1"/>
  <c r="V422" i="1" s="1"/>
  <c r="I422" i="1"/>
  <c r="G422" i="1"/>
  <c r="V421" i="1"/>
  <c r="S421" i="1"/>
  <c r="T421" i="1" s="1"/>
  <c r="R421" i="1"/>
  <c r="Q421" i="1"/>
  <c r="P421" i="1"/>
  <c r="O421" i="1"/>
  <c r="K421" i="1"/>
  <c r="I421" i="1"/>
  <c r="G421" i="1"/>
  <c r="R420" i="1"/>
  <c r="S420" i="1" s="1"/>
  <c r="Q420" i="1"/>
  <c r="P420" i="1"/>
  <c r="O420" i="1"/>
  <c r="K420" i="1"/>
  <c r="I420" i="1"/>
  <c r="G420" i="1"/>
  <c r="S419" i="1"/>
  <c r="R419" i="1"/>
  <c r="Q419" i="1"/>
  <c r="P419" i="1"/>
  <c r="O419" i="1"/>
  <c r="K419" i="1"/>
  <c r="I419" i="1"/>
  <c r="G419" i="1"/>
  <c r="V418" i="1"/>
  <c r="S418" i="1"/>
  <c r="T418" i="1" s="1"/>
  <c r="R418" i="1"/>
  <c r="Q418" i="1"/>
  <c r="P418" i="1"/>
  <c r="O418" i="1"/>
  <c r="K418" i="1"/>
  <c r="I418" i="1"/>
  <c r="G418" i="1"/>
  <c r="V417" i="1"/>
  <c r="S417" i="1"/>
  <c r="T417" i="1" s="1"/>
  <c r="R417" i="1"/>
  <c r="Q417" i="1"/>
  <c r="P417" i="1"/>
  <c r="O417" i="1"/>
  <c r="K417" i="1"/>
  <c r="I417" i="1"/>
  <c r="G417" i="1"/>
  <c r="S416" i="1"/>
  <c r="R416" i="1"/>
  <c r="Q416" i="1"/>
  <c r="P416" i="1"/>
  <c r="O416" i="1"/>
  <c r="K416" i="1"/>
  <c r="I416" i="1"/>
  <c r="G416" i="1"/>
  <c r="V415" i="1"/>
  <c r="S415" i="1"/>
  <c r="T415" i="1" s="1"/>
  <c r="R415" i="1"/>
  <c r="Q415" i="1"/>
  <c r="P415" i="1"/>
  <c r="O415" i="1"/>
  <c r="K415" i="1"/>
  <c r="I415" i="1"/>
  <c r="G415" i="1"/>
  <c r="S414" i="1"/>
  <c r="T414" i="1" s="1"/>
  <c r="R414" i="1"/>
  <c r="Q414" i="1"/>
  <c r="P414" i="1"/>
  <c r="O414" i="1"/>
  <c r="K414" i="1"/>
  <c r="V414" i="1" s="1"/>
  <c r="I414" i="1"/>
  <c r="G414" i="1"/>
  <c r="V413" i="1"/>
  <c r="S413" i="1"/>
  <c r="T413" i="1" s="1"/>
  <c r="R413" i="1"/>
  <c r="Q413" i="1"/>
  <c r="P413" i="1"/>
  <c r="O413" i="1"/>
  <c r="K413" i="1"/>
  <c r="I413" i="1"/>
  <c r="G413" i="1"/>
  <c r="R412" i="1"/>
  <c r="S412" i="1" s="1"/>
  <c r="Q412" i="1"/>
  <c r="P412" i="1"/>
  <c r="O412" i="1"/>
  <c r="K412" i="1"/>
  <c r="I412" i="1"/>
  <c r="G412" i="1"/>
  <c r="S411" i="1"/>
  <c r="R411" i="1"/>
  <c r="Q411" i="1"/>
  <c r="P411" i="1"/>
  <c r="O411" i="1"/>
  <c r="K411" i="1"/>
  <c r="I411" i="1"/>
  <c r="G411" i="1"/>
  <c r="V410" i="1"/>
  <c r="S410" i="1"/>
  <c r="T410" i="1" s="1"/>
  <c r="R410" i="1"/>
  <c r="Q410" i="1"/>
  <c r="P410" i="1"/>
  <c r="O410" i="1"/>
  <c r="K410" i="1"/>
  <c r="I410" i="1"/>
  <c r="G410" i="1"/>
  <c r="V409" i="1"/>
  <c r="S409" i="1"/>
  <c r="T409" i="1" s="1"/>
  <c r="R409" i="1"/>
  <c r="Q409" i="1"/>
  <c r="P409" i="1"/>
  <c r="O409" i="1"/>
  <c r="K409" i="1"/>
  <c r="I409" i="1"/>
  <c r="G409" i="1"/>
  <c r="S408" i="1"/>
  <c r="R408" i="1"/>
  <c r="Q408" i="1"/>
  <c r="P408" i="1"/>
  <c r="O408" i="1"/>
  <c r="K408" i="1"/>
  <c r="I408" i="1"/>
  <c r="G408" i="1"/>
  <c r="V407" i="1"/>
  <c r="S407" i="1"/>
  <c r="T407" i="1" s="1"/>
  <c r="R407" i="1"/>
  <c r="Q407" i="1"/>
  <c r="P407" i="1"/>
  <c r="O407" i="1"/>
  <c r="K407" i="1"/>
  <c r="I407" i="1"/>
  <c r="G407" i="1"/>
  <c r="S406" i="1"/>
  <c r="T406" i="1" s="1"/>
  <c r="R406" i="1"/>
  <c r="Q406" i="1"/>
  <c r="P406" i="1"/>
  <c r="O406" i="1"/>
  <c r="K406" i="1"/>
  <c r="V406" i="1" s="1"/>
  <c r="I406" i="1"/>
  <c r="G406" i="1"/>
  <c r="V405" i="1"/>
  <c r="S405" i="1"/>
  <c r="T405" i="1" s="1"/>
  <c r="R405" i="1"/>
  <c r="Q405" i="1"/>
  <c r="P405" i="1"/>
  <c r="O405" i="1"/>
  <c r="K405" i="1"/>
  <c r="I405" i="1"/>
  <c r="G405" i="1"/>
  <c r="R404" i="1"/>
  <c r="S404" i="1" s="1"/>
  <c r="Q404" i="1"/>
  <c r="P404" i="1"/>
  <c r="O404" i="1"/>
  <c r="K404" i="1"/>
  <c r="I404" i="1"/>
  <c r="G404" i="1"/>
  <c r="S403" i="1"/>
  <c r="R403" i="1"/>
  <c r="Q403" i="1"/>
  <c r="P403" i="1"/>
  <c r="O403" i="1"/>
  <c r="K403" i="1"/>
  <c r="I403" i="1"/>
  <c r="G403" i="1"/>
  <c r="V402" i="1"/>
  <c r="S402" i="1"/>
  <c r="T402" i="1" s="1"/>
  <c r="R402" i="1"/>
  <c r="Q402" i="1"/>
  <c r="P402" i="1"/>
  <c r="O402" i="1"/>
  <c r="K402" i="1"/>
  <c r="I402" i="1"/>
  <c r="G402" i="1"/>
  <c r="V401" i="1"/>
  <c r="S401" i="1"/>
  <c r="T401" i="1" s="1"/>
  <c r="R401" i="1"/>
  <c r="Q401" i="1"/>
  <c r="P401" i="1"/>
  <c r="O401" i="1"/>
  <c r="K401" i="1"/>
  <c r="I401" i="1"/>
  <c r="G401" i="1"/>
  <c r="S400" i="1"/>
  <c r="R400" i="1"/>
  <c r="Q400" i="1"/>
  <c r="P400" i="1"/>
  <c r="O400" i="1"/>
  <c r="K400" i="1"/>
  <c r="I400" i="1"/>
  <c r="G400" i="1"/>
  <c r="V399" i="1"/>
  <c r="S399" i="1"/>
  <c r="T399" i="1" s="1"/>
  <c r="R399" i="1"/>
  <c r="Q399" i="1"/>
  <c r="P399" i="1"/>
  <c r="O399" i="1"/>
  <c r="K399" i="1"/>
  <c r="I399" i="1"/>
  <c r="G399" i="1"/>
  <c r="S398" i="1"/>
  <c r="T398" i="1" s="1"/>
  <c r="R398" i="1"/>
  <c r="Q398" i="1"/>
  <c r="P398" i="1"/>
  <c r="O398" i="1"/>
  <c r="K398" i="1"/>
  <c r="V398" i="1" s="1"/>
  <c r="I398" i="1"/>
  <c r="G398" i="1"/>
  <c r="V397" i="1"/>
  <c r="S397" i="1"/>
  <c r="T397" i="1" s="1"/>
  <c r="R397" i="1"/>
  <c r="Q397" i="1"/>
  <c r="P397" i="1"/>
  <c r="O397" i="1"/>
  <c r="K397" i="1"/>
  <c r="I397" i="1"/>
  <c r="G397" i="1"/>
  <c r="R396" i="1"/>
  <c r="S396" i="1" s="1"/>
  <c r="Q396" i="1"/>
  <c r="P396" i="1"/>
  <c r="O396" i="1"/>
  <c r="K396" i="1"/>
  <c r="I396" i="1"/>
  <c r="G396" i="1"/>
  <c r="S395" i="1"/>
  <c r="R395" i="1"/>
  <c r="Q395" i="1"/>
  <c r="P395" i="1"/>
  <c r="O395" i="1"/>
  <c r="K395" i="1"/>
  <c r="I395" i="1"/>
  <c r="G395" i="1"/>
  <c r="V394" i="1"/>
  <c r="S394" i="1"/>
  <c r="T394" i="1" s="1"/>
  <c r="R394" i="1"/>
  <c r="Q394" i="1"/>
  <c r="P394" i="1"/>
  <c r="O394" i="1"/>
  <c r="K394" i="1"/>
  <c r="I394" i="1"/>
  <c r="G394" i="1"/>
  <c r="V393" i="1"/>
  <c r="S393" i="1"/>
  <c r="T393" i="1" s="1"/>
  <c r="R393" i="1"/>
  <c r="Q393" i="1"/>
  <c r="P393" i="1"/>
  <c r="O393" i="1"/>
  <c r="K393" i="1"/>
  <c r="I393" i="1"/>
  <c r="G393" i="1"/>
  <c r="S392" i="1"/>
  <c r="R392" i="1"/>
  <c r="Q392" i="1"/>
  <c r="P392" i="1"/>
  <c r="O392" i="1"/>
  <c r="K392" i="1"/>
  <c r="I392" i="1"/>
  <c r="G392" i="1"/>
  <c r="V391" i="1"/>
  <c r="S391" i="1"/>
  <c r="T391" i="1" s="1"/>
  <c r="R391" i="1"/>
  <c r="Q391" i="1"/>
  <c r="P391" i="1"/>
  <c r="O391" i="1"/>
  <c r="K391" i="1"/>
  <c r="I391" i="1"/>
  <c r="G391" i="1"/>
  <c r="S390" i="1"/>
  <c r="T390" i="1" s="1"/>
  <c r="R390" i="1"/>
  <c r="Q390" i="1"/>
  <c r="P390" i="1"/>
  <c r="O390" i="1"/>
  <c r="K390" i="1"/>
  <c r="V390" i="1" s="1"/>
  <c r="I390" i="1"/>
  <c r="G390" i="1"/>
  <c r="V389" i="1"/>
  <c r="S389" i="1"/>
  <c r="T389" i="1" s="1"/>
  <c r="R389" i="1"/>
  <c r="Q389" i="1"/>
  <c r="P389" i="1"/>
  <c r="O389" i="1"/>
  <c r="K389" i="1"/>
  <c r="I389" i="1"/>
  <c r="G389" i="1"/>
  <c r="R388" i="1"/>
  <c r="S388" i="1" s="1"/>
  <c r="Q388" i="1"/>
  <c r="P388" i="1"/>
  <c r="K388" i="1"/>
  <c r="I388" i="1"/>
  <c r="G388" i="1"/>
  <c r="S387" i="1"/>
  <c r="V387" i="1" s="1"/>
  <c r="R387" i="1"/>
  <c r="Q387" i="1"/>
  <c r="P387" i="1"/>
  <c r="O387" i="1"/>
  <c r="K387" i="1"/>
  <c r="I387" i="1"/>
  <c r="G387" i="1"/>
  <c r="V386" i="1"/>
  <c r="S386" i="1"/>
  <c r="T386" i="1" s="1"/>
  <c r="R386" i="1"/>
  <c r="Q386" i="1"/>
  <c r="P386" i="1"/>
  <c r="O386" i="1"/>
  <c r="K386" i="1"/>
  <c r="I386" i="1"/>
  <c r="G386" i="1"/>
  <c r="V385" i="1"/>
  <c r="S385" i="1"/>
  <c r="T385" i="1" s="1"/>
  <c r="R385" i="1"/>
  <c r="Q385" i="1"/>
  <c r="P385" i="1"/>
  <c r="O385" i="1"/>
  <c r="K385" i="1"/>
  <c r="I385" i="1"/>
  <c r="G385" i="1"/>
  <c r="S384" i="1"/>
  <c r="R384" i="1"/>
  <c r="Q384" i="1"/>
  <c r="P384" i="1"/>
  <c r="O384" i="1"/>
  <c r="K384" i="1"/>
  <c r="I384" i="1"/>
  <c r="G384" i="1"/>
  <c r="V383" i="1"/>
  <c r="S383" i="1"/>
  <c r="T383" i="1" s="1"/>
  <c r="R383" i="1"/>
  <c r="Q383" i="1"/>
  <c r="P383" i="1"/>
  <c r="O383" i="1"/>
  <c r="K383" i="1"/>
  <c r="I383" i="1"/>
  <c r="G383" i="1"/>
  <c r="S382" i="1"/>
  <c r="T382" i="1" s="1"/>
  <c r="R382" i="1"/>
  <c r="Q382" i="1"/>
  <c r="P382" i="1"/>
  <c r="O382" i="1"/>
  <c r="K382" i="1"/>
  <c r="V382" i="1" s="1"/>
  <c r="I382" i="1"/>
  <c r="G382" i="1"/>
  <c r="V381" i="1"/>
  <c r="S381" i="1"/>
  <c r="T381" i="1" s="1"/>
  <c r="R381" i="1"/>
  <c r="Q381" i="1"/>
  <c r="P381" i="1"/>
  <c r="O381" i="1"/>
  <c r="K381" i="1"/>
  <c r="I381" i="1"/>
  <c r="G381" i="1"/>
  <c r="R380" i="1"/>
  <c r="S380" i="1" s="1"/>
  <c r="Q380" i="1"/>
  <c r="P380" i="1"/>
  <c r="O380" i="1"/>
  <c r="K380" i="1"/>
  <c r="I380" i="1"/>
  <c r="G380" i="1"/>
  <c r="T379" i="1"/>
  <c r="S379" i="1"/>
  <c r="V379" i="1" s="1"/>
  <c r="R379" i="1"/>
  <c r="Q379" i="1"/>
  <c r="P379" i="1"/>
  <c r="O379" i="1"/>
  <c r="K379" i="1"/>
  <c r="I379" i="1"/>
  <c r="G379" i="1"/>
  <c r="V378" i="1"/>
  <c r="S378" i="1"/>
  <c r="T378" i="1" s="1"/>
  <c r="R378" i="1"/>
  <c r="Q378" i="1"/>
  <c r="P378" i="1"/>
  <c r="O378" i="1"/>
  <c r="K378" i="1"/>
  <c r="I378" i="1"/>
  <c r="G378" i="1"/>
  <c r="V377" i="1"/>
  <c r="S377" i="1"/>
  <c r="T377" i="1" s="1"/>
  <c r="R377" i="1"/>
  <c r="Q377" i="1"/>
  <c r="P377" i="1"/>
  <c r="O377" i="1"/>
  <c r="K377" i="1"/>
  <c r="I377" i="1"/>
  <c r="G377" i="1"/>
  <c r="S376" i="1"/>
  <c r="R376" i="1"/>
  <c r="Q376" i="1"/>
  <c r="P376" i="1"/>
  <c r="O376" i="1"/>
  <c r="K376" i="1"/>
  <c r="I376" i="1"/>
  <c r="G376" i="1"/>
  <c r="V375" i="1"/>
  <c r="S375" i="1"/>
  <c r="T375" i="1" s="1"/>
  <c r="R375" i="1"/>
  <c r="Q375" i="1"/>
  <c r="P375" i="1"/>
  <c r="O375" i="1"/>
  <c r="K375" i="1"/>
  <c r="I375" i="1"/>
  <c r="G375" i="1"/>
  <c r="S374" i="1"/>
  <c r="T374" i="1" s="1"/>
  <c r="R374" i="1"/>
  <c r="Q374" i="1"/>
  <c r="P374" i="1"/>
  <c r="O374" i="1"/>
  <c r="K374" i="1"/>
  <c r="V374" i="1" s="1"/>
  <c r="I374" i="1"/>
  <c r="G374" i="1"/>
  <c r="V373" i="1"/>
  <c r="S373" i="1"/>
  <c r="T373" i="1" s="1"/>
  <c r="R373" i="1"/>
  <c r="Q373" i="1"/>
  <c r="P373" i="1"/>
  <c r="O373" i="1"/>
  <c r="K373" i="1"/>
  <c r="I373" i="1"/>
  <c r="G373" i="1"/>
  <c r="R372" i="1"/>
  <c r="S372" i="1" s="1"/>
  <c r="Q372" i="1"/>
  <c r="P372" i="1"/>
  <c r="K372" i="1"/>
  <c r="I372" i="1"/>
  <c r="G372" i="1"/>
  <c r="T371" i="1"/>
  <c r="S371" i="1"/>
  <c r="V371" i="1" s="1"/>
  <c r="R371" i="1"/>
  <c r="Q371" i="1"/>
  <c r="P371" i="1"/>
  <c r="O371" i="1"/>
  <c r="K371" i="1"/>
  <c r="I371" i="1"/>
  <c r="G371" i="1"/>
  <c r="V370" i="1"/>
  <c r="S370" i="1"/>
  <c r="T370" i="1" s="1"/>
  <c r="R370" i="1"/>
  <c r="Q370" i="1"/>
  <c r="P370" i="1"/>
  <c r="O370" i="1"/>
  <c r="K370" i="1"/>
  <c r="I370" i="1"/>
  <c r="G370" i="1"/>
  <c r="V369" i="1"/>
  <c r="S369" i="1"/>
  <c r="T369" i="1" s="1"/>
  <c r="R369" i="1"/>
  <c r="Q369" i="1"/>
  <c r="P369" i="1"/>
  <c r="O369" i="1"/>
  <c r="K369" i="1"/>
  <c r="I369" i="1"/>
  <c r="G369" i="1"/>
  <c r="S368" i="1"/>
  <c r="R368" i="1"/>
  <c r="Q368" i="1"/>
  <c r="P368" i="1"/>
  <c r="O368" i="1"/>
  <c r="K368" i="1"/>
  <c r="I368" i="1"/>
  <c r="G368" i="1"/>
  <c r="V367" i="1"/>
  <c r="S367" i="1"/>
  <c r="T367" i="1" s="1"/>
  <c r="R367" i="1"/>
  <c r="Q367" i="1"/>
  <c r="P367" i="1"/>
  <c r="O367" i="1"/>
  <c r="K367" i="1"/>
  <c r="I367" i="1"/>
  <c r="G367" i="1"/>
  <c r="S366" i="1"/>
  <c r="T366" i="1" s="1"/>
  <c r="R366" i="1"/>
  <c r="Q366" i="1"/>
  <c r="P366" i="1"/>
  <c r="O366" i="1"/>
  <c r="K366" i="1"/>
  <c r="V366" i="1" s="1"/>
  <c r="I366" i="1"/>
  <c r="G366" i="1"/>
  <c r="V365" i="1"/>
  <c r="S365" i="1"/>
  <c r="T365" i="1" s="1"/>
  <c r="R365" i="1"/>
  <c r="Q365" i="1"/>
  <c r="P365" i="1"/>
  <c r="O365" i="1"/>
  <c r="K365" i="1"/>
  <c r="I365" i="1"/>
  <c r="G365" i="1"/>
  <c r="R364" i="1"/>
  <c r="S364" i="1" s="1"/>
  <c r="Q364" i="1"/>
  <c r="P364" i="1"/>
  <c r="O364" i="1"/>
  <c r="K364" i="1"/>
  <c r="I364" i="1"/>
  <c r="G364" i="1"/>
  <c r="T363" i="1"/>
  <c r="S363" i="1"/>
  <c r="V363" i="1" s="1"/>
  <c r="R363" i="1"/>
  <c r="Q363" i="1"/>
  <c r="P363" i="1"/>
  <c r="O363" i="1"/>
  <c r="K363" i="1"/>
  <c r="I363" i="1"/>
  <c r="G363" i="1"/>
  <c r="V362" i="1"/>
  <c r="S362" i="1"/>
  <c r="T362" i="1" s="1"/>
  <c r="R362" i="1"/>
  <c r="Q362" i="1"/>
  <c r="P362" i="1"/>
  <c r="O362" i="1"/>
  <c r="K362" i="1"/>
  <c r="I362" i="1"/>
  <c r="G362" i="1"/>
  <c r="V361" i="1"/>
  <c r="S361" i="1"/>
  <c r="T361" i="1" s="1"/>
  <c r="R361" i="1"/>
  <c r="Q361" i="1"/>
  <c r="P361" i="1"/>
  <c r="O361" i="1"/>
  <c r="K361" i="1"/>
  <c r="I361" i="1"/>
  <c r="G361" i="1"/>
  <c r="S360" i="1"/>
  <c r="R360" i="1"/>
  <c r="Q360" i="1"/>
  <c r="P360" i="1"/>
  <c r="O360" i="1"/>
  <c r="K360" i="1"/>
  <c r="I360" i="1"/>
  <c r="G360" i="1"/>
  <c r="V359" i="1"/>
  <c r="S359" i="1"/>
  <c r="T359" i="1" s="1"/>
  <c r="R359" i="1"/>
  <c r="Q359" i="1"/>
  <c r="P359" i="1"/>
  <c r="O359" i="1"/>
  <c r="K359" i="1"/>
  <c r="I359" i="1"/>
  <c r="G359" i="1"/>
  <c r="S358" i="1"/>
  <c r="T358" i="1" s="1"/>
  <c r="R358" i="1"/>
  <c r="Q358" i="1"/>
  <c r="P358" i="1"/>
  <c r="O358" i="1"/>
  <c r="K358" i="1"/>
  <c r="V358" i="1" s="1"/>
  <c r="I358" i="1"/>
  <c r="G358" i="1"/>
  <c r="V357" i="1"/>
  <c r="S357" i="1"/>
  <c r="T357" i="1" s="1"/>
  <c r="R357" i="1"/>
  <c r="Q357" i="1"/>
  <c r="P357" i="1"/>
  <c r="O357" i="1"/>
  <c r="K357" i="1"/>
  <c r="I357" i="1"/>
  <c r="G357" i="1"/>
  <c r="R356" i="1"/>
  <c r="S356" i="1" s="1"/>
  <c r="Q356" i="1"/>
  <c r="P356" i="1"/>
  <c r="O356" i="1"/>
  <c r="K356" i="1"/>
  <c r="I356" i="1"/>
  <c r="G356" i="1"/>
  <c r="T355" i="1"/>
  <c r="S355" i="1"/>
  <c r="V355" i="1" s="1"/>
  <c r="R355" i="1"/>
  <c r="Q355" i="1"/>
  <c r="P355" i="1"/>
  <c r="O355" i="1"/>
  <c r="K355" i="1"/>
  <c r="I355" i="1"/>
  <c r="G355" i="1"/>
  <c r="V354" i="1"/>
  <c r="S354" i="1"/>
  <c r="T354" i="1" s="1"/>
  <c r="R354" i="1"/>
  <c r="Q354" i="1"/>
  <c r="P354" i="1"/>
  <c r="O354" i="1"/>
  <c r="K354" i="1"/>
  <c r="I354" i="1"/>
  <c r="G354" i="1"/>
  <c r="V353" i="1"/>
  <c r="S353" i="1"/>
  <c r="T353" i="1" s="1"/>
  <c r="R353" i="1"/>
  <c r="Q353" i="1"/>
  <c r="P353" i="1"/>
  <c r="O353" i="1"/>
  <c r="K353" i="1"/>
  <c r="I353" i="1"/>
  <c r="G353" i="1"/>
  <c r="S352" i="1"/>
  <c r="R352" i="1"/>
  <c r="Q352" i="1"/>
  <c r="P352" i="1"/>
  <c r="O352" i="1"/>
  <c r="K352" i="1"/>
  <c r="I352" i="1"/>
  <c r="G352" i="1"/>
  <c r="V351" i="1"/>
  <c r="S351" i="1"/>
  <c r="T351" i="1" s="1"/>
  <c r="R351" i="1"/>
  <c r="Q351" i="1"/>
  <c r="P351" i="1"/>
  <c r="O351" i="1"/>
  <c r="K351" i="1"/>
  <c r="I351" i="1"/>
  <c r="G351" i="1"/>
  <c r="S350" i="1"/>
  <c r="T350" i="1" s="1"/>
  <c r="R350" i="1"/>
  <c r="Q350" i="1"/>
  <c r="P350" i="1"/>
  <c r="O350" i="1"/>
  <c r="K350" i="1"/>
  <c r="V350" i="1" s="1"/>
  <c r="I350" i="1"/>
  <c r="G350" i="1"/>
  <c r="V349" i="1"/>
  <c r="S349" i="1"/>
  <c r="T349" i="1" s="1"/>
  <c r="R349" i="1"/>
  <c r="Q349" i="1"/>
  <c r="P349" i="1"/>
  <c r="O349" i="1"/>
  <c r="K349" i="1"/>
  <c r="I349" i="1"/>
  <c r="G349" i="1"/>
  <c r="R348" i="1"/>
  <c r="S348" i="1" s="1"/>
  <c r="Q348" i="1"/>
  <c r="P348" i="1"/>
  <c r="O348" i="1"/>
  <c r="K348" i="1"/>
  <c r="I348" i="1"/>
  <c r="G348" i="1"/>
  <c r="T347" i="1"/>
  <c r="S347" i="1"/>
  <c r="V347" i="1" s="1"/>
  <c r="R347" i="1"/>
  <c r="Q347" i="1"/>
  <c r="P347" i="1"/>
  <c r="O347" i="1"/>
  <c r="K347" i="1"/>
  <c r="I347" i="1"/>
  <c r="G347" i="1"/>
  <c r="S346" i="1"/>
  <c r="T346" i="1" s="1"/>
  <c r="R346" i="1"/>
  <c r="Q346" i="1"/>
  <c r="P346" i="1"/>
  <c r="O346" i="1"/>
  <c r="K346" i="1"/>
  <c r="I346" i="1"/>
  <c r="G346" i="1"/>
  <c r="V345" i="1"/>
  <c r="S345" i="1"/>
  <c r="T345" i="1" s="1"/>
  <c r="R345" i="1"/>
  <c r="Q345" i="1"/>
  <c r="P345" i="1"/>
  <c r="O345" i="1"/>
  <c r="K345" i="1"/>
  <c r="I345" i="1"/>
  <c r="G345" i="1"/>
  <c r="S344" i="1"/>
  <c r="R344" i="1"/>
  <c r="Q344" i="1"/>
  <c r="P344" i="1"/>
  <c r="O344" i="1"/>
  <c r="K344" i="1"/>
  <c r="I344" i="1"/>
  <c r="G344" i="1"/>
  <c r="V343" i="1"/>
  <c r="S343" i="1"/>
  <c r="T343" i="1" s="1"/>
  <c r="R343" i="1"/>
  <c r="Q343" i="1"/>
  <c r="P343" i="1"/>
  <c r="O343" i="1"/>
  <c r="K343" i="1"/>
  <c r="I343" i="1"/>
  <c r="G343" i="1"/>
  <c r="S342" i="1"/>
  <c r="T342" i="1" s="1"/>
  <c r="R342" i="1"/>
  <c r="Q342" i="1"/>
  <c r="P342" i="1"/>
  <c r="O342" i="1"/>
  <c r="K342" i="1"/>
  <c r="V342" i="1" s="1"/>
  <c r="I342" i="1"/>
  <c r="G342" i="1"/>
  <c r="S341" i="1"/>
  <c r="T341" i="1" s="1"/>
  <c r="R341" i="1"/>
  <c r="Q341" i="1"/>
  <c r="P341" i="1"/>
  <c r="O341" i="1"/>
  <c r="K341" i="1"/>
  <c r="I341" i="1"/>
  <c r="G341" i="1"/>
  <c r="S340" i="1"/>
  <c r="R340" i="1"/>
  <c r="O340" i="1" s="1"/>
  <c r="Q340" i="1"/>
  <c r="P340" i="1"/>
  <c r="K340" i="1"/>
  <c r="I340" i="1"/>
  <c r="G340" i="1"/>
  <c r="V339" i="1"/>
  <c r="T339" i="1"/>
  <c r="S339" i="1"/>
  <c r="R339" i="1"/>
  <c r="Q339" i="1"/>
  <c r="P339" i="1"/>
  <c r="O339" i="1"/>
  <c r="K339" i="1"/>
  <c r="I339" i="1"/>
  <c r="G339" i="1"/>
  <c r="S338" i="1"/>
  <c r="T338" i="1" s="1"/>
  <c r="R338" i="1"/>
  <c r="Q338" i="1"/>
  <c r="P338" i="1"/>
  <c r="O338" i="1"/>
  <c r="K338" i="1"/>
  <c r="I338" i="1"/>
  <c r="G338" i="1"/>
  <c r="V337" i="1"/>
  <c r="S337" i="1"/>
  <c r="T337" i="1" s="1"/>
  <c r="R337" i="1"/>
  <c r="Q337" i="1"/>
  <c r="P337" i="1"/>
  <c r="O337" i="1"/>
  <c r="K337" i="1"/>
  <c r="I337" i="1"/>
  <c r="G337" i="1"/>
  <c r="S336" i="1"/>
  <c r="T336" i="1" s="1"/>
  <c r="R336" i="1"/>
  <c r="Q336" i="1"/>
  <c r="P336" i="1"/>
  <c r="O336" i="1"/>
  <c r="K336" i="1"/>
  <c r="I336" i="1"/>
  <c r="G336" i="1"/>
  <c r="V335" i="1"/>
  <c r="S335" i="1"/>
  <c r="T335" i="1" s="1"/>
  <c r="R335" i="1"/>
  <c r="Q335" i="1"/>
  <c r="P335" i="1"/>
  <c r="O335" i="1"/>
  <c r="K335" i="1"/>
  <c r="I335" i="1"/>
  <c r="G335" i="1"/>
  <c r="S334" i="1"/>
  <c r="R334" i="1"/>
  <c r="Q334" i="1"/>
  <c r="P334" i="1"/>
  <c r="O334" i="1"/>
  <c r="K334" i="1"/>
  <c r="I334" i="1"/>
  <c r="G334" i="1"/>
  <c r="V333" i="1"/>
  <c r="S333" i="1"/>
  <c r="T333" i="1" s="1"/>
  <c r="R333" i="1"/>
  <c r="Q333" i="1"/>
  <c r="P333" i="1"/>
  <c r="O333" i="1"/>
  <c r="K333" i="1"/>
  <c r="I333" i="1"/>
  <c r="G333" i="1"/>
  <c r="R332" i="1"/>
  <c r="O332" i="1" s="1"/>
  <c r="Q332" i="1"/>
  <c r="P332" i="1"/>
  <c r="K332" i="1"/>
  <c r="I332" i="1"/>
  <c r="G332" i="1"/>
  <c r="V331" i="1"/>
  <c r="T331" i="1"/>
  <c r="S331" i="1"/>
  <c r="R331" i="1"/>
  <c r="Q331" i="1"/>
  <c r="P331" i="1"/>
  <c r="O331" i="1"/>
  <c r="K331" i="1"/>
  <c r="I331" i="1"/>
  <c r="G331" i="1"/>
  <c r="S330" i="1"/>
  <c r="T330" i="1" s="1"/>
  <c r="R330" i="1"/>
  <c r="Q330" i="1"/>
  <c r="P330" i="1"/>
  <c r="O330" i="1"/>
  <c r="K330" i="1"/>
  <c r="I330" i="1"/>
  <c r="G330" i="1"/>
  <c r="V329" i="1"/>
  <c r="S329" i="1"/>
  <c r="T329" i="1" s="1"/>
  <c r="R329" i="1"/>
  <c r="Q329" i="1"/>
  <c r="P329" i="1"/>
  <c r="O329" i="1"/>
  <c r="K329" i="1"/>
  <c r="I329" i="1"/>
  <c r="G329" i="1"/>
  <c r="R328" i="1"/>
  <c r="S328" i="1" s="1"/>
  <c r="Q328" i="1"/>
  <c r="P328" i="1"/>
  <c r="K328" i="1"/>
  <c r="I328" i="1"/>
  <c r="G328" i="1"/>
  <c r="T327" i="1"/>
  <c r="S327" i="1"/>
  <c r="V327" i="1" s="1"/>
  <c r="R327" i="1"/>
  <c r="Q327" i="1"/>
  <c r="P327" i="1"/>
  <c r="O327" i="1"/>
  <c r="K327" i="1"/>
  <c r="I327" i="1"/>
  <c r="G327" i="1"/>
  <c r="V326" i="1"/>
  <c r="S326" i="1"/>
  <c r="T326" i="1" s="1"/>
  <c r="R326" i="1"/>
  <c r="Q326" i="1"/>
  <c r="P326" i="1"/>
  <c r="O326" i="1"/>
  <c r="K326" i="1"/>
  <c r="I326" i="1"/>
  <c r="G326" i="1"/>
  <c r="V325" i="1"/>
  <c r="S325" i="1"/>
  <c r="T325" i="1" s="1"/>
  <c r="R325" i="1"/>
  <c r="Q325" i="1"/>
  <c r="P325" i="1"/>
  <c r="O325" i="1"/>
  <c r="K325" i="1"/>
  <c r="I325" i="1"/>
  <c r="G325" i="1"/>
  <c r="V324" i="1"/>
  <c r="R324" i="1"/>
  <c r="S324" i="1" s="1"/>
  <c r="T324" i="1" s="1"/>
  <c r="Q324" i="1"/>
  <c r="P324" i="1"/>
  <c r="O324" i="1"/>
  <c r="K324" i="1"/>
  <c r="I324" i="1"/>
  <c r="G324" i="1"/>
  <c r="T323" i="1"/>
  <c r="S323" i="1"/>
  <c r="V323" i="1" s="1"/>
  <c r="R323" i="1"/>
  <c r="Q323" i="1"/>
  <c r="P323" i="1"/>
  <c r="O323" i="1"/>
  <c r="K323" i="1"/>
  <c r="I323" i="1"/>
  <c r="G323" i="1"/>
  <c r="S322" i="1"/>
  <c r="T322" i="1" s="1"/>
  <c r="R322" i="1"/>
  <c r="Q322" i="1"/>
  <c r="P322" i="1"/>
  <c r="O322" i="1"/>
  <c r="K322" i="1"/>
  <c r="I322" i="1"/>
  <c r="G322" i="1"/>
  <c r="S321" i="1"/>
  <c r="R321" i="1"/>
  <c r="Q321" i="1"/>
  <c r="P321" i="1"/>
  <c r="O321" i="1"/>
  <c r="K321" i="1"/>
  <c r="I321" i="1"/>
  <c r="G321" i="1"/>
  <c r="S320" i="1"/>
  <c r="T320" i="1" s="1"/>
  <c r="R320" i="1"/>
  <c r="O320" i="1" s="1"/>
  <c r="Q320" i="1"/>
  <c r="P320" i="1"/>
  <c r="K320" i="1"/>
  <c r="I320" i="1"/>
  <c r="G320" i="1"/>
  <c r="V319" i="1"/>
  <c r="T319" i="1"/>
  <c r="S319" i="1"/>
  <c r="R319" i="1"/>
  <c r="Q319" i="1"/>
  <c r="P319" i="1"/>
  <c r="O319" i="1"/>
  <c r="K319" i="1"/>
  <c r="I319" i="1"/>
  <c r="G319" i="1"/>
  <c r="S318" i="1"/>
  <c r="T318" i="1" s="1"/>
  <c r="R318" i="1"/>
  <c r="Q318" i="1"/>
  <c r="P318" i="1"/>
  <c r="O318" i="1"/>
  <c r="K318" i="1"/>
  <c r="V318" i="1" s="1"/>
  <c r="I318" i="1"/>
  <c r="G318" i="1"/>
  <c r="S317" i="1"/>
  <c r="T317" i="1" s="1"/>
  <c r="R317" i="1"/>
  <c r="Q317" i="1"/>
  <c r="P317" i="1"/>
  <c r="O317" i="1"/>
  <c r="K317" i="1"/>
  <c r="I317" i="1"/>
  <c r="G317" i="1"/>
  <c r="R316" i="1"/>
  <c r="S316" i="1" s="1"/>
  <c r="Q316" i="1"/>
  <c r="P316" i="1"/>
  <c r="O316" i="1"/>
  <c r="K316" i="1"/>
  <c r="I316" i="1"/>
  <c r="G316" i="1"/>
  <c r="S315" i="1"/>
  <c r="R315" i="1"/>
  <c r="Q315" i="1"/>
  <c r="P315" i="1"/>
  <c r="O315" i="1"/>
  <c r="K315" i="1"/>
  <c r="I315" i="1"/>
  <c r="G315" i="1"/>
  <c r="S314" i="1"/>
  <c r="T314" i="1" s="1"/>
  <c r="R314" i="1"/>
  <c r="Q314" i="1"/>
  <c r="P314" i="1"/>
  <c r="O314" i="1"/>
  <c r="K314" i="1"/>
  <c r="I314" i="1"/>
  <c r="G314" i="1"/>
  <c r="S313" i="1"/>
  <c r="T313" i="1" s="1"/>
  <c r="R313" i="1"/>
  <c r="Q313" i="1"/>
  <c r="P313" i="1"/>
  <c r="O313" i="1"/>
  <c r="K313" i="1"/>
  <c r="I313" i="1"/>
  <c r="G313" i="1"/>
  <c r="V312" i="1"/>
  <c r="S312" i="1"/>
  <c r="T312" i="1" s="1"/>
  <c r="R312" i="1"/>
  <c r="Q312" i="1"/>
  <c r="P312" i="1"/>
  <c r="O312" i="1"/>
  <c r="K312" i="1"/>
  <c r="I312" i="1"/>
  <c r="G312" i="1"/>
  <c r="V311" i="1"/>
  <c r="S311" i="1"/>
  <c r="T311" i="1" s="1"/>
  <c r="R311" i="1"/>
  <c r="Q311" i="1"/>
  <c r="P311" i="1"/>
  <c r="O311" i="1"/>
  <c r="K311" i="1"/>
  <c r="I311" i="1"/>
  <c r="G311" i="1"/>
  <c r="S310" i="1"/>
  <c r="T310" i="1" s="1"/>
  <c r="R310" i="1"/>
  <c r="Q310" i="1"/>
  <c r="P310" i="1"/>
  <c r="O310" i="1"/>
  <c r="K310" i="1"/>
  <c r="V310" i="1" s="1"/>
  <c r="I310" i="1"/>
  <c r="G310" i="1"/>
  <c r="S309" i="1"/>
  <c r="T309" i="1" s="1"/>
  <c r="R309" i="1"/>
  <c r="Q309" i="1"/>
  <c r="P309" i="1"/>
  <c r="O309" i="1"/>
  <c r="K309" i="1"/>
  <c r="I309" i="1"/>
  <c r="G309" i="1"/>
  <c r="S308" i="1"/>
  <c r="R308" i="1"/>
  <c r="O308" i="1" s="1"/>
  <c r="Q308" i="1"/>
  <c r="P308" i="1"/>
  <c r="K308" i="1"/>
  <c r="I308" i="1"/>
  <c r="G308" i="1"/>
  <c r="V307" i="1"/>
  <c r="T307" i="1"/>
  <c r="S307" i="1"/>
  <c r="R307" i="1"/>
  <c r="Q307" i="1"/>
  <c r="P307" i="1"/>
  <c r="O307" i="1"/>
  <c r="K307" i="1"/>
  <c r="I307" i="1"/>
  <c r="G307" i="1"/>
  <c r="S306" i="1"/>
  <c r="T306" i="1" s="1"/>
  <c r="R306" i="1"/>
  <c r="Q306" i="1"/>
  <c r="P306" i="1"/>
  <c r="O306" i="1"/>
  <c r="K306" i="1"/>
  <c r="V306" i="1" s="1"/>
  <c r="I306" i="1"/>
  <c r="G306" i="1"/>
  <c r="V305" i="1"/>
  <c r="S305" i="1"/>
  <c r="T305" i="1" s="1"/>
  <c r="R305" i="1"/>
  <c r="Q305" i="1"/>
  <c r="P305" i="1"/>
  <c r="O305" i="1"/>
  <c r="K305" i="1"/>
  <c r="I305" i="1"/>
  <c r="G305" i="1"/>
  <c r="S304" i="1"/>
  <c r="T304" i="1" s="1"/>
  <c r="R304" i="1"/>
  <c r="Q304" i="1"/>
  <c r="P304" i="1"/>
  <c r="O304" i="1"/>
  <c r="K304" i="1"/>
  <c r="I304" i="1"/>
  <c r="G304" i="1"/>
  <c r="V303" i="1"/>
  <c r="S303" i="1"/>
  <c r="T303" i="1" s="1"/>
  <c r="R303" i="1"/>
  <c r="Q303" i="1"/>
  <c r="P303" i="1"/>
  <c r="O303" i="1"/>
  <c r="K303" i="1"/>
  <c r="I303" i="1"/>
  <c r="G303" i="1"/>
  <c r="S302" i="1"/>
  <c r="R302" i="1"/>
  <c r="Q302" i="1"/>
  <c r="P302" i="1"/>
  <c r="O302" i="1"/>
  <c r="K302" i="1"/>
  <c r="I302" i="1"/>
  <c r="G302" i="1"/>
  <c r="S301" i="1"/>
  <c r="T301" i="1" s="1"/>
  <c r="R301" i="1"/>
  <c r="Q301" i="1"/>
  <c r="P301" i="1"/>
  <c r="O301" i="1"/>
  <c r="K301" i="1"/>
  <c r="I301" i="1"/>
  <c r="G301" i="1"/>
  <c r="S300" i="1"/>
  <c r="R300" i="1"/>
  <c r="O300" i="1" s="1"/>
  <c r="Q300" i="1"/>
  <c r="P300" i="1"/>
  <c r="K300" i="1"/>
  <c r="I300" i="1"/>
  <c r="G300" i="1"/>
  <c r="V299" i="1"/>
  <c r="T299" i="1"/>
  <c r="S299" i="1"/>
  <c r="R299" i="1"/>
  <c r="Q299" i="1"/>
  <c r="P299" i="1"/>
  <c r="O299" i="1"/>
  <c r="K299" i="1"/>
  <c r="I299" i="1"/>
  <c r="G299" i="1"/>
  <c r="S298" i="1"/>
  <c r="T298" i="1" s="1"/>
  <c r="R298" i="1"/>
  <c r="Q298" i="1"/>
  <c r="P298" i="1"/>
  <c r="O298" i="1"/>
  <c r="K298" i="1"/>
  <c r="I298" i="1"/>
  <c r="G298" i="1"/>
  <c r="V297" i="1"/>
  <c r="S297" i="1"/>
  <c r="T297" i="1" s="1"/>
  <c r="R297" i="1"/>
  <c r="Q297" i="1"/>
  <c r="P297" i="1"/>
  <c r="O297" i="1"/>
  <c r="K297" i="1"/>
  <c r="I297" i="1"/>
  <c r="G297" i="1"/>
  <c r="R296" i="1"/>
  <c r="S296" i="1" s="1"/>
  <c r="Q296" i="1"/>
  <c r="P296" i="1"/>
  <c r="K296" i="1"/>
  <c r="I296" i="1"/>
  <c r="G296" i="1"/>
  <c r="T295" i="1"/>
  <c r="S295" i="1"/>
  <c r="V295" i="1" s="1"/>
  <c r="R295" i="1"/>
  <c r="Q295" i="1"/>
  <c r="P295" i="1"/>
  <c r="O295" i="1"/>
  <c r="K295" i="1"/>
  <c r="I295" i="1"/>
  <c r="G295" i="1"/>
  <c r="V294" i="1"/>
  <c r="S294" i="1"/>
  <c r="T294" i="1" s="1"/>
  <c r="R294" i="1"/>
  <c r="Q294" i="1"/>
  <c r="P294" i="1"/>
  <c r="O294" i="1"/>
  <c r="K294" i="1"/>
  <c r="I294" i="1"/>
  <c r="G294" i="1"/>
  <c r="V293" i="1"/>
  <c r="S293" i="1"/>
  <c r="T293" i="1" s="1"/>
  <c r="R293" i="1"/>
  <c r="Q293" i="1"/>
  <c r="P293" i="1"/>
  <c r="O293" i="1"/>
  <c r="K293" i="1"/>
  <c r="I293" i="1"/>
  <c r="G293" i="1"/>
  <c r="R292" i="1"/>
  <c r="S292" i="1" s="1"/>
  <c r="T292" i="1" s="1"/>
  <c r="Q292" i="1"/>
  <c r="P292" i="1"/>
  <c r="O292" i="1"/>
  <c r="K292" i="1"/>
  <c r="I292" i="1"/>
  <c r="G292" i="1"/>
  <c r="T291" i="1"/>
  <c r="S291" i="1"/>
  <c r="V291" i="1" s="1"/>
  <c r="R291" i="1"/>
  <c r="Q291" i="1"/>
  <c r="P291" i="1"/>
  <c r="O291" i="1"/>
  <c r="K291" i="1"/>
  <c r="I291" i="1"/>
  <c r="G291" i="1"/>
  <c r="S290" i="1"/>
  <c r="T290" i="1" s="1"/>
  <c r="R290" i="1"/>
  <c r="Q290" i="1"/>
  <c r="P290" i="1"/>
  <c r="O290" i="1"/>
  <c r="K290" i="1"/>
  <c r="I290" i="1"/>
  <c r="G290" i="1"/>
  <c r="S289" i="1"/>
  <c r="R289" i="1"/>
  <c r="Q289" i="1"/>
  <c r="P289" i="1"/>
  <c r="O289" i="1"/>
  <c r="K289" i="1"/>
  <c r="I289" i="1"/>
  <c r="G289" i="1"/>
  <c r="R288" i="1"/>
  <c r="S288" i="1" s="1"/>
  <c r="Q288" i="1"/>
  <c r="P288" i="1"/>
  <c r="K288" i="1"/>
  <c r="I288" i="1"/>
  <c r="G288" i="1"/>
  <c r="S287" i="1"/>
  <c r="R287" i="1"/>
  <c r="Q287" i="1"/>
  <c r="P287" i="1"/>
  <c r="O287" i="1"/>
  <c r="K287" i="1"/>
  <c r="I287" i="1"/>
  <c r="G287" i="1"/>
  <c r="V286" i="1"/>
  <c r="S286" i="1"/>
  <c r="T286" i="1" s="1"/>
  <c r="R286" i="1"/>
  <c r="Q286" i="1"/>
  <c r="P286" i="1"/>
  <c r="O286" i="1"/>
  <c r="K286" i="1"/>
  <c r="I286" i="1"/>
  <c r="G286" i="1"/>
  <c r="S285" i="1"/>
  <c r="R285" i="1"/>
  <c r="Q285" i="1"/>
  <c r="P285" i="1"/>
  <c r="O285" i="1"/>
  <c r="K285" i="1"/>
  <c r="I285" i="1"/>
  <c r="G285" i="1"/>
  <c r="V284" i="1"/>
  <c r="R284" i="1"/>
  <c r="S284" i="1" s="1"/>
  <c r="T284" i="1" s="1"/>
  <c r="Q284" i="1"/>
  <c r="P284" i="1"/>
  <c r="O284" i="1"/>
  <c r="K284" i="1"/>
  <c r="I284" i="1"/>
  <c r="G284" i="1"/>
  <c r="S283" i="1"/>
  <c r="R283" i="1"/>
  <c r="Q283" i="1"/>
  <c r="P283" i="1"/>
  <c r="O283" i="1"/>
  <c r="K283" i="1"/>
  <c r="I283" i="1"/>
  <c r="G283" i="1"/>
  <c r="V282" i="1"/>
  <c r="S282" i="1"/>
  <c r="T282" i="1" s="1"/>
  <c r="R282" i="1"/>
  <c r="Q282" i="1"/>
  <c r="P282" i="1"/>
  <c r="O282" i="1"/>
  <c r="K282" i="1"/>
  <c r="I282" i="1"/>
  <c r="G282" i="1"/>
  <c r="V281" i="1"/>
  <c r="S281" i="1"/>
  <c r="T281" i="1" s="1"/>
  <c r="R281" i="1"/>
  <c r="Q281" i="1"/>
  <c r="P281" i="1"/>
  <c r="O281" i="1"/>
  <c r="K281" i="1"/>
  <c r="I281" i="1"/>
  <c r="G281" i="1"/>
  <c r="S280" i="1"/>
  <c r="T280" i="1" s="1"/>
  <c r="R280" i="1"/>
  <c r="Q280" i="1"/>
  <c r="P280" i="1"/>
  <c r="O280" i="1"/>
  <c r="K280" i="1"/>
  <c r="I280" i="1"/>
  <c r="G280" i="1"/>
  <c r="S279" i="1"/>
  <c r="T279" i="1" s="1"/>
  <c r="R279" i="1"/>
  <c r="Q279" i="1"/>
  <c r="P279" i="1"/>
  <c r="O279" i="1"/>
  <c r="K279" i="1"/>
  <c r="V279" i="1" s="1"/>
  <c r="I279" i="1"/>
  <c r="G279" i="1"/>
  <c r="V278" i="1"/>
  <c r="S278" i="1"/>
  <c r="T278" i="1" s="1"/>
  <c r="R278" i="1"/>
  <c r="Q278" i="1"/>
  <c r="P278" i="1"/>
  <c r="O278" i="1"/>
  <c r="K278" i="1"/>
  <c r="I278" i="1"/>
  <c r="G278" i="1"/>
  <c r="R277" i="1"/>
  <c r="S277" i="1" s="1"/>
  <c r="Q277" i="1"/>
  <c r="P277" i="1"/>
  <c r="O277" i="1"/>
  <c r="K277" i="1"/>
  <c r="I277" i="1"/>
  <c r="G277" i="1"/>
  <c r="R276" i="1"/>
  <c r="S276" i="1" s="1"/>
  <c r="Q276" i="1"/>
  <c r="P276" i="1"/>
  <c r="K276" i="1"/>
  <c r="I276" i="1"/>
  <c r="G276" i="1"/>
  <c r="S275" i="1"/>
  <c r="R275" i="1"/>
  <c r="Q275" i="1"/>
  <c r="P275" i="1"/>
  <c r="O275" i="1"/>
  <c r="K275" i="1"/>
  <c r="I275" i="1"/>
  <c r="G275" i="1"/>
  <c r="V274" i="1"/>
  <c r="S274" i="1"/>
  <c r="T274" i="1" s="1"/>
  <c r="R274" i="1"/>
  <c r="Q274" i="1"/>
  <c r="P274" i="1"/>
  <c r="O274" i="1"/>
  <c r="K274" i="1"/>
  <c r="I274" i="1"/>
  <c r="G274" i="1"/>
  <c r="S273" i="1"/>
  <c r="R273" i="1"/>
  <c r="Q273" i="1"/>
  <c r="P273" i="1"/>
  <c r="O273" i="1"/>
  <c r="K273" i="1"/>
  <c r="I273" i="1"/>
  <c r="G273" i="1"/>
  <c r="V272" i="1"/>
  <c r="R272" i="1"/>
  <c r="S272" i="1" s="1"/>
  <c r="T272" i="1" s="1"/>
  <c r="Q272" i="1"/>
  <c r="P272" i="1"/>
  <c r="K272" i="1"/>
  <c r="I272" i="1"/>
  <c r="G272" i="1"/>
  <c r="T271" i="1"/>
  <c r="S271" i="1"/>
  <c r="V271" i="1" s="1"/>
  <c r="R271" i="1"/>
  <c r="Q271" i="1"/>
  <c r="P271" i="1"/>
  <c r="O271" i="1"/>
  <c r="K271" i="1"/>
  <c r="I271" i="1"/>
  <c r="G271" i="1"/>
  <c r="V270" i="1"/>
  <c r="S270" i="1"/>
  <c r="T270" i="1" s="1"/>
  <c r="R270" i="1"/>
  <c r="Q270" i="1"/>
  <c r="P270" i="1"/>
  <c r="O270" i="1"/>
  <c r="K270" i="1"/>
  <c r="I270" i="1"/>
  <c r="G270" i="1"/>
  <c r="S269" i="1"/>
  <c r="T269" i="1" s="1"/>
  <c r="R269" i="1"/>
  <c r="Q269" i="1"/>
  <c r="P269" i="1"/>
  <c r="O269" i="1"/>
  <c r="K269" i="1"/>
  <c r="I269" i="1"/>
  <c r="G269" i="1"/>
  <c r="V268" i="1"/>
  <c r="S268" i="1"/>
  <c r="T268" i="1" s="1"/>
  <c r="R268" i="1"/>
  <c r="Q268" i="1"/>
  <c r="P268" i="1"/>
  <c r="O268" i="1"/>
  <c r="K268" i="1"/>
  <c r="I268" i="1"/>
  <c r="G268" i="1"/>
  <c r="V267" i="1"/>
  <c r="S267" i="1"/>
  <c r="T267" i="1" s="1"/>
  <c r="R267" i="1"/>
  <c r="Q267" i="1"/>
  <c r="P267" i="1"/>
  <c r="O267" i="1"/>
  <c r="K267" i="1"/>
  <c r="I267" i="1"/>
  <c r="G267" i="1"/>
  <c r="S266" i="1"/>
  <c r="R266" i="1"/>
  <c r="Q266" i="1"/>
  <c r="P266" i="1"/>
  <c r="O266" i="1"/>
  <c r="K266" i="1"/>
  <c r="I266" i="1"/>
  <c r="G266" i="1"/>
  <c r="R265" i="1"/>
  <c r="Q265" i="1"/>
  <c r="P265" i="1"/>
  <c r="K265" i="1"/>
  <c r="I265" i="1"/>
  <c r="G265" i="1"/>
  <c r="S264" i="1"/>
  <c r="V264" i="1" s="1"/>
  <c r="R264" i="1"/>
  <c r="Q264" i="1"/>
  <c r="P264" i="1"/>
  <c r="O264" i="1"/>
  <c r="K264" i="1"/>
  <c r="I264" i="1"/>
  <c r="G264" i="1"/>
  <c r="V263" i="1"/>
  <c r="S263" i="1"/>
  <c r="T263" i="1" s="1"/>
  <c r="R263" i="1"/>
  <c r="Q263" i="1"/>
  <c r="P263" i="1"/>
  <c r="O263" i="1"/>
  <c r="K263" i="1"/>
  <c r="I263" i="1"/>
  <c r="G263" i="1"/>
  <c r="R262" i="1"/>
  <c r="S262" i="1" s="1"/>
  <c r="T262" i="1" s="1"/>
  <c r="Q262" i="1"/>
  <c r="P262" i="1"/>
  <c r="O262" i="1"/>
  <c r="K262" i="1"/>
  <c r="V262" i="1" s="1"/>
  <c r="I262" i="1"/>
  <c r="G262" i="1"/>
  <c r="S261" i="1"/>
  <c r="R261" i="1"/>
  <c r="O261" i="1" s="1"/>
  <c r="Q261" i="1"/>
  <c r="P261" i="1"/>
  <c r="K261" i="1"/>
  <c r="I261" i="1"/>
  <c r="G261" i="1"/>
  <c r="R260" i="1"/>
  <c r="O260" i="1" s="1"/>
  <c r="Q260" i="1"/>
  <c r="P260" i="1"/>
  <c r="K260" i="1"/>
  <c r="I260" i="1"/>
  <c r="G260" i="1"/>
  <c r="R259" i="1"/>
  <c r="S259" i="1" s="1"/>
  <c r="T259" i="1" s="1"/>
  <c r="Q259" i="1"/>
  <c r="P259" i="1"/>
  <c r="O259" i="1"/>
  <c r="K259" i="1"/>
  <c r="V259" i="1" s="1"/>
  <c r="I259" i="1"/>
  <c r="G259" i="1"/>
  <c r="R258" i="1"/>
  <c r="S258" i="1" s="1"/>
  <c r="T258" i="1" s="1"/>
  <c r="Q258" i="1"/>
  <c r="P258" i="1"/>
  <c r="O258" i="1"/>
  <c r="K258" i="1"/>
  <c r="I258" i="1"/>
  <c r="G258" i="1"/>
  <c r="R257" i="1"/>
  <c r="O257" i="1" s="1"/>
  <c r="Q257" i="1"/>
  <c r="P257" i="1"/>
  <c r="K257" i="1"/>
  <c r="I257" i="1"/>
  <c r="G257" i="1"/>
  <c r="V256" i="1"/>
  <c r="S256" i="1"/>
  <c r="T256" i="1" s="1"/>
  <c r="R256" i="1"/>
  <c r="O256" i="1" s="1"/>
  <c r="Q256" i="1"/>
  <c r="P256" i="1"/>
  <c r="K256" i="1"/>
  <c r="I256" i="1"/>
  <c r="G256" i="1"/>
  <c r="T255" i="1"/>
  <c r="R255" i="1"/>
  <c r="S255" i="1" s="1"/>
  <c r="V255" i="1" s="1"/>
  <c r="Q255" i="1"/>
  <c r="P255" i="1"/>
  <c r="O255" i="1"/>
  <c r="K255" i="1"/>
  <c r="I255" i="1"/>
  <c r="G255" i="1"/>
  <c r="T254" i="1"/>
  <c r="R254" i="1"/>
  <c r="S254" i="1" s="1"/>
  <c r="Q254" i="1"/>
  <c r="P254" i="1"/>
  <c r="O254" i="1"/>
  <c r="K254" i="1"/>
  <c r="I254" i="1"/>
  <c r="G254" i="1"/>
  <c r="S253" i="1"/>
  <c r="R253" i="1"/>
  <c r="O253" i="1" s="1"/>
  <c r="Q253" i="1"/>
  <c r="P253" i="1"/>
  <c r="K253" i="1"/>
  <c r="I253" i="1"/>
  <c r="G253" i="1"/>
  <c r="V252" i="1"/>
  <c r="T252" i="1"/>
  <c r="S252" i="1"/>
  <c r="R252" i="1"/>
  <c r="O252" i="1" s="1"/>
  <c r="Q252" i="1"/>
  <c r="P252" i="1"/>
  <c r="K252" i="1"/>
  <c r="I252" i="1"/>
  <c r="G252" i="1"/>
  <c r="T251" i="1"/>
  <c r="R251" i="1"/>
  <c r="S251" i="1" s="1"/>
  <c r="Q251" i="1"/>
  <c r="P251" i="1"/>
  <c r="O251" i="1"/>
  <c r="K251" i="1"/>
  <c r="V251" i="1" s="1"/>
  <c r="I251" i="1"/>
  <c r="G251" i="1"/>
  <c r="T250" i="1"/>
  <c r="R250" i="1"/>
  <c r="S250" i="1" s="1"/>
  <c r="Q250" i="1"/>
  <c r="P250" i="1"/>
  <c r="O250" i="1"/>
  <c r="K250" i="1"/>
  <c r="I250" i="1"/>
  <c r="G250" i="1"/>
  <c r="S249" i="1"/>
  <c r="R249" i="1"/>
  <c r="O249" i="1" s="1"/>
  <c r="Q249" i="1"/>
  <c r="P249" i="1"/>
  <c r="K249" i="1"/>
  <c r="I249" i="1"/>
  <c r="G249" i="1"/>
  <c r="R248" i="1"/>
  <c r="O248" i="1" s="1"/>
  <c r="Q248" i="1"/>
  <c r="P248" i="1"/>
  <c r="K248" i="1"/>
  <c r="I248" i="1"/>
  <c r="G248" i="1"/>
  <c r="R247" i="1"/>
  <c r="Q247" i="1"/>
  <c r="P247" i="1"/>
  <c r="K247" i="1"/>
  <c r="I247" i="1"/>
  <c r="G247" i="1"/>
  <c r="R246" i="1"/>
  <c r="S246" i="1" s="1"/>
  <c r="Q246" i="1"/>
  <c r="P246" i="1"/>
  <c r="O246" i="1"/>
  <c r="K246" i="1"/>
  <c r="I246" i="1"/>
  <c r="G246" i="1"/>
  <c r="R245" i="1"/>
  <c r="Q245" i="1"/>
  <c r="P245" i="1"/>
  <c r="K245" i="1"/>
  <c r="I245" i="1"/>
  <c r="G245" i="1"/>
  <c r="R244" i="1"/>
  <c r="O244" i="1" s="1"/>
  <c r="Q244" i="1"/>
  <c r="P244" i="1"/>
  <c r="K244" i="1"/>
  <c r="I244" i="1"/>
  <c r="G244" i="1"/>
  <c r="R243" i="1"/>
  <c r="Q243" i="1"/>
  <c r="P243" i="1"/>
  <c r="K243" i="1"/>
  <c r="I243" i="1"/>
  <c r="G243" i="1"/>
  <c r="R242" i="1"/>
  <c r="S242" i="1" s="1"/>
  <c r="V242" i="1" s="1"/>
  <c r="Q242" i="1"/>
  <c r="P242" i="1"/>
  <c r="O242" i="1"/>
  <c r="K242" i="1"/>
  <c r="I242" i="1"/>
  <c r="G242" i="1"/>
  <c r="R241" i="1"/>
  <c r="O241" i="1" s="1"/>
  <c r="Q241" i="1"/>
  <c r="P241" i="1"/>
  <c r="K241" i="1"/>
  <c r="I241" i="1"/>
  <c r="G241" i="1"/>
  <c r="R240" i="1"/>
  <c r="O240" i="1" s="1"/>
  <c r="Q240" i="1"/>
  <c r="P240" i="1"/>
  <c r="K240" i="1"/>
  <c r="I240" i="1"/>
  <c r="G240" i="1"/>
  <c r="R239" i="1"/>
  <c r="Q239" i="1"/>
  <c r="P239" i="1"/>
  <c r="K239" i="1"/>
  <c r="I239" i="1"/>
  <c r="G239" i="1"/>
  <c r="T238" i="1"/>
  <c r="R238" i="1"/>
  <c r="S238" i="1" s="1"/>
  <c r="V238" i="1" s="1"/>
  <c r="Q238" i="1"/>
  <c r="P238" i="1"/>
  <c r="O238" i="1"/>
  <c r="K238" i="1"/>
  <c r="I238" i="1"/>
  <c r="G238" i="1"/>
  <c r="S237" i="1"/>
  <c r="R237" i="1"/>
  <c r="O237" i="1" s="1"/>
  <c r="Q237" i="1"/>
  <c r="P237" i="1"/>
  <c r="K237" i="1"/>
  <c r="I237" i="1"/>
  <c r="G237" i="1"/>
  <c r="R236" i="1"/>
  <c r="O236" i="1" s="1"/>
  <c r="Q236" i="1"/>
  <c r="P236" i="1"/>
  <c r="K236" i="1"/>
  <c r="I236" i="1"/>
  <c r="G236" i="1"/>
  <c r="R235" i="1"/>
  <c r="Q235" i="1"/>
  <c r="P235" i="1"/>
  <c r="K235" i="1"/>
  <c r="I235" i="1"/>
  <c r="G235" i="1"/>
  <c r="R234" i="1"/>
  <c r="Q234" i="1"/>
  <c r="P234" i="1"/>
  <c r="K234" i="1"/>
  <c r="I234" i="1"/>
  <c r="G234" i="1"/>
  <c r="T233" i="1"/>
  <c r="S233" i="1"/>
  <c r="V233" i="1" s="1"/>
  <c r="R233" i="1"/>
  <c r="O233" i="1" s="1"/>
  <c r="Q233" i="1"/>
  <c r="P233" i="1"/>
  <c r="K233" i="1"/>
  <c r="I233" i="1"/>
  <c r="G233" i="1"/>
  <c r="R232" i="1"/>
  <c r="O232" i="1" s="1"/>
  <c r="Q232" i="1"/>
  <c r="P232" i="1"/>
  <c r="K232" i="1"/>
  <c r="I232" i="1"/>
  <c r="G232" i="1"/>
  <c r="R231" i="1"/>
  <c r="S231" i="1" s="1"/>
  <c r="T231" i="1" s="1"/>
  <c r="Q231" i="1"/>
  <c r="P231" i="1"/>
  <c r="O231" i="1"/>
  <c r="K231" i="1"/>
  <c r="V231" i="1" s="1"/>
  <c r="I231" i="1"/>
  <c r="G231" i="1"/>
  <c r="R230" i="1"/>
  <c r="S230" i="1" s="1"/>
  <c r="T230" i="1" s="1"/>
  <c r="Q230" i="1"/>
  <c r="P230" i="1"/>
  <c r="O230" i="1"/>
  <c r="K230" i="1"/>
  <c r="I230" i="1"/>
  <c r="G230" i="1"/>
  <c r="S229" i="1"/>
  <c r="T229" i="1" s="1"/>
  <c r="R229" i="1"/>
  <c r="O229" i="1" s="1"/>
  <c r="Q229" i="1"/>
  <c r="P229" i="1"/>
  <c r="K229" i="1"/>
  <c r="I229" i="1"/>
  <c r="G229" i="1"/>
  <c r="T228" i="1"/>
  <c r="S228" i="1"/>
  <c r="V228" i="1" s="1"/>
  <c r="R228" i="1"/>
  <c r="O228" i="1" s="1"/>
  <c r="Q228" i="1"/>
  <c r="P228" i="1"/>
  <c r="K228" i="1"/>
  <c r="I228" i="1"/>
  <c r="G228" i="1"/>
  <c r="T227" i="1"/>
  <c r="R227" i="1"/>
  <c r="S227" i="1" s="1"/>
  <c r="Q227" i="1"/>
  <c r="P227" i="1"/>
  <c r="O227" i="1"/>
  <c r="K227" i="1"/>
  <c r="V227" i="1" s="1"/>
  <c r="I227" i="1"/>
  <c r="G227" i="1"/>
  <c r="T226" i="1"/>
  <c r="R226" i="1"/>
  <c r="S226" i="1" s="1"/>
  <c r="Q226" i="1"/>
  <c r="P226" i="1"/>
  <c r="O226" i="1"/>
  <c r="K226" i="1"/>
  <c r="I226" i="1"/>
  <c r="G226" i="1"/>
  <c r="R225" i="1"/>
  <c r="Q225" i="1"/>
  <c r="P225" i="1"/>
  <c r="K225" i="1"/>
  <c r="I225" i="1"/>
  <c r="G225" i="1"/>
  <c r="R224" i="1"/>
  <c r="O224" i="1" s="1"/>
  <c r="Q224" i="1"/>
  <c r="P224" i="1"/>
  <c r="K224" i="1"/>
  <c r="I224" i="1"/>
  <c r="G224" i="1"/>
  <c r="R223" i="1"/>
  <c r="Q223" i="1"/>
  <c r="P223" i="1"/>
  <c r="K223" i="1"/>
  <c r="I223" i="1"/>
  <c r="G223" i="1"/>
  <c r="R222" i="1"/>
  <c r="Q222" i="1"/>
  <c r="P222" i="1"/>
  <c r="K222" i="1"/>
  <c r="I222" i="1"/>
  <c r="G222" i="1"/>
  <c r="R221" i="1"/>
  <c r="O221" i="1" s="1"/>
  <c r="Q221" i="1"/>
  <c r="P221" i="1"/>
  <c r="K221" i="1"/>
  <c r="I221" i="1"/>
  <c r="G221" i="1"/>
  <c r="R220" i="1"/>
  <c r="O220" i="1" s="1"/>
  <c r="Q220" i="1"/>
  <c r="P220" i="1"/>
  <c r="K220" i="1"/>
  <c r="I220" i="1"/>
  <c r="G220" i="1"/>
  <c r="R219" i="1"/>
  <c r="Q219" i="1"/>
  <c r="P219" i="1"/>
  <c r="K219" i="1"/>
  <c r="I219" i="1"/>
  <c r="G219" i="1"/>
  <c r="S218" i="1"/>
  <c r="R218" i="1"/>
  <c r="O218" i="1" s="1"/>
  <c r="Q218" i="1"/>
  <c r="P218" i="1"/>
  <c r="K218" i="1"/>
  <c r="I218" i="1"/>
  <c r="G218" i="1"/>
  <c r="S217" i="1"/>
  <c r="T217" i="1" s="1"/>
  <c r="R217" i="1"/>
  <c r="O217" i="1" s="1"/>
  <c r="Q217" i="1"/>
  <c r="P217" i="1"/>
  <c r="K217" i="1"/>
  <c r="V217" i="1" s="1"/>
  <c r="I217" i="1"/>
  <c r="G217" i="1"/>
  <c r="T216" i="1"/>
  <c r="S216" i="1"/>
  <c r="R216" i="1"/>
  <c r="Q216" i="1"/>
  <c r="P216" i="1"/>
  <c r="O216" i="1"/>
  <c r="K216" i="1"/>
  <c r="I216" i="1"/>
  <c r="G216" i="1"/>
  <c r="R215" i="1"/>
  <c r="S215" i="1" s="1"/>
  <c r="Q215" i="1"/>
  <c r="P215" i="1"/>
  <c r="K215" i="1"/>
  <c r="I215" i="1"/>
  <c r="G215" i="1"/>
  <c r="R214" i="1"/>
  <c r="O214" i="1" s="1"/>
  <c r="Q214" i="1"/>
  <c r="P214" i="1"/>
  <c r="K214" i="1"/>
  <c r="I214" i="1"/>
  <c r="G214" i="1"/>
  <c r="R213" i="1"/>
  <c r="O213" i="1" s="1"/>
  <c r="Q213" i="1"/>
  <c r="P213" i="1"/>
  <c r="K213" i="1"/>
  <c r="I213" i="1"/>
  <c r="G213" i="1"/>
  <c r="S212" i="1"/>
  <c r="V212" i="1" s="1"/>
  <c r="R212" i="1"/>
  <c r="O212" i="1" s="1"/>
  <c r="Q212" i="1"/>
  <c r="P212" i="1"/>
  <c r="K212" i="1"/>
  <c r="I212" i="1"/>
  <c r="G212" i="1"/>
  <c r="R211" i="1"/>
  <c r="S211" i="1" s="1"/>
  <c r="T211" i="1" s="1"/>
  <c r="Q211" i="1"/>
  <c r="P211" i="1"/>
  <c r="O211" i="1"/>
  <c r="K211" i="1"/>
  <c r="V211" i="1" s="1"/>
  <c r="I211" i="1"/>
  <c r="G211" i="1"/>
  <c r="S210" i="1"/>
  <c r="T210" i="1" s="1"/>
  <c r="R210" i="1"/>
  <c r="Q210" i="1"/>
  <c r="P210" i="1"/>
  <c r="O210" i="1"/>
  <c r="K210" i="1"/>
  <c r="I210" i="1"/>
  <c r="G210" i="1"/>
  <c r="R209" i="1"/>
  <c r="Q209" i="1"/>
  <c r="P209" i="1"/>
  <c r="K209" i="1"/>
  <c r="I209" i="1"/>
  <c r="G209" i="1"/>
  <c r="S208" i="1"/>
  <c r="R208" i="1"/>
  <c r="O208" i="1" s="1"/>
  <c r="Q208" i="1"/>
  <c r="P208" i="1"/>
  <c r="K208" i="1"/>
  <c r="I208" i="1"/>
  <c r="G208" i="1"/>
  <c r="R207" i="1"/>
  <c r="Q207" i="1"/>
  <c r="P207" i="1"/>
  <c r="K207" i="1"/>
  <c r="I207" i="1"/>
  <c r="G207" i="1"/>
  <c r="S206" i="1"/>
  <c r="V206" i="1" s="1"/>
  <c r="R206" i="1"/>
  <c r="O206" i="1" s="1"/>
  <c r="Q206" i="1"/>
  <c r="P206" i="1"/>
  <c r="K206" i="1"/>
  <c r="I206" i="1"/>
  <c r="G206" i="1"/>
  <c r="R205" i="1"/>
  <c r="O205" i="1" s="1"/>
  <c r="Q205" i="1"/>
  <c r="P205" i="1"/>
  <c r="K205" i="1"/>
  <c r="I205" i="1"/>
  <c r="G205" i="1"/>
  <c r="V204" i="1"/>
  <c r="S204" i="1"/>
  <c r="T204" i="1" s="1"/>
  <c r="R204" i="1"/>
  <c r="Q204" i="1"/>
  <c r="P204" i="1"/>
  <c r="O204" i="1"/>
  <c r="K204" i="1"/>
  <c r="I204" i="1"/>
  <c r="G204" i="1"/>
  <c r="T203" i="1"/>
  <c r="R203" i="1"/>
  <c r="S203" i="1" s="1"/>
  <c r="Q203" i="1"/>
  <c r="P203" i="1"/>
  <c r="O203" i="1"/>
  <c r="K203" i="1"/>
  <c r="V203" i="1" s="1"/>
  <c r="I203" i="1"/>
  <c r="G203" i="1"/>
  <c r="R202" i="1"/>
  <c r="S202" i="1" s="1"/>
  <c r="Q202" i="1"/>
  <c r="P202" i="1"/>
  <c r="O202" i="1"/>
  <c r="K202" i="1"/>
  <c r="I202" i="1"/>
  <c r="G202" i="1"/>
  <c r="S201" i="1"/>
  <c r="V201" i="1" s="1"/>
  <c r="R201" i="1"/>
  <c r="O201" i="1" s="1"/>
  <c r="Q201" i="1"/>
  <c r="P201" i="1"/>
  <c r="K201" i="1"/>
  <c r="I201" i="1"/>
  <c r="G201" i="1"/>
  <c r="R200" i="1"/>
  <c r="O200" i="1" s="1"/>
  <c r="Q200" i="1"/>
  <c r="P200" i="1"/>
  <c r="K200" i="1"/>
  <c r="I200" i="1"/>
  <c r="G200" i="1"/>
  <c r="V199" i="1"/>
  <c r="T199" i="1"/>
  <c r="R199" i="1"/>
  <c r="S199" i="1" s="1"/>
  <c r="Q199" i="1"/>
  <c r="P199" i="1"/>
  <c r="K199" i="1"/>
  <c r="I199" i="1"/>
  <c r="G199" i="1"/>
  <c r="T198" i="1"/>
  <c r="R198" i="1"/>
  <c r="S198" i="1" s="1"/>
  <c r="Q198" i="1"/>
  <c r="P198" i="1"/>
  <c r="O198" i="1"/>
  <c r="K198" i="1"/>
  <c r="I198" i="1"/>
  <c r="G198" i="1"/>
  <c r="T197" i="1"/>
  <c r="S197" i="1"/>
  <c r="R197" i="1"/>
  <c r="O197" i="1" s="1"/>
  <c r="Q197" i="1"/>
  <c r="P197" i="1"/>
  <c r="K197" i="1"/>
  <c r="I197" i="1"/>
  <c r="G197" i="1"/>
  <c r="R196" i="1"/>
  <c r="S196" i="1" s="1"/>
  <c r="Q196" i="1"/>
  <c r="P196" i="1"/>
  <c r="O196" i="1"/>
  <c r="K196" i="1"/>
  <c r="I196" i="1"/>
  <c r="G196" i="1"/>
  <c r="R195" i="1"/>
  <c r="Q195" i="1"/>
  <c r="P195" i="1"/>
  <c r="K195" i="1"/>
  <c r="I195" i="1"/>
  <c r="G195" i="1"/>
  <c r="V194" i="1"/>
  <c r="T194" i="1"/>
  <c r="S194" i="1"/>
  <c r="R194" i="1"/>
  <c r="O194" i="1" s="1"/>
  <c r="Q194" i="1"/>
  <c r="P194" i="1"/>
  <c r="K194" i="1"/>
  <c r="I194" i="1"/>
  <c r="G194" i="1"/>
  <c r="V193" i="1"/>
  <c r="T193" i="1"/>
  <c r="R193" i="1"/>
  <c r="S193" i="1" s="1"/>
  <c r="Q193" i="1"/>
  <c r="P193" i="1"/>
  <c r="O193" i="1"/>
  <c r="K193" i="1"/>
  <c r="I193" i="1"/>
  <c r="G193" i="1"/>
  <c r="T192" i="1"/>
  <c r="S192" i="1"/>
  <c r="R192" i="1"/>
  <c r="Q192" i="1"/>
  <c r="P192" i="1"/>
  <c r="O192" i="1"/>
  <c r="K192" i="1"/>
  <c r="I192" i="1"/>
  <c r="G192" i="1"/>
  <c r="R191" i="1"/>
  <c r="O191" i="1" s="1"/>
  <c r="Q191" i="1"/>
  <c r="P191" i="1"/>
  <c r="K191" i="1"/>
  <c r="I191" i="1"/>
  <c r="G191" i="1"/>
  <c r="R190" i="1"/>
  <c r="O190" i="1" s="1"/>
  <c r="Q190" i="1"/>
  <c r="P190" i="1"/>
  <c r="K190" i="1"/>
  <c r="I190" i="1"/>
  <c r="G190" i="1"/>
  <c r="R189" i="1"/>
  <c r="S189" i="1" s="1"/>
  <c r="V189" i="1" s="1"/>
  <c r="Q189" i="1"/>
  <c r="P189" i="1"/>
  <c r="O189" i="1"/>
  <c r="K189" i="1"/>
  <c r="I189" i="1"/>
  <c r="G189" i="1"/>
  <c r="T188" i="1"/>
  <c r="S188" i="1"/>
  <c r="V188" i="1" s="1"/>
  <c r="R188" i="1"/>
  <c r="Q188" i="1"/>
  <c r="P188" i="1"/>
  <c r="O188" i="1"/>
  <c r="K188" i="1"/>
  <c r="I188" i="1"/>
  <c r="G188" i="1"/>
  <c r="S187" i="1"/>
  <c r="R187" i="1"/>
  <c r="O187" i="1" s="1"/>
  <c r="Q187" i="1"/>
  <c r="P187" i="1"/>
  <c r="K187" i="1"/>
  <c r="I187" i="1"/>
  <c r="G187" i="1"/>
  <c r="T186" i="1"/>
  <c r="S186" i="1"/>
  <c r="V186" i="1" s="1"/>
  <c r="R186" i="1"/>
  <c r="O186" i="1" s="1"/>
  <c r="Q186" i="1"/>
  <c r="P186" i="1"/>
  <c r="K186" i="1"/>
  <c r="I186" i="1"/>
  <c r="G186" i="1"/>
  <c r="V185" i="1"/>
  <c r="T185" i="1"/>
  <c r="R185" i="1"/>
  <c r="S185" i="1" s="1"/>
  <c r="Q185" i="1"/>
  <c r="P185" i="1"/>
  <c r="O185" i="1"/>
  <c r="K185" i="1"/>
  <c r="I185" i="1"/>
  <c r="G185" i="1"/>
  <c r="T184" i="1"/>
  <c r="S184" i="1"/>
  <c r="R184" i="1"/>
  <c r="Q184" i="1"/>
  <c r="P184" i="1"/>
  <c r="O184" i="1"/>
  <c r="K184" i="1"/>
  <c r="I184" i="1"/>
  <c r="G184" i="1"/>
  <c r="R183" i="1"/>
  <c r="O183" i="1" s="1"/>
  <c r="Q183" i="1"/>
  <c r="P183" i="1"/>
  <c r="K183" i="1"/>
  <c r="I183" i="1"/>
  <c r="G183" i="1"/>
  <c r="R182" i="1"/>
  <c r="O182" i="1" s="1"/>
  <c r="Q182" i="1"/>
  <c r="P182" i="1"/>
  <c r="K182" i="1"/>
  <c r="I182" i="1"/>
  <c r="G182" i="1"/>
  <c r="R181" i="1"/>
  <c r="S181" i="1" s="1"/>
  <c r="V181" i="1" s="1"/>
  <c r="Q181" i="1"/>
  <c r="P181" i="1"/>
  <c r="O181" i="1"/>
  <c r="K181" i="1"/>
  <c r="I181" i="1"/>
  <c r="G181" i="1"/>
  <c r="T180" i="1"/>
  <c r="S180" i="1"/>
  <c r="R180" i="1"/>
  <c r="Q180" i="1"/>
  <c r="P180" i="1"/>
  <c r="O180" i="1"/>
  <c r="K180" i="1"/>
  <c r="I180" i="1"/>
  <c r="G180" i="1"/>
  <c r="S179" i="1"/>
  <c r="R179" i="1"/>
  <c r="O179" i="1" s="1"/>
  <c r="Q179" i="1"/>
  <c r="P179" i="1"/>
  <c r="K179" i="1"/>
  <c r="I179" i="1"/>
  <c r="G179" i="1"/>
  <c r="V178" i="1"/>
  <c r="T178" i="1"/>
  <c r="S178" i="1"/>
  <c r="R178" i="1"/>
  <c r="O178" i="1" s="1"/>
  <c r="Q178" i="1"/>
  <c r="P178" i="1"/>
  <c r="K178" i="1"/>
  <c r="I178" i="1"/>
  <c r="G178" i="1"/>
  <c r="V177" i="1"/>
  <c r="T177" i="1"/>
  <c r="R177" i="1"/>
  <c r="S177" i="1" s="1"/>
  <c r="Q177" i="1"/>
  <c r="P177" i="1"/>
  <c r="O177" i="1"/>
  <c r="K177" i="1"/>
  <c r="I177" i="1"/>
  <c r="G177" i="1"/>
  <c r="T176" i="1"/>
  <c r="S176" i="1"/>
  <c r="R176" i="1"/>
  <c r="Q176" i="1"/>
  <c r="P176" i="1"/>
  <c r="O176" i="1"/>
  <c r="K176" i="1"/>
  <c r="I176" i="1"/>
  <c r="G176" i="1"/>
  <c r="R175" i="1"/>
  <c r="O175" i="1" s="1"/>
  <c r="Q175" i="1"/>
  <c r="P175" i="1"/>
  <c r="K175" i="1"/>
  <c r="I175" i="1"/>
  <c r="G175" i="1"/>
  <c r="R174" i="1"/>
  <c r="Q174" i="1"/>
  <c r="P174" i="1"/>
  <c r="K174" i="1"/>
  <c r="I174" i="1"/>
  <c r="G174" i="1"/>
  <c r="R173" i="1"/>
  <c r="Q173" i="1"/>
  <c r="P173" i="1"/>
  <c r="K173" i="1"/>
  <c r="I173" i="1"/>
  <c r="G173" i="1"/>
  <c r="T172" i="1"/>
  <c r="S172" i="1"/>
  <c r="V172" i="1" s="1"/>
  <c r="R172" i="1"/>
  <c r="Q172" i="1"/>
  <c r="P172" i="1"/>
  <c r="O172" i="1"/>
  <c r="K172" i="1"/>
  <c r="I172" i="1"/>
  <c r="G172" i="1"/>
  <c r="S171" i="1"/>
  <c r="R171" i="1"/>
  <c r="O171" i="1" s="1"/>
  <c r="Q171" i="1"/>
  <c r="P171" i="1"/>
  <c r="K171" i="1"/>
  <c r="I171" i="1"/>
  <c r="G171" i="1"/>
  <c r="V170" i="1"/>
  <c r="U170" i="1"/>
  <c r="T170" i="1"/>
  <c r="S170" i="1"/>
  <c r="R170" i="1"/>
  <c r="O170" i="1" s="1"/>
  <c r="Q170" i="1"/>
  <c r="P170" i="1"/>
  <c r="K170" i="1"/>
  <c r="I170" i="1"/>
  <c r="G170" i="1"/>
  <c r="T169" i="1"/>
  <c r="S169" i="1"/>
  <c r="R169" i="1"/>
  <c r="Q169" i="1"/>
  <c r="P169" i="1"/>
  <c r="O169" i="1"/>
  <c r="K169" i="1"/>
  <c r="V169" i="1" s="1"/>
  <c r="I169" i="1"/>
  <c r="G169" i="1"/>
  <c r="S168" i="1"/>
  <c r="T168" i="1" s="1"/>
  <c r="R168" i="1"/>
  <c r="Q168" i="1"/>
  <c r="P168" i="1"/>
  <c r="O168" i="1"/>
  <c r="K168" i="1"/>
  <c r="I168" i="1"/>
  <c r="G168" i="1"/>
  <c r="R167" i="1"/>
  <c r="S167" i="1" s="1"/>
  <c r="V167" i="1" s="1"/>
  <c r="Q167" i="1"/>
  <c r="P167" i="1"/>
  <c r="K167" i="1"/>
  <c r="I167" i="1"/>
  <c r="G167" i="1"/>
  <c r="R166" i="1"/>
  <c r="S166" i="1" s="1"/>
  <c r="Q166" i="1"/>
  <c r="P166" i="1"/>
  <c r="K166" i="1"/>
  <c r="I166" i="1"/>
  <c r="G166" i="1"/>
  <c r="S165" i="1"/>
  <c r="R165" i="1"/>
  <c r="O165" i="1" s="1"/>
  <c r="Q165" i="1"/>
  <c r="P165" i="1"/>
  <c r="K165" i="1"/>
  <c r="I165" i="1"/>
  <c r="G165" i="1"/>
  <c r="U164" i="1"/>
  <c r="S164" i="1"/>
  <c r="T164" i="1" s="1"/>
  <c r="R164" i="1"/>
  <c r="Q164" i="1"/>
  <c r="P164" i="1"/>
  <c r="O164" i="1"/>
  <c r="K164" i="1"/>
  <c r="I164" i="1"/>
  <c r="G164" i="1"/>
  <c r="V163" i="1"/>
  <c r="S163" i="1"/>
  <c r="R163" i="1"/>
  <c r="O163" i="1" s="1"/>
  <c r="Q163" i="1"/>
  <c r="P163" i="1"/>
  <c r="K163" i="1"/>
  <c r="I163" i="1"/>
  <c r="G163" i="1"/>
  <c r="S162" i="1"/>
  <c r="T162" i="1" s="1"/>
  <c r="R162" i="1"/>
  <c r="O162" i="1" s="1"/>
  <c r="Q162" i="1"/>
  <c r="P162" i="1"/>
  <c r="K162" i="1"/>
  <c r="I162" i="1"/>
  <c r="G162" i="1"/>
  <c r="T161" i="1"/>
  <c r="S161" i="1"/>
  <c r="R161" i="1"/>
  <c r="Q161" i="1"/>
  <c r="P161" i="1"/>
  <c r="O161" i="1"/>
  <c r="K161" i="1"/>
  <c r="V161" i="1" s="1"/>
  <c r="I161" i="1"/>
  <c r="G161" i="1"/>
  <c r="R160" i="1"/>
  <c r="S160" i="1" s="1"/>
  <c r="Q160" i="1"/>
  <c r="P160" i="1"/>
  <c r="K160" i="1"/>
  <c r="I160" i="1"/>
  <c r="G160" i="1"/>
  <c r="T159" i="1"/>
  <c r="R159" i="1"/>
  <c r="S159" i="1" s="1"/>
  <c r="V159" i="1" s="1"/>
  <c r="Q159" i="1"/>
  <c r="P159" i="1"/>
  <c r="K159" i="1"/>
  <c r="I159" i="1"/>
  <c r="G159" i="1"/>
  <c r="U158" i="1"/>
  <c r="R158" i="1"/>
  <c r="S158" i="1" s="1"/>
  <c r="Q158" i="1"/>
  <c r="P158" i="1"/>
  <c r="K158" i="1"/>
  <c r="I158" i="1"/>
  <c r="G158" i="1"/>
  <c r="U157" i="1"/>
  <c r="T157" i="1"/>
  <c r="S157" i="1"/>
  <c r="V157" i="1" s="1"/>
  <c r="R157" i="1"/>
  <c r="O157" i="1" s="1"/>
  <c r="Q157" i="1"/>
  <c r="P157" i="1"/>
  <c r="K157" i="1"/>
  <c r="I157" i="1"/>
  <c r="G157" i="1"/>
  <c r="S156" i="1"/>
  <c r="T156" i="1" s="1"/>
  <c r="R156" i="1"/>
  <c r="Q156" i="1"/>
  <c r="P156" i="1"/>
  <c r="O156" i="1"/>
  <c r="K156" i="1"/>
  <c r="I156" i="1"/>
  <c r="G156" i="1"/>
  <c r="S155" i="1"/>
  <c r="R155" i="1"/>
  <c r="O155" i="1" s="1"/>
  <c r="Q155" i="1"/>
  <c r="P155" i="1"/>
  <c r="K155" i="1"/>
  <c r="I155" i="1"/>
  <c r="G155" i="1"/>
  <c r="T154" i="1"/>
  <c r="S154" i="1"/>
  <c r="R154" i="1"/>
  <c r="O154" i="1" s="1"/>
  <c r="Q154" i="1"/>
  <c r="P154" i="1"/>
  <c r="K154" i="1"/>
  <c r="U154" i="1" s="1"/>
  <c r="I154" i="1"/>
  <c r="G154" i="1"/>
  <c r="T153" i="1"/>
  <c r="S153" i="1"/>
  <c r="U153" i="1" s="1"/>
  <c r="R153" i="1"/>
  <c r="Q153" i="1"/>
  <c r="P153" i="1"/>
  <c r="O153" i="1"/>
  <c r="K153" i="1"/>
  <c r="V153" i="1" s="1"/>
  <c r="I153" i="1"/>
  <c r="G153" i="1"/>
  <c r="S152" i="1"/>
  <c r="R152" i="1"/>
  <c r="O152" i="1" s="1"/>
  <c r="Q152" i="1"/>
  <c r="P152" i="1"/>
  <c r="K152" i="1"/>
  <c r="I152" i="1"/>
  <c r="G152" i="1"/>
  <c r="V151" i="1"/>
  <c r="U151" i="1"/>
  <c r="T151" i="1"/>
  <c r="R151" i="1"/>
  <c r="S151" i="1" s="1"/>
  <c r="Q151" i="1"/>
  <c r="P151" i="1"/>
  <c r="K151" i="1"/>
  <c r="I151" i="1"/>
  <c r="G151" i="1"/>
  <c r="U150" i="1"/>
  <c r="R150" i="1"/>
  <c r="S150" i="1" s="1"/>
  <c r="V150" i="1" s="1"/>
  <c r="Q150" i="1"/>
  <c r="P150" i="1"/>
  <c r="O150" i="1"/>
  <c r="K150" i="1"/>
  <c r="I150" i="1"/>
  <c r="G150" i="1"/>
  <c r="T149" i="1"/>
  <c r="S149" i="1"/>
  <c r="V149" i="1" s="1"/>
  <c r="R149" i="1"/>
  <c r="Q149" i="1"/>
  <c r="P149" i="1"/>
  <c r="O149" i="1"/>
  <c r="K149" i="1"/>
  <c r="I149" i="1"/>
  <c r="G149" i="1"/>
  <c r="R148" i="1"/>
  <c r="Q148" i="1"/>
  <c r="P148" i="1"/>
  <c r="K148" i="1"/>
  <c r="I148" i="1"/>
  <c r="G148" i="1"/>
  <c r="U147" i="1"/>
  <c r="S147" i="1"/>
  <c r="T147" i="1" s="1"/>
  <c r="R147" i="1"/>
  <c r="O147" i="1" s="1"/>
  <c r="Q147" i="1"/>
  <c r="P147" i="1"/>
  <c r="K147" i="1"/>
  <c r="I147" i="1"/>
  <c r="G147" i="1"/>
  <c r="V146" i="1"/>
  <c r="U146" i="1"/>
  <c r="T146" i="1"/>
  <c r="S146" i="1"/>
  <c r="R146" i="1"/>
  <c r="O146" i="1" s="1"/>
  <c r="Q146" i="1"/>
  <c r="P146" i="1"/>
  <c r="K146" i="1"/>
  <c r="I146" i="1"/>
  <c r="G146" i="1"/>
  <c r="S145" i="1"/>
  <c r="T145" i="1" s="1"/>
  <c r="R145" i="1"/>
  <c r="Q145" i="1"/>
  <c r="P145" i="1"/>
  <c r="O145" i="1"/>
  <c r="K145" i="1"/>
  <c r="V145" i="1" s="1"/>
  <c r="I145" i="1"/>
  <c r="G145" i="1"/>
  <c r="R144" i="1"/>
  <c r="S144" i="1" s="1"/>
  <c r="Q144" i="1"/>
  <c r="P144" i="1"/>
  <c r="O144" i="1"/>
  <c r="K144" i="1"/>
  <c r="I144" i="1"/>
  <c r="G144" i="1"/>
  <c r="T143" i="1"/>
  <c r="R143" i="1"/>
  <c r="S143" i="1" s="1"/>
  <c r="V143" i="1" s="1"/>
  <c r="Q143" i="1"/>
  <c r="P143" i="1"/>
  <c r="K143" i="1"/>
  <c r="I143" i="1"/>
  <c r="G143" i="1"/>
  <c r="U142" i="1"/>
  <c r="T142" i="1"/>
  <c r="R142" i="1"/>
  <c r="S142" i="1" s="1"/>
  <c r="V142" i="1" s="1"/>
  <c r="Q142" i="1"/>
  <c r="P142" i="1"/>
  <c r="K142" i="1"/>
  <c r="I142" i="1"/>
  <c r="G142" i="1"/>
  <c r="U141" i="1"/>
  <c r="R141" i="1"/>
  <c r="S141" i="1" s="1"/>
  <c r="Q141" i="1"/>
  <c r="P141" i="1"/>
  <c r="O141" i="1"/>
  <c r="K141" i="1"/>
  <c r="I141" i="1"/>
  <c r="G141" i="1"/>
  <c r="S140" i="1"/>
  <c r="T140" i="1" s="1"/>
  <c r="R140" i="1"/>
  <c r="Q140" i="1"/>
  <c r="P140" i="1"/>
  <c r="O140" i="1"/>
  <c r="K140" i="1"/>
  <c r="U140" i="1" s="1"/>
  <c r="I140" i="1"/>
  <c r="G140" i="1"/>
  <c r="R139" i="1"/>
  <c r="Q139" i="1"/>
  <c r="P139" i="1"/>
  <c r="K139" i="1"/>
  <c r="I139" i="1"/>
  <c r="G139" i="1"/>
  <c r="T138" i="1"/>
  <c r="S138" i="1"/>
  <c r="R138" i="1"/>
  <c r="O138" i="1" s="1"/>
  <c r="Q138" i="1"/>
  <c r="P138" i="1"/>
  <c r="K138" i="1"/>
  <c r="I138" i="1"/>
  <c r="G138" i="1"/>
  <c r="V137" i="1"/>
  <c r="S137" i="1"/>
  <c r="U137" i="1" s="1"/>
  <c r="R137" i="1"/>
  <c r="Q137" i="1"/>
  <c r="P137" i="1"/>
  <c r="O137" i="1"/>
  <c r="K137" i="1"/>
  <c r="I137" i="1"/>
  <c r="G137" i="1"/>
  <c r="S136" i="1"/>
  <c r="T136" i="1" s="1"/>
  <c r="R136" i="1"/>
  <c r="Q136" i="1"/>
  <c r="P136" i="1"/>
  <c r="O136" i="1"/>
  <c r="K136" i="1"/>
  <c r="V136" i="1" s="1"/>
  <c r="I136" i="1"/>
  <c r="G136" i="1"/>
  <c r="R135" i="1"/>
  <c r="S135" i="1" s="1"/>
  <c r="V135" i="1" s="1"/>
  <c r="Q135" i="1"/>
  <c r="P135" i="1"/>
  <c r="O135" i="1"/>
  <c r="K135" i="1"/>
  <c r="I135" i="1"/>
  <c r="G135" i="1"/>
  <c r="R134" i="1"/>
  <c r="Q134" i="1"/>
  <c r="P134" i="1"/>
  <c r="K134" i="1"/>
  <c r="I134" i="1"/>
  <c r="G134" i="1"/>
  <c r="T133" i="1"/>
  <c r="S133" i="1"/>
  <c r="R133" i="1"/>
  <c r="O133" i="1" s="1"/>
  <c r="Q133" i="1"/>
  <c r="P133" i="1"/>
  <c r="K133" i="1"/>
  <c r="I133" i="1"/>
  <c r="G133" i="1"/>
  <c r="V132" i="1"/>
  <c r="R132" i="1"/>
  <c r="S132" i="1" s="1"/>
  <c r="T132" i="1" s="1"/>
  <c r="Q132" i="1"/>
  <c r="P132" i="1"/>
  <c r="O132" i="1"/>
  <c r="K132" i="1"/>
  <c r="U132" i="1" s="1"/>
  <c r="I132" i="1"/>
  <c r="G132" i="1"/>
  <c r="S131" i="1"/>
  <c r="T131" i="1" s="1"/>
  <c r="R131" i="1"/>
  <c r="O131" i="1" s="1"/>
  <c r="Q131" i="1"/>
  <c r="P131" i="1"/>
  <c r="K131" i="1"/>
  <c r="I131" i="1"/>
  <c r="G131" i="1"/>
  <c r="S130" i="1"/>
  <c r="V130" i="1" s="1"/>
  <c r="R130" i="1"/>
  <c r="O130" i="1" s="1"/>
  <c r="Q130" i="1"/>
  <c r="P130" i="1"/>
  <c r="K130" i="1"/>
  <c r="I130" i="1"/>
  <c r="G130" i="1"/>
  <c r="S129" i="1"/>
  <c r="R129" i="1"/>
  <c r="Q129" i="1"/>
  <c r="P129" i="1"/>
  <c r="O129" i="1"/>
  <c r="K129" i="1"/>
  <c r="I129" i="1"/>
  <c r="G129" i="1"/>
  <c r="T128" i="1"/>
  <c r="S128" i="1"/>
  <c r="U128" i="1" s="1"/>
  <c r="R128" i="1"/>
  <c r="O128" i="1" s="1"/>
  <c r="Q128" i="1"/>
  <c r="P128" i="1"/>
  <c r="K128" i="1"/>
  <c r="I128" i="1"/>
  <c r="G128" i="1"/>
  <c r="V127" i="1"/>
  <c r="R127" i="1"/>
  <c r="S127" i="1" s="1"/>
  <c r="T127" i="1" s="1"/>
  <c r="Q127" i="1"/>
  <c r="P127" i="1"/>
  <c r="O127" i="1"/>
  <c r="K127" i="1"/>
  <c r="I127" i="1"/>
  <c r="G127" i="1"/>
  <c r="U126" i="1"/>
  <c r="T126" i="1"/>
  <c r="R126" i="1"/>
  <c r="S126" i="1" s="1"/>
  <c r="V126" i="1" s="1"/>
  <c r="Q126" i="1"/>
  <c r="P126" i="1"/>
  <c r="O126" i="1"/>
  <c r="K126" i="1"/>
  <c r="I126" i="1"/>
  <c r="G126" i="1"/>
  <c r="R125" i="1"/>
  <c r="Q125" i="1"/>
  <c r="P125" i="1"/>
  <c r="K125" i="1"/>
  <c r="I125" i="1"/>
  <c r="G125" i="1"/>
  <c r="T124" i="1"/>
  <c r="S124" i="1"/>
  <c r="V124" i="1" s="1"/>
  <c r="R124" i="1"/>
  <c r="O124" i="1" s="1"/>
  <c r="Q124" i="1"/>
  <c r="P124" i="1"/>
  <c r="K124" i="1"/>
  <c r="I124" i="1"/>
  <c r="G124" i="1"/>
  <c r="V123" i="1"/>
  <c r="R123" i="1"/>
  <c r="S123" i="1" s="1"/>
  <c r="Q123" i="1"/>
  <c r="P123" i="1"/>
  <c r="O123" i="1"/>
  <c r="K123" i="1"/>
  <c r="I123" i="1"/>
  <c r="G123" i="1"/>
  <c r="R122" i="1"/>
  <c r="Q122" i="1"/>
  <c r="P122" i="1"/>
  <c r="K122" i="1"/>
  <c r="I122" i="1"/>
  <c r="G122" i="1"/>
  <c r="T121" i="1"/>
  <c r="S121" i="1"/>
  <c r="R121" i="1"/>
  <c r="Q121" i="1"/>
  <c r="P121" i="1"/>
  <c r="O121" i="1"/>
  <c r="K121" i="1"/>
  <c r="I121" i="1"/>
  <c r="G121" i="1"/>
  <c r="T120" i="1"/>
  <c r="R120" i="1"/>
  <c r="S120" i="1" s="1"/>
  <c r="V120" i="1" s="1"/>
  <c r="Q120" i="1"/>
  <c r="P120" i="1"/>
  <c r="O120" i="1"/>
  <c r="K120" i="1"/>
  <c r="I120" i="1"/>
  <c r="G120" i="1"/>
  <c r="R119" i="1"/>
  <c r="S119" i="1" s="1"/>
  <c r="Q119" i="1"/>
  <c r="P119" i="1"/>
  <c r="O119" i="1"/>
  <c r="K119" i="1"/>
  <c r="I119" i="1"/>
  <c r="G119" i="1"/>
  <c r="R118" i="1"/>
  <c r="Q118" i="1"/>
  <c r="P118" i="1"/>
  <c r="K118" i="1"/>
  <c r="I118" i="1"/>
  <c r="G118" i="1"/>
  <c r="S117" i="1"/>
  <c r="V117" i="1" s="1"/>
  <c r="R117" i="1"/>
  <c r="O117" i="1" s="1"/>
  <c r="Q117" i="1"/>
  <c r="P117" i="1"/>
  <c r="K117" i="1"/>
  <c r="I117" i="1"/>
  <c r="G117" i="1"/>
  <c r="S116" i="1"/>
  <c r="T116" i="1" s="1"/>
  <c r="R116" i="1"/>
  <c r="Q116" i="1"/>
  <c r="P116" i="1"/>
  <c r="O116" i="1"/>
  <c r="K116" i="1"/>
  <c r="V116" i="1" s="1"/>
  <c r="I116" i="1"/>
  <c r="G116" i="1"/>
  <c r="R115" i="1"/>
  <c r="Q115" i="1"/>
  <c r="P115" i="1"/>
  <c r="K115" i="1"/>
  <c r="I115" i="1"/>
  <c r="G115" i="1"/>
  <c r="S114" i="1"/>
  <c r="V114" i="1" s="1"/>
  <c r="R114" i="1"/>
  <c r="O114" i="1" s="1"/>
  <c r="Q114" i="1"/>
  <c r="P114" i="1"/>
  <c r="K114" i="1"/>
  <c r="I114" i="1"/>
  <c r="G114" i="1"/>
  <c r="U113" i="1"/>
  <c r="S113" i="1"/>
  <c r="T113" i="1" s="1"/>
  <c r="R113" i="1"/>
  <c r="Q113" i="1"/>
  <c r="P113" i="1"/>
  <c r="O113" i="1"/>
  <c r="K113" i="1"/>
  <c r="V113" i="1" s="1"/>
  <c r="I113" i="1"/>
  <c r="G113" i="1"/>
  <c r="R112" i="1"/>
  <c r="S112" i="1" s="1"/>
  <c r="Q112" i="1"/>
  <c r="P112" i="1"/>
  <c r="O112" i="1"/>
  <c r="K112" i="1"/>
  <c r="I112" i="1"/>
  <c r="G112" i="1"/>
  <c r="T111" i="1"/>
  <c r="S111" i="1"/>
  <c r="R111" i="1"/>
  <c r="O111" i="1" s="1"/>
  <c r="Q111" i="1"/>
  <c r="P111" i="1"/>
  <c r="K111" i="1"/>
  <c r="I111" i="1"/>
  <c r="G111" i="1"/>
  <c r="V110" i="1"/>
  <c r="R110" i="1"/>
  <c r="S110" i="1" s="1"/>
  <c r="T110" i="1" s="1"/>
  <c r="Q110" i="1"/>
  <c r="P110" i="1"/>
  <c r="O110" i="1"/>
  <c r="K110" i="1"/>
  <c r="U110" i="1" s="1"/>
  <c r="I110" i="1"/>
  <c r="G110" i="1"/>
  <c r="S109" i="1"/>
  <c r="V109" i="1" s="1"/>
  <c r="R109" i="1"/>
  <c r="Q109" i="1"/>
  <c r="P109" i="1"/>
  <c r="O109" i="1"/>
  <c r="K109" i="1"/>
  <c r="I109" i="1"/>
  <c r="G109" i="1"/>
  <c r="S108" i="1"/>
  <c r="R108" i="1"/>
  <c r="O108" i="1" s="1"/>
  <c r="Q108" i="1"/>
  <c r="P108" i="1"/>
  <c r="K108" i="1"/>
  <c r="I108" i="1"/>
  <c r="G108" i="1"/>
  <c r="V107" i="1"/>
  <c r="S107" i="1"/>
  <c r="T107" i="1" s="1"/>
  <c r="R107" i="1"/>
  <c r="O107" i="1" s="1"/>
  <c r="Q107" i="1"/>
  <c r="P107" i="1"/>
  <c r="K107" i="1"/>
  <c r="U107" i="1" s="1"/>
  <c r="I107" i="1"/>
  <c r="G107" i="1"/>
  <c r="S106" i="1"/>
  <c r="T106" i="1" s="1"/>
  <c r="R106" i="1"/>
  <c r="O106" i="1" s="1"/>
  <c r="Q106" i="1"/>
  <c r="P106" i="1"/>
  <c r="K106" i="1"/>
  <c r="V106" i="1" s="1"/>
  <c r="I106" i="1"/>
  <c r="G106" i="1"/>
  <c r="S105" i="1"/>
  <c r="R105" i="1"/>
  <c r="Q105" i="1"/>
  <c r="P105" i="1"/>
  <c r="O105" i="1"/>
  <c r="K105" i="1"/>
  <c r="I105" i="1"/>
  <c r="G105" i="1"/>
  <c r="R104" i="1"/>
  <c r="O104" i="1" s="1"/>
  <c r="Q104" i="1"/>
  <c r="P104" i="1"/>
  <c r="K104" i="1"/>
  <c r="I104" i="1"/>
  <c r="G104" i="1"/>
  <c r="R103" i="1"/>
  <c r="S103" i="1" s="1"/>
  <c r="T103" i="1" s="1"/>
  <c r="Q103" i="1"/>
  <c r="P103" i="1"/>
  <c r="O103" i="1"/>
  <c r="K103" i="1"/>
  <c r="I103" i="1"/>
  <c r="G103" i="1"/>
  <c r="R102" i="1"/>
  <c r="S102" i="1" s="1"/>
  <c r="Q102" i="1"/>
  <c r="P102" i="1"/>
  <c r="O102" i="1"/>
  <c r="K102" i="1"/>
  <c r="I102" i="1"/>
  <c r="G102" i="1"/>
  <c r="S101" i="1"/>
  <c r="V101" i="1" s="1"/>
  <c r="R101" i="1"/>
  <c r="O101" i="1" s="1"/>
  <c r="Q101" i="1"/>
  <c r="P101" i="1"/>
  <c r="K101" i="1"/>
  <c r="I101" i="1"/>
  <c r="G101" i="1"/>
  <c r="U100" i="1"/>
  <c r="R100" i="1"/>
  <c r="S100" i="1" s="1"/>
  <c r="T100" i="1" s="1"/>
  <c r="Q100" i="1"/>
  <c r="P100" i="1"/>
  <c r="O100" i="1"/>
  <c r="K100" i="1"/>
  <c r="I100" i="1"/>
  <c r="G100" i="1"/>
  <c r="S99" i="1"/>
  <c r="R99" i="1"/>
  <c r="O99" i="1" s="1"/>
  <c r="Q99" i="1"/>
  <c r="P99" i="1"/>
  <c r="K99" i="1"/>
  <c r="I99" i="1"/>
  <c r="G99" i="1"/>
  <c r="S98" i="1"/>
  <c r="V98" i="1" s="1"/>
  <c r="R98" i="1"/>
  <c r="O98" i="1" s="1"/>
  <c r="Q98" i="1"/>
  <c r="P98" i="1"/>
  <c r="K98" i="1"/>
  <c r="I98" i="1"/>
  <c r="G98" i="1"/>
  <c r="V97" i="1"/>
  <c r="S97" i="1"/>
  <c r="T97" i="1" s="1"/>
  <c r="R97" i="1"/>
  <c r="Q97" i="1"/>
  <c r="P97" i="1"/>
  <c r="O97" i="1"/>
  <c r="K97" i="1"/>
  <c r="I97" i="1"/>
  <c r="G97" i="1"/>
  <c r="R96" i="1"/>
  <c r="O96" i="1" s="1"/>
  <c r="Q96" i="1"/>
  <c r="P96" i="1"/>
  <c r="K96" i="1"/>
  <c r="I96" i="1"/>
  <c r="G96" i="1"/>
  <c r="V95" i="1"/>
  <c r="T95" i="1"/>
  <c r="R95" i="1"/>
  <c r="S95" i="1" s="1"/>
  <c r="U95" i="1" s="1"/>
  <c r="Q95" i="1"/>
  <c r="P95" i="1"/>
  <c r="O95" i="1"/>
  <c r="K95" i="1"/>
  <c r="I95" i="1"/>
  <c r="G95" i="1"/>
  <c r="R94" i="1"/>
  <c r="S94" i="1" s="1"/>
  <c r="Q94" i="1"/>
  <c r="P94" i="1"/>
  <c r="K94" i="1"/>
  <c r="I94" i="1"/>
  <c r="G94" i="1"/>
  <c r="T93" i="1"/>
  <c r="S93" i="1"/>
  <c r="V93" i="1" s="1"/>
  <c r="R93" i="1"/>
  <c r="O93" i="1" s="1"/>
  <c r="Q93" i="1"/>
  <c r="P93" i="1"/>
  <c r="K93" i="1"/>
  <c r="I93" i="1"/>
  <c r="G93" i="1"/>
  <c r="V92" i="1"/>
  <c r="R92" i="1"/>
  <c r="S92" i="1" s="1"/>
  <c r="T92" i="1" s="1"/>
  <c r="Q92" i="1"/>
  <c r="P92" i="1"/>
  <c r="O92" i="1"/>
  <c r="K92" i="1"/>
  <c r="U92" i="1" s="1"/>
  <c r="I92" i="1"/>
  <c r="G92" i="1"/>
  <c r="S91" i="1"/>
  <c r="R91" i="1"/>
  <c r="O91" i="1" s="1"/>
  <c r="Q91" i="1"/>
  <c r="P91" i="1"/>
  <c r="K91" i="1"/>
  <c r="I91" i="1"/>
  <c r="G91" i="1"/>
  <c r="V90" i="1"/>
  <c r="U90" i="1"/>
  <c r="T90" i="1"/>
  <c r="S90" i="1"/>
  <c r="R90" i="1"/>
  <c r="O90" i="1" s="1"/>
  <c r="Q90" i="1"/>
  <c r="P90" i="1"/>
  <c r="K90" i="1"/>
  <c r="I90" i="1"/>
  <c r="G90" i="1"/>
  <c r="S89" i="1"/>
  <c r="T89" i="1" s="1"/>
  <c r="R89" i="1"/>
  <c r="Q89" i="1"/>
  <c r="P89" i="1"/>
  <c r="O89" i="1"/>
  <c r="K89" i="1"/>
  <c r="V89" i="1" s="1"/>
  <c r="I89" i="1"/>
  <c r="G89" i="1"/>
  <c r="R88" i="1"/>
  <c r="O88" i="1" s="1"/>
  <c r="Q88" i="1"/>
  <c r="P88" i="1"/>
  <c r="K88" i="1"/>
  <c r="I88" i="1"/>
  <c r="G88" i="1"/>
  <c r="R87" i="1"/>
  <c r="S87" i="1" s="1"/>
  <c r="V87" i="1" s="1"/>
  <c r="Q87" i="1"/>
  <c r="P87" i="1"/>
  <c r="O87" i="1"/>
  <c r="K87" i="1"/>
  <c r="I87" i="1"/>
  <c r="G87" i="1"/>
  <c r="R86" i="1"/>
  <c r="S86" i="1" s="1"/>
  <c r="Q86" i="1"/>
  <c r="P86" i="1"/>
  <c r="O86" i="1"/>
  <c r="K86" i="1"/>
  <c r="I86" i="1"/>
  <c r="G86" i="1"/>
  <c r="S85" i="1"/>
  <c r="U85" i="1" s="1"/>
  <c r="R85" i="1"/>
  <c r="O85" i="1" s="1"/>
  <c r="I85" i="1"/>
  <c r="K85" i="1" s="1"/>
  <c r="P85" i="1" s="1"/>
  <c r="G85" i="1"/>
  <c r="R84" i="1"/>
  <c r="S84" i="1" s="1"/>
  <c r="O84" i="1"/>
  <c r="I84" i="1"/>
  <c r="K84" i="1" s="1"/>
  <c r="P84" i="1" s="1"/>
  <c r="G84" i="1"/>
  <c r="S83" i="1"/>
  <c r="R83" i="1"/>
  <c r="O83" i="1" s="1"/>
  <c r="I83" i="1"/>
  <c r="K83" i="1" s="1"/>
  <c r="P83" i="1" s="1"/>
  <c r="G83" i="1"/>
  <c r="S82" i="1"/>
  <c r="R82" i="1"/>
  <c r="O82" i="1" s="1"/>
  <c r="I82" i="1"/>
  <c r="K82" i="1" s="1"/>
  <c r="G82" i="1"/>
  <c r="V81" i="1"/>
  <c r="S81" i="1"/>
  <c r="R81" i="1"/>
  <c r="O81" i="1"/>
  <c r="K81" i="1"/>
  <c r="P81" i="1" s="1"/>
  <c r="I81" i="1"/>
  <c r="G81" i="1"/>
  <c r="S80" i="1"/>
  <c r="R80" i="1"/>
  <c r="O80" i="1" s="1"/>
  <c r="K80" i="1"/>
  <c r="P80" i="1" s="1"/>
  <c r="I80" i="1"/>
  <c r="G80" i="1"/>
  <c r="R79" i="1"/>
  <c r="S79" i="1" s="1"/>
  <c r="O79" i="1"/>
  <c r="I79" i="1"/>
  <c r="K79" i="1" s="1"/>
  <c r="G79" i="1"/>
  <c r="R78" i="1"/>
  <c r="S78" i="1" s="1"/>
  <c r="I78" i="1"/>
  <c r="K78" i="1" s="1"/>
  <c r="P78" i="1" s="1"/>
  <c r="G78" i="1"/>
  <c r="S77" i="1"/>
  <c r="V77" i="1" s="1"/>
  <c r="R77" i="1"/>
  <c r="O77" i="1" s="1"/>
  <c r="P77" i="1"/>
  <c r="I77" i="1"/>
  <c r="K77" i="1" s="1"/>
  <c r="G77" i="1"/>
  <c r="V76" i="1"/>
  <c r="U76" i="1"/>
  <c r="R76" i="1"/>
  <c r="S76" i="1" s="1"/>
  <c r="P76" i="1"/>
  <c r="O76" i="1"/>
  <c r="K76" i="1"/>
  <c r="I76" i="1"/>
  <c r="G76" i="1"/>
  <c r="R75" i="1"/>
  <c r="S75" i="1" s="1"/>
  <c r="P75" i="1"/>
  <c r="I75" i="1"/>
  <c r="K75" i="1" s="1"/>
  <c r="G75" i="1"/>
  <c r="R74" i="1"/>
  <c r="O74" i="1" s="1"/>
  <c r="I74" i="1"/>
  <c r="K74" i="1" s="1"/>
  <c r="P74" i="1" s="1"/>
  <c r="G74" i="1"/>
  <c r="R73" i="1"/>
  <c r="S73" i="1" s="1"/>
  <c r="O73" i="1"/>
  <c r="K73" i="1"/>
  <c r="V73" i="1" s="1"/>
  <c r="I73" i="1"/>
  <c r="G73" i="1"/>
  <c r="S72" i="1"/>
  <c r="R72" i="1"/>
  <c r="O72" i="1" s="1"/>
  <c r="P72" i="1"/>
  <c r="K72" i="1"/>
  <c r="I72" i="1"/>
  <c r="G72" i="1"/>
  <c r="V71" i="1"/>
  <c r="S71" i="1"/>
  <c r="R71" i="1"/>
  <c r="O71" i="1" s="1"/>
  <c r="P71" i="1"/>
  <c r="K71" i="1"/>
  <c r="U71" i="1" s="1"/>
  <c r="I71" i="1"/>
  <c r="G71" i="1"/>
  <c r="V70" i="1"/>
  <c r="S70" i="1"/>
  <c r="R70" i="1"/>
  <c r="P70" i="1"/>
  <c r="O70" i="1"/>
  <c r="K70" i="1"/>
  <c r="I70" i="1"/>
  <c r="G70" i="1"/>
  <c r="R69" i="1"/>
  <c r="O69" i="1" s="1"/>
  <c r="P69" i="1"/>
  <c r="K69" i="1"/>
  <c r="I69" i="1"/>
  <c r="G69" i="1"/>
  <c r="R68" i="1"/>
  <c r="S68" i="1" s="1"/>
  <c r="V68" i="1" s="1"/>
  <c r="P68" i="1"/>
  <c r="O68" i="1"/>
  <c r="K68" i="1"/>
  <c r="I68" i="1"/>
  <c r="G68" i="1"/>
  <c r="R67" i="1"/>
  <c r="S67" i="1" s="1"/>
  <c r="P67" i="1"/>
  <c r="O67" i="1"/>
  <c r="K67" i="1"/>
  <c r="I67" i="1"/>
  <c r="G67" i="1"/>
  <c r="R66" i="1"/>
  <c r="O66" i="1" s="1"/>
  <c r="P66" i="1"/>
  <c r="K66" i="1"/>
  <c r="I66" i="1"/>
  <c r="G66" i="1"/>
  <c r="R65" i="1"/>
  <c r="S65" i="1" s="1"/>
  <c r="P65" i="1"/>
  <c r="O65" i="1"/>
  <c r="K65" i="1"/>
  <c r="I65" i="1"/>
  <c r="G65" i="1"/>
  <c r="S64" i="1"/>
  <c r="R64" i="1"/>
  <c r="P64" i="1"/>
  <c r="K64" i="1"/>
  <c r="I64" i="1"/>
  <c r="G64" i="1"/>
  <c r="R63" i="1"/>
  <c r="S63" i="1" s="1"/>
  <c r="P63" i="1"/>
  <c r="O63" i="1"/>
  <c r="K63" i="1"/>
  <c r="I63" i="1"/>
  <c r="G63" i="1"/>
  <c r="R62" i="1"/>
  <c r="S62" i="1" s="1"/>
  <c r="P62" i="1"/>
  <c r="O62" i="1"/>
  <c r="K62" i="1"/>
  <c r="I62" i="1"/>
  <c r="G62" i="1"/>
  <c r="R61" i="1"/>
  <c r="O61" i="1" s="1"/>
  <c r="P61" i="1"/>
  <c r="K61" i="1"/>
  <c r="I61" i="1"/>
  <c r="G61" i="1"/>
  <c r="S60" i="1"/>
  <c r="V60" i="1" s="1"/>
  <c r="R60" i="1"/>
  <c r="O60" i="1" s="1"/>
  <c r="P60" i="1"/>
  <c r="K60" i="1"/>
  <c r="I60" i="1"/>
  <c r="G60" i="1"/>
  <c r="S59" i="1"/>
  <c r="R59" i="1"/>
  <c r="P59" i="1"/>
  <c r="O59" i="1"/>
  <c r="K59" i="1"/>
  <c r="I59" i="1"/>
  <c r="H59" i="1"/>
  <c r="G59" i="1"/>
  <c r="R58" i="1"/>
  <c r="O58" i="1" s="1"/>
  <c r="P58" i="1"/>
  <c r="K58" i="1"/>
  <c r="H58" i="1"/>
  <c r="I58" i="1" s="1"/>
  <c r="G58" i="1"/>
  <c r="S57" i="1"/>
  <c r="V57" i="1" s="1"/>
  <c r="R57" i="1"/>
  <c r="P57" i="1"/>
  <c r="O57" i="1"/>
  <c r="K57" i="1"/>
  <c r="I57" i="1"/>
  <c r="G57" i="1"/>
  <c r="V56" i="1"/>
  <c r="S56" i="1"/>
  <c r="R56" i="1"/>
  <c r="O56" i="1" s="1"/>
  <c r="P56" i="1"/>
  <c r="K56" i="1"/>
  <c r="I56" i="1"/>
  <c r="G56" i="1"/>
  <c r="R55" i="1"/>
  <c r="S55" i="1" s="1"/>
  <c r="V55" i="1" s="1"/>
  <c r="P55" i="1"/>
  <c r="K55" i="1"/>
  <c r="I55" i="1"/>
  <c r="G55" i="1"/>
  <c r="S54" i="1"/>
  <c r="R54" i="1"/>
  <c r="P54" i="1"/>
  <c r="O54" i="1"/>
  <c r="K54" i="1"/>
  <c r="V54" i="1" s="1"/>
  <c r="I54" i="1"/>
  <c r="G54" i="1"/>
  <c r="R53" i="1"/>
  <c r="O53" i="1" s="1"/>
  <c r="P53" i="1"/>
  <c r="K53" i="1"/>
  <c r="I53" i="1"/>
  <c r="G53" i="1"/>
  <c r="V52" i="1"/>
  <c r="U52" i="1"/>
  <c r="R52" i="1"/>
  <c r="S52" i="1" s="1"/>
  <c r="P52" i="1"/>
  <c r="O52" i="1"/>
  <c r="K52" i="1"/>
  <c r="I52" i="1"/>
  <c r="G52" i="1"/>
  <c r="R51" i="1"/>
  <c r="S51" i="1" s="1"/>
  <c r="P51" i="1"/>
  <c r="O51" i="1"/>
  <c r="K51" i="1"/>
  <c r="I51" i="1"/>
  <c r="G51" i="1"/>
  <c r="S50" i="1"/>
  <c r="V50" i="1" s="1"/>
  <c r="R50" i="1"/>
  <c r="O50" i="1" s="1"/>
  <c r="P50" i="1"/>
  <c r="K50" i="1"/>
  <c r="I50" i="1"/>
  <c r="G50" i="1"/>
  <c r="U49" i="1"/>
  <c r="R49" i="1"/>
  <c r="S49" i="1" s="1"/>
  <c r="V49" i="1" s="1"/>
  <c r="P49" i="1"/>
  <c r="K49" i="1"/>
  <c r="I49" i="1"/>
  <c r="G49" i="1"/>
  <c r="S48" i="1"/>
  <c r="U48" i="1" s="1"/>
  <c r="R48" i="1"/>
  <c r="O48" i="1" s="1"/>
  <c r="I48" i="1"/>
  <c r="K48" i="1" s="1"/>
  <c r="P48" i="1" s="1"/>
  <c r="G48" i="1"/>
  <c r="S47" i="1"/>
  <c r="R47" i="1"/>
  <c r="O47" i="1" s="1"/>
  <c r="I47" i="1"/>
  <c r="K47" i="1" s="1"/>
  <c r="G47" i="1"/>
  <c r="S46" i="1"/>
  <c r="V46" i="1" s="1"/>
  <c r="R46" i="1"/>
  <c r="O46" i="1"/>
  <c r="K46" i="1"/>
  <c r="P46" i="1" s="1"/>
  <c r="I46" i="1"/>
  <c r="G46" i="1"/>
  <c r="V45" i="1"/>
  <c r="S45" i="1"/>
  <c r="R45" i="1"/>
  <c r="O45" i="1" s="1"/>
  <c r="K45" i="1"/>
  <c r="P45" i="1" s="1"/>
  <c r="I45" i="1"/>
  <c r="G45" i="1"/>
  <c r="V44" i="1"/>
  <c r="R44" i="1"/>
  <c r="S44" i="1" s="1"/>
  <c r="O44" i="1"/>
  <c r="K44" i="1"/>
  <c r="P44" i="1" s="1"/>
  <c r="I44" i="1"/>
  <c r="G44" i="1"/>
  <c r="R43" i="1"/>
  <c r="S43" i="1" s="1"/>
  <c r="O43" i="1"/>
  <c r="I43" i="1"/>
  <c r="K43" i="1" s="1"/>
  <c r="P43" i="1" s="1"/>
  <c r="G43" i="1"/>
  <c r="U42" i="1"/>
  <c r="S42" i="1"/>
  <c r="R42" i="1"/>
  <c r="O42" i="1"/>
  <c r="I42" i="1"/>
  <c r="K42" i="1" s="1"/>
  <c r="P42" i="1" s="1"/>
  <c r="G42" i="1"/>
  <c r="R41" i="1"/>
  <c r="S41" i="1" s="1"/>
  <c r="I41" i="1"/>
  <c r="K41" i="1" s="1"/>
  <c r="G41" i="1"/>
  <c r="S40" i="1"/>
  <c r="U40" i="1" s="1"/>
  <c r="R40" i="1"/>
  <c r="O40" i="1" s="1"/>
  <c r="P40" i="1"/>
  <c r="K40" i="1"/>
  <c r="I40" i="1"/>
  <c r="G40" i="1"/>
  <c r="U39" i="1"/>
  <c r="S39" i="1"/>
  <c r="V39" i="1" s="1"/>
  <c r="R39" i="1"/>
  <c r="O39" i="1" s="1"/>
  <c r="P39" i="1"/>
  <c r="K39" i="1"/>
  <c r="I39" i="1"/>
  <c r="G39" i="1"/>
  <c r="S38" i="1"/>
  <c r="R38" i="1"/>
  <c r="P38" i="1"/>
  <c r="O38" i="1"/>
  <c r="K38" i="1"/>
  <c r="V38" i="1" s="1"/>
  <c r="I38" i="1"/>
  <c r="G38" i="1"/>
  <c r="R37" i="1"/>
  <c r="O37" i="1" s="1"/>
  <c r="P37" i="1"/>
  <c r="K37" i="1"/>
  <c r="I37" i="1"/>
  <c r="G37" i="1"/>
  <c r="R36" i="1"/>
  <c r="S36" i="1" s="1"/>
  <c r="U36" i="1" s="1"/>
  <c r="P36" i="1"/>
  <c r="K36" i="1"/>
  <c r="I36" i="1"/>
  <c r="G36" i="1"/>
  <c r="R35" i="1"/>
  <c r="S35" i="1" s="1"/>
  <c r="V35" i="1" s="1"/>
  <c r="P35" i="1"/>
  <c r="K35" i="1"/>
  <c r="I35" i="1"/>
  <c r="G35" i="1"/>
  <c r="U34" i="1"/>
  <c r="S34" i="1"/>
  <c r="V34" i="1" s="1"/>
  <c r="R34" i="1"/>
  <c r="P34" i="1"/>
  <c r="O34" i="1"/>
  <c r="K34" i="1"/>
  <c r="I34" i="1"/>
  <c r="G34" i="1"/>
  <c r="R33" i="1"/>
  <c r="S33" i="1" s="1"/>
  <c r="P33" i="1"/>
  <c r="O33" i="1"/>
  <c r="K33" i="1"/>
  <c r="I33" i="1"/>
  <c r="G33" i="1"/>
  <c r="R32" i="1"/>
  <c r="S32" i="1" s="1"/>
  <c r="P32" i="1"/>
  <c r="O32" i="1"/>
  <c r="K32" i="1"/>
  <c r="I32" i="1"/>
  <c r="G32" i="1"/>
  <c r="R31" i="1"/>
  <c r="O31" i="1" s="1"/>
  <c r="P31" i="1"/>
  <c r="K31" i="1"/>
  <c r="I31" i="1"/>
  <c r="G31" i="1"/>
  <c r="S30" i="1"/>
  <c r="U30" i="1" s="1"/>
  <c r="R30" i="1"/>
  <c r="P30" i="1"/>
  <c r="O30" i="1"/>
  <c r="K30" i="1"/>
  <c r="V30" i="1" s="1"/>
  <c r="I30" i="1"/>
  <c r="G30" i="1"/>
  <c r="R29" i="1"/>
  <c r="S29" i="1" s="1"/>
  <c r="P29" i="1"/>
  <c r="K29" i="1"/>
  <c r="I29" i="1"/>
  <c r="G29" i="1"/>
  <c r="S28" i="1"/>
  <c r="V28" i="1" s="1"/>
  <c r="R28" i="1"/>
  <c r="P28" i="1"/>
  <c r="O28" i="1"/>
  <c r="K28" i="1"/>
  <c r="I28" i="1"/>
  <c r="G28" i="1"/>
  <c r="V27" i="1"/>
  <c r="R27" i="1"/>
  <c r="S27" i="1" s="1"/>
  <c r="U27" i="1" s="1"/>
  <c r="P27" i="1"/>
  <c r="K27" i="1"/>
  <c r="I27" i="1"/>
  <c r="G27" i="1"/>
  <c r="U26" i="1"/>
  <c r="S26" i="1"/>
  <c r="V26" i="1" s="1"/>
  <c r="R26" i="1"/>
  <c r="P26" i="1"/>
  <c r="O26" i="1"/>
  <c r="K26" i="1"/>
  <c r="I26" i="1"/>
  <c r="G26" i="1"/>
  <c r="R25" i="1"/>
  <c r="S25" i="1" s="1"/>
  <c r="P25" i="1"/>
  <c r="O25" i="1"/>
  <c r="K25" i="1"/>
  <c r="I25" i="1"/>
  <c r="G25" i="1"/>
  <c r="S24" i="1"/>
  <c r="T24" i="1" s="1"/>
  <c r="R24" i="1"/>
  <c r="P24" i="1"/>
  <c r="O24" i="1"/>
  <c r="K24" i="1"/>
  <c r="I24" i="1"/>
  <c r="G24" i="1"/>
  <c r="V23" i="1"/>
  <c r="T23" i="1"/>
  <c r="S23" i="1"/>
  <c r="U23" i="1" s="1"/>
  <c r="R23" i="1"/>
  <c r="O23" i="1" s="1"/>
  <c r="P23" i="1"/>
  <c r="K23" i="1"/>
  <c r="I23" i="1"/>
  <c r="G23" i="1"/>
  <c r="S22" i="1"/>
  <c r="R22" i="1"/>
  <c r="O22" i="1"/>
  <c r="K22" i="1"/>
  <c r="U22" i="1" s="1"/>
  <c r="I22" i="1"/>
  <c r="G22" i="1"/>
  <c r="R21" i="1"/>
  <c r="O21" i="1" s="1"/>
  <c r="P21" i="1"/>
  <c r="K21" i="1"/>
  <c r="I21" i="1"/>
  <c r="G21" i="1"/>
  <c r="S20" i="1"/>
  <c r="R20" i="1"/>
  <c r="O20" i="1" s="1"/>
  <c r="P20" i="1"/>
  <c r="I20" i="1"/>
  <c r="K20" i="1" s="1"/>
  <c r="G20" i="1"/>
  <c r="R19" i="1"/>
  <c r="S19" i="1" s="1"/>
  <c r="P19" i="1"/>
  <c r="O19" i="1"/>
  <c r="I19" i="1"/>
  <c r="K19" i="1" s="1"/>
  <c r="G19" i="1"/>
  <c r="R18" i="1"/>
  <c r="S18" i="1" s="1"/>
  <c r="P18" i="1"/>
  <c r="O18" i="1"/>
  <c r="Q18" i="1" s="1"/>
  <c r="I18" i="1"/>
  <c r="K18" i="1" s="1"/>
  <c r="G18" i="1"/>
  <c r="S17" i="1"/>
  <c r="R17" i="1"/>
  <c r="P17" i="1"/>
  <c r="O17" i="1"/>
  <c r="K17" i="1"/>
  <c r="I17" i="1"/>
  <c r="G17" i="1"/>
  <c r="R16" i="1"/>
  <c r="O16" i="1" s="1"/>
  <c r="I16" i="1"/>
  <c r="K16" i="1" s="1"/>
  <c r="P16" i="1" s="1"/>
  <c r="G16" i="1"/>
  <c r="U15" i="1"/>
  <c r="S15" i="1"/>
  <c r="V15" i="1" s="1"/>
  <c r="R15" i="1"/>
  <c r="O15" i="1" s="1"/>
  <c r="P15" i="1"/>
  <c r="K15" i="1"/>
  <c r="I15" i="1"/>
  <c r="G15" i="1"/>
  <c r="S14" i="1"/>
  <c r="U14" i="1" s="1"/>
  <c r="R14" i="1"/>
  <c r="O14" i="1"/>
  <c r="K14" i="1"/>
  <c r="V14" i="1" s="1"/>
  <c r="I14" i="1"/>
  <c r="G14" i="1"/>
  <c r="S13" i="1"/>
  <c r="U13" i="1" s="1"/>
  <c r="R13" i="1"/>
  <c r="Q13" i="1"/>
  <c r="P13" i="1"/>
  <c r="O13" i="1"/>
  <c r="K13" i="1"/>
  <c r="I13" i="1"/>
  <c r="G13" i="1"/>
  <c r="S12" i="1"/>
  <c r="U12" i="1" s="1"/>
  <c r="R12" i="1"/>
  <c r="P12" i="1"/>
  <c r="O12" i="1"/>
  <c r="K12" i="1"/>
  <c r="V12" i="1" s="1"/>
  <c r="I12" i="1"/>
  <c r="G12" i="1"/>
  <c r="R11" i="1"/>
  <c r="S11" i="1" s="1"/>
  <c r="U11" i="1" s="1"/>
  <c r="K11" i="1"/>
  <c r="V11" i="1" s="1"/>
  <c r="I11" i="1"/>
  <c r="G11" i="1"/>
  <c r="R10" i="1"/>
  <c r="O10" i="1" s="1"/>
  <c r="P10" i="1"/>
  <c r="I10" i="1"/>
  <c r="K10" i="1" s="1"/>
  <c r="G10" i="1"/>
  <c r="R9" i="1"/>
  <c r="O9" i="1" s="1"/>
  <c r="I9" i="1"/>
  <c r="K9" i="1" s="1"/>
  <c r="P9" i="1" s="1"/>
  <c r="G9" i="1"/>
  <c r="S8" i="1"/>
  <c r="T8" i="1" s="1"/>
  <c r="R8" i="1"/>
  <c r="O8" i="1" s="1"/>
  <c r="I8" i="1"/>
  <c r="K8" i="1" s="1"/>
  <c r="G8" i="1"/>
  <c r="R7" i="1"/>
  <c r="O7" i="1" s="1"/>
  <c r="I7" i="1"/>
  <c r="K7" i="1" s="1"/>
  <c r="P7" i="1" s="1"/>
  <c r="G7" i="1"/>
  <c r="S6" i="1"/>
  <c r="V6" i="1" s="1"/>
  <c r="R6" i="1"/>
  <c r="P6" i="1"/>
  <c r="O6" i="1"/>
  <c r="K6" i="1"/>
  <c r="I6" i="1"/>
  <c r="G6" i="1"/>
  <c r="R5" i="1"/>
  <c r="O5" i="1" s="1"/>
  <c r="K5" i="1"/>
  <c r="P5" i="1" s="1"/>
  <c r="I5" i="1"/>
  <c r="G5" i="1"/>
  <c r="U4" i="1"/>
  <c r="T4" i="1"/>
  <c r="S4" i="1"/>
  <c r="V4" i="1" s="1"/>
  <c r="R4" i="1"/>
  <c r="O4" i="1"/>
  <c r="Q4" i="1" s="1"/>
  <c r="K4" i="1"/>
  <c r="P4" i="1" s="1"/>
  <c r="I4" i="1"/>
  <c r="G4" i="1"/>
  <c r="R3" i="1"/>
  <c r="S3" i="1" s="1"/>
  <c r="K3" i="1"/>
  <c r="I3" i="1"/>
  <c r="G3" i="1"/>
  <c r="R2" i="1"/>
  <c r="O2" i="1" s="1"/>
  <c r="P2" i="1"/>
  <c r="I2" i="1"/>
  <c r="K2" i="1" s="1"/>
  <c r="G2" i="1"/>
  <c r="V63" i="1" l="1"/>
  <c r="U63" i="1"/>
  <c r="Q45" i="1"/>
  <c r="Q6" i="1"/>
  <c r="Q2" i="1"/>
  <c r="Q5" i="1"/>
  <c r="Q20" i="1"/>
  <c r="U29" i="1"/>
  <c r="V29" i="1"/>
  <c r="T29" i="1"/>
  <c r="V33" i="1"/>
  <c r="U33" i="1"/>
  <c r="V75" i="1"/>
  <c r="U75" i="1"/>
  <c r="P47" i="1"/>
  <c r="V47" i="1"/>
  <c r="P79" i="1"/>
  <c r="U79" i="1"/>
  <c r="V79" i="1"/>
  <c r="P82" i="1"/>
  <c r="U82" i="1"/>
  <c r="V82" i="1"/>
  <c r="Q9" i="1"/>
  <c r="Q19" i="1"/>
  <c r="V18" i="1"/>
  <c r="U18" i="1"/>
  <c r="T18" i="1"/>
  <c r="Q17" i="1"/>
  <c r="Q15" i="1"/>
  <c r="Q10" i="1"/>
  <c r="U41" i="1"/>
  <c r="P41" i="1"/>
  <c r="V32" i="1"/>
  <c r="U32" i="1"/>
  <c r="E4" i="5"/>
  <c r="D4" i="5" s="1"/>
  <c r="P8" i="1"/>
  <c r="Q79" i="1"/>
  <c r="Q73" i="1"/>
  <c r="Q85" i="1"/>
  <c r="Q16" i="1"/>
  <c r="Q46" i="1"/>
  <c r="Q8" i="1"/>
  <c r="Q43" i="1"/>
  <c r="Q21" i="1"/>
  <c r="U19" i="1"/>
  <c r="V19" i="1"/>
  <c r="V20" i="1"/>
  <c r="V25" i="1"/>
  <c r="T25" i="1"/>
  <c r="T30" i="1"/>
  <c r="U25" i="1"/>
  <c r="T27" i="1"/>
  <c r="T35" i="1"/>
  <c r="V41" i="1"/>
  <c r="U47" i="1"/>
  <c r="Q24" i="1"/>
  <c r="S118" i="1"/>
  <c r="O118" i="1"/>
  <c r="U119" i="1"/>
  <c r="T119" i="1"/>
  <c r="V119" i="1"/>
  <c r="O122" i="1"/>
  <c r="S122" i="1"/>
  <c r="V156" i="1"/>
  <c r="U156" i="1"/>
  <c r="V171" i="1"/>
  <c r="T171" i="1"/>
  <c r="O3" i="1"/>
  <c r="S5" i="1"/>
  <c r="U8" i="1"/>
  <c r="S9" i="1"/>
  <c r="O11" i="1"/>
  <c r="P14" i="1"/>
  <c r="S16" i="1"/>
  <c r="T20" i="1"/>
  <c r="O29" i="1"/>
  <c r="S31" i="1"/>
  <c r="T63" i="1" s="1"/>
  <c r="U35" i="1"/>
  <c r="T36" i="1"/>
  <c r="T50" i="1"/>
  <c r="U51" i="1"/>
  <c r="V51" i="1"/>
  <c r="S58" i="1"/>
  <c r="U93" i="1"/>
  <c r="S96" i="1"/>
  <c r="T114" i="1"/>
  <c r="T117" i="1"/>
  <c r="V121" i="1"/>
  <c r="U121" i="1"/>
  <c r="U124" i="1"/>
  <c r="V128" i="1"/>
  <c r="U129" i="1"/>
  <c r="V129" i="1"/>
  <c r="T129" i="1"/>
  <c r="Q14" i="1"/>
  <c r="U20" i="1"/>
  <c r="U114" i="1"/>
  <c r="U117" i="1"/>
  <c r="V160" i="1"/>
  <c r="U160" i="1"/>
  <c r="T160" i="1"/>
  <c r="V165" i="1"/>
  <c r="U165" i="1"/>
  <c r="T165" i="1"/>
  <c r="U94" i="1"/>
  <c r="T94" i="1"/>
  <c r="V94" i="1"/>
  <c r="T52" i="1"/>
  <c r="S2" i="1"/>
  <c r="T75" i="1" s="1"/>
  <c r="S10" i="1"/>
  <c r="S37" i="1"/>
  <c r="S74" i="1"/>
  <c r="U86" i="1"/>
  <c r="T86" i="1"/>
  <c r="V86" i="1"/>
  <c r="T87" i="1"/>
  <c r="T98" i="1"/>
  <c r="U78" i="1"/>
  <c r="T78" i="1"/>
  <c r="V78" i="1"/>
  <c r="T28" i="1"/>
  <c r="V36" i="1"/>
  <c r="Q70" i="1"/>
  <c r="P73" i="1"/>
  <c r="U144" i="1"/>
  <c r="V144" i="1"/>
  <c r="T144" i="1"/>
  <c r="S148" i="1"/>
  <c r="O148" i="1"/>
  <c r="V22" i="1"/>
  <c r="U57" i="1"/>
  <c r="U50" i="1"/>
  <c r="V85" i="1"/>
  <c r="T13" i="1"/>
  <c r="S21" i="1"/>
  <c r="S53" i="1"/>
  <c r="U17" i="1"/>
  <c r="Q26" i="1"/>
  <c r="O27" i="1"/>
  <c r="Q81" i="1" s="1"/>
  <c r="U28" i="1"/>
  <c r="O35" i="1"/>
  <c r="Q76" i="1" s="1"/>
  <c r="Q39" i="1"/>
  <c r="Q56" i="1"/>
  <c r="U59" i="1"/>
  <c r="S66" i="1"/>
  <c r="Q67" i="1"/>
  <c r="U87" i="1"/>
  <c r="S88" i="1"/>
  <c r="U98" i="1"/>
  <c r="V99" i="1"/>
  <c r="U99" i="1"/>
  <c r="T99" i="1"/>
  <c r="T3" i="1"/>
  <c r="U6" i="1"/>
  <c r="S7" i="1"/>
  <c r="E6" i="5"/>
  <c r="T14" i="1"/>
  <c r="V17" i="1"/>
  <c r="Q23" i="1"/>
  <c r="Q30" i="1"/>
  <c r="O36" i="1"/>
  <c r="U38" i="1"/>
  <c r="O41" i="1"/>
  <c r="Q75" i="1" s="1"/>
  <c r="O49" i="1"/>
  <c r="U54" i="1"/>
  <c r="V59" i="1"/>
  <c r="U60" i="1"/>
  <c r="S61" i="1"/>
  <c r="U62" i="1"/>
  <c r="U65" i="1"/>
  <c r="U67" i="1"/>
  <c r="V67" i="1"/>
  <c r="U68" i="1"/>
  <c r="S69" i="1"/>
  <c r="Q72" i="1"/>
  <c r="O78" i="1"/>
  <c r="U84" i="1"/>
  <c r="O94" i="1"/>
  <c r="V100" i="1"/>
  <c r="T101" i="1"/>
  <c r="V102" i="1"/>
  <c r="U102" i="1"/>
  <c r="T102" i="1"/>
  <c r="U103" i="1"/>
  <c r="S104" i="1"/>
  <c r="V141" i="1"/>
  <c r="T141" i="1"/>
  <c r="V152" i="1"/>
  <c r="U152" i="1"/>
  <c r="T152" i="1"/>
  <c r="V155" i="1"/>
  <c r="O174" i="1"/>
  <c r="S174" i="1"/>
  <c r="E3" i="5"/>
  <c r="D3" i="5" s="1"/>
  <c r="V48" i="1"/>
  <c r="V8" i="1"/>
  <c r="P11" i="1"/>
  <c r="P22" i="1"/>
  <c r="U77" i="1"/>
  <c r="Q22" i="1"/>
  <c r="U24" i="1"/>
  <c r="Q29" i="1"/>
  <c r="Q38" i="1"/>
  <c r="T6" i="1"/>
  <c r="V13" i="1"/>
  <c r="V24" i="1"/>
  <c r="E2" i="5"/>
  <c r="U3" i="1"/>
  <c r="Q71" i="1"/>
  <c r="Q60" i="1"/>
  <c r="Q47" i="1"/>
  <c r="Q84" i="1"/>
  <c r="Q49" i="1"/>
  <c r="Q33" i="1"/>
  <c r="Q25" i="1"/>
  <c r="Q63" i="1"/>
  <c r="Q34" i="1"/>
  <c r="T22" i="1"/>
  <c r="Q27" i="1"/>
  <c r="Q35" i="1"/>
  <c r="T38" i="1"/>
  <c r="Q40" i="1"/>
  <c r="V42" i="1"/>
  <c r="U43" i="1"/>
  <c r="V43" i="1"/>
  <c r="T44" i="1"/>
  <c r="U45" i="1"/>
  <c r="U55" i="1"/>
  <c r="U56" i="1"/>
  <c r="Q57" i="1"/>
  <c r="V62" i="1"/>
  <c r="V64" i="1"/>
  <c r="U64" i="1"/>
  <c r="V65" i="1"/>
  <c r="T70" i="1"/>
  <c r="U73" i="1"/>
  <c r="V80" i="1"/>
  <c r="U80" i="1"/>
  <c r="V83" i="1"/>
  <c r="U83" i="1"/>
  <c r="T83" i="1"/>
  <c r="V84" i="1"/>
  <c r="U101" i="1"/>
  <c r="V103" i="1"/>
  <c r="S134" i="1"/>
  <c r="O134" i="1"/>
  <c r="O139" i="1"/>
  <c r="S139" i="1"/>
  <c r="V162" i="1"/>
  <c r="U162" i="1"/>
  <c r="V40" i="1"/>
  <c r="T40" i="1"/>
  <c r="U46" i="1"/>
  <c r="S115" i="1"/>
  <c r="O115" i="1"/>
  <c r="P3" i="1"/>
  <c r="V3" i="1"/>
  <c r="T26" i="1"/>
  <c r="Q31" i="1"/>
  <c r="T34" i="1"/>
  <c r="T39" i="1"/>
  <c r="T41" i="1"/>
  <c r="T43" i="1"/>
  <c r="U44" i="1"/>
  <c r="T49" i="1"/>
  <c r="V72" i="1"/>
  <c r="U72" i="1"/>
  <c r="V91" i="1"/>
  <c r="U91" i="1"/>
  <c r="T91" i="1"/>
  <c r="V105" i="1"/>
  <c r="U105" i="1"/>
  <c r="T105" i="1"/>
  <c r="V108" i="1"/>
  <c r="U108" i="1"/>
  <c r="T108" i="1"/>
  <c r="V111" i="1"/>
  <c r="U111" i="1"/>
  <c r="U112" i="1"/>
  <c r="V112" i="1"/>
  <c r="T112" i="1"/>
  <c r="U120" i="1"/>
  <c r="T123" i="1"/>
  <c r="U123" i="1"/>
  <c r="S125" i="1"/>
  <c r="O125" i="1"/>
  <c r="V133" i="1"/>
  <c r="U133" i="1"/>
  <c r="T137" i="1"/>
  <c r="V138" i="1"/>
  <c r="U138" i="1"/>
  <c r="S173" i="1"/>
  <c r="O173" i="1"/>
  <c r="U70" i="1"/>
  <c r="U81" i="1"/>
  <c r="U89" i="1"/>
  <c r="U97" i="1"/>
  <c r="U106" i="1"/>
  <c r="U109" i="1"/>
  <c r="U116" i="1"/>
  <c r="U127" i="1"/>
  <c r="V131" i="1"/>
  <c r="V140" i="1"/>
  <c r="U149" i="1"/>
  <c r="T150" i="1"/>
  <c r="V154" i="1"/>
  <c r="U169" i="1"/>
  <c r="T181" i="1"/>
  <c r="S182" i="1"/>
  <c r="V246" i="1"/>
  <c r="T246" i="1"/>
  <c r="V275" i="1"/>
  <c r="T275" i="1"/>
  <c r="O160" i="1"/>
  <c r="U163" i="1"/>
  <c r="T163" i="1"/>
  <c r="O166" i="1"/>
  <c r="O167" i="1"/>
  <c r="S183" i="1"/>
  <c r="V184" i="1"/>
  <c r="O215" i="1"/>
  <c r="O225" i="1"/>
  <c r="S225" i="1"/>
  <c r="O245" i="1"/>
  <c r="S245" i="1"/>
  <c r="V287" i="1"/>
  <c r="T287" i="1"/>
  <c r="T158" i="1"/>
  <c r="V158" i="1"/>
  <c r="T300" i="1"/>
  <c r="V300" i="1"/>
  <c r="V187" i="1"/>
  <c r="T187" i="1"/>
  <c r="S219" i="1"/>
  <c r="O219" i="1"/>
  <c r="S223" i="1"/>
  <c r="O223" i="1"/>
  <c r="S224" i="1"/>
  <c r="S243" i="1"/>
  <c r="O243" i="1"/>
  <c r="S244" i="1"/>
  <c r="U143" i="1"/>
  <c r="V147" i="1"/>
  <c r="U159" i="1"/>
  <c r="V164" i="1"/>
  <c r="T166" i="1"/>
  <c r="V166" i="1"/>
  <c r="T189" i="1"/>
  <c r="S190" i="1"/>
  <c r="O209" i="1"/>
  <c r="S209" i="1"/>
  <c r="T212" i="1"/>
  <c r="S213" i="1"/>
  <c r="V215" i="1"/>
  <c r="T215" i="1"/>
  <c r="V216" i="1"/>
  <c r="V218" i="1"/>
  <c r="S220" i="1"/>
  <c r="S222" i="1"/>
  <c r="O222" i="1"/>
  <c r="S235" i="1"/>
  <c r="O235" i="1"/>
  <c r="S239" i="1"/>
  <c r="O239" i="1"/>
  <c r="S265" i="1"/>
  <c r="O265" i="1"/>
  <c r="T130" i="1"/>
  <c r="T135" i="1"/>
  <c r="O151" i="1"/>
  <c r="U166" i="1"/>
  <c r="T167" i="1"/>
  <c r="S175" i="1"/>
  <c r="V176" i="1"/>
  <c r="S191" i="1"/>
  <c r="V192" i="1"/>
  <c r="V197" i="1"/>
  <c r="V198" i="1"/>
  <c r="S200" i="1"/>
  <c r="S207" i="1"/>
  <c r="O207" i="1"/>
  <c r="S214" i="1"/>
  <c r="T218" i="1"/>
  <c r="S221" i="1"/>
  <c r="S234" i="1"/>
  <c r="O234" i="1"/>
  <c r="S236" i="1"/>
  <c r="S240" i="1"/>
  <c r="S241" i="1"/>
  <c r="T242" i="1"/>
  <c r="U130" i="1"/>
  <c r="U135" i="1"/>
  <c r="O142" i="1"/>
  <c r="U161" i="1"/>
  <c r="U167" i="1"/>
  <c r="S195" i="1"/>
  <c r="O195" i="1"/>
  <c r="V196" i="1"/>
  <c r="T196" i="1"/>
  <c r="V202" i="1"/>
  <c r="T202" i="1"/>
  <c r="V208" i="1"/>
  <c r="T208" i="1"/>
  <c r="V237" i="1"/>
  <c r="T237" i="1"/>
  <c r="S247" i="1"/>
  <c r="O247" i="1"/>
  <c r="T264" i="1"/>
  <c r="V276" i="1"/>
  <c r="T276" i="1"/>
  <c r="T109" i="1"/>
  <c r="U131" i="1"/>
  <c r="U136" i="1"/>
  <c r="O143" i="1"/>
  <c r="U145" i="1"/>
  <c r="U155" i="1"/>
  <c r="T155" i="1"/>
  <c r="O158" i="1"/>
  <c r="O159" i="1"/>
  <c r="V168" i="1"/>
  <c r="U168" i="1"/>
  <c r="V179" i="1"/>
  <c r="T179" i="1"/>
  <c r="V180" i="1"/>
  <c r="T201" i="1"/>
  <c r="T206" i="1"/>
  <c r="T288" i="1"/>
  <c r="V288" i="1"/>
  <c r="S205" i="1"/>
  <c r="S232" i="1"/>
  <c r="S257" i="1"/>
  <c r="S260" i="1"/>
  <c r="V269" i="1"/>
  <c r="V280" i="1"/>
  <c r="V403" i="1"/>
  <c r="T403" i="1"/>
  <c r="T480" i="1"/>
  <c r="V480" i="1"/>
  <c r="V261" i="1"/>
  <c r="T261" i="1"/>
  <c r="O276" i="1"/>
  <c r="O288" i="1"/>
  <c r="T296" i="1"/>
  <c r="V296" i="1"/>
  <c r="T308" i="1"/>
  <c r="V308" i="1"/>
  <c r="V338" i="1"/>
  <c r="V356" i="1"/>
  <c r="T356" i="1"/>
  <c r="V372" i="1"/>
  <c r="T372" i="1"/>
  <c r="V388" i="1"/>
  <c r="T388" i="1"/>
  <c r="V408" i="1"/>
  <c r="T408" i="1"/>
  <c r="V436" i="1"/>
  <c r="T436" i="1"/>
  <c r="T273" i="1"/>
  <c r="V273" i="1"/>
  <c r="V283" i="1"/>
  <c r="T283" i="1"/>
  <c r="T285" i="1"/>
  <c r="V285" i="1"/>
  <c r="T328" i="1"/>
  <c r="V328" i="1"/>
  <c r="T340" i="1"/>
  <c r="V340" i="1"/>
  <c r="T387" i="1"/>
  <c r="V412" i="1"/>
  <c r="T412" i="1"/>
  <c r="T448" i="1"/>
  <c r="V448" i="1"/>
  <c r="V344" i="1"/>
  <c r="T344" i="1"/>
  <c r="V360" i="1"/>
  <c r="T360" i="1"/>
  <c r="V376" i="1"/>
  <c r="T376" i="1"/>
  <c r="V392" i="1"/>
  <c r="T392" i="1"/>
  <c r="V411" i="1"/>
  <c r="T411" i="1"/>
  <c r="V313" i="1"/>
  <c r="T316" i="1"/>
  <c r="V316" i="1"/>
  <c r="S332" i="1"/>
  <c r="V396" i="1"/>
  <c r="T396" i="1"/>
  <c r="O199" i="1"/>
  <c r="V226" i="1"/>
  <c r="S248" i="1"/>
  <c r="V250" i="1"/>
  <c r="T266" i="1"/>
  <c r="V266" i="1"/>
  <c r="T277" i="1"/>
  <c r="V277" i="1"/>
  <c r="V301" i="1"/>
  <c r="T302" i="1"/>
  <c r="V302" i="1"/>
  <c r="V314" i="1"/>
  <c r="V315" i="1"/>
  <c r="T315" i="1"/>
  <c r="V346" i="1"/>
  <c r="V348" i="1"/>
  <c r="T348" i="1"/>
  <c r="V364" i="1"/>
  <c r="T364" i="1"/>
  <c r="V380" i="1"/>
  <c r="T380" i="1"/>
  <c r="V395" i="1"/>
  <c r="T395" i="1"/>
  <c r="V420" i="1"/>
  <c r="T420" i="1"/>
  <c r="V249" i="1"/>
  <c r="T249" i="1"/>
  <c r="V254" i="1"/>
  <c r="O272" i="1"/>
  <c r="T289" i="1"/>
  <c r="V289" i="1"/>
  <c r="O296" i="1"/>
  <c r="T334" i="1"/>
  <c r="V334" i="1"/>
  <c r="O372" i="1"/>
  <c r="O388" i="1"/>
  <c r="V400" i="1"/>
  <c r="T400" i="1"/>
  <c r="V419" i="1"/>
  <c r="T419" i="1"/>
  <c r="V210" i="1"/>
  <c r="V229" i="1"/>
  <c r="V230" i="1"/>
  <c r="V253" i="1"/>
  <c r="T253" i="1"/>
  <c r="V258" i="1"/>
  <c r="V292" i="1"/>
  <c r="V320" i="1"/>
  <c r="T321" i="1"/>
  <c r="V321" i="1"/>
  <c r="O328" i="1"/>
  <c r="V352" i="1"/>
  <c r="T352" i="1"/>
  <c r="V368" i="1"/>
  <c r="T368" i="1"/>
  <c r="V384" i="1"/>
  <c r="T384" i="1"/>
  <c r="V404" i="1"/>
  <c r="T404" i="1"/>
  <c r="V428" i="1"/>
  <c r="T428" i="1"/>
  <c r="V298" i="1"/>
  <c r="V304" i="1"/>
  <c r="V317" i="1"/>
  <c r="V330" i="1"/>
  <c r="V336" i="1"/>
  <c r="V440" i="1"/>
  <c r="V454" i="1"/>
  <c r="V455" i="1"/>
  <c r="T455" i="1"/>
  <c r="V472" i="1"/>
  <c r="V486" i="1"/>
  <c r="V487" i="1"/>
  <c r="T487" i="1"/>
  <c r="T506" i="1"/>
  <c r="V506" i="1"/>
  <c r="T525" i="1"/>
  <c r="V525" i="1"/>
  <c r="T530" i="1"/>
  <c r="V530" i="1"/>
  <c r="V416" i="1"/>
  <c r="T416" i="1"/>
  <c r="V424" i="1"/>
  <c r="T424" i="1"/>
  <c r="O428" i="1"/>
  <c r="V432" i="1"/>
  <c r="T432" i="1"/>
  <c r="O436" i="1"/>
  <c r="T442" i="1"/>
  <c r="V442" i="1"/>
  <c r="O448" i="1"/>
  <c r="T458" i="1"/>
  <c r="V458" i="1"/>
  <c r="T474" i="1"/>
  <c r="V474" i="1"/>
  <c r="O480" i="1"/>
  <c r="T490" i="1"/>
  <c r="V490" i="1"/>
  <c r="T509" i="1"/>
  <c r="V509" i="1"/>
  <c r="S536" i="1"/>
  <c r="O536" i="1"/>
  <c r="V567" i="1"/>
  <c r="T567" i="1"/>
  <c r="V444" i="1"/>
  <c r="T445" i="1"/>
  <c r="V445" i="1"/>
  <c r="S460" i="1"/>
  <c r="V476" i="1"/>
  <c r="T477" i="1"/>
  <c r="V477" i="1"/>
  <c r="S492" i="1"/>
  <c r="T461" i="1"/>
  <c r="V461" i="1"/>
  <c r="T493" i="1"/>
  <c r="V493" i="1"/>
  <c r="T512" i="1"/>
  <c r="V512" i="1"/>
  <c r="O516" i="1"/>
  <c r="S516" i="1"/>
  <c r="V535" i="1"/>
  <c r="T535" i="1"/>
  <c r="T541" i="1"/>
  <c r="V541" i="1"/>
  <c r="T427" i="1"/>
  <c r="T435" i="1"/>
  <c r="T447" i="1"/>
  <c r="T464" i="1"/>
  <c r="V464" i="1"/>
  <c r="T479" i="1"/>
  <c r="T496" i="1"/>
  <c r="V496" i="1"/>
  <c r="T546" i="1"/>
  <c r="V546" i="1"/>
  <c r="O452" i="1"/>
  <c r="S452" i="1"/>
  <c r="S468" i="1"/>
  <c r="O468" i="1"/>
  <c r="O484" i="1"/>
  <c r="S484" i="1"/>
  <c r="S500" i="1"/>
  <c r="O500" i="1"/>
  <c r="V518" i="1"/>
  <c r="V519" i="1"/>
  <c r="T519" i="1"/>
  <c r="S556" i="1"/>
  <c r="O556" i="1"/>
  <c r="V290" i="1"/>
  <c r="V309" i="1"/>
  <c r="V322" i="1"/>
  <c r="V341" i="1"/>
  <c r="V503" i="1"/>
  <c r="T503" i="1"/>
  <c r="T522" i="1"/>
  <c r="V522" i="1"/>
  <c r="T557" i="1"/>
  <c r="V557" i="1"/>
  <c r="V485" i="1"/>
  <c r="T499" i="1"/>
  <c r="T555" i="1"/>
  <c r="S568" i="1"/>
  <c r="O568" i="1"/>
  <c r="T551" i="1"/>
  <c r="V552" i="1"/>
  <c r="V562" i="1"/>
  <c r="V581" i="1"/>
  <c r="V589" i="1"/>
  <c r="V597" i="1"/>
  <c r="V605" i="1"/>
  <c r="V613" i="1"/>
  <c r="V621" i="1"/>
  <c r="V629" i="1"/>
  <c r="V637" i="1"/>
  <c r="V645" i="1"/>
  <c r="V653" i="1"/>
  <c r="V661" i="1"/>
  <c r="V669" i="1"/>
  <c r="V677" i="1"/>
  <c r="O552" i="1"/>
  <c r="V577" i="1"/>
  <c r="V585" i="1"/>
  <c r="V593" i="1"/>
  <c r="V601" i="1"/>
  <c r="V609" i="1"/>
  <c r="V617" i="1"/>
  <c r="V625" i="1"/>
  <c r="V633" i="1"/>
  <c r="V641" i="1"/>
  <c r="V649" i="1"/>
  <c r="V437" i="1"/>
  <c r="V450" i="1"/>
  <c r="V456" i="1"/>
  <c r="V469" i="1"/>
  <c r="V482" i="1"/>
  <c r="V488" i="1"/>
  <c r="V501" i="1"/>
  <c r="V514" i="1"/>
  <c r="V520" i="1"/>
  <c r="T527" i="1"/>
  <c r="V528" i="1"/>
  <c r="V538" i="1"/>
  <c r="O544" i="1"/>
  <c r="V549" i="1"/>
  <c r="T559" i="1"/>
  <c r="V560" i="1"/>
  <c r="V18" i="3"/>
  <c r="U18" i="3"/>
  <c r="T18" i="3"/>
  <c r="T10" i="3"/>
  <c r="V10" i="3"/>
  <c r="U10" i="3"/>
  <c r="V4" i="3"/>
  <c r="U4" i="3"/>
  <c r="T4" i="3"/>
  <c r="V9" i="3"/>
  <c r="U9" i="3"/>
  <c r="T9" i="3"/>
  <c r="V17" i="3"/>
  <c r="U17" i="3"/>
  <c r="T17" i="3"/>
  <c r="V19" i="3"/>
  <c r="U19" i="3"/>
  <c r="T19" i="3"/>
  <c r="T6" i="3"/>
  <c r="V6" i="3"/>
  <c r="U6" i="3"/>
  <c r="U2" i="3"/>
  <c r="T8" i="3"/>
  <c r="T13" i="3"/>
  <c r="T20" i="3"/>
  <c r="G2" i="5"/>
  <c r="H4" i="5" s="1"/>
  <c r="V2" i="3"/>
  <c r="T3" i="3"/>
  <c r="U8" i="3"/>
  <c r="U13" i="3"/>
  <c r="U20" i="3"/>
  <c r="I4" i="5"/>
  <c r="J4" i="5" s="1"/>
  <c r="U3" i="3"/>
  <c r="V14" i="3"/>
  <c r="T15" i="3"/>
  <c r="E12" i="5"/>
  <c r="I3" i="5"/>
  <c r="J3" i="5" s="1"/>
  <c r="V5" i="3"/>
  <c r="V16" i="3"/>
  <c r="T5" i="3"/>
  <c r="T11" i="3"/>
  <c r="T16" i="3"/>
  <c r="C5" i="5"/>
  <c r="G5" i="5" s="1"/>
  <c r="U5" i="3"/>
  <c r="U11" i="3"/>
  <c r="U16" i="3"/>
  <c r="B13" i="5"/>
  <c r="H3" i="5"/>
  <c r="G6" i="5"/>
  <c r="V257" i="1" l="1"/>
  <c r="T257" i="1"/>
  <c r="V191" i="1"/>
  <c r="T191" i="1"/>
  <c r="V220" i="1"/>
  <c r="T220" i="1"/>
  <c r="V219" i="1"/>
  <c r="T219" i="1"/>
  <c r="V61" i="1"/>
  <c r="T61" i="1"/>
  <c r="U61" i="1"/>
  <c r="U7" i="1"/>
  <c r="T7" i="1"/>
  <c r="V7" i="1"/>
  <c r="T12" i="1"/>
  <c r="U53" i="1"/>
  <c r="V53" i="1"/>
  <c r="T53" i="1"/>
  <c r="T57" i="1"/>
  <c r="T84" i="1"/>
  <c r="V74" i="1"/>
  <c r="U74" i="1"/>
  <c r="T74" i="1"/>
  <c r="T16" i="1"/>
  <c r="V16" i="1"/>
  <c r="U16" i="1"/>
  <c r="E13" i="5"/>
  <c r="C13" i="5"/>
  <c r="C14" i="5" s="1"/>
  <c r="T332" i="1"/>
  <c r="V332" i="1"/>
  <c r="V232" i="1"/>
  <c r="T232" i="1"/>
  <c r="V247" i="1"/>
  <c r="T247" i="1"/>
  <c r="V214" i="1"/>
  <c r="T214" i="1"/>
  <c r="T265" i="1"/>
  <c r="V265" i="1"/>
  <c r="V190" i="1"/>
  <c r="T190" i="1"/>
  <c r="V244" i="1"/>
  <c r="T244" i="1"/>
  <c r="V245" i="1"/>
  <c r="T245" i="1"/>
  <c r="V182" i="1"/>
  <c r="T182" i="1"/>
  <c r="V125" i="1"/>
  <c r="U125" i="1"/>
  <c r="T125" i="1"/>
  <c r="T71" i="1"/>
  <c r="Q66" i="1"/>
  <c r="Q68" i="1"/>
  <c r="V69" i="1"/>
  <c r="U69" i="1"/>
  <c r="T69" i="1"/>
  <c r="T68" i="1"/>
  <c r="Q44" i="1"/>
  <c r="U21" i="1"/>
  <c r="T21" i="1"/>
  <c r="V21" i="1"/>
  <c r="Q28" i="1"/>
  <c r="Q69" i="1"/>
  <c r="V96" i="1"/>
  <c r="U96" i="1"/>
  <c r="T96" i="1"/>
  <c r="V118" i="1"/>
  <c r="U118" i="1"/>
  <c r="T118" i="1"/>
  <c r="Q36" i="1"/>
  <c r="Q78" i="1"/>
  <c r="G7" i="5"/>
  <c r="H2" i="5"/>
  <c r="I2" i="5"/>
  <c r="J2" i="5" s="1"/>
  <c r="T48" i="1"/>
  <c r="Q61" i="1"/>
  <c r="Q37" i="1"/>
  <c r="Q51" i="1"/>
  <c r="T80" i="1"/>
  <c r="Q41" i="1"/>
  <c r="T536" i="1"/>
  <c r="V536" i="1"/>
  <c r="T460" i="1"/>
  <c r="V460" i="1"/>
  <c r="T81" i="1"/>
  <c r="T42" i="1"/>
  <c r="T139" i="1"/>
  <c r="V139" i="1"/>
  <c r="U139" i="1"/>
  <c r="T55" i="1"/>
  <c r="V66" i="1"/>
  <c r="U66" i="1"/>
  <c r="T66" i="1"/>
  <c r="Q64" i="1"/>
  <c r="Q55" i="1"/>
  <c r="T77" i="1"/>
  <c r="U9" i="1"/>
  <c r="T19" i="1"/>
  <c r="V9" i="1"/>
  <c r="T9" i="1"/>
  <c r="V122" i="1"/>
  <c r="U122" i="1"/>
  <c r="T122" i="1"/>
  <c r="Q82" i="1"/>
  <c r="T500" i="1"/>
  <c r="V500" i="1"/>
  <c r="V173" i="1"/>
  <c r="T173" i="1"/>
  <c r="T64" i="1"/>
  <c r="T67" i="1"/>
  <c r="T65" i="1"/>
  <c r="Q59" i="1"/>
  <c r="T148" i="1"/>
  <c r="V148" i="1"/>
  <c r="U148" i="1"/>
  <c r="T60" i="1"/>
  <c r="Q54" i="1"/>
  <c r="Q52" i="1"/>
  <c r="T76" i="1"/>
  <c r="V243" i="1"/>
  <c r="T243" i="1"/>
  <c r="V225" i="1"/>
  <c r="T225" i="1"/>
  <c r="V236" i="1"/>
  <c r="T236" i="1"/>
  <c r="V200" i="1"/>
  <c r="T200" i="1"/>
  <c r="T72" i="1"/>
  <c r="V235" i="1"/>
  <c r="T235" i="1"/>
  <c r="V213" i="1"/>
  <c r="T213" i="1"/>
  <c r="Q62" i="1"/>
  <c r="V174" i="1"/>
  <c r="T174" i="1"/>
  <c r="U104" i="1"/>
  <c r="V104" i="1"/>
  <c r="T104" i="1"/>
  <c r="T54" i="1"/>
  <c r="T62" i="1"/>
  <c r="U37" i="1"/>
  <c r="V37" i="1"/>
  <c r="T37" i="1"/>
  <c r="T51" i="1"/>
  <c r="V58" i="1"/>
  <c r="T58" i="1"/>
  <c r="U58" i="1"/>
  <c r="V31" i="1"/>
  <c r="U31" i="1"/>
  <c r="T31" i="1"/>
  <c r="U5" i="1"/>
  <c r="T5" i="1"/>
  <c r="V5" i="1"/>
  <c r="T32" i="1"/>
  <c r="V241" i="1"/>
  <c r="T241" i="1"/>
  <c r="V175" i="1"/>
  <c r="T175" i="1"/>
  <c r="V239" i="1"/>
  <c r="T239" i="1"/>
  <c r="V224" i="1"/>
  <c r="T224" i="1"/>
  <c r="T568" i="1"/>
  <c r="V568" i="1"/>
  <c r="T468" i="1"/>
  <c r="V468" i="1"/>
  <c r="V234" i="1"/>
  <c r="T234" i="1"/>
  <c r="V223" i="1"/>
  <c r="T223" i="1"/>
  <c r="T46" i="1"/>
  <c r="V134" i="1"/>
  <c r="U134" i="1"/>
  <c r="T134" i="1"/>
  <c r="Q50" i="1"/>
  <c r="Q65" i="1"/>
  <c r="D2" i="5"/>
  <c r="D6" i="5"/>
  <c r="D5" i="5" s="1"/>
  <c r="Q32" i="1"/>
  <c r="V10" i="1"/>
  <c r="T15" i="1"/>
  <c r="U10" i="1"/>
  <c r="T10" i="1"/>
  <c r="Q53" i="1"/>
  <c r="Q77" i="1"/>
  <c r="Q74" i="1"/>
  <c r="Q42" i="1"/>
  <c r="Q48" i="1"/>
  <c r="Q11" i="1"/>
  <c r="Q3" i="1"/>
  <c r="Q12" i="1"/>
  <c r="Q83" i="1"/>
  <c r="Q80" i="1"/>
  <c r="Q7" i="1"/>
  <c r="V205" i="1"/>
  <c r="T205" i="1"/>
  <c r="T484" i="1"/>
  <c r="V484" i="1"/>
  <c r="V195" i="1"/>
  <c r="T195" i="1"/>
  <c r="V240" i="1"/>
  <c r="T240" i="1"/>
  <c r="V207" i="1"/>
  <c r="T207" i="1"/>
  <c r="V248" i="1"/>
  <c r="T248" i="1"/>
  <c r="T115" i="1"/>
  <c r="V115" i="1"/>
  <c r="U115" i="1"/>
  <c r="H5" i="5"/>
  <c r="T556" i="1"/>
  <c r="V556" i="1"/>
  <c r="T452" i="1"/>
  <c r="V452" i="1"/>
  <c r="T516" i="1"/>
  <c r="V516" i="1"/>
  <c r="T492" i="1"/>
  <c r="V492" i="1"/>
  <c r="T260" i="1"/>
  <c r="V260" i="1"/>
  <c r="V221" i="1"/>
  <c r="T221" i="1"/>
  <c r="V222" i="1"/>
  <c r="T222" i="1"/>
  <c r="V209" i="1"/>
  <c r="T209" i="1"/>
  <c r="V183" i="1"/>
  <c r="T183" i="1"/>
  <c r="T56" i="1"/>
  <c r="T79" i="1"/>
  <c r="Q58" i="1"/>
  <c r="T73" i="1"/>
  <c r="T11" i="1"/>
  <c r="V88" i="1"/>
  <c r="U88" i="1"/>
  <c r="T88" i="1"/>
  <c r="T59" i="1"/>
  <c r="T85" i="1"/>
  <c r="V2" i="1"/>
  <c r="T45" i="1"/>
  <c r="T82" i="1"/>
  <c r="U2" i="1"/>
  <c r="T2" i="1"/>
  <c r="T47" i="1"/>
  <c r="T33" i="1"/>
  <c r="T17" i="1"/>
  <c r="E5" i="5" l="1"/>
  <c r="I5" i="5" l="1"/>
  <c r="J5" i="5" s="1"/>
  <c r="E7" i="5"/>
  <c r="I7" i="5" s="1"/>
  <c r="J7" i="5" s="1"/>
</calcChain>
</file>

<file path=xl/sharedStrings.xml><?xml version="1.0" encoding="utf-8"?>
<sst xmlns="http://schemas.openxmlformats.org/spreadsheetml/2006/main" count="1041" uniqueCount="222">
  <si>
    <t>Date</t>
  </si>
  <si>
    <t>Time</t>
  </si>
  <si>
    <t>Asset</t>
  </si>
  <si>
    <t>Symbol</t>
  </si>
  <si>
    <t>Type</t>
  </si>
  <si>
    <t>Amount (Coin)</t>
  </si>
  <si>
    <t>Cumulative Quantity</t>
  </si>
  <si>
    <t>Preis per Coin (€)</t>
  </si>
  <si>
    <t>Total Value (€)</t>
  </si>
  <si>
    <t>Fee (€)</t>
  </si>
  <si>
    <t>Net Amount (€)</t>
  </si>
  <si>
    <t>Wallet / Platform</t>
  </si>
  <si>
    <t>Staking Fee (%)</t>
  </si>
  <si>
    <t>Reward Rate (%)</t>
  </si>
  <si>
    <t>Expected Reward (€)</t>
  </si>
  <si>
    <t>Cumulative Investment (€)</t>
  </si>
  <si>
    <t>Cumulative Reward (€)</t>
  </si>
  <si>
    <t>Current Price (€)</t>
  </si>
  <si>
    <t>Current Value (€)</t>
  </si>
  <si>
    <t>Cumulative Current Value (€)</t>
  </si>
  <si>
    <t>Profit / Loss (€)</t>
  </si>
  <si>
    <t>Profit / Loss (%)</t>
  </si>
  <si>
    <t>Status</t>
  </si>
  <si>
    <t>Notes</t>
  </si>
  <si>
    <t>Bitcoin</t>
  </si>
  <si>
    <t>BIT</t>
  </si>
  <si>
    <t>Buy</t>
  </si>
  <si>
    <t>Bitvavo</t>
  </si>
  <si>
    <t>Held</t>
  </si>
  <si>
    <t>Long-Term Investment / My first Coin 🪙</t>
  </si>
  <si>
    <t>Ethereum</t>
  </si>
  <si>
    <t>ETH</t>
  </si>
  <si>
    <t>Long-Term Investment</t>
  </si>
  <si>
    <t>Render</t>
  </si>
  <si>
    <t>RENDER</t>
  </si>
  <si>
    <t>Learning / Test</t>
  </si>
  <si>
    <t>Shiba Inu</t>
  </si>
  <si>
    <t>SHIB</t>
  </si>
  <si>
    <t>Solana</t>
  </si>
  <si>
    <t>SOL</t>
  </si>
  <si>
    <t>Learning / Test / Digital Art / Community Feeling; Transfer to Phantom (20.05.2025)</t>
  </si>
  <si>
    <t>Polkadot</t>
  </si>
  <si>
    <t>DOT</t>
  </si>
  <si>
    <t>Litecoin</t>
  </si>
  <si>
    <t>LTC</t>
  </si>
  <si>
    <t>Learning / Test / Giftcard Bitnova</t>
  </si>
  <si>
    <t>Bitnova</t>
  </si>
  <si>
    <t>Long-Term Investment / Bought on Bitnova, Sent to Bitvavo</t>
  </si>
  <si>
    <t>Sell</t>
  </si>
  <si>
    <t>Partially Sold</t>
  </si>
  <si>
    <t>Sold to buy XTZ</t>
  </si>
  <si>
    <t>Tezos</t>
  </si>
  <si>
    <t>XTZ</t>
  </si>
  <si>
    <t>Learning / Test / Digital Art / Community Feeling; Transfer to Temple Wallet (19.05.2025)</t>
  </si>
  <si>
    <t>Learning / Test / Digital Art / Community Feeling; Transfer to Temple Wallet (20.05.2025)</t>
  </si>
  <si>
    <t>Sold</t>
  </si>
  <si>
    <t>Sold to buy SOL</t>
  </si>
  <si>
    <t>Closed – No Rebuy Planned</t>
  </si>
  <si>
    <t>Learning / Test / Digital Art / Community Feeling; Transfer to Temple (20.05.2025)</t>
  </si>
  <si>
    <t>NFT (XTZ)</t>
  </si>
  <si>
    <t>NFT</t>
  </si>
  <si>
    <t>Objkt.com</t>
  </si>
  <si>
    <t>My first NFT on objkt.com</t>
  </si>
  <si>
    <t>Part of my collection – not for resale.</t>
  </si>
  <si>
    <t xml:space="preserve">Long-Term Investment </t>
  </si>
  <si>
    <t>Temple</t>
  </si>
  <si>
    <t>bought domain: terz</t>
  </si>
  <si>
    <t>Ledger</t>
  </si>
  <si>
    <t>ETH used as gas fee to stake POL</t>
  </si>
  <si>
    <t xml:space="preserve">Platform / Provider </t>
  </si>
  <si>
    <t>Coin</t>
  </si>
  <si>
    <t>Wallet</t>
  </si>
  <si>
    <t>Date Staked</t>
  </si>
  <si>
    <t>Amount Staked</t>
  </si>
  <si>
    <t>Reward Date</t>
  </si>
  <si>
    <t>Reward (Coin)</t>
  </si>
  <si>
    <t>Total Reward (Coin)</t>
  </si>
  <si>
    <t>Total Reward (€)</t>
  </si>
  <si>
    <t>Auto-Staking / My first stake! 😅</t>
  </si>
  <si>
    <t>Solana Copass</t>
  </si>
  <si>
    <t>Phantom</t>
  </si>
  <si>
    <t>Initial reward recorded, no exact timestamp available.</t>
  </si>
  <si>
    <t xml:space="preserve">Baku Nug </t>
  </si>
  <si>
    <t>Celo</t>
  </si>
  <si>
    <t>CELO</t>
  </si>
  <si>
    <t>Learning</t>
  </si>
  <si>
    <t>POL</t>
  </si>
  <si>
    <t>Cosmos</t>
  </si>
  <si>
    <t>ATOM</t>
  </si>
  <si>
    <t>Title</t>
  </si>
  <si>
    <t>Edition No.</t>
  </si>
  <si>
    <t>Total</t>
  </si>
  <si>
    <t>Artist</t>
  </si>
  <si>
    <t>Artwork Year</t>
  </si>
  <si>
    <t>Platform</t>
  </si>
  <si>
    <t>Blockchain</t>
  </si>
  <si>
    <t>Storage</t>
  </si>
  <si>
    <t>Purchase Date</t>
  </si>
  <si>
    <t>Purchase Price</t>
  </si>
  <si>
    <t>Fees</t>
  </si>
  <si>
    <t>Total Cost</t>
  </si>
  <si>
    <t>Currency</t>
  </si>
  <si>
    <t>Resellable</t>
  </si>
  <si>
    <t>Displayable</t>
  </si>
  <si>
    <t>Link to Artwork</t>
  </si>
  <si>
    <t>Freedom: Red, White and Blue (Quantified and Aggregated) </t>
  </si>
  <si>
    <t>Matthew Biederman</t>
  </si>
  <si>
    <t>HD-Video</t>
  </si>
  <si>
    <t>Sedition</t>
  </si>
  <si>
    <t>None</t>
  </si>
  <si>
    <t>Sedition Vault</t>
  </si>
  <si>
    <t>EUR</t>
  </si>
  <si>
    <t>Yes</t>
  </si>
  <si>
    <t xml:space="preserve">Private </t>
  </si>
  <si>
    <t>Mein erstes digitales Kunstwerk – passt zum Projekt „Freiheit“</t>
  </si>
  <si>
    <t>https://www.seditionart.com/matthew-biederman/freedom-red-white-and-blue-quantified-and-aggregated</t>
  </si>
  <si>
    <t>Diamond Beings: Forming over the Takamina Desert</t>
  </si>
  <si>
    <t>Terry Flaxton</t>
  </si>
  <si>
    <t>4K Video</t>
  </si>
  <si>
    <t xml:space="preserve">No </t>
  </si>
  <si>
    <t>Nicht gemintet – nur in meinem Vault gespeichert, nicht übertragbar oder verkäuflich.</t>
  </si>
  <si>
    <t>https://www.seditionart.com/terry-flaxton/diamond-beings-forming-over-the-takamina-desert</t>
  </si>
  <si>
    <t>Impunity</t>
  </si>
  <si>
    <t>Bitvert</t>
  </si>
  <si>
    <t>Weitere Versionen vorhanden, z. B. „Impunity (Red and White)“ – möglicher Kauf geplant</t>
  </si>
  <si>
    <t>https://www.seditionart.com/malcolm-litson/impunity</t>
  </si>
  <si>
    <t>Memoirs of a Geisha #18</t>
  </si>
  <si>
    <t>Open</t>
  </si>
  <si>
    <t>Photographer</t>
  </si>
  <si>
    <t>Photo / NFT</t>
  </si>
  <si>
    <t>objkt.com</t>
  </si>
  <si>
    <t>Public</t>
  </si>
  <si>
    <t>https://objkt.com/tokens/open_objkt/1964</t>
  </si>
  <si>
    <t>self-identity ver 000 [white]</t>
  </si>
  <si>
    <t>nofaithvisuals</t>
  </si>
  <si>
    <t>JPEG Image /NFT</t>
  </si>
  <si>
    <t>https://objkt.com/tokens/versum_items/31669</t>
  </si>
  <si>
    <t>Just close your eyes (maybe it’ll all go away)</t>
  </si>
  <si>
    <t>Maria Fynsk Norup</t>
  </si>
  <si>
    <t>Self-portrait, 2019</t>
  </si>
  <si>
    <t>https://objkt.com/tokens/KT1M13Mj9J9QWd1sSn2kFApDJi5KJTHXjQcU/3</t>
  </si>
  <si>
    <t>SPITZ POSTERS - 000</t>
  </si>
  <si>
    <t>VVitch_King666</t>
  </si>
  <si>
    <t>Comic Art</t>
  </si>
  <si>
    <t>https://objkt.com/tokens/hicetnunc/868952</t>
  </si>
  <si>
    <t>SPITZ - 000</t>
  </si>
  <si>
    <t>https://objkt.com/tokens/hicetnunc/868951</t>
  </si>
  <si>
    <t>The Ghost 34</t>
  </si>
  <si>
    <t>14 Art</t>
  </si>
  <si>
    <t>Part of "Ghost story" set; Gifted from artist.</t>
  </si>
  <si>
    <t>https://objkt.com/tokens/KT1L7MmeRmEPKFqD63Kh1JWYkq9N7d2m93KF/37</t>
  </si>
  <si>
    <t>The Al Pacino Ghost / The Godfather</t>
  </si>
  <si>
    <t>Part of "Our Home" set</t>
  </si>
  <si>
    <t>https://objkt.com/tokens/KT1Dzr5BiZKWMb6doYfCXiSe5nX1YKUXJJHb/40</t>
  </si>
  <si>
    <t>The Ghost 39</t>
  </si>
  <si>
    <t>Part of "Ghost story" set</t>
  </si>
  <si>
    <t>https://objkt.com/tokens/KT1L7MmeRmEPKFqD63Kh1JWYkq9N7d2m93KF/43</t>
  </si>
  <si>
    <t>The Titanic Ghost</t>
  </si>
  <si>
    <t>https://objkt.com/tokens/KT1Dzr5BiZKWMb6doYfCXiSe5nX1YKUXJJHb/42</t>
  </si>
  <si>
    <t>The Ghost 28</t>
  </si>
  <si>
    <t>https://objkt.com/tokens/KT1L7MmeRmEPKFqD63Kh1JWYkq9N7d2m93KF/32</t>
  </si>
  <si>
    <t>Tender Boys Don’t Die</t>
  </si>
  <si>
    <t>Darkroom</t>
  </si>
  <si>
    <t>Part of the complete "Boys made of Glitter; Eyes Made of Poems" series – full set acquired</t>
  </si>
  <si>
    <t>https://objkt.com/tokens/KT1N91PnsGFeRcn26o6671xREfPgMuytRQS7/4</t>
  </si>
  <si>
    <t>Soft Armor, Fierce Heart</t>
  </si>
  <si>
    <t>https://objkt.com/tokens/KT1N91PnsGFeRcn26o6671xREfPgMuytRQS7/3</t>
  </si>
  <si>
    <t>My Bear Knows Everything</t>
  </si>
  <si>
    <t>https://objkt.com/tokens/KT1N91PnsGFeRcn26o6671xREfPgMuytRQS7/2</t>
  </si>
  <si>
    <t>Eyes That Remember Stars</t>
  </si>
  <si>
    <t>https://objkt.com/tokens/KT1N91PnsGFeRcn26o6671xREfPgMuytRQS7/1</t>
  </si>
  <si>
    <t>Wrapped in Glitter, Safe at Last</t>
  </si>
  <si>
    <t>https://objkt.com/tokens/KT1N91PnsGFeRcn26o6671xREfPgMuytRQS7/0</t>
  </si>
  <si>
    <t>Tps1</t>
  </si>
  <si>
    <t>Naivart</t>
  </si>
  <si>
    <t>Part of "The Pink Silence" 1/3</t>
  </si>
  <si>
    <t>https://objkt.com/tokens/KT1GyH7U7qsxQu7TbWYMzwqyudPA4EGB8Skf/0</t>
  </si>
  <si>
    <t>Tps3</t>
  </si>
  <si>
    <t>Part of "The Pink Silence" 3/3</t>
  </si>
  <si>
    <t>https://objkt.com/tokens/KT1GyH7U7qsxQu7TbWYMzwqyudPA4EGB8Skf/2</t>
  </si>
  <si>
    <t>Tps2</t>
  </si>
  <si>
    <t>Part of "The Pink Silence" 2/3; Still looking – currently not available for resale</t>
  </si>
  <si>
    <t>https://objkt.com/tokens/KT1GyH7U7qsxQu7TbWYMzwqyudPA4EGB8Skf/1</t>
  </si>
  <si>
    <t>Entangled</t>
  </si>
  <si>
    <t>Kapstone</t>
  </si>
  <si>
    <t>https://objkt.com/tokens/open_objkt/1060</t>
  </si>
  <si>
    <t>berlayar</t>
  </si>
  <si>
    <t>NFT_trying</t>
  </si>
  <si>
    <t>https://objkt.com/tokens/KT1SS5HonrkY3i6WNS3UmvTGsiNSWts5cBfE/61</t>
  </si>
  <si>
    <t>Perched in Monochrome</t>
  </si>
  <si>
    <t>RedStudio</t>
  </si>
  <si>
    <t>Part of "Through Timeless Lenses" Set</t>
  </si>
  <si>
    <t>https://objkt.com/tokens/KT1E58baAshsZ9B1u36tb7n54TEKX2y19uHj/3</t>
  </si>
  <si>
    <t>Solitude Season</t>
  </si>
  <si>
    <t>https://objkt.com/tokens/KT1E58baAshsZ9B1u36tb7n54TEKX2y19uHj/4</t>
  </si>
  <si>
    <t>Whispers of Paper Wings</t>
  </si>
  <si>
    <t>https://objkt.com/tokens/KT1E58baAshsZ9B1u36tb7n54TEKX2y19uHj/2</t>
  </si>
  <si>
    <t>Silent Beacon</t>
  </si>
  <si>
    <t>https://objkt.com/tokens/KT1E58baAshsZ9B1u36tb7n54TEKX2y19uHj/1</t>
  </si>
  <si>
    <t>Several NFTs June 2025</t>
  </si>
  <si>
    <t>Average Buy Price</t>
  </si>
  <si>
    <t>Invested</t>
  </si>
  <si>
    <t>Relative Value (€)</t>
  </si>
  <si>
    <t>Relative Share (%)</t>
  </si>
  <si>
    <t>P / L (€)</t>
  </si>
  <si>
    <t>P / L (%)</t>
  </si>
  <si>
    <t>Reward (€)</t>
  </si>
  <si>
    <t>Staking / Usage</t>
  </si>
  <si>
    <t>–</t>
  </si>
  <si>
    <t>Portion of total XTZ used for past ETF purchases; remaining balance shown above (row 5)</t>
  </si>
  <si>
    <t>Overall Summary</t>
  </si>
  <si>
    <t>Digital Art: Total cost and holdings in Tezos and Euro – artworks paid with crypto (XTZ) and fiat currency.</t>
  </si>
  <si>
    <t xml:space="preserve">Asset Paid in </t>
  </si>
  <si>
    <t>Quantity</t>
  </si>
  <si>
    <t>Invested (€)</t>
  </si>
  <si>
    <t>Value Today (€)</t>
  </si>
  <si>
    <t>Paid in Fiat</t>
  </si>
  <si>
    <t>Source</t>
  </si>
  <si>
    <t>02.09.2025</t>
  </si>
  <si>
    <t>20:45</t>
  </si>
  <si>
    <t>CoinGecko API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</si>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</sst>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4" formatCode="_-* #,##0.00\ &quot;€&quot;_-;\-* #,##0.00\ &quot;€&quot;_-;_-* &quot;-&quot;??\ &quot;€&quot;_-;_-@_-"/>
    <numFmt numFmtId="164" formatCode="0.00000000"/>
    <numFmt numFmtId="165" formatCode="#,##0.00\ &quot;€&quot;"/>
    <numFmt numFmtId="166" formatCode="#,##0.00000000\ &quot;€&quot;"/>
    <numFmt numFmtId="167" formatCode="#,##0.000000000\ &quot;€&quot;"/>
    <numFmt numFmtId="168" formatCode="0.000%"/>
    <numFmt numFmtId="169" formatCode="#,##0.000\ &quot;€&quot;"/>
    <numFmt numFmtId="170" formatCode="#,##0.0000\ &quot;€&quot;"/>
    <numFmt numFmtId="171" formatCode="#,##0.00000\ &quot;€&quot;"/>
    <numFmt numFmtId="172" formatCode="0.0000"/>
    <numFmt numFmtId="173" formatCode="h:mm;@"/>
    <numFmt numFmtId="174" formatCode="#,##0.0000000000\ &quot;€&quot;"/>
    <numFmt numFmtId="175" formatCode="0.000"/>
    <numFmt numFmtId="176" formatCode="0.00000"/>
    <numFmt numFmtId="177" formatCode="#,##0.0000000\ &quot;€&quot;"/>
    <numFmt numFmtId="178" formatCode="0.000000"/>
    <numFmt numFmtId="179" formatCode="0.0000000"/>
    <numFmt numFmtId="180" formatCode="[$-F400]h:mm:ss\ AM/PM"/>
  </numFmts>
  <fonts count="1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FFFFFF"/>
      <name val="Arial"/>
      <family val="2"/>
    </font>
    <font>
      <sz val="18"/>
      <color theme="3"/>
      <name val="Aptos Display"/>
      <family val="2"/>
      <scheme val="major"/>
    </font>
    <font>
      <b/>
      <sz val="12"/>
      <color theme="3"/>
      <name val="Arial"/>
      <family val="2"/>
    </font>
    <font>
      <sz val="12"/>
      <color rgb="FF111116"/>
      <name val="Arial"/>
      <family val="2"/>
    </font>
    <font>
      <sz val="12"/>
      <color rgb="FF0E0E0E"/>
      <name val="Arial"/>
      <family val="2"/>
    </font>
    <font>
      <u/>
      <sz val="12"/>
      <color theme="10"/>
      <name val="Aptos Narrow"/>
      <family val="2"/>
      <scheme val="minor"/>
    </font>
    <font>
      <u/>
      <sz val="12"/>
      <color theme="10"/>
      <name val="Arial"/>
      <family val="2"/>
    </font>
    <font>
      <sz val="14"/>
      <color rgb="FF353535"/>
      <name val="Helvetica Neue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color rgb="FF0E0E0E"/>
      <name val="Helvetica Neue"/>
      <family val="2"/>
    </font>
    <font>
      <b/>
      <sz val="12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DECE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E6F4EA"/>
        <bgColor indexed="64"/>
      </patternFill>
    </fill>
    <fill>
      <patternFill patternType="solid">
        <fgColor rgb="FFFDEDEC"/>
        <bgColor indexed="64"/>
      </patternFill>
    </fill>
    <fill>
      <patternFill patternType="solid">
        <fgColor rgb="FFEAF1F8"/>
        <bgColor indexed="64"/>
      </patternFill>
    </fill>
    <fill>
      <patternFill patternType="solid">
        <fgColor rgb="FFE7F5EB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/>
    <xf numFmtId="0" fontId="6" fillId="0" borderId="0"/>
    <xf numFmtId="0" fontId="10" fillId="0" borderId="0"/>
  </cellStyleXfs>
  <cellXfs count="1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/>
    <xf numFmtId="164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65" fontId="2" fillId="0" borderId="0" xfId="0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170" fontId="2" fillId="0" borderId="0" xfId="0" applyNumberFormat="1" applyFont="1"/>
    <xf numFmtId="171" fontId="2" fillId="0" borderId="0" xfId="0" applyNumberFormat="1" applyFont="1"/>
    <xf numFmtId="167" fontId="4" fillId="0" borderId="0" xfId="0" applyNumberFormat="1" applyFont="1"/>
    <xf numFmtId="165" fontId="4" fillId="0" borderId="0" xfId="0" applyNumberFormat="1" applyFont="1"/>
    <xf numFmtId="0" fontId="4" fillId="0" borderId="0" xfId="0" applyFont="1"/>
    <xf numFmtId="172" fontId="4" fillId="0" borderId="0" xfId="0" applyNumberFormat="1" applyFont="1"/>
    <xf numFmtId="165" fontId="3" fillId="2" borderId="0" xfId="0" applyNumberFormat="1" applyFont="1" applyFill="1" applyAlignment="1">
      <alignment horizontal="center" vertical="center"/>
    </xf>
    <xf numFmtId="170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167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73" fontId="3" fillId="2" borderId="0" xfId="0" applyNumberFormat="1" applyFont="1" applyFill="1" applyAlignment="1">
      <alignment horizontal="center" vertical="center"/>
    </xf>
    <xf numFmtId="173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10" fontId="2" fillId="0" borderId="0" xfId="0" applyNumberFormat="1" applyFont="1" applyAlignment="1">
      <alignment horizontal="left"/>
    </xf>
    <xf numFmtId="2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20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4" fontId="2" fillId="3" borderId="0" xfId="0" applyNumberFormat="1" applyFont="1" applyFill="1" applyAlignment="1">
      <alignment horizontal="center"/>
    </xf>
    <xf numFmtId="20" fontId="2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9" fontId="3" fillId="4" borderId="0" xfId="1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165" fontId="3" fillId="4" borderId="0" xfId="1" applyNumberFormat="1" applyFont="1" applyFill="1" applyAlignment="1">
      <alignment horizontal="center"/>
    </xf>
    <xf numFmtId="2" fontId="3" fillId="4" borderId="0" xfId="0" applyNumberFormat="1" applyFont="1" applyFill="1" applyAlignment="1">
      <alignment horizontal="right"/>
    </xf>
    <xf numFmtId="174" fontId="3" fillId="4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9" fontId="2" fillId="0" borderId="0" xfId="1" applyFont="1" applyAlignment="1">
      <alignment horizontal="center"/>
    </xf>
    <xf numFmtId="175" fontId="2" fillId="0" borderId="0" xfId="0" applyNumberFormat="1" applyFont="1"/>
    <xf numFmtId="0" fontId="7" fillId="0" borderId="0" xfId="2" applyFont="1" applyAlignment="1">
      <alignment horizontal="center"/>
    </xf>
    <xf numFmtId="14" fontId="7" fillId="0" borderId="0" xfId="2" applyNumberFormat="1" applyFont="1" applyAlignment="1">
      <alignment horizontal="center"/>
    </xf>
    <xf numFmtId="2" fontId="7" fillId="0" borderId="0" xfId="2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1" fillId="0" borderId="0" xfId="3" applyFont="1"/>
    <xf numFmtId="0" fontId="2" fillId="0" borderId="0" xfId="3" applyFont="1" applyAlignment="1">
      <alignment horizontal="center" wrapText="1"/>
    </xf>
    <xf numFmtId="2" fontId="2" fillId="3" borderId="0" xfId="0" applyNumberFormat="1" applyFont="1" applyFill="1"/>
    <xf numFmtId="0" fontId="2" fillId="0" borderId="0" xfId="3" applyFont="1" applyAlignment="1">
      <alignment horizontal="left"/>
    </xf>
    <xf numFmtId="0" fontId="2" fillId="3" borderId="0" xfId="0" applyFont="1" applyFill="1" applyAlignment="1">
      <alignment horizontal="left"/>
    </xf>
    <xf numFmtId="2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6" fontId="2" fillId="0" borderId="0" xfId="0" applyNumberFormat="1" applyFont="1" applyAlignment="1">
      <alignment horizontal="center"/>
    </xf>
    <xf numFmtId="176" fontId="12" fillId="0" borderId="0" xfId="0" applyNumberFormat="1" applyFont="1" applyAlignment="1">
      <alignment horizontal="right"/>
    </xf>
    <xf numFmtId="14" fontId="2" fillId="5" borderId="0" xfId="0" applyNumberFormat="1" applyFont="1" applyFill="1" applyAlignment="1">
      <alignment horizontal="center"/>
    </xf>
    <xf numFmtId="177" fontId="2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right"/>
    </xf>
    <xf numFmtId="178" fontId="2" fillId="0" borderId="0" xfId="0" applyNumberFormat="1" applyFont="1" applyAlignment="1">
      <alignment horizontal="right"/>
    </xf>
    <xf numFmtId="179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center"/>
    </xf>
    <xf numFmtId="9" fontId="3" fillId="0" borderId="0" xfId="1" applyFont="1" applyAlignment="1">
      <alignment horizontal="center"/>
    </xf>
    <xf numFmtId="165" fontId="2" fillId="3" borderId="0" xfId="1" applyNumberFormat="1" applyFont="1" applyFill="1" applyAlignment="1">
      <alignment horizontal="center"/>
    </xf>
    <xf numFmtId="9" fontId="2" fillId="3" borderId="0" xfId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2" fontId="5" fillId="6" borderId="0" xfId="0" applyNumberFormat="1" applyFont="1" applyFill="1" applyAlignment="1">
      <alignment horizontal="right"/>
    </xf>
    <xf numFmtId="165" fontId="5" fillId="6" borderId="0" xfId="0" applyNumberFormat="1" applyFont="1" applyFill="1" applyAlignment="1">
      <alignment horizontal="center"/>
    </xf>
    <xf numFmtId="9" fontId="5" fillId="6" borderId="0" xfId="1" applyFont="1" applyFill="1" applyAlignment="1">
      <alignment horizontal="center"/>
    </xf>
    <xf numFmtId="165" fontId="5" fillId="6" borderId="0" xfId="1" applyNumberFormat="1" applyFont="1" applyFill="1" applyAlignment="1">
      <alignment horizontal="center"/>
    </xf>
    <xf numFmtId="167" fontId="5" fillId="6" borderId="0" xfId="0" applyNumberFormat="1" applyFont="1" applyFill="1" applyAlignment="1">
      <alignment horizontal="center"/>
    </xf>
    <xf numFmtId="0" fontId="5" fillId="6" borderId="0" xfId="0" applyFont="1" applyFill="1"/>
    <xf numFmtId="0" fontId="13" fillId="6" borderId="0" xfId="0" applyFont="1" applyFill="1" applyAlignment="1">
      <alignment horizontal="center"/>
    </xf>
    <xf numFmtId="165" fontId="14" fillId="6" borderId="0" xfId="0" applyNumberFormat="1" applyFont="1" applyFill="1" applyAlignment="1">
      <alignment horizontal="center"/>
    </xf>
    <xf numFmtId="2" fontId="14" fillId="6" borderId="0" xfId="0" applyNumberFormat="1" applyFont="1" applyFill="1" applyAlignment="1">
      <alignment horizontal="center"/>
    </xf>
    <xf numFmtId="165" fontId="13" fillId="6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178" fontId="2" fillId="3" borderId="0" xfId="0" applyNumberFormat="1" applyFont="1" applyFill="1" applyAlignment="1">
      <alignment horizontal="right"/>
    </xf>
    <xf numFmtId="2" fontId="2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10" fontId="5" fillId="6" borderId="0" xfId="1" applyNumberFormat="1" applyFont="1" applyFill="1" applyAlignment="1">
      <alignment horizontal="center"/>
    </xf>
    <xf numFmtId="10" fontId="3" fillId="4" borderId="0" xfId="1" applyNumberFormat="1" applyFont="1" applyFill="1" applyAlignment="1">
      <alignment horizontal="center"/>
    </xf>
    <xf numFmtId="10" fontId="2" fillId="3" borderId="0" xfId="1" applyNumberFormat="1" applyFont="1" applyFill="1" applyAlignment="1">
      <alignment horizontal="center"/>
    </xf>
    <xf numFmtId="0" fontId="15" fillId="0" borderId="0" xfId="0" applyFont="1"/>
    <xf numFmtId="180" fontId="3" fillId="2" borderId="0" xfId="0" applyNumberFormat="1" applyFont="1" applyFill="1" applyAlignment="1">
      <alignment horizontal="center" vertical="center"/>
    </xf>
    <xf numFmtId="180" fontId="2" fillId="0" borderId="0" xfId="0" applyNumberFormat="1" applyFont="1" applyAlignment="1">
      <alignment horizontal="center"/>
    </xf>
    <xf numFmtId="2" fontId="3" fillId="2" borderId="0" xfId="0" applyNumberFormat="1" applyFont="1" applyFill="1" applyAlignment="1">
      <alignment horizontal="center" vertical="center"/>
    </xf>
    <xf numFmtId="9" fontId="1" fillId="0" borderId="0" xfId="1"/>
    <xf numFmtId="14" fontId="2" fillId="0" borderId="0" xfId="0" applyNumberFormat="1" applyFont="1" applyAlignment="1">
      <alignment horizontal="center" vertical="center"/>
    </xf>
    <xf numFmtId="44" fontId="3" fillId="2" borderId="0" xfId="0" applyNumberFormat="1" applyFont="1" applyFill="1" applyAlignment="1">
      <alignment horizontal="center"/>
    </xf>
    <xf numFmtId="44" fontId="2" fillId="0" borderId="0" xfId="0" applyNumberFormat="1" applyFont="1"/>
    <xf numFmtId="44" fontId="2" fillId="3" borderId="0" xfId="0" applyNumberFormat="1" applyFont="1" applyFill="1"/>
    <xf numFmtId="9" fontId="16" fillId="0" borderId="0" xfId="1" applyFont="1" applyAlignment="1">
      <alignment horizontal="center"/>
    </xf>
    <xf numFmtId="9" fontId="16" fillId="0" borderId="0" xfId="1" applyFont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2" fontId="3" fillId="2" borderId="0" xfId="0" applyNumberFormat="1" applyFont="1" applyFill="1" applyAlignment="1">
      <alignment horizontal="center" vertical="center"/>
    </xf>
    <xf numFmtId="172" fontId="2" fillId="0" borderId="0" xfId="0" applyNumberFormat="1" applyFont="1" applyAlignment="1">
      <alignment horizontal="right"/>
    </xf>
    <xf numFmtId="172" fontId="2" fillId="0" borderId="0" xfId="0" applyNumberFormat="1" applyFont="1"/>
    <xf numFmtId="178" fontId="2" fillId="0" borderId="0" xfId="0" applyNumberFormat="1" applyFont="1" applyAlignment="1">
      <alignment horizontal="right" vertical="center"/>
    </xf>
    <xf numFmtId="0" fontId="2" fillId="1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4">
    <cellStyle name="Link" xfId="3" builtinId="8"/>
    <cellStyle name="Prozent" xfId="1" builtinId="5"/>
    <cellStyle name="Standard" xfId="0" builtinId="0"/>
    <cellStyle name="Überschrift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Crypto Allocation</a:t>
            </a:r>
            <a:r>
              <a:rPr lang="de-DE" sz="16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DE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%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4">
                  <a:tint val="58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688-504B-BF0F-52F01241925C}"/>
              </c:ext>
            </c:extLst>
          </c:dPt>
          <c:dPt>
            <c:idx val="1"/>
            <c:bubble3D val="0"/>
            <c:spPr>
              <a:solidFill>
                <a:schemeClr val="accent4">
                  <a:tint val="86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688-504B-BF0F-52F01241925C}"/>
              </c:ext>
            </c:extLst>
          </c:dPt>
          <c:dPt>
            <c:idx val="2"/>
            <c:bubble3D val="0"/>
            <c:spPr>
              <a:solidFill>
                <a:schemeClr val="accent4">
                  <a:shade val="86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688-504B-BF0F-52F01241925C}"/>
              </c:ext>
            </c:extLst>
          </c:dPt>
          <c:dPt>
            <c:idx val="3"/>
            <c:bubble3D val="0"/>
            <c:spPr>
              <a:solidFill>
                <a:schemeClr val="accent4">
                  <a:shade val="58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688-504B-BF0F-52F01241925C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(Summary!$A$2,Summary!$A$3,Summary!$A$4,Summary!$A$5)</c:f>
              <c:strCache>
                <c:ptCount val="4"/>
                <c:pt idx="0">
                  <c:v>Bitcoin</c:v>
                </c:pt>
                <c:pt idx="1">
                  <c:v>Ethereum</c:v>
                </c:pt>
                <c:pt idx="2">
                  <c:v>Solana</c:v>
                </c:pt>
                <c:pt idx="3">
                  <c:v>Tezos</c:v>
                </c:pt>
              </c:strCache>
            </c:strRef>
          </c:cat>
          <c:val>
            <c:numRef>
              <c:f>(Summary!$H$2,Summary!$H$3,Summary!$H$4,Summary!$H$5)</c:f>
              <c:numCache>
                <c:formatCode>0%</c:formatCode>
                <c:ptCount val="4"/>
                <c:pt idx="0">
                  <c:v>0.17826219277849953</c:v>
                </c:pt>
                <c:pt idx="1">
                  <c:v>0.52610369829807335</c:v>
                </c:pt>
                <c:pt idx="2">
                  <c:v>0.22003109079182809</c:v>
                </c:pt>
                <c:pt idx="3" formatCode="0.00%">
                  <c:v>7.5603018131598962E-2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88-504B-BF0F-52F01241925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Invested Cost vs. Portfolio Value (€)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Invested Cost</c:v>
          </c:tx>
          <c:spPr>
            <a:solidFill>
              <a:schemeClr val="accent4">
                <a:tint val="77000"/>
              </a:schemeClr>
            </a:solidFill>
            <a:ln>
              <a:noFill/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3AE-CF4F-A702-74F5D0165212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(Summary!$A$2,Summary!$A$3,Summary!$A$4,Summary!$A$5)</c:f>
              <c:strCache>
                <c:ptCount val="4"/>
                <c:pt idx="0">
                  <c:v>Bitcoin</c:v>
                </c:pt>
                <c:pt idx="1">
                  <c:v>Ethereum</c:v>
                </c:pt>
                <c:pt idx="2">
                  <c:v>Solana</c:v>
                </c:pt>
                <c:pt idx="3">
                  <c:v>Tezos</c:v>
                </c:pt>
              </c:strCache>
            </c:strRef>
          </c:cat>
          <c:val>
            <c:numRef>
              <c:f>(Summary!$E$2,Summary!$E$3,Summary!$E$4,Summary!$E$5)</c:f>
              <c:numCache>
                <c:formatCode>#,##0.00\ "€"</c:formatCode>
                <c:ptCount val="4"/>
                <c:pt idx="0">
                  <c:v>83</c:v>
                </c:pt>
                <c:pt idx="1">
                  <c:v>182.82100655357289</c:v>
                </c:pt>
                <c:pt idx="2">
                  <c:v>89</c:v>
                </c:pt>
                <c:pt idx="3">
                  <c:v>31.765381437876052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AE-CF4F-A702-74F5D0165212}"/>
            </c:ext>
          </c:extLst>
        </c:ser>
        <c:ser>
          <c:idx val="1"/>
          <c:order val="1"/>
          <c:tx>
            <c:v>Portfolio Value</c:v>
          </c:tx>
          <c:spPr>
            <a:solidFill>
              <a:schemeClr val="accent4">
                <a:shade val="76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(Summary!$A$2,Summary!$A$3,Summary!$A$4,Summary!$A$5)</c:f>
              <c:strCache>
                <c:ptCount val="4"/>
                <c:pt idx="0">
                  <c:v>Bitcoin</c:v>
                </c:pt>
                <c:pt idx="1">
                  <c:v>Ethereum</c:v>
                </c:pt>
                <c:pt idx="2">
                  <c:v>Solana</c:v>
                </c:pt>
                <c:pt idx="3">
                  <c:v>Tezos</c:v>
                </c:pt>
              </c:strCache>
            </c:strRef>
          </c:cat>
          <c:val>
            <c:numRef>
              <c:f>(Summary!$G$2,Summary!$G$3,Summary!$G$4,Summary!$G$5)</c:f>
              <c:numCache>
                <c:formatCode>#,##0.00\ "€"</c:formatCode>
                <c:ptCount val="4"/>
                <c:pt idx="0">
                  <c:v>83.090028449999991</c:v>
                </c:pt>
                <c:pt idx="1">
                  <c:v>245.22289655414548</c:v>
                </c:pt>
                <c:pt idx="2">
                  <c:v>102.5589852162</c:v>
                </c:pt>
                <c:pt idx="3">
                  <c:v>35.239423623976016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AE-CF4F-A702-74F5D01652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09955615"/>
        <c:axId val="1609970991"/>
      </c:barChart>
      <c:catAx>
        <c:axId val="16099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cap="all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609970991"/>
        <c:crosses val="autoZero"/>
        <c:auto val="1"/>
        <c:lblAlgn val="ctr"/>
        <c:lblOffset val="100"/>
        <c:noMultiLvlLbl val="0"/>
      </c:catAx>
      <c:valAx>
        <c:axId val="160997099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alpha val="42000"/>
                      <a:lumMod val="95000"/>
                      <a:lumOff val="5000"/>
                    </a:schemeClr>
                  </a:gs>
                  <a:gs pos="0">
                    <a:schemeClr val="lt1">
                      <a:alpha val="36000"/>
                      <a:lumMod val="7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#,##0.00\ &quot;€&quot;" sourceLinked="1"/>
        <c:majorTickMark val="none"/>
        <c:minorTickMark val="none"/>
        <c:tickLblPos val="nextTo"/>
        <c:crossAx val="1609955615"/>
        <c:crosses val="autoZero"/>
        <c:crossBetween val="between"/>
      </c:valAx>
    </c:plotArea>
    <c:legend>
      <c:legendPos val="b"/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1"/>
  </c:chart>
  <c:spPr>
    <a:gradFill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16934</xdr:colOff>
      <xdr:row>2</xdr:row>
      <xdr:rowOff>186266</xdr:rowOff>
    </xdr:from>
    <xdr:to>
      <xdr:col>23</xdr:col>
      <xdr:colOff>338667</xdr:colOff>
      <xdr:row>32</xdr:row>
      <xdr:rowOff>203199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307621</xdr:colOff>
      <xdr:row>8</xdr:row>
      <xdr:rowOff>193322</xdr:rowOff>
    </xdr:from>
    <xdr:to>
      <xdr:col>32</xdr:col>
      <xdr:colOff>681565</xdr:colOff>
      <xdr:row>27</xdr:row>
      <xdr:rowOff>179212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objkt.com/tokens/versum_items/3166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23"/>
  <sheetViews>
    <sheetView zoomScale="91" zoomScaleNormal="91" workbookViewId="0">
      <pane ySplit="1" topLeftCell="A58" activePane="bottomLeft" state="frozen"/>
      <selection activeCell="Q1" sqref="Q1"/>
      <selection pane="bottomLeft" activeCell="A85" sqref="A85"/>
    </sheetView>
  </sheetViews>
  <sheetFormatPr baseColWidth="10" defaultRowHeight="16" x14ac:dyDescent="0.2"/>
  <cols>
    <col min="1" max="1" width="9.5" style="29" bestFit="1" customWidth="1"/>
    <col min="2" max="2" width="6.6640625" style="28" bestFit="1" customWidth="1"/>
    <col min="3" max="3" width="10" style="2" bestFit="1" customWidth="1"/>
    <col min="4" max="4" width="11" style="2" bestFit="1" customWidth="1"/>
    <col min="5" max="5" width="17.83203125" style="2" bestFit="1" customWidth="1"/>
    <col min="6" max="6" width="23.1640625" style="120" bestFit="1" customWidth="1"/>
    <col min="7" max="7" width="32.5" style="77" bestFit="1" customWidth="1"/>
    <col min="8" max="8" width="20.83203125" style="5" bestFit="1" customWidth="1"/>
    <col min="9" max="9" width="19.5" style="14" bestFit="1" customWidth="1"/>
    <col min="10" max="10" width="17.33203125" style="5" bestFit="1" customWidth="1"/>
    <col min="11" max="11" width="16" style="5" bestFit="1" customWidth="1"/>
    <col min="12" max="12" width="16.83203125" style="2" bestFit="1" customWidth="1"/>
    <col min="13" max="13" width="20.83203125" style="13" bestFit="1" customWidth="1"/>
    <col min="14" max="14" width="17.6640625" style="13" bestFit="1" customWidth="1"/>
    <col min="15" max="15" width="21.5" style="1" bestFit="1" customWidth="1"/>
    <col min="16" max="16" width="26.6640625" style="5" bestFit="1" customWidth="1"/>
    <col min="17" max="17" width="23.33203125" style="8" bestFit="1" customWidth="1"/>
    <col min="18" max="18" width="18" style="5" bestFit="1" customWidth="1"/>
    <col min="19" max="19" width="18" style="1" bestFit="1" customWidth="1"/>
    <col min="20" max="20" width="29.5" style="1" bestFit="1" customWidth="1"/>
    <col min="21" max="21" width="16.6640625" style="8" bestFit="1" customWidth="1"/>
    <col min="22" max="22" width="16.6640625" style="10" bestFit="1" customWidth="1"/>
    <col min="23" max="23" width="15.33203125" style="2" customWidth="1"/>
    <col min="24" max="24" width="84.83203125" style="31" bestFit="1" customWidth="1"/>
    <col min="25" max="25" width="18.1640625" style="1" bestFit="1" customWidth="1"/>
    <col min="26" max="50" width="10.83203125" style="1" customWidth="1"/>
    <col min="51" max="16384" width="10.83203125" style="1"/>
  </cols>
  <sheetData>
    <row r="1" spans="1:25" s="3" customFormat="1" x14ac:dyDescent="0.2">
      <c r="A1" s="26" t="s">
        <v>0</v>
      </c>
      <c r="B1" s="27" t="s">
        <v>1</v>
      </c>
      <c r="C1" s="22" t="s">
        <v>2</v>
      </c>
      <c r="D1" s="22" t="s">
        <v>3</v>
      </c>
      <c r="E1" s="22" t="s">
        <v>4</v>
      </c>
      <c r="F1" s="118" t="s">
        <v>5</v>
      </c>
      <c r="G1" s="117" t="s">
        <v>6</v>
      </c>
      <c r="H1" s="20" t="s">
        <v>7</v>
      </c>
      <c r="I1" s="21" t="s">
        <v>8</v>
      </c>
      <c r="J1" s="20" t="s">
        <v>9</v>
      </c>
      <c r="K1" s="20" t="s">
        <v>10</v>
      </c>
      <c r="L1" s="22" t="s">
        <v>11</v>
      </c>
      <c r="M1" s="23" t="s">
        <v>12</v>
      </c>
      <c r="N1" s="23" t="s">
        <v>13</v>
      </c>
      <c r="O1" s="22" t="s">
        <v>14</v>
      </c>
      <c r="P1" s="20" t="s">
        <v>15</v>
      </c>
      <c r="Q1" s="24" t="s">
        <v>16</v>
      </c>
      <c r="R1" s="20" t="s">
        <v>17</v>
      </c>
      <c r="S1" s="22" t="s">
        <v>18</v>
      </c>
      <c r="T1" s="22" t="s">
        <v>19</v>
      </c>
      <c r="U1" s="24" t="s">
        <v>20</v>
      </c>
      <c r="V1" s="25" t="s">
        <v>21</v>
      </c>
      <c r="W1" s="22" t="s">
        <v>22</v>
      </c>
      <c r="X1" s="30" t="s">
        <v>23</v>
      </c>
      <c r="Y1" s="1"/>
    </row>
    <row r="2" spans="1:25" x14ac:dyDescent="0.2">
      <c r="A2" s="29">
        <v>45786</v>
      </c>
      <c r="B2" s="28">
        <v>0.63055555555555554</v>
      </c>
      <c r="C2" s="2" t="s">
        <v>24</v>
      </c>
      <c r="D2" s="2" t="s">
        <v>25</v>
      </c>
      <c r="E2" s="100" t="s">
        <v>26</v>
      </c>
      <c r="F2" s="119">
        <v>5.4419999999999997E-5</v>
      </c>
      <c r="G2" s="121">
        <f>F2</f>
        <v>5.4419999999999997E-5</v>
      </c>
      <c r="H2" s="5">
        <v>91499</v>
      </c>
      <c r="I2" s="14">
        <f t="shared" ref="I2:I65" si="0">F2*H2</f>
        <v>4.9793755800000001</v>
      </c>
      <c r="J2" s="5">
        <v>2.0624420000000001E-2</v>
      </c>
      <c r="K2" s="5">
        <f t="shared" ref="K2:K65" si="1">IF(E2="Buy",I2+J2,IF(E2="Sell",I2-J2,IF(E2="Transfer – Out",J2,0)))</f>
        <v>5</v>
      </c>
      <c r="L2" s="2" t="s">
        <v>27</v>
      </c>
      <c r="M2" s="13">
        <v>0</v>
      </c>
      <c r="N2" s="13">
        <v>0</v>
      </c>
      <c r="O2" s="7">
        <f t="shared" ref="O2:O33" si="2">F2*(N2/100)*R2</f>
        <v>0</v>
      </c>
      <c r="P2" s="5">
        <f t="shared" ref="P2:P65" si="3">IF(OR(E2="Buy",E2="Reward",E2="Airdrop",E2="Staking"), K2, 0)</f>
        <v>5</v>
      </c>
      <c r="Q2" s="8">
        <f>O2</f>
        <v>0</v>
      </c>
      <c r="R2" s="5">
        <f>IFERROR(VLOOKUP(C2,Kurse!$A$2:$B$101,2,FALSE), 0)</f>
        <v>94985</v>
      </c>
      <c r="S2" s="18">
        <f t="shared" ref="S2:S65" si="4">IF(E2="Transfer – Out", 0, F2 * R2)</f>
        <v>5.1690836999999998</v>
      </c>
      <c r="T2" s="7">
        <f>IF(ISNUMBER(S2), SUMIFS($S$2:S2, $C$2:C2, C2), "")</f>
        <v>5.1690836999999998</v>
      </c>
      <c r="U2" s="8">
        <f t="shared" ref="U2:U33" si="5">IF(AND(ISNUMBER(S2), ISNUMBER(K2)), S2 - K2, "")</f>
        <v>0.16908369999999984</v>
      </c>
      <c r="V2" s="9">
        <f t="shared" ref="V2:V65" si="6">IF(AND(ISNUMBER(S2), ISNUMBER(K2), K2&lt;&gt;0), (S2-K2)/K2, "")</f>
        <v>3.381673999999997E-2</v>
      </c>
      <c r="W2" s="2" t="s">
        <v>28</v>
      </c>
      <c r="X2" s="48" t="s">
        <v>29</v>
      </c>
    </row>
    <row r="3" spans="1:25" x14ac:dyDescent="0.2">
      <c r="A3" s="29">
        <v>45786</v>
      </c>
      <c r="B3" s="28">
        <v>0.63194444444444442</v>
      </c>
      <c r="C3" s="2" t="s">
        <v>30</v>
      </c>
      <c r="D3" s="2" t="s">
        <v>31</v>
      </c>
      <c r="E3" s="100" t="s">
        <v>26</v>
      </c>
      <c r="F3" s="120">
        <v>2.8709899999999999E-3</v>
      </c>
      <c r="G3" s="121">
        <f>SUMIF($C$2:C3,C3,$F$2:F3)</f>
        <v>2.8709899999999999E-3</v>
      </c>
      <c r="H3" s="5">
        <v>2082.9</v>
      </c>
      <c r="I3" s="14">
        <f t="shared" si="0"/>
        <v>5.9799850709999998</v>
      </c>
      <c r="J3" s="5">
        <v>2.0014929000000001E-2</v>
      </c>
      <c r="K3" s="5">
        <f t="shared" si="1"/>
        <v>6</v>
      </c>
      <c r="L3" s="12" t="s">
        <v>27</v>
      </c>
      <c r="M3" s="13">
        <v>0</v>
      </c>
      <c r="N3" s="13">
        <v>6.0000000000000001E-3</v>
      </c>
      <c r="O3" s="7">
        <f t="shared" si="2"/>
        <v>6.3428667230399998E-4</v>
      </c>
      <c r="P3" s="5">
        <f t="shared" si="3"/>
        <v>6</v>
      </c>
      <c r="Q3" s="16">
        <f>SUMIF($C$2:C3,C3,$O$2:O3)</f>
        <v>6.3428667230399998E-4</v>
      </c>
      <c r="R3" s="5">
        <f>IFERROR(VLOOKUP(C3,Kurse!$A$2:$B$101,2,FALSE), 0)</f>
        <v>3682.16</v>
      </c>
      <c r="S3" s="18">
        <f t="shared" si="4"/>
        <v>10.5714445384</v>
      </c>
      <c r="T3" s="7">
        <f>IF(ISNUMBER(S3), SUMIFS($S$2:S3, $C$2:C3, C3), "")</f>
        <v>10.5714445384</v>
      </c>
      <c r="U3" s="8">
        <f t="shared" si="5"/>
        <v>4.5714445383999998</v>
      </c>
      <c r="V3" s="9">
        <f t="shared" si="6"/>
        <v>0.76190742306666659</v>
      </c>
      <c r="W3" s="2" t="s">
        <v>28</v>
      </c>
      <c r="X3" s="32" t="s">
        <v>32</v>
      </c>
    </row>
    <row r="4" spans="1:25" x14ac:dyDescent="0.2">
      <c r="A4" s="29">
        <v>45786</v>
      </c>
      <c r="B4" s="28">
        <v>0.64097222222222228</v>
      </c>
      <c r="C4" s="2" t="s">
        <v>33</v>
      </c>
      <c r="D4" s="2" t="s">
        <v>34</v>
      </c>
      <c r="E4" s="100" t="s">
        <v>26</v>
      </c>
      <c r="F4" s="120">
        <v>1.1291748800000001</v>
      </c>
      <c r="G4" s="121">
        <f>SUMIF($C$2:C4,C4,$F$2:F4)</f>
        <v>1.1291748800000001</v>
      </c>
      <c r="H4" s="14">
        <v>4.4103000000000003</v>
      </c>
      <c r="I4" s="14">
        <f t="shared" si="0"/>
        <v>4.9799999732640012</v>
      </c>
      <c r="J4" s="5">
        <v>2.0000026736000001E-2</v>
      </c>
      <c r="K4" s="5">
        <f t="shared" si="1"/>
        <v>5.0000000000000009</v>
      </c>
      <c r="L4" s="2" t="s">
        <v>27</v>
      </c>
      <c r="M4" s="13">
        <v>0</v>
      </c>
      <c r="N4" s="13">
        <v>0</v>
      </c>
      <c r="O4" s="7">
        <f t="shared" si="2"/>
        <v>0</v>
      </c>
      <c r="P4" s="5">
        <f t="shared" si="3"/>
        <v>5.0000000000000009</v>
      </c>
      <c r="Q4" s="16">
        <f>SUMIF($C$2:C4,C4,$O$2:O4)</f>
        <v>0</v>
      </c>
      <c r="R4" s="5">
        <f>IFERROR(VLOOKUP(C4,Kurse!$A$2:$B$101,2,FALSE), 0)</f>
        <v>4.6233000000000004</v>
      </c>
      <c r="S4" s="18">
        <f t="shared" si="4"/>
        <v>5.2205142227040007</v>
      </c>
      <c r="T4" s="7">
        <f>IF(ISNUMBER(S4), SUMIFS($S$2:S4, $C$2:C4, C4), "")</f>
        <v>5.2205142227040007</v>
      </c>
      <c r="U4" s="8">
        <f t="shared" si="5"/>
        <v>0.22051422270399978</v>
      </c>
      <c r="V4" s="9">
        <f t="shared" si="6"/>
        <v>4.4102844540799949E-2</v>
      </c>
      <c r="W4" s="2" t="s">
        <v>28</v>
      </c>
      <c r="X4" s="31" t="s">
        <v>35</v>
      </c>
    </row>
    <row r="5" spans="1:25" x14ac:dyDescent="0.2">
      <c r="A5" s="29">
        <v>45786</v>
      </c>
      <c r="B5" s="28">
        <v>0.65138888888888891</v>
      </c>
      <c r="C5" s="2" t="s">
        <v>36</v>
      </c>
      <c r="D5" s="2" t="s">
        <v>37</v>
      </c>
      <c r="E5" s="100" t="s">
        <v>26</v>
      </c>
      <c r="F5" s="19">
        <v>367040.09</v>
      </c>
      <c r="G5" s="121">
        <f>SUMIF($C$2:C5,C5,$F$2:F5)</f>
        <v>367040.09</v>
      </c>
      <c r="H5" s="8">
        <v>1.3568E-5</v>
      </c>
      <c r="I5" s="14">
        <f t="shared" si="0"/>
        <v>4.97999994112</v>
      </c>
      <c r="J5" s="5">
        <v>2.0000058880000001E-2</v>
      </c>
      <c r="K5" s="5">
        <f t="shared" si="1"/>
        <v>5</v>
      </c>
      <c r="L5" s="12" t="s">
        <v>27</v>
      </c>
      <c r="M5" s="13">
        <v>0</v>
      </c>
      <c r="N5" s="13">
        <v>0</v>
      </c>
      <c r="O5" s="7">
        <f t="shared" si="2"/>
        <v>0</v>
      </c>
      <c r="P5" s="5">
        <f t="shared" si="3"/>
        <v>5</v>
      </c>
      <c r="Q5" s="16">
        <f>SUMIF($C$2:C5,C5,$O$2:O5)</f>
        <v>0</v>
      </c>
      <c r="R5" s="8">
        <f>IFERROR(VLOOKUP(C5,Kurse!$A$2:$B$101,2,FALSE), 0)</f>
        <v>1.3563999999999999E-5</v>
      </c>
      <c r="S5" s="18">
        <f t="shared" si="4"/>
        <v>4.97853178076</v>
      </c>
      <c r="T5" s="7">
        <f>IF(ISNUMBER(S5), SUMIFS($S$2:S5, $C$2:C5, C5), "")</f>
        <v>4.97853178076</v>
      </c>
      <c r="U5" s="8">
        <f t="shared" si="5"/>
        <v>-2.1468219239999975E-2</v>
      </c>
      <c r="V5" s="9">
        <f t="shared" si="6"/>
        <v>-4.2936438479999946E-3</v>
      </c>
      <c r="W5" s="2" t="s">
        <v>28</v>
      </c>
      <c r="X5" s="32" t="s">
        <v>35</v>
      </c>
    </row>
    <row r="6" spans="1:25" x14ac:dyDescent="0.2">
      <c r="A6" s="29">
        <v>45787</v>
      </c>
      <c r="B6" s="28">
        <v>0.4909722222222222</v>
      </c>
      <c r="C6" s="2" t="s">
        <v>24</v>
      </c>
      <c r="D6" s="2" t="s">
        <v>25</v>
      </c>
      <c r="E6" s="100" t="s">
        <v>26</v>
      </c>
      <c r="F6" s="120">
        <v>8.6550000000000003E-5</v>
      </c>
      <c r="G6" s="121">
        <f>SUMIF($C$2:C6,C6,$F$2:F6)</f>
        <v>1.4097E-4</v>
      </c>
      <c r="H6" s="5">
        <v>92193</v>
      </c>
      <c r="I6" s="14">
        <f t="shared" si="0"/>
        <v>7.9793041499999999</v>
      </c>
      <c r="J6" s="17">
        <v>2.0695849999999998E-2</v>
      </c>
      <c r="K6" s="5">
        <f t="shared" si="1"/>
        <v>8</v>
      </c>
      <c r="L6" s="2" t="s">
        <v>27</v>
      </c>
      <c r="M6" s="13">
        <v>0</v>
      </c>
      <c r="N6" s="13">
        <v>0</v>
      </c>
      <c r="O6" s="7">
        <f t="shared" si="2"/>
        <v>0</v>
      </c>
      <c r="P6" s="5">
        <f t="shared" si="3"/>
        <v>8</v>
      </c>
      <c r="Q6" s="16">
        <f>SUMIF($C$2:C6,C6,$O$2:O6)</f>
        <v>0</v>
      </c>
      <c r="R6" s="5">
        <f>IFERROR(VLOOKUP(C6,Kurse!$A$2:$B$101,2,FALSE), 0)</f>
        <v>94985</v>
      </c>
      <c r="S6" s="18">
        <f t="shared" si="4"/>
        <v>8.2209517500000011</v>
      </c>
      <c r="T6" s="7">
        <f>IF(ISNUMBER(S6), SUMIFS($S$2:S6, $C$2:C6, C6), "")</f>
        <v>13.390035450000001</v>
      </c>
      <c r="U6" s="8">
        <f t="shared" si="5"/>
        <v>0.22095175000000111</v>
      </c>
      <c r="V6" s="9">
        <f t="shared" si="6"/>
        <v>2.7618968750000139E-2</v>
      </c>
      <c r="W6" s="2" t="s">
        <v>28</v>
      </c>
      <c r="X6" s="31" t="s">
        <v>32</v>
      </c>
    </row>
    <row r="7" spans="1:25" x14ac:dyDescent="0.2">
      <c r="A7" s="29">
        <v>45790</v>
      </c>
      <c r="B7" s="28">
        <v>0.26250000000000001</v>
      </c>
      <c r="C7" s="2" t="s">
        <v>30</v>
      </c>
      <c r="D7" s="2" t="s">
        <v>31</v>
      </c>
      <c r="E7" s="100" t="s">
        <v>26</v>
      </c>
      <c r="F7" s="120">
        <v>4.55938E-3</v>
      </c>
      <c r="G7" s="121">
        <f>SUMIF($C$2:C7,C7,$F$2:F7)</f>
        <v>7.4303700000000004E-3</v>
      </c>
      <c r="H7" s="5">
        <v>2186.6999999999998</v>
      </c>
      <c r="I7" s="14">
        <f t="shared" si="0"/>
        <v>9.9699962459999991</v>
      </c>
      <c r="J7" s="5">
        <v>3.0003754000000001E-2</v>
      </c>
      <c r="K7" s="5">
        <f t="shared" si="1"/>
        <v>10</v>
      </c>
      <c r="L7" s="2" t="s">
        <v>27</v>
      </c>
      <c r="M7" s="13">
        <v>0</v>
      </c>
      <c r="N7" s="13">
        <v>0</v>
      </c>
      <c r="O7" s="7">
        <f t="shared" si="2"/>
        <v>0</v>
      </c>
      <c r="P7" s="5">
        <f t="shared" si="3"/>
        <v>10</v>
      </c>
      <c r="Q7" s="16">
        <f>SUMIF($C$2:C7,C7,$O$2:O7)</f>
        <v>6.3428667230399998E-4</v>
      </c>
      <c r="R7" s="5">
        <f>IFERROR(VLOOKUP(C7,Kurse!$A$2:$B$101,2,FALSE), 0)</f>
        <v>3682.16</v>
      </c>
      <c r="S7" s="18">
        <f t="shared" si="4"/>
        <v>16.788366660799998</v>
      </c>
      <c r="T7" s="7">
        <f>IF(ISNUMBER(S7), SUMIFS($S$2:S7, $C$2:C7, C7), "")</f>
        <v>27.359811199199996</v>
      </c>
      <c r="U7" s="8">
        <f t="shared" si="5"/>
        <v>6.7883666607999977</v>
      </c>
      <c r="V7" s="9">
        <f t="shared" si="6"/>
        <v>0.67883666607999982</v>
      </c>
      <c r="W7" s="2" t="s">
        <v>28</v>
      </c>
      <c r="X7" s="31" t="s">
        <v>32</v>
      </c>
    </row>
    <row r="8" spans="1:25" x14ac:dyDescent="0.2">
      <c r="A8" s="29">
        <v>45791</v>
      </c>
      <c r="B8" s="28">
        <v>0.30555555555555558</v>
      </c>
      <c r="C8" s="2" t="s">
        <v>38</v>
      </c>
      <c r="D8" s="2" t="s">
        <v>39</v>
      </c>
      <c r="E8" s="100" t="s">
        <v>26</v>
      </c>
      <c r="F8" s="120">
        <v>3.0676350000000002E-2</v>
      </c>
      <c r="G8" s="121">
        <f>SUMIF($C$2:C8,C8,$F$2:F8)</f>
        <v>3.0676350000000002E-2</v>
      </c>
      <c r="H8" s="5">
        <v>162.34</v>
      </c>
      <c r="I8" s="14">
        <f t="shared" si="0"/>
        <v>4.9799986590000005</v>
      </c>
      <c r="J8" s="5">
        <v>2.0001340999999999E-2</v>
      </c>
      <c r="K8" s="5">
        <f t="shared" si="1"/>
        <v>5.0000000000000009</v>
      </c>
      <c r="L8" s="2" t="s">
        <v>27</v>
      </c>
      <c r="M8" s="13">
        <v>0</v>
      </c>
      <c r="N8" s="13">
        <v>1.4999999999999999E-2</v>
      </c>
      <c r="O8" s="7">
        <f t="shared" si="2"/>
        <v>8.06588608725E-4</v>
      </c>
      <c r="P8" s="5">
        <f t="shared" si="3"/>
        <v>5.0000000000000009</v>
      </c>
      <c r="Q8" s="16">
        <f>SUMIF($C$2:C8,C8,$O$2:O8)</f>
        <v>8.06588608725E-4</v>
      </c>
      <c r="R8" s="5">
        <f>IFERROR(VLOOKUP(C8,Kurse!$A$2:$B$101,2,FALSE), 0)</f>
        <v>175.29</v>
      </c>
      <c r="S8" s="18">
        <f t="shared" si="4"/>
        <v>5.3772573914999997</v>
      </c>
      <c r="T8" s="7">
        <f>IF(ISNUMBER(S8), SUMIFS($S$2:S8, $C$2:C8, C8), "")</f>
        <v>5.3772573914999997</v>
      </c>
      <c r="U8" s="8">
        <f t="shared" si="5"/>
        <v>0.37725739149999882</v>
      </c>
      <c r="V8" s="9">
        <f t="shared" si="6"/>
        <v>7.545147829999975E-2</v>
      </c>
      <c r="W8" s="2" t="s">
        <v>28</v>
      </c>
      <c r="X8" s="31" t="s">
        <v>40</v>
      </c>
    </row>
    <row r="9" spans="1:25" x14ac:dyDescent="0.2">
      <c r="A9" s="29">
        <v>45791</v>
      </c>
      <c r="B9" s="28">
        <v>0.30625000000000002</v>
      </c>
      <c r="C9" s="2" t="s">
        <v>41</v>
      </c>
      <c r="D9" s="2" t="s">
        <v>42</v>
      </c>
      <c r="E9" s="100" t="s">
        <v>26</v>
      </c>
      <c r="F9" s="120">
        <v>1.0640570899999999</v>
      </c>
      <c r="G9" s="121">
        <f>SUMIF($C$2:C9,C9,$F$2:F9)</f>
        <v>1.0640570899999999</v>
      </c>
      <c r="H9" s="14">
        <v>4.6802000000000001</v>
      </c>
      <c r="I9" s="14">
        <f t="shared" si="0"/>
        <v>4.9799999926179996</v>
      </c>
      <c r="J9" s="5">
        <v>2.0000007382000001E-2</v>
      </c>
      <c r="K9" s="5">
        <f t="shared" si="1"/>
        <v>5</v>
      </c>
      <c r="L9" s="2" t="s">
        <v>27</v>
      </c>
      <c r="M9" s="13">
        <v>0</v>
      </c>
      <c r="N9" s="13">
        <v>2.3E-2</v>
      </c>
      <c r="O9" s="7">
        <f t="shared" si="2"/>
        <v>7.8804068085400007E-4</v>
      </c>
      <c r="P9" s="5">
        <f t="shared" si="3"/>
        <v>5</v>
      </c>
      <c r="Q9" s="16">
        <f>SUMIF($C$2:C9,C9,$O$2:O9)</f>
        <v>7.8804068085400007E-4</v>
      </c>
      <c r="R9" s="5">
        <f>IFERROR(VLOOKUP(C9,Kurse!$A$2:$B$101,2,FALSE), 0)</f>
        <v>3.22</v>
      </c>
      <c r="S9" s="18">
        <f t="shared" si="4"/>
        <v>3.4262638297999999</v>
      </c>
      <c r="T9" s="7">
        <f>IF(ISNUMBER(S9), SUMIFS($S$2:S9, $C$2:C9, C9), "")</f>
        <v>3.4262638297999999</v>
      </c>
      <c r="U9" s="8">
        <f t="shared" si="5"/>
        <v>-1.5737361702000001</v>
      </c>
      <c r="V9" s="9">
        <f t="shared" si="6"/>
        <v>-0.31474723404000005</v>
      </c>
      <c r="W9" s="2" t="s">
        <v>28</v>
      </c>
      <c r="X9" s="31" t="s">
        <v>35</v>
      </c>
    </row>
    <row r="10" spans="1:25" x14ac:dyDescent="0.2">
      <c r="A10" s="29">
        <v>45794</v>
      </c>
      <c r="B10" s="28">
        <v>0.13750000000000001</v>
      </c>
      <c r="C10" s="2" t="s">
        <v>43</v>
      </c>
      <c r="D10" s="2" t="s">
        <v>44</v>
      </c>
      <c r="E10" s="100" t="s">
        <v>26</v>
      </c>
      <c r="F10" s="120">
        <v>0.26338922999999997</v>
      </c>
      <c r="G10" s="121">
        <f>SUMIF($C$2:C10,C10,$F$2:F10)</f>
        <v>0.26338922999999997</v>
      </c>
      <c r="H10" s="5">
        <v>88.27</v>
      </c>
      <c r="I10" s="14">
        <f t="shared" si="0"/>
        <v>23.249367332099997</v>
      </c>
      <c r="J10" s="5">
        <v>1.75</v>
      </c>
      <c r="K10" s="5">
        <f t="shared" si="1"/>
        <v>24.999367332099997</v>
      </c>
      <c r="L10" s="2" t="s">
        <v>27</v>
      </c>
      <c r="M10" s="13">
        <v>0</v>
      </c>
      <c r="N10" s="13">
        <v>0</v>
      </c>
      <c r="O10" s="7">
        <f t="shared" si="2"/>
        <v>0</v>
      </c>
      <c r="P10" s="5">
        <f t="shared" si="3"/>
        <v>24.999367332099997</v>
      </c>
      <c r="Q10" s="16">
        <f>SUMIF($C$2:C10,C10,$O$2:O10)</f>
        <v>0</v>
      </c>
      <c r="R10" s="5">
        <f>IFERROR(VLOOKUP(C10,Kurse!$A$2:$B$101,2,FALSE), 0)</f>
        <v>88.039000000000001</v>
      </c>
      <c r="S10" s="18">
        <f t="shared" si="4"/>
        <v>23.188524419969998</v>
      </c>
      <c r="T10" s="7">
        <f>IF(ISNUMBER(S10), SUMIFS($S$2:S10, $C$2:C10, C10), "")</f>
        <v>23.188524419969998</v>
      </c>
      <c r="U10" s="8">
        <f t="shared" si="5"/>
        <v>-1.8108429121299991</v>
      </c>
      <c r="V10" s="9">
        <f t="shared" si="6"/>
        <v>-7.2435549591081783E-2</v>
      </c>
      <c r="W10" s="2" t="s">
        <v>28</v>
      </c>
      <c r="X10" s="31" t="s">
        <v>45</v>
      </c>
    </row>
    <row r="11" spans="1:25" x14ac:dyDescent="0.2">
      <c r="A11" s="29">
        <v>45796</v>
      </c>
      <c r="B11" s="28">
        <v>0.73263888888888884</v>
      </c>
      <c r="C11" s="2" t="s">
        <v>30</v>
      </c>
      <c r="D11" s="2" t="s">
        <v>31</v>
      </c>
      <c r="E11" s="100" t="s">
        <v>26</v>
      </c>
      <c r="F11" s="120">
        <v>1.3318139999999999E-2</v>
      </c>
      <c r="G11" s="121">
        <f>SUMIF($C$2:C11,C11,$F$2:F11)</f>
        <v>2.0748509999999998E-2</v>
      </c>
      <c r="H11" s="5">
        <v>2244.56</v>
      </c>
      <c r="I11" s="14">
        <f t="shared" si="0"/>
        <v>29.893364318399996</v>
      </c>
      <c r="J11" s="5">
        <v>1.3200480000000001</v>
      </c>
      <c r="K11" s="5">
        <f t="shared" si="1"/>
        <v>31.213412318399996</v>
      </c>
      <c r="L11" s="2" t="s">
        <v>46</v>
      </c>
      <c r="M11" s="13">
        <v>0</v>
      </c>
      <c r="N11" s="13">
        <v>6.0000000000000001E-3</v>
      </c>
      <c r="O11" s="7">
        <f t="shared" si="2"/>
        <v>2.9423713429439996E-3</v>
      </c>
      <c r="P11" s="5">
        <f t="shared" si="3"/>
        <v>31.213412318399996</v>
      </c>
      <c r="Q11" s="16">
        <f>SUMIF($C$2:C11,C11,$O$2:O11)</f>
        <v>3.5766580152479998E-3</v>
      </c>
      <c r="R11" s="5">
        <f>IFERROR(VLOOKUP(C11,Kurse!$A$2:$B$101,2,FALSE), 0)</f>
        <v>3682.16</v>
      </c>
      <c r="S11" s="18">
        <f t="shared" si="4"/>
        <v>49.039522382399994</v>
      </c>
      <c r="T11" s="7">
        <f>IF(ISNUMBER(S11), SUMIFS($S$2:S11, $C$2:C11, C11), "")</f>
        <v>76.39933358159999</v>
      </c>
      <c r="U11" s="8">
        <f t="shared" si="5"/>
        <v>17.826110063999998</v>
      </c>
      <c r="V11" s="9">
        <f t="shared" si="6"/>
        <v>0.57110417413387649</v>
      </c>
      <c r="W11" s="2" t="s">
        <v>28</v>
      </c>
      <c r="X11" s="31" t="s">
        <v>47</v>
      </c>
    </row>
    <row r="12" spans="1:25" x14ac:dyDescent="0.2">
      <c r="A12" s="29">
        <v>45796</v>
      </c>
      <c r="B12" s="28">
        <v>0.75416666666666665</v>
      </c>
      <c r="C12" s="2" t="s">
        <v>30</v>
      </c>
      <c r="D12" s="2" t="s">
        <v>31</v>
      </c>
      <c r="E12" s="101" t="s">
        <v>48</v>
      </c>
      <c r="F12" s="120">
        <v>-6.8744899999999996E-3</v>
      </c>
      <c r="G12" s="121">
        <f>SUMIF($C$2:C12,C12,$F$2:F12)</f>
        <v>1.3874019999999997E-2</v>
      </c>
      <c r="H12" s="5">
        <v>2244.56</v>
      </c>
      <c r="I12" s="14">
        <f t="shared" si="0"/>
        <v>-15.430205274399999</v>
      </c>
      <c r="J12" s="5">
        <v>4.0009221999999997E-2</v>
      </c>
      <c r="K12" s="5">
        <f t="shared" si="1"/>
        <v>-15.470214496399999</v>
      </c>
      <c r="L12" s="2" t="s">
        <v>27</v>
      </c>
      <c r="M12" s="13">
        <v>0</v>
      </c>
      <c r="N12" s="13">
        <v>0</v>
      </c>
      <c r="O12" s="7">
        <f t="shared" si="2"/>
        <v>0</v>
      </c>
      <c r="P12" s="5">
        <f t="shared" si="3"/>
        <v>0</v>
      </c>
      <c r="Q12" s="16">
        <f>SUMIF($C$2:C12,C12,$O$2:O12)</f>
        <v>3.5766580152479998E-3</v>
      </c>
      <c r="R12" s="5">
        <f>IFERROR(VLOOKUP(C12,Kurse!$A$2:$B$101,2,FALSE), 0)</f>
        <v>3682.16</v>
      </c>
      <c r="S12" s="18">
        <f t="shared" si="4"/>
        <v>-25.312972098399996</v>
      </c>
      <c r="T12" s="7">
        <f>IF(ISNUMBER(S12), SUMIFS($S$2:S12, $C$2:C12, C12), "")</f>
        <v>51.086361483199994</v>
      </c>
      <c r="U12" s="8">
        <f t="shared" si="5"/>
        <v>-9.8427576019999972</v>
      </c>
      <c r="V12" s="9">
        <f t="shared" si="6"/>
        <v>0.63623924569956414</v>
      </c>
      <c r="W12" s="2" t="s">
        <v>49</v>
      </c>
      <c r="X12" s="31" t="s">
        <v>50</v>
      </c>
    </row>
    <row r="13" spans="1:25" x14ac:dyDescent="0.2">
      <c r="A13" s="29">
        <v>45796</v>
      </c>
      <c r="B13" s="28">
        <v>0.75486111111111109</v>
      </c>
      <c r="C13" s="2" t="s">
        <v>51</v>
      </c>
      <c r="D13" s="2" t="s">
        <v>52</v>
      </c>
      <c r="E13" s="100" t="s">
        <v>26</v>
      </c>
      <c r="F13" s="19">
        <v>27.559272</v>
      </c>
      <c r="G13" s="121">
        <f>SUMIF($C$2:C13,C13,$F$2:F13)</f>
        <v>27.559272</v>
      </c>
      <c r="H13" s="14">
        <v>0.54283000000000003</v>
      </c>
      <c r="I13" s="14">
        <f t="shared" si="0"/>
        <v>14.959999619760001</v>
      </c>
      <c r="J13" s="17">
        <v>4.0000380240000001E-2</v>
      </c>
      <c r="K13" s="5">
        <f t="shared" si="1"/>
        <v>15.000000000000002</v>
      </c>
      <c r="L13" s="2" t="s">
        <v>27</v>
      </c>
      <c r="M13" s="13">
        <v>0</v>
      </c>
      <c r="N13" s="13">
        <v>0</v>
      </c>
      <c r="O13" s="7">
        <f t="shared" si="2"/>
        <v>0</v>
      </c>
      <c r="P13" s="5">
        <f t="shared" si="3"/>
        <v>15.000000000000002</v>
      </c>
      <c r="Q13" s="16">
        <f>SUMIF($C$2:C13,C13,$O$2:O13)</f>
        <v>0</v>
      </c>
      <c r="R13" s="5">
        <f>IFERROR(VLOOKUP(C13,Kurse!$A$2:$B$101,2,FALSE), 0)</f>
        <v>0.61622600000000005</v>
      </c>
      <c r="S13" s="18">
        <f t="shared" si="4"/>
        <v>16.982739947472002</v>
      </c>
      <c r="T13" s="7">
        <f>IF(ISNUMBER(S13), SUMIFS($S$2:S13, $C$2:C13, C13), "")</f>
        <v>16.982739947472002</v>
      </c>
      <c r="U13" s="8">
        <f t="shared" si="5"/>
        <v>1.982739947472</v>
      </c>
      <c r="V13" s="9">
        <f t="shared" si="6"/>
        <v>0.13218266316479999</v>
      </c>
      <c r="W13" s="2" t="s">
        <v>28</v>
      </c>
      <c r="X13" s="31" t="s">
        <v>53</v>
      </c>
    </row>
    <row r="14" spans="1:25" x14ac:dyDescent="0.2">
      <c r="A14" s="29">
        <v>45797</v>
      </c>
      <c r="B14" s="28">
        <v>0.80138888888888893</v>
      </c>
      <c r="C14" s="2" t="s">
        <v>51</v>
      </c>
      <c r="D14" s="2" t="s">
        <v>52</v>
      </c>
      <c r="E14" s="100" t="s">
        <v>26</v>
      </c>
      <c r="F14" s="19">
        <v>20.322299999999998</v>
      </c>
      <c r="G14" s="121">
        <f>SUMIF($C$2:C14,C14,$F$2:F14)</f>
        <v>47.881571999999998</v>
      </c>
      <c r="H14" s="14">
        <v>0.54542000000000002</v>
      </c>
      <c r="I14" s="14">
        <f t="shared" si="0"/>
        <v>11.084188866</v>
      </c>
      <c r="J14" s="5">
        <v>3.0000265200000001E-2</v>
      </c>
      <c r="K14" s="5">
        <f t="shared" si="1"/>
        <v>11.1141891312</v>
      </c>
      <c r="L14" s="2" t="s">
        <v>27</v>
      </c>
      <c r="M14" s="13">
        <v>0</v>
      </c>
      <c r="N14" s="13">
        <v>0</v>
      </c>
      <c r="O14" s="7">
        <f t="shared" si="2"/>
        <v>0</v>
      </c>
      <c r="P14" s="5">
        <f t="shared" si="3"/>
        <v>11.1141891312</v>
      </c>
      <c r="Q14" s="16">
        <f>SUMIF($C$2:C14,C14,$O$2:O14)</f>
        <v>0</v>
      </c>
      <c r="R14" s="5">
        <f>IFERROR(VLOOKUP(C14,Kurse!$A$2:$B$101,2,FALSE), 0)</f>
        <v>0.61622600000000005</v>
      </c>
      <c r="S14" s="18">
        <f t="shared" si="4"/>
        <v>12.5231296398</v>
      </c>
      <c r="T14" s="7">
        <f>IF(ISNUMBER(S14), SUMIFS($S$2:S14, $C$2:C14, C14), "")</f>
        <v>29.505869587272002</v>
      </c>
      <c r="U14" s="8">
        <f t="shared" si="5"/>
        <v>1.4089405086000006</v>
      </c>
      <c r="V14" s="9">
        <f t="shared" si="6"/>
        <v>0.12676952785019568</v>
      </c>
      <c r="W14" s="2" t="s">
        <v>28</v>
      </c>
      <c r="X14" s="31" t="s">
        <v>54</v>
      </c>
    </row>
    <row r="15" spans="1:25" x14ac:dyDescent="0.2">
      <c r="A15" s="29">
        <v>45797</v>
      </c>
      <c r="B15" s="28">
        <v>0.80069444444444449</v>
      </c>
      <c r="C15" s="2" t="s">
        <v>43</v>
      </c>
      <c r="D15" s="2" t="s">
        <v>44</v>
      </c>
      <c r="E15" s="101" t="s">
        <v>48</v>
      </c>
      <c r="F15" s="120">
        <v>-0.13169460999999999</v>
      </c>
      <c r="G15" s="121">
        <f>SUMIF($C$2:C15,C15,$F$2:F15)</f>
        <v>0.13169461999999998</v>
      </c>
      <c r="H15" s="11">
        <v>83.811999999999998</v>
      </c>
      <c r="I15" s="14">
        <f t="shared" si="0"/>
        <v>-11.037588653319998</v>
      </c>
      <c r="J15" s="5">
        <v>3.7588653319999998E-2</v>
      </c>
      <c r="K15" s="5">
        <f t="shared" si="1"/>
        <v>-11.075177306639999</v>
      </c>
      <c r="L15" s="2" t="s">
        <v>27</v>
      </c>
      <c r="M15" s="13">
        <v>0</v>
      </c>
      <c r="N15" s="13">
        <v>0</v>
      </c>
      <c r="O15" s="7">
        <f t="shared" si="2"/>
        <v>0</v>
      </c>
      <c r="P15" s="5">
        <f t="shared" si="3"/>
        <v>0</v>
      </c>
      <c r="Q15" s="16">
        <f>SUMIF($C$2:C15,C15,$O$2:O15)</f>
        <v>0</v>
      </c>
      <c r="R15" s="5">
        <f>IFERROR(VLOOKUP(C15,Kurse!$A$2:$B$101,2,FALSE), 0)</f>
        <v>88.039000000000001</v>
      </c>
      <c r="S15" s="18">
        <f t="shared" si="4"/>
        <v>-11.59426176979</v>
      </c>
      <c r="T15" s="7">
        <f>IF(ISNUMBER(S15), SUMIFS($S$2:S15, $C$2:C15, C15), "")</f>
        <v>11.594262650179997</v>
      </c>
      <c r="U15" s="8">
        <f t="shared" si="5"/>
        <v>-0.51908446315000134</v>
      </c>
      <c r="V15" s="9">
        <f t="shared" si="6"/>
        <v>4.6869178594440203E-2</v>
      </c>
      <c r="W15" s="2" t="s">
        <v>55</v>
      </c>
      <c r="X15" s="31" t="s">
        <v>56</v>
      </c>
    </row>
    <row r="16" spans="1:25" x14ac:dyDescent="0.2">
      <c r="A16" s="29">
        <v>45797</v>
      </c>
      <c r="B16" s="28">
        <v>0.80069444444444449</v>
      </c>
      <c r="C16" s="2" t="s">
        <v>38</v>
      </c>
      <c r="D16" s="2" t="s">
        <v>39</v>
      </c>
      <c r="E16" s="100" t="s">
        <v>26</v>
      </c>
      <c r="F16" s="19">
        <v>7.3867070000000007E-2</v>
      </c>
      <c r="G16" s="121">
        <f>SUMIF($C$2:C16,C16,$F$2:F16)</f>
        <v>0.10454342000000001</v>
      </c>
      <c r="H16" s="5">
        <v>148.51</v>
      </c>
      <c r="I16" s="14">
        <f t="shared" si="0"/>
        <v>10.969998565700001</v>
      </c>
      <c r="J16" s="17">
        <v>3.0001434300000001E-2</v>
      </c>
      <c r="K16" s="5">
        <f t="shared" si="1"/>
        <v>11.000000000000002</v>
      </c>
      <c r="L16" s="2" t="s">
        <v>27</v>
      </c>
      <c r="M16" s="13">
        <v>0</v>
      </c>
      <c r="N16" s="13">
        <v>0</v>
      </c>
      <c r="O16" s="7">
        <f t="shared" si="2"/>
        <v>0</v>
      </c>
      <c r="P16" s="5">
        <f t="shared" si="3"/>
        <v>11.000000000000002</v>
      </c>
      <c r="Q16" s="16">
        <f>SUMIF($C$2:C16,C16,$O$2:O16)</f>
        <v>8.06588608725E-4</v>
      </c>
      <c r="R16" s="5">
        <f>IFERROR(VLOOKUP(C16,Kurse!$A$2:$B$101,2,FALSE), 0)</f>
        <v>175.29</v>
      </c>
      <c r="S16" s="18">
        <f t="shared" si="4"/>
        <v>12.9481587003</v>
      </c>
      <c r="T16" s="7">
        <f>IF(ISNUMBER(S16), SUMIFS($S$2:S16, $C$2:C16, C16), "")</f>
        <v>18.325416091800001</v>
      </c>
      <c r="U16" s="8">
        <f t="shared" si="5"/>
        <v>1.9481587002999987</v>
      </c>
      <c r="V16" s="9">
        <f t="shared" si="6"/>
        <v>0.17710533639090895</v>
      </c>
      <c r="W16" s="2" t="s">
        <v>28</v>
      </c>
      <c r="X16" s="31" t="s">
        <v>40</v>
      </c>
    </row>
    <row r="17" spans="1:24" x14ac:dyDescent="0.2">
      <c r="A17" s="29">
        <v>45797</v>
      </c>
      <c r="B17" s="28">
        <v>0.80138888888888893</v>
      </c>
      <c r="C17" s="2" t="s">
        <v>43</v>
      </c>
      <c r="D17" s="2" t="s">
        <v>44</v>
      </c>
      <c r="E17" s="101" t="s">
        <v>48</v>
      </c>
      <c r="F17" s="120">
        <v>-0.13169462000000001</v>
      </c>
      <c r="G17" s="121">
        <f>SUMIF($C$2:C17,C17,$F$2:F17)</f>
        <v>-2.7755575615628914E-17</v>
      </c>
      <c r="H17" s="11">
        <v>83.811999999999998</v>
      </c>
      <c r="I17" s="14">
        <f t="shared" si="0"/>
        <v>-11.03758949144</v>
      </c>
      <c r="J17" s="5">
        <v>3.0000998399999999E-2</v>
      </c>
      <c r="K17" s="5">
        <f t="shared" si="1"/>
        <v>-11.067590489840001</v>
      </c>
      <c r="L17" s="2" t="s">
        <v>27</v>
      </c>
      <c r="M17" s="13">
        <v>0</v>
      </c>
      <c r="N17" s="13">
        <v>0</v>
      </c>
      <c r="O17" s="7">
        <f t="shared" si="2"/>
        <v>0</v>
      </c>
      <c r="P17" s="5">
        <f t="shared" si="3"/>
        <v>0</v>
      </c>
      <c r="Q17" s="16">
        <f>SUMIF($C$2:C17,C17,$O$2:O17)</f>
        <v>0</v>
      </c>
      <c r="R17" s="5">
        <f>IFERROR(VLOOKUP(C17,Kurse!$A$2:$B$101,2,FALSE), 0)</f>
        <v>88.039000000000001</v>
      </c>
      <c r="S17" s="18">
        <f t="shared" si="4"/>
        <v>-11.594262650180001</v>
      </c>
      <c r="T17" s="7">
        <f>IF(ISNUMBER(S17), SUMIFS($S$2:S17, $C$2:C17, C17), "")</f>
        <v>-3.5527136788005009E-15</v>
      </c>
      <c r="U17" s="8">
        <f t="shared" si="5"/>
        <v>-0.52667216034000042</v>
      </c>
      <c r="V17" s="9">
        <f t="shared" si="6"/>
        <v>4.7586885404143131E-2</v>
      </c>
      <c r="W17" s="2" t="s">
        <v>55</v>
      </c>
      <c r="X17" s="31" t="s">
        <v>57</v>
      </c>
    </row>
    <row r="18" spans="1:24" x14ac:dyDescent="0.2">
      <c r="A18" s="29">
        <v>45797</v>
      </c>
      <c r="B18" s="28">
        <v>0.80277777777777781</v>
      </c>
      <c r="C18" s="2" t="s">
        <v>33</v>
      </c>
      <c r="D18" s="2" t="s">
        <v>34</v>
      </c>
      <c r="E18" s="101" t="s">
        <v>48</v>
      </c>
      <c r="F18" s="120">
        <v>-1.1291748800000001</v>
      </c>
      <c r="G18" s="121">
        <f>SUMIF($C$2:C18,C18,$F$2:F18)</f>
        <v>0</v>
      </c>
      <c r="H18" s="14">
        <v>4.0662000000000003</v>
      </c>
      <c r="I18" s="14">
        <f t="shared" si="0"/>
        <v>-4.5914508970560011</v>
      </c>
      <c r="J18" s="5">
        <v>2.1450897056E-2</v>
      </c>
      <c r="K18" s="5">
        <f t="shared" si="1"/>
        <v>-4.612901794112001</v>
      </c>
      <c r="L18" s="2" t="s">
        <v>27</v>
      </c>
      <c r="M18" s="13">
        <v>0</v>
      </c>
      <c r="N18" s="13">
        <v>0</v>
      </c>
      <c r="O18" s="7">
        <f t="shared" si="2"/>
        <v>0</v>
      </c>
      <c r="P18" s="5">
        <f t="shared" si="3"/>
        <v>0</v>
      </c>
      <c r="Q18" s="16">
        <f>SUMIF($C$2:C18,C18,$O$2:O18)</f>
        <v>0</v>
      </c>
      <c r="R18" s="5">
        <f>IFERROR(VLOOKUP(C18,Kurse!$A$2:$B$101,2,FALSE), 0)</f>
        <v>4.6233000000000004</v>
      </c>
      <c r="S18" s="18">
        <f t="shared" si="4"/>
        <v>-5.2205142227040007</v>
      </c>
      <c r="T18" s="7">
        <f>IF(ISNUMBER(S18), SUMIFS($S$2:S18, $C$2:C18, C18), "")</f>
        <v>0</v>
      </c>
      <c r="U18" s="8">
        <f t="shared" si="5"/>
        <v>-0.60761242859199971</v>
      </c>
      <c r="V18" s="9">
        <f t="shared" si="6"/>
        <v>0.13172021770928838</v>
      </c>
      <c r="W18" s="2" t="s">
        <v>55</v>
      </c>
      <c r="X18" s="31" t="s">
        <v>57</v>
      </c>
    </row>
    <row r="19" spans="1:24" x14ac:dyDescent="0.2">
      <c r="A19" s="29">
        <v>45797</v>
      </c>
      <c r="B19" s="28">
        <v>0.80347222222222225</v>
      </c>
      <c r="C19" s="2" t="s">
        <v>41</v>
      </c>
      <c r="D19" s="2" t="s">
        <v>42</v>
      </c>
      <c r="E19" s="101" t="s">
        <v>48</v>
      </c>
      <c r="F19" s="120">
        <v>-1.0643222800000001</v>
      </c>
      <c r="G19" s="121">
        <f>SUMIF($C$2:C19,C19,$F$2:F19)</f>
        <v>-2.6519000000013726E-4</v>
      </c>
      <c r="H19" s="15">
        <v>4.0937000000000001</v>
      </c>
      <c r="I19" s="14">
        <f t="shared" si="0"/>
        <v>-4.3570161176360003</v>
      </c>
      <c r="J19" s="5">
        <v>1.7016117636E-2</v>
      </c>
      <c r="K19" s="5">
        <f t="shared" si="1"/>
        <v>-4.3740322352720007</v>
      </c>
      <c r="L19" s="2" t="s">
        <v>46</v>
      </c>
      <c r="M19" s="13">
        <v>0</v>
      </c>
      <c r="N19" s="13">
        <v>0</v>
      </c>
      <c r="O19" s="7">
        <f t="shared" si="2"/>
        <v>0</v>
      </c>
      <c r="P19" s="5">
        <f t="shared" si="3"/>
        <v>0</v>
      </c>
      <c r="Q19" s="16">
        <f>SUMIF($C$2:C19,C19,$O$2:O19)</f>
        <v>7.8804068085400007E-4</v>
      </c>
      <c r="R19" s="5">
        <f>IFERROR(VLOOKUP(C19,Kurse!$A$2:$B$101,2,FALSE), 0)</f>
        <v>3.22</v>
      </c>
      <c r="S19" s="18">
        <f t="shared" si="4"/>
        <v>-3.4271177416000005</v>
      </c>
      <c r="T19" s="7">
        <f>IF(ISNUMBER(S19), SUMIFS($S$2:S19, $C$2:C19, C19), "")</f>
        <v>-8.5391180000060629E-4</v>
      </c>
      <c r="U19" s="8">
        <f t="shared" si="5"/>
        <v>0.9469144936720002</v>
      </c>
      <c r="V19" s="9">
        <f t="shared" si="6"/>
        <v>-0.2164854858718516</v>
      </c>
      <c r="W19" s="2" t="s">
        <v>55</v>
      </c>
      <c r="X19" s="31" t="s">
        <v>57</v>
      </c>
    </row>
    <row r="20" spans="1:24" x14ac:dyDescent="0.2">
      <c r="A20" s="29">
        <v>45797</v>
      </c>
      <c r="B20" s="28">
        <v>0.80486111111111114</v>
      </c>
      <c r="C20" s="2" t="s">
        <v>36</v>
      </c>
      <c r="D20" s="2" t="s">
        <v>37</v>
      </c>
      <c r="E20" s="101" t="s">
        <v>48</v>
      </c>
      <c r="F20" s="120">
        <v>-367039</v>
      </c>
      <c r="G20" s="121">
        <f>SUMIF($C$2:C20,C20,$F$2:F20)</f>
        <v>1.0900000000256114</v>
      </c>
      <c r="H20" s="7">
        <v>1.272E-5</v>
      </c>
      <c r="I20" s="14">
        <f t="shared" si="0"/>
        <v>-4.6687360800000004</v>
      </c>
      <c r="J20" s="5">
        <v>1.8736079999999999E-2</v>
      </c>
      <c r="K20" s="5">
        <f t="shared" si="1"/>
        <v>-4.6874721600000004</v>
      </c>
      <c r="L20" s="2" t="s">
        <v>27</v>
      </c>
      <c r="M20" s="13">
        <v>0</v>
      </c>
      <c r="N20" s="13">
        <v>0</v>
      </c>
      <c r="O20" s="7">
        <f t="shared" si="2"/>
        <v>0</v>
      </c>
      <c r="P20" s="5">
        <f t="shared" si="3"/>
        <v>0</v>
      </c>
      <c r="Q20" s="16">
        <f>SUMIF($C$2:C20,C20,$O$2:O20)</f>
        <v>0</v>
      </c>
      <c r="R20" s="8">
        <f>IFERROR(VLOOKUP(C20,Kurse!$A$2:$B$101,2,FALSE), 0)</f>
        <v>1.3563999999999999E-5</v>
      </c>
      <c r="S20" s="18">
        <f t="shared" si="4"/>
        <v>-4.9785169959999998</v>
      </c>
      <c r="T20" s="7">
        <f>IF(ISNUMBER(S20), SUMIFS($S$2:S20, $C$2:C20, C20), "")</f>
        <v>1.4784760000274844E-5</v>
      </c>
      <c r="U20" s="8">
        <f t="shared" si="5"/>
        <v>-0.29104483599999931</v>
      </c>
      <c r="V20" s="9">
        <f t="shared" si="6"/>
        <v>6.2089933777867874E-2</v>
      </c>
      <c r="W20" s="2" t="s">
        <v>55</v>
      </c>
      <c r="X20" s="31" t="s">
        <v>57</v>
      </c>
    </row>
    <row r="21" spans="1:24" x14ac:dyDescent="0.2">
      <c r="A21" s="29">
        <v>45797</v>
      </c>
      <c r="B21" s="28">
        <v>0.81388888888888888</v>
      </c>
      <c r="C21" s="2" t="s">
        <v>38</v>
      </c>
      <c r="D21" s="2" t="s">
        <v>39</v>
      </c>
      <c r="E21" s="100" t="s">
        <v>26</v>
      </c>
      <c r="F21" s="19">
        <v>6.0412170000000001E-2</v>
      </c>
      <c r="G21" s="121">
        <f>SUMIF($C$2:C21,C21,$F$2:F21)</f>
        <v>0.16495559000000001</v>
      </c>
      <c r="H21" s="5">
        <v>148.47999999999999</v>
      </c>
      <c r="I21" s="14">
        <f t="shared" si="0"/>
        <v>8.9699990015999997</v>
      </c>
      <c r="J21" s="17">
        <v>3.0000998399999999E-2</v>
      </c>
      <c r="K21" s="5">
        <f t="shared" si="1"/>
        <v>9</v>
      </c>
      <c r="L21" s="2" t="s">
        <v>27</v>
      </c>
      <c r="M21" s="13">
        <v>0</v>
      </c>
      <c r="N21" s="13">
        <v>0</v>
      </c>
      <c r="O21" s="7">
        <f t="shared" si="2"/>
        <v>0</v>
      </c>
      <c r="P21" s="5">
        <f t="shared" si="3"/>
        <v>9</v>
      </c>
      <c r="Q21" s="16">
        <f>SUMIF($C$2:C21,C21,$O$2:O21)</f>
        <v>8.06588608725E-4</v>
      </c>
      <c r="R21" s="5">
        <f>IFERROR(VLOOKUP(C21,Kurse!$A$2:$B$101,2,FALSE), 0)</f>
        <v>175.29</v>
      </c>
      <c r="S21" s="18">
        <f t="shared" si="4"/>
        <v>10.5896492793</v>
      </c>
      <c r="T21" s="7">
        <f>IF(ISNUMBER(S21), SUMIFS($S$2:S21, $C$2:C21, C21), "")</f>
        <v>28.915065371099999</v>
      </c>
      <c r="U21" s="8">
        <f t="shared" si="5"/>
        <v>1.5896492792999997</v>
      </c>
      <c r="V21" s="9">
        <f t="shared" si="6"/>
        <v>0.17662769769999997</v>
      </c>
      <c r="W21" s="2" t="s">
        <v>28</v>
      </c>
      <c r="X21" s="31" t="s">
        <v>40</v>
      </c>
    </row>
    <row r="22" spans="1:24" x14ac:dyDescent="0.2">
      <c r="A22" s="29">
        <v>45797</v>
      </c>
      <c r="B22" s="28">
        <v>0.81527777777777777</v>
      </c>
      <c r="C22" s="2" t="s">
        <v>51</v>
      </c>
      <c r="D22" s="2" t="s">
        <v>52</v>
      </c>
      <c r="E22" s="100" t="s">
        <v>26</v>
      </c>
      <c r="F22" s="120">
        <v>10.180267000000001</v>
      </c>
      <c r="G22" s="121">
        <f>SUMIF($C$2:C22,C22,$F$2:F22)</f>
        <v>58.061838999999999</v>
      </c>
      <c r="H22" s="15">
        <v>0.54418999999999995</v>
      </c>
      <c r="I22" s="14">
        <f t="shared" si="0"/>
        <v>5.5399994987299994</v>
      </c>
      <c r="J22" s="5">
        <v>2.0000501269999998E-2</v>
      </c>
      <c r="K22" s="5">
        <f t="shared" si="1"/>
        <v>5.56</v>
      </c>
      <c r="L22" s="2" t="s">
        <v>27</v>
      </c>
      <c r="M22" s="13">
        <v>0</v>
      </c>
      <c r="N22" s="13">
        <v>0</v>
      </c>
      <c r="O22" s="7">
        <f t="shared" si="2"/>
        <v>0</v>
      </c>
      <c r="P22" s="5">
        <f t="shared" si="3"/>
        <v>5.56</v>
      </c>
      <c r="Q22" s="16">
        <f>SUMIF($C$2:C22,C22,$O$2:O22)</f>
        <v>0</v>
      </c>
      <c r="R22" s="5">
        <f>IFERROR(VLOOKUP(C22,Kurse!$A$2:$B$101,2,FALSE), 0)</f>
        <v>0.61622600000000005</v>
      </c>
      <c r="S22" s="18">
        <f t="shared" si="4"/>
        <v>6.2733452123420008</v>
      </c>
      <c r="T22" s="7">
        <f>IF(ISNUMBER(S22), SUMIFS($S$2:S22, $C$2:C22, C22), "")</f>
        <v>35.779214799614003</v>
      </c>
      <c r="U22" s="8">
        <f t="shared" si="5"/>
        <v>0.71334521234200121</v>
      </c>
      <c r="V22" s="9">
        <f t="shared" si="6"/>
        <v>0.1282994986226621</v>
      </c>
      <c r="W22" s="2" t="s">
        <v>28</v>
      </c>
      <c r="X22" s="31" t="s">
        <v>58</v>
      </c>
    </row>
    <row r="23" spans="1:24" x14ac:dyDescent="0.2">
      <c r="A23" s="29">
        <v>45797</v>
      </c>
      <c r="B23" s="28">
        <v>2.777777777777778E-2</v>
      </c>
      <c r="C23" s="2" t="s">
        <v>51</v>
      </c>
      <c r="D23" s="2" t="s">
        <v>59</v>
      </c>
      <c r="E23" s="102" t="s">
        <v>60</v>
      </c>
      <c r="F23" s="120">
        <v>-0.88</v>
      </c>
      <c r="G23" s="121">
        <f>SUMIF($C$2:C23,C23,$F$2:F23)</f>
        <v>57.181838999999997</v>
      </c>
      <c r="H23" s="5">
        <v>0.54359999999999997</v>
      </c>
      <c r="I23" s="14">
        <f t="shared" si="0"/>
        <v>-0.47836799999999996</v>
      </c>
      <c r="J23" s="5">
        <v>0</v>
      </c>
      <c r="K23" s="5">
        <f t="shared" si="1"/>
        <v>0</v>
      </c>
      <c r="L23" s="2" t="s">
        <v>61</v>
      </c>
      <c r="M23" s="13">
        <v>0</v>
      </c>
      <c r="N23" s="13">
        <v>0</v>
      </c>
      <c r="O23" s="7">
        <f t="shared" si="2"/>
        <v>0</v>
      </c>
      <c r="P23" s="5">
        <f t="shared" si="3"/>
        <v>0</v>
      </c>
      <c r="Q23" s="16">
        <f>SUMIF($C$2:C23,C23,$O$2:O23)</f>
        <v>0</v>
      </c>
      <c r="R23" s="5">
        <f>IFERROR(VLOOKUP(C23,Kurse!$A$2:$B$101,2,FALSE), 0)</f>
        <v>0.61622600000000005</v>
      </c>
      <c r="S23" s="18">
        <f t="shared" si="4"/>
        <v>-0.54227888000000002</v>
      </c>
      <c r="T23" s="7">
        <f>IF(ISNUMBER(S23), SUMIFS($S$2:S23, $C$2:C23, C23), "")</f>
        <v>35.236935919614005</v>
      </c>
      <c r="U23" s="8">
        <f t="shared" si="5"/>
        <v>-0.54227888000000002</v>
      </c>
      <c r="V23" s="9" t="str">
        <f t="shared" si="6"/>
        <v/>
      </c>
      <c r="W23" s="2" t="s">
        <v>28</v>
      </c>
      <c r="X23" s="31" t="s">
        <v>62</v>
      </c>
    </row>
    <row r="24" spans="1:24" x14ac:dyDescent="0.2">
      <c r="A24" s="29">
        <v>45797</v>
      </c>
      <c r="B24" s="28">
        <v>0.49722222222222218</v>
      </c>
      <c r="C24" s="2" t="s">
        <v>51</v>
      </c>
      <c r="D24" s="2" t="s">
        <v>59</v>
      </c>
      <c r="E24" s="102" t="s">
        <v>60</v>
      </c>
      <c r="F24" s="120">
        <v>-1.1100000000000001</v>
      </c>
      <c r="G24" s="121">
        <f>SUMIF($C$2:C24,C24,$F$2:F24)</f>
        <v>56.071838999999997</v>
      </c>
      <c r="H24" s="5">
        <v>0.54759999999999998</v>
      </c>
      <c r="I24" s="14">
        <f t="shared" si="0"/>
        <v>-0.60783600000000004</v>
      </c>
      <c r="J24" s="5">
        <v>0</v>
      </c>
      <c r="K24" s="5">
        <f t="shared" si="1"/>
        <v>0</v>
      </c>
      <c r="L24" s="2" t="s">
        <v>61</v>
      </c>
      <c r="M24" s="13">
        <v>0</v>
      </c>
      <c r="N24" s="13">
        <v>0</v>
      </c>
      <c r="O24" s="7">
        <f t="shared" si="2"/>
        <v>0</v>
      </c>
      <c r="P24" s="5">
        <f t="shared" si="3"/>
        <v>0</v>
      </c>
      <c r="Q24" s="16">
        <f>SUMIF($C$2:C24,C24,$O$2:O24)</f>
        <v>0</v>
      </c>
      <c r="R24" s="5">
        <f>IFERROR(VLOOKUP(C24,Kurse!$A$2:$B$101,2,FALSE), 0)</f>
        <v>0.61622600000000005</v>
      </c>
      <c r="S24" s="18">
        <f t="shared" si="4"/>
        <v>-0.68401086000000011</v>
      </c>
      <c r="T24" s="7">
        <f>IF(ISNUMBER(S24), SUMIFS($S$2:S24, $C$2:C24, C24), "")</f>
        <v>34.552925059614005</v>
      </c>
      <c r="U24" s="8">
        <f t="shared" si="5"/>
        <v>-0.68401086000000011</v>
      </c>
      <c r="V24" s="9" t="str">
        <f t="shared" si="6"/>
        <v/>
      </c>
      <c r="W24" s="2" t="s">
        <v>28</v>
      </c>
      <c r="X24" s="31" t="s">
        <v>63</v>
      </c>
    </row>
    <row r="25" spans="1:24" x14ac:dyDescent="0.2">
      <c r="A25" s="29">
        <v>45797</v>
      </c>
      <c r="B25" s="28">
        <v>0.49722222222222218</v>
      </c>
      <c r="C25" s="2" t="s">
        <v>51</v>
      </c>
      <c r="D25" s="2" t="s">
        <v>59</v>
      </c>
      <c r="E25" s="102" t="s">
        <v>60</v>
      </c>
      <c r="F25" s="120">
        <v>-1.1100000000000001</v>
      </c>
      <c r="G25" s="121">
        <f>SUMIF($C$2:C25,C25,$F$2:F25)</f>
        <v>54.961838999999998</v>
      </c>
      <c r="H25" s="5">
        <v>0.54759999999999998</v>
      </c>
      <c r="I25" s="14">
        <f t="shared" si="0"/>
        <v>-0.60783600000000004</v>
      </c>
      <c r="J25" s="5">
        <v>0</v>
      </c>
      <c r="K25" s="5">
        <f t="shared" si="1"/>
        <v>0</v>
      </c>
      <c r="L25" s="2" t="s">
        <v>61</v>
      </c>
      <c r="M25" s="13">
        <v>0</v>
      </c>
      <c r="N25" s="13">
        <v>0</v>
      </c>
      <c r="O25" s="7">
        <f t="shared" si="2"/>
        <v>0</v>
      </c>
      <c r="P25" s="5">
        <f t="shared" si="3"/>
        <v>0</v>
      </c>
      <c r="Q25" s="16">
        <f>SUMIF($C$2:C25,C25,$O$2:O25)</f>
        <v>0</v>
      </c>
      <c r="R25" s="5">
        <f>IFERROR(VLOOKUP(C25,Kurse!$A$2:$B$101,2,FALSE), 0)</f>
        <v>0.61622600000000005</v>
      </c>
      <c r="S25" s="18">
        <f t="shared" si="4"/>
        <v>-0.68401086000000011</v>
      </c>
      <c r="T25" s="7">
        <f>IF(ISNUMBER(S25), SUMIFS($S$2:S25, $C$2:C25, C25), "")</f>
        <v>33.868914199614004</v>
      </c>
      <c r="U25" s="8">
        <f t="shared" si="5"/>
        <v>-0.68401086000000011</v>
      </c>
      <c r="V25" s="9" t="str">
        <f t="shared" si="6"/>
        <v/>
      </c>
      <c r="W25" s="2" t="s">
        <v>28</v>
      </c>
      <c r="X25" s="31" t="s">
        <v>63</v>
      </c>
    </row>
    <row r="26" spans="1:24" x14ac:dyDescent="0.2">
      <c r="A26" s="29">
        <v>45797</v>
      </c>
      <c r="B26" s="28">
        <v>0.49791666666666667</v>
      </c>
      <c r="C26" s="2" t="s">
        <v>51</v>
      </c>
      <c r="D26" s="2" t="s">
        <v>59</v>
      </c>
      <c r="E26" s="102" t="s">
        <v>60</v>
      </c>
      <c r="F26" s="120">
        <v>-1.1100000000000001</v>
      </c>
      <c r="G26" s="121">
        <f>SUMIF($C$2:C26,C26,$F$2:F26)</f>
        <v>53.851838999999998</v>
      </c>
      <c r="H26" s="5">
        <v>0.54779999999999995</v>
      </c>
      <c r="I26" s="14">
        <f t="shared" si="0"/>
        <v>-0.60805799999999999</v>
      </c>
      <c r="J26" s="5">
        <v>0</v>
      </c>
      <c r="K26" s="5">
        <f t="shared" si="1"/>
        <v>0</v>
      </c>
      <c r="L26" s="2" t="s">
        <v>61</v>
      </c>
      <c r="M26" s="13">
        <v>0</v>
      </c>
      <c r="N26" s="13">
        <v>0</v>
      </c>
      <c r="O26" s="7">
        <f t="shared" si="2"/>
        <v>0</v>
      </c>
      <c r="P26" s="5">
        <f t="shared" si="3"/>
        <v>0</v>
      </c>
      <c r="Q26" s="16">
        <f>SUMIF($C$2:C26,C26,$O$2:O26)</f>
        <v>0</v>
      </c>
      <c r="R26" s="5">
        <f>IFERROR(VLOOKUP(C26,Kurse!$A$2:$B$101,2,FALSE), 0)</f>
        <v>0.61622600000000005</v>
      </c>
      <c r="S26" s="18">
        <f t="shared" si="4"/>
        <v>-0.68401086000000011</v>
      </c>
      <c r="T26" s="7">
        <f>IF(ISNUMBER(S26), SUMIFS($S$2:S26, $C$2:C26, C26), "")</f>
        <v>33.184903339614003</v>
      </c>
      <c r="U26" s="8">
        <f t="shared" si="5"/>
        <v>-0.68401086000000011</v>
      </c>
      <c r="V26" s="9" t="str">
        <f t="shared" si="6"/>
        <v/>
      </c>
      <c r="W26" s="2" t="s">
        <v>28</v>
      </c>
      <c r="X26" s="31" t="s">
        <v>63</v>
      </c>
    </row>
    <row r="27" spans="1:24" x14ac:dyDescent="0.2">
      <c r="A27" s="29">
        <v>45797</v>
      </c>
      <c r="B27" s="28">
        <v>0.49791666666666667</v>
      </c>
      <c r="C27" s="2" t="s">
        <v>51</v>
      </c>
      <c r="D27" s="2" t="s">
        <v>59</v>
      </c>
      <c r="E27" s="102" t="s">
        <v>60</v>
      </c>
      <c r="F27" s="120">
        <v>-1.1100000000000001</v>
      </c>
      <c r="G27" s="121">
        <f>SUMIF($C$2:C27,C27,$F$2:F27)</f>
        <v>52.741838999999999</v>
      </c>
      <c r="H27" s="5">
        <v>0.54779999999999995</v>
      </c>
      <c r="I27" s="14">
        <f t="shared" si="0"/>
        <v>-0.60805799999999999</v>
      </c>
      <c r="J27" s="5">
        <v>0</v>
      </c>
      <c r="K27" s="5">
        <f t="shared" si="1"/>
        <v>0</v>
      </c>
      <c r="L27" s="2" t="s">
        <v>61</v>
      </c>
      <c r="M27" s="13">
        <v>0</v>
      </c>
      <c r="N27" s="13">
        <v>0</v>
      </c>
      <c r="O27" s="7">
        <f t="shared" si="2"/>
        <v>0</v>
      </c>
      <c r="P27" s="5">
        <f t="shared" si="3"/>
        <v>0</v>
      </c>
      <c r="Q27" s="16">
        <f>SUMIF($C$2:C27,C27,$O$2:O27)</f>
        <v>0</v>
      </c>
      <c r="R27" s="5">
        <f>IFERROR(VLOOKUP(C27,Kurse!$A$2:$B$101,2,FALSE), 0)</f>
        <v>0.61622600000000005</v>
      </c>
      <c r="S27" s="18">
        <f t="shared" si="4"/>
        <v>-0.68401086000000011</v>
      </c>
      <c r="T27" s="7">
        <f>IF(ISNUMBER(S27), SUMIFS($S$2:S27, $C$2:C27, C27), "")</f>
        <v>32.500892479614002</v>
      </c>
      <c r="U27" s="8">
        <f t="shared" si="5"/>
        <v>-0.68401086000000011</v>
      </c>
      <c r="V27" s="9" t="str">
        <f t="shared" si="6"/>
        <v/>
      </c>
      <c r="W27" s="2" t="s">
        <v>28</v>
      </c>
      <c r="X27" s="31" t="s">
        <v>63</v>
      </c>
    </row>
    <row r="28" spans="1:24" x14ac:dyDescent="0.2">
      <c r="A28" s="29">
        <v>45797</v>
      </c>
      <c r="B28" s="28">
        <v>0.49791666666666667</v>
      </c>
      <c r="C28" s="2" t="s">
        <v>51</v>
      </c>
      <c r="D28" s="2" t="s">
        <v>59</v>
      </c>
      <c r="E28" s="102" t="s">
        <v>60</v>
      </c>
      <c r="F28" s="120">
        <v>-1</v>
      </c>
      <c r="G28" s="121">
        <f>SUMIF($C$2:C28,C28,$F$2:F28)</f>
        <v>51.741838999999999</v>
      </c>
      <c r="H28" s="5">
        <v>0.54779999999999995</v>
      </c>
      <c r="I28" s="14">
        <f t="shared" si="0"/>
        <v>-0.54779999999999995</v>
      </c>
      <c r="J28" s="5">
        <v>0</v>
      </c>
      <c r="K28" s="5">
        <f t="shared" si="1"/>
        <v>0</v>
      </c>
      <c r="L28" s="2" t="s">
        <v>61</v>
      </c>
      <c r="M28" s="13">
        <v>0</v>
      </c>
      <c r="N28" s="13">
        <v>0</v>
      </c>
      <c r="O28" s="7">
        <f t="shared" si="2"/>
        <v>0</v>
      </c>
      <c r="P28" s="5">
        <f t="shared" si="3"/>
        <v>0</v>
      </c>
      <c r="Q28" s="16">
        <f>SUMIF($C$2:C28,C28,$O$2:O28)</f>
        <v>0</v>
      </c>
      <c r="R28" s="5">
        <f>IFERROR(VLOOKUP(C28,Kurse!$A$2:$B$101,2,FALSE), 0)</f>
        <v>0.61622600000000005</v>
      </c>
      <c r="S28" s="18">
        <f t="shared" si="4"/>
        <v>-0.61622600000000005</v>
      </c>
      <c r="T28" s="7">
        <f>IF(ISNUMBER(S28), SUMIFS($S$2:S28, $C$2:C28, C28), "")</f>
        <v>31.884666479614001</v>
      </c>
      <c r="U28" s="8">
        <f t="shared" si="5"/>
        <v>-0.61622600000000005</v>
      </c>
      <c r="V28" s="9" t="str">
        <f t="shared" si="6"/>
        <v/>
      </c>
      <c r="W28" s="2" t="s">
        <v>28</v>
      </c>
      <c r="X28" s="31" t="s">
        <v>63</v>
      </c>
    </row>
    <row r="29" spans="1:24" x14ac:dyDescent="0.2">
      <c r="A29" s="29">
        <v>45797</v>
      </c>
      <c r="B29" s="28">
        <v>0.55138888888888893</v>
      </c>
      <c r="C29" s="2" t="s">
        <v>51</v>
      </c>
      <c r="D29" s="2" t="s">
        <v>59</v>
      </c>
      <c r="E29" s="102" t="s">
        <v>60</v>
      </c>
      <c r="F29" s="120">
        <v>-0.65</v>
      </c>
      <c r="G29" s="121">
        <f>SUMIF($C$2:C29,C29,$F$2:F29)</f>
        <v>51.091839</v>
      </c>
      <c r="H29" s="5">
        <v>0.53979999999999995</v>
      </c>
      <c r="I29" s="14">
        <f t="shared" si="0"/>
        <v>-0.35086999999999996</v>
      </c>
      <c r="J29" s="5">
        <v>0</v>
      </c>
      <c r="K29" s="5">
        <f t="shared" si="1"/>
        <v>0</v>
      </c>
      <c r="L29" s="2" t="s">
        <v>61</v>
      </c>
      <c r="M29" s="13">
        <v>0</v>
      </c>
      <c r="N29" s="13">
        <v>0</v>
      </c>
      <c r="O29" s="7">
        <f t="shared" si="2"/>
        <v>0</v>
      </c>
      <c r="P29" s="5">
        <f t="shared" si="3"/>
        <v>0</v>
      </c>
      <c r="Q29" s="16">
        <f>SUMIF($C$2:C29,C29,$O$2:O29)</f>
        <v>0</v>
      </c>
      <c r="R29" s="5">
        <f>IFERROR(VLOOKUP(C29,Kurse!$A$2:$B$101,2,FALSE), 0)</f>
        <v>0.61622600000000005</v>
      </c>
      <c r="S29" s="18">
        <f t="shared" si="4"/>
        <v>-0.40054690000000004</v>
      </c>
      <c r="T29" s="7">
        <f>IF(ISNUMBER(S29), SUMIFS($S$2:S29, $C$2:C29, C29), "")</f>
        <v>31.484119579614003</v>
      </c>
      <c r="U29" s="8">
        <f t="shared" si="5"/>
        <v>-0.40054690000000004</v>
      </c>
      <c r="V29" s="9" t="str">
        <f t="shared" si="6"/>
        <v/>
      </c>
      <c r="W29" s="2" t="s">
        <v>28</v>
      </c>
      <c r="X29" s="31" t="s">
        <v>63</v>
      </c>
    </row>
    <row r="30" spans="1:24" x14ac:dyDescent="0.2">
      <c r="A30" s="29">
        <v>45798</v>
      </c>
      <c r="B30" s="28">
        <v>0.89166666666666672</v>
      </c>
      <c r="C30" s="2" t="s">
        <v>51</v>
      </c>
      <c r="D30" s="2" t="s">
        <v>59</v>
      </c>
      <c r="E30" s="102" t="s">
        <v>60</v>
      </c>
      <c r="F30" s="120">
        <v>-3.5</v>
      </c>
      <c r="G30" s="121">
        <f>SUMIF($C$2:C30,C30,$F$2:F30)</f>
        <v>47.591839</v>
      </c>
      <c r="H30" s="5">
        <v>0.54759999999999998</v>
      </c>
      <c r="I30" s="14">
        <f t="shared" si="0"/>
        <v>-1.9165999999999999</v>
      </c>
      <c r="J30" s="5">
        <v>0</v>
      </c>
      <c r="K30" s="5">
        <f t="shared" si="1"/>
        <v>0</v>
      </c>
      <c r="L30" s="2" t="s">
        <v>61</v>
      </c>
      <c r="M30" s="13">
        <v>0</v>
      </c>
      <c r="N30" s="13">
        <v>0</v>
      </c>
      <c r="O30" s="7">
        <f t="shared" si="2"/>
        <v>0</v>
      </c>
      <c r="P30" s="5">
        <f t="shared" si="3"/>
        <v>0</v>
      </c>
      <c r="Q30" s="16">
        <f>SUMIF($C$2:C30,C30,$O$2:O30)</f>
        <v>0</v>
      </c>
      <c r="R30" s="5">
        <f>IFERROR(VLOOKUP(C30,Kurse!$A$2:$B$101,2,FALSE), 0)</f>
        <v>0.61622600000000005</v>
      </c>
      <c r="S30" s="18">
        <f t="shared" si="4"/>
        <v>-2.1567910000000001</v>
      </c>
      <c r="T30" s="7">
        <f>IF(ISNUMBER(S30), SUMIFS($S$2:S30, $C$2:C30, C30), "")</f>
        <v>29.327328579614004</v>
      </c>
      <c r="U30" s="8">
        <f t="shared" si="5"/>
        <v>-2.1567910000000001</v>
      </c>
      <c r="V30" s="9" t="str">
        <f t="shared" si="6"/>
        <v/>
      </c>
      <c r="W30" s="2" t="s">
        <v>28</v>
      </c>
      <c r="X30" s="31" t="s">
        <v>63</v>
      </c>
    </row>
    <row r="31" spans="1:24" x14ac:dyDescent="0.2">
      <c r="A31" s="29">
        <v>45798</v>
      </c>
      <c r="B31" s="28">
        <v>0.89513888888888893</v>
      </c>
      <c r="C31" s="2" t="s">
        <v>51</v>
      </c>
      <c r="D31" s="2" t="s">
        <v>59</v>
      </c>
      <c r="E31" s="102" t="s">
        <v>60</v>
      </c>
      <c r="F31" s="120">
        <v>-2</v>
      </c>
      <c r="G31" s="121">
        <f>SUMIF($C$2:C31,C31,$F$2:F31)</f>
        <v>45.591839</v>
      </c>
      <c r="H31" s="5">
        <v>0.54759999999999998</v>
      </c>
      <c r="I31" s="14">
        <f t="shared" si="0"/>
        <v>-1.0952</v>
      </c>
      <c r="J31" s="5">
        <v>0</v>
      </c>
      <c r="K31" s="5">
        <f t="shared" si="1"/>
        <v>0</v>
      </c>
      <c r="L31" s="2" t="s">
        <v>61</v>
      </c>
      <c r="M31" s="13">
        <v>0</v>
      </c>
      <c r="N31" s="13">
        <v>0</v>
      </c>
      <c r="O31" s="7">
        <f t="shared" si="2"/>
        <v>0</v>
      </c>
      <c r="P31" s="5">
        <f t="shared" si="3"/>
        <v>0</v>
      </c>
      <c r="Q31" s="16">
        <f>SUMIF($C$2:C31,C31,$O$2:O31)</f>
        <v>0</v>
      </c>
      <c r="R31" s="5">
        <f>IFERROR(VLOOKUP(C31,Kurse!$A$2:$B$101,2,FALSE), 0)</f>
        <v>0.61622600000000005</v>
      </c>
      <c r="S31" s="18">
        <f t="shared" si="4"/>
        <v>-1.2324520000000001</v>
      </c>
      <c r="T31" s="7">
        <f>IF(ISNUMBER(S31), SUMIFS($S$2:S31, $C$2:C31, C31), "")</f>
        <v>28.094876579614006</v>
      </c>
      <c r="U31" s="8">
        <f t="shared" si="5"/>
        <v>-1.2324520000000001</v>
      </c>
      <c r="V31" s="9" t="str">
        <f t="shared" si="6"/>
        <v/>
      </c>
      <c r="W31" s="2" t="s">
        <v>28</v>
      </c>
      <c r="X31" s="31" t="s">
        <v>63</v>
      </c>
    </row>
    <row r="32" spans="1:24" x14ac:dyDescent="0.2">
      <c r="A32" s="29">
        <v>45798</v>
      </c>
      <c r="B32" s="28">
        <v>0.89652777777777781</v>
      </c>
      <c r="C32" s="2" t="s">
        <v>51</v>
      </c>
      <c r="D32" s="2" t="s">
        <v>59</v>
      </c>
      <c r="E32" s="102" t="s">
        <v>60</v>
      </c>
      <c r="F32" s="120">
        <v>-4</v>
      </c>
      <c r="G32" s="121">
        <f>SUMIF($C$2:C32,C32,$F$2:F32)</f>
        <v>41.591839</v>
      </c>
      <c r="H32" s="5">
        <v>0.54759999999999998</v>
      </c>
      <c r="I32" s="14">
        <f t="shared" si="0"/>
        <v>-2.1903999999999999</v>
      </c>
      <c r="J32" s="5">
        <v>0</v>
      </c>
      <c r="K32" s="5">
        <f t="shared" si="1"/>
        <v>0</v>
      </c>
      <c r="L32" s="2" t="s">
        <v>61</v>
      </c>
      <c r="M32" s="13">
        <v>0</v>
      </c>
      <c r="N32" s="13">
        <v>0</v>
      </c>
      <c r="O32" s="7">
        <f t="shared" si="2"/>
        <v>0</v>
      </c>
      <c r="P32" s="5">
        <f t="shared" si="3"/>
        <v>0</v>
      </c>
      <c r="Q32" s="16">
        <f>SUMIF($C$2:C32,C32,$O$2:O32)</f>
        <v>0</v>
      </c>
      <c r="R32" s="5">
        <f>IFERROR(VLOOKUP(C32,Kurse!$A$2:$B$101,2,FALSE), 0)</f>
        <v>0.61622600000000005</v>
      </c>
      <c r="S32" s="18">
        <f t="shared" si="4"/>
        <v>-2.4649040000000002</v>
      </c>
      <c r="T32" s="7">
        <f>IF(ISNUMBER(S32), SUMIFS($S$2:S32, $C$2:C32, C32), "")</f>
        <v>25.629972579614005</v>
      </c>
      <c r="U32" s="8">
        <f t="shared" si="5"/>
        <v>-2.4649040000000002</v>
      </c>
      <c r="V32" s="9" t="str">
        <f t="shared" si="6"/>
        <v/>
      </c>
      <c r="W32" s="2" t="s">
        <v>28</v>
      </c>
      <c r="X32" s="31" t="s">
        <v>63</v>
      </c>
    </row>
    <row r="33" spans="1:24" x14ac:dyDescent="0.2">
      <c r="A33" s="29">
        <v>45798</v>
      </c>
      <c r="B33" s="28">
        <v>0.97430555555555554</v>
      </c>
      <c r="C33" s="2" t="s">
        <v>51</v>
      </c>
      <c r="D33" s="2" t="s">
        <v>59</v>
      </c>
      <c r="E33" s="102" t="s">
        <v>60</v>
      </c>
      <c r="F33" s="120">
        <v>-3.52</v>
      </c>
      <c r="G33" s="121">
        <f>SUMIF($C$2:C33,C33,$F$2:F33)</f>
        <v>38.071838999999997</v>
      </c>
      <c r="H33" s="5">
        <v>0.55400000000000005</v>
      </c>
      <c r="I33" s="14">
        <f t="shared" si="0"/>
        <v>-1.9500800000000003</v>
      </c>
      <c r="J33" s="5">
        <v>0</v>
      </c>
      <c r="K33" s="5">
        <f t="shared" si="1"/>
        <v>0</v>
      </c>
      <c r="L33" s="2" t="s">
        <v>61</v>
      </c>
      <c r="M33" s="13">
        <v>0</v>
      </c>
      <c r="N33" s="13">
        <v>0</v>
      </c>
      <c r="O33" s="7">
        <f t="shared" si="2"/>
        <v>0</v>
      </c>
      <c r="P33" s="5">
        <f t="shared" si="3"/>
        <v>0</v>
      </c>
      <c r="Q33" s="16">
        <f>SUMIF($C$2:C33,C33,$O$2:O33)</f>
        <v>0</v>
      </c>
      <c r="R33" s="5">
        <f>IFERROR(VLOOKUP(C33,Kurse!$A$2:$B$101,2,FALSE), 0)</f>
        <v>0.61622600000000005</v>
      </c>
      <c r="S33" s="18">
        <f t="shared" si="4"/>
        <v>-2.1691155200000001</v>
      </c>
      <c r="T33" s="7">
        <f>IF(ISNUMBER(S33), SUMIFS($S$2:S33, $C$2:C33, C33), "")</f>
        <v>23.460857059614007</v>
      </c>
      <c r="U33" s="8">
        <f t="shared" si="5"/>
        <v>-2.1691155200000001</v>
      </c>
      <c r="V33" s="9" t="str">
        <f t="shared" si="6"/>
        <v/>
      </c>
      <c r="W33" s="2" t="s">
        <v>28</v>
      </c>
      <c r="X33" s="31" t="s">
        <v>63</v>
      </c>
    </row>
    <row r="34" spans="1:24" x14ac:dyDescent="0.2">
      <c r="A34" s="29">
        <v>45800</v>
      </c>
      <c r="B34" s="28">
        <v>0.45694444444444438</v>
      </c>
      <c r="C34" s="2" t="s">
        <v>51</v>
      </c>
      <c r="D34" s="2" t="s">
        <v>59</v>
      </c>
      <c r="E34" s="102" t="s">
        <v>60</v>
      </c>
      <c r="F34" s="120">
        <v>-4.22</v>
      </c>
      <c r="G34" s="121">
        <f>SUMIF($C$2:C34,C34,$F$2:F34)</f>
        <v>33.851838999999998</v>
      </c>
      <c r="H34" s="5">
        <v>0.58557000000000003</v>
      </c>
      <c r="I34" s="14">
        <f t="shared" si="0"/>
        <v>-2.4711053999999999</v>
      </c>
      <c r="J34" s="5">
        <v>0</v>
      </c>
      <c r="K34" s="5">
        <f t="shared" si="1"/>
        <v>0</v>
      </c>
      <c r="L34" s="2" t="s">
        <v>61</v>
      </c>
      <c r="M34" s="13">
        <v>0</v>
      </c>
      <c r="N34" s="13">
        <v>0</v>
      </c>
      <c r="O34" s="7">
        <f t="shared" ref="O34:O65" si="7">F34*(N34/100)*R34</f>
        <v>0</v>
      </c>
      <c r="P34" s="5">
        <f t="shared" si="3"/>
        <v>0</v>
      </c>
      <c r="Q34" s="16">
        <f>SUMIF($C$2:C34,C34,$O$2:O34)</f>
        <v>0</v>
      </c>
      <c r="R34" s="5">
        <f>IFERROR(VLOOKUP(C34,Kurse!$A$2:$B$101,2,FALSE), 0)</f>
        <v>0.61622600000000005</v>
      </c>
      <c r="S34" s="18">
        <f t="shared" si="4"/>
        <v>-2.6004737200000001</v>
      </c>
      <c r="T34" s="7">
        <f>IF(ISNUMBER(S34), SUMIFS($S$2:S34, $C$2:C34, C34), "")</f>
        <v>20.860383339614007</v>
      </c>
      <c r="U34" s="8">
        <f t="shared" ref="U34:U65" si="8">IF(AND(ISNUMBER(S34), ISNUMBER(K34)), S34 - K34, "")</f>
        <v>-2.6004737200000001</v>
      </c>
      <c r="V34" s="9" t="str">
        <f t="shared" si="6"/>
        <v/>
      </c>
      <c r="W34" s="2" t="s">
        <v>28</v>
      </c>
      <c r="X34" s="31" t="s">
        <v>63</v>
      </c>
    </row>
    <row r="35" spans="1:24" x14ac:dyDescent="0.2">
      <c r="A35" s="29">
        <v>45800</v>
      </c>
      <c r="B35" s="28">
        <v>0.46111111111111108</v>
      </c>
      <c r="C35" s="2" t="s">
        <v>51</v>
      </c>
      <c r="D35" s="2" t="s">
        <v>59</v>
      </c>
      <c r="E35" s="102" t="s">
        <v>60</v>
      </c>
      <c r="F35" s="120">
        <v>-1.1100000000000001</v>
      </c>
      <c r="G35" s="121">
        <f>SUMIF($C$2:C35,C35,$F$2:F35)</f>
        <v>32.741838999999999</v>
      </c>
      <c r="H35" s="5">
        <v>0.58557000000000003</v>
      </c>
      <c r="I35" s="14">
        <f t="shared" si="0"/>
        <v>-0.64998270000000014</v>
      </c>
      <c r="J35" s="5">
        <v>0</v>
      </c>
      <c r="K35" s="5">
        <f t="shared" si="1"/>
        <v>0</v>
      </c>
      <c r="L35" s="2" t="s">
        <v>61</v>
      </c>
      <c r="M35" s="13">
        <v>0</v>
      </c>
      <c r="N35" s="13">
        <v>0</v>
      </c>
      <c r="O35" s="7">
        <f t="shared" si="7"/>
        <v>0</v>
      </c>
      <c r="P35" s="5">
        <f t="shared" si="3"/>
        <v>0</v>
      </c>
      <c r="Q35" s="16">
        <f>SUMIF($C$2:C35,C35,$O$2:O35)</f>
        <v>0</v>
      </c>
      <c r="R35" s="5">
        <f>IFERROR(VLOOKUP(C35,Kurse!$A$2:$B$101,2,FALSE), 0)</f>
        <v>0.61622600000000005</v>
      </c>
      <c r="S35" s="18">
        <f t="shared" si="4"/>
        <v>-0.68401086000000011</v>
      </c>
      <c r="T35" s="7">
        <f>IF(ISNUMBER(S35), SUMIFS($S$2:S35, $C$2:C35, C35), "")</f>
        <v>20.176372479614006</v>
      </c>
      <c r="U35" s="8">
        <f t="shared" si="8"/>
        <v>-0.68401086000000011</v>
      </c>
      <c r="V35" s="9" t="str">
        <f t="shared" si="6"/>
        <v/>
      </c>
      <c r="W35" s="2" t="s">
        <v>28</v>
      </c>
      <c r="X35" s="31" t="s">
        <v>63</v>
      </c>
    </row>
    <row r="36" spans="1:24" x14ac:dyDescent="0.2">
      <c r="A36" s="29">
        <v>45800</v>
      </c>
      <c r="B36" s="28">
        <v>0.54513888888888884</v>
      </c>
      <c r="C36" s="2" t="s">
        <v>51</v>
      </c>
      <c r="D36" s="2" t="s">
        <v>59</v>
      </c>
      <c r="E36" s="102" t="s">
        <v>60</v>
      </c>
      <c r="F36" s="120">
        <v>-6.66</v>
      </c>
      <c r="G36" s="121">
        <f>SUMIF($C$2:C36,C36,$F$2:F36)</f>
        <v>26.081838999999999</v>
      </c>
      <c r="H36" s="5">
        <v>0.58299999999999996</v>
      </c>
      <c r="I36" s="14">
        <f t="shared" si="0"/>
        <v>-3.8827799999999999</v>
      </c>
      <c r="J36" s="5">
        <v>0</v>
      </c>
      <c r="K36" s="5">
        <f t="shared" si="1"/>
        <v>0</v>
      </c>
      <c r="L36" s="2" t="s">
        <v>61</v>
      </c>
      <c r="M36" s="13">
        <v>0</v>
      </c>
      <c r="N36" s="13">
        <v>0</v>
      </c>
      <c r="O36" s="7">
        <f t="shared" si="7"/>
        <v>0</v>
      </c>
      <c r="P36" s="5">
        <f t="shared" si="3"/>
        <v>0</v>
      </c>
      <c r="Q36" s="16">
        <f>SUMIF($C$2:C36,C36,$O$2:O36)</f>
        <v>0</v>
      </c>
      <c r="R36" s="5">
        <f>IFERROR(VLOOKUP(C36,Kurse!$A$2:$B$101,2,FALSE), 0)</f>
        <v>0.61622600000000005</v>
      </c>
      <c r="S36" s="18">
        <f t="shared" si="4"/>
        <v>-4.1040651600000002</v>
      </c>
      <c r="T36" s="7">
        <f>IF(ISNUMBER(S36), SUMIFS($S$2:S36, $C$2:C36, C36), "")</f>
        <v>16.072307319614005</v>
      </c>
      <c r="U36" s="8">
        <f t="shared" si="8"/>
        <v>-4.1040651600000002</v>
      </c>
      <c r="V36" s="9" t="str">
        <f t="shared" si="6"/>
        <v/>
      </c>
      <c r="W36" s="2" t="s">
        <v>28</v>
      </c>
      <c r="X36" s="31" t="s">
        <v>63</v>
      </c>
    </row>
    <row r="37" spans="1:24" x14ac:dyDescent="0.2">
      <c r="A37" s="29">
        <v>45800</v>
      </c>
      <c r="B37" s="28">
        <v>0.54513888888888884</v>
      </c>
      <c r="C37" s="2" t="s">
        <v>51</v>
      </c>
      <c r="D37" s="2" t="s">
        <v>59</v>
      </c>
      <c r="E37" s="102" t="s">
        <v>60</v>
      </c>
      <c r="F37" s="120">
        <v>-5</v>
      </c>
      <c r="G37" s="121">
        <f>SUMIF($C$2:C37,C37,$F$2:F37)</f>
        <v>21.081838999999999</v>
      </c>
      <c r="H37" s="5">
        <v>0.58299999999999996</v>
      </c>
      <c r="I37" s="14">
        <f t="shared" si="0"/>
        <v>-2.915</v>
      </c>
      <c r="J37" s="5">
        <v>0</v>
      </c>
      <c r="K37" s="5">
        <f t="shared" si="1"/>
        <v>0</v>
      </c>
      <c r="L37" s="2" t="s">
        <v>61</v>
      </c>
      <c r="M37" s="13">
        <v>0</v>
      </c>
      <c r="N37" s="13">
        <v>0</v>
      </c>
      <c r="O37" s="7">
        <f t="shared" si="7"/>
        <v>0</v>
      </c>
      <c r="P37" s="5">
        <f t="shared" si="3"/>
        <v>0</v>
      </c>
      <c r="Q37" s="16">
        <f>SUMIF($C$2:C37,C37,$O$2:O37)</f>
        <v>0</v>
      </c>
      <c r="R37" s="5">
        <f>IFERROR(VLOOKUP(C37,Kurse!$A$2:$B$101,2,FALSE), 0)</f>
        <v>0.61622600000000005</v>
      </c>
      <c r="S37" s="18">
        <f t="shared" si="4"/>
        <v>-3.0811300000000004</v>
      </c>
      <c r="T37" s="7">
        <f>IF(ISNUMBER(S37), SUMIFS($S$2:S37, $C$2:C37, C37), "")</f>
        <v>12.991177319614005</v>
      </c>
      <c r="U37" s="8">
        <f t="shared" si="8"/>
        <v>-3.0811300000000004</v>
      </c>
      <c r="V37" s="9" t="str">
        <f t="shared" si="6"/>
        <v/>
      </c>
      <c r="W37" s="2" t="s">
        <v>28</v>
      </c>
      <c r="X37" s="31" t="s">
        <v>63</v>
      </c>
    </row>
    <row r="38" spans="1:24" x14ac:dyDescent="0.2">
      <c r="A38" s="29">
        <v>45800</v>
      </c>
      <c r="B38" s="28">
        <v>0.56874999999999998</v>
      </c>
      <c r="C38" s="2" t="s">
        <v>51</v>
      </c>
      <c r="D38" s="2" t="s">
        <v>59</v>
      </c>
      <c r="E38" s="102" t="s">
        <v>60</v>
      </c>
      <c r="F38" s="120">
        <v>-2.99</v>
      </c>
      <c r="G38" s="121">
        <f>SUMIF($C$2:C38,C38,$F$2:F38)</f>
        <v>18.091839</v>
      </c>
      <c r="H38" s="5">
        <v>0.57669999999999999</v>
      </c>
      <c r="I38" s="14">
        <f t="shared" si="0"/>
        <v>-1.7243330000000001</v>
      </c>
      <c r="J38" s="5">
        <v>0</v>
      </c>
      <c r="K38" s="5">
        <f t="shared" si="1"/>
        <v>0</v>
      </c>
      <c r="L38" s="2" t="s">
        <v>61</v>
      </c>
      <c r="M38" s="13">
        <v>0</v>
      </c>
      <c r="N38" s="13">
        <v>0</v>
      </c>
      <c r="O38" s="7">
        <f t="shared" si="7"/>
        <v>0</v>
      </c>
      <c r="P38" s="5">
        <f t="shared" si="3"/>
        <v>0</v>
      </c>
      <c r="Q38" s="16">
        <f>SUMIF($C$2:C38,C38,$O$2:O38)</f>
        <v>0</v>
      </c>
      <c r="R38" s="5">
        <f>IFERROR(VLOOKUP(C38,Kurse!$A$2:$B$101,2,FALSE), 0)</f>
        <v>0.61622600000000005</v>
      </c>
      <c r="S38" s="18">
        <f t="shared" si="4"/>
        <v>-1.8425157400000003</v>
      </c>
      <c r="T38" s="7">
        <f>IF(ISNUMBER(S38), SUMIFS($S$2:S38, $C$2:C38, C38), "")</f>
        <v>11.148661579614005</v>
      </c>
      <c r="U38" s="8">
        <f t="shared" si="8"/>
        <v>-1.8425157400000003</v>
      </c>
      <c r="V38" s="9" t="str">
        <f t="shared" si="6"/>
        <v/>
      </c>
      <c r="W38" s="2" t="s">
        <v>28</v>
      </c>
      <c r="X38" s="31" t="s">
        <v>63</v>
      </c>
    </row>
    <row r="39" spans="1:24" x14ac:dyDescent="0.2">
      <c r="A39" s="29">
        <v>45800</v>
      </c>
      <c r="B39" s="28">
        <v>0.57430555555555551</v>
      </c>
      <c r="C39" s="2" t="s">
        <v>51</v>
      </c>
      <c r="D39" s="2" t="s">
        <v>59</v>
      </c>
      <c r="E39" s="102" t="s">
        <v>60</v>
      </c>
      <c r="F39" s="120">
        <v>-5.9649999999999999</v>
      </c>
      <c r="G39" s="121">
        <f>SUMIF($C$2:C39,C39,$F$2:F39)</f>
        <v>12.126839</v>
      </c>
      <c r="H39" s="5">
        <v>0.57850000000000001</v>
      </c>
      <c r="I39" s="14">
        <f t="shared" si="0"/>
        <v>-3.4507525000000001</v>
      </c>
      <c r="J39" s="5">
        <v>0</v>
      </c>
      <c r="K39" s="5">
        <f t="shared" si="1"/>
        <v>0</v>
      </c>
      <c r="L39" s="2" t="s">
        <v>61</v>
      </c>
      <c r="M39" s="13">
        <v>0</v>
      </c>
      <c r="N39" s="13">
        <v>0</v>
      </c>
      <c r="O39" s="7">
        <f t="shared" si="7"/>
        <v>0</v>
      </c>
      <c r="P39" s="5">
        <f t="shared" si="3"/>
        <v>0</v>
      </c>
      <c r="Q39" s="16">
        <f>SUMIF($C$2:C39,C39,$O$2:O39)</f>
        <v>0</v>
      </c>
      <c r="R39" s="5">
        <f>IFERROR(VLOOKUP(C39,Kurse!$A$2:$B$101,2,FALSE), 0)</f>
        <v>0.61622600000000005</v>
      </c>
      <c r="S39" s="18">
        <f t="shared" si="4"/>
        <v>-3.6757880900000002</v>
      </c>
      <c r="T39" s="7">
        <f>IF(ISNUMBER(S39), SUMIFS($S$2:S39, $C$2:C39, C39), "")</f>
        <v>7.4728734896140052</v>
      </c>
      <c r="U39" s="8">
        <f t="shared" si="8"/>
        <v>-3.6757880900000002</v>
      </c>
      <c r="V39" s="9" t="str">
        <f t="shared" si="6"/>
        <v/>
      </c>
      <c r="W39" s="2" t="s">
        <v>28</v>
      </c>
      <c r="X39" s="31" t="s">
        <v>63</v>
      </c>
    </row>
    <row r="40" spans="1:24" x14ac:dyDescent="0.2">
      <c r="A40" s="29">
        <v>45800</v>
      </c>
      <c r="B40" s="28">
        <v>0.58472222222222225</v>
      </c>
      <c r="C40" s="2" t="s">
        <v>51</v>
      </c>
      <c r="D40" s="2" t="s">
        <v>59</v>
      </c>
      <c r="E40" s="102" t="s">
        <v>60</v>
      </c>
      <c r="F40" s="120">
        <v>-1</v>
      </c>
      <c r="G40" s="121">
        <f>SUMIF($C$2:C40,C40,$F$2:F40)</f>
        <v>11.126839</v>
      </c>
      <c r="H40" s="5">
        <v>0.56000000000000005</v>
      </c>
      <c r="I40" s="14">
        <f t="shared" si="0"/>
        <v>-0.56000000000000005</v>
      </c>
      <c r="J40" s="5">
        <v>0</v>
      </c>
      <c r="K40" s="5">
        <f t="shared" si="1"/>
        <v>0</v>
      </c>
      <c r="L40" s="2" t="s">
        <v>61</v>
      </c>
      <c r="M40" s="13">
        <v>0</v>
      </c>
      <c r="N40" s="13">
        <v>0</v>
      </c>
      <c r="O40" s="7">
        <f t="shared" si="7"/>
        <v>0</v>
      </c>
      <c r="P40" s="5">
        <f t="shared" si="3"/>
        <v>0</v>
      </c>
      <c r="Q40" s="16">
        <f>SUMIF($C$2:C40,C40,$O$2:O40)</f>
        <v>0</v>
      </c>
      <c r="R40" s="5">
        <f>IFERROR(VLOOKUP(C40,Kurse!$A$2:$B$101,2,FALSE), 0)</f>
        <v>0.61622600000000005</v>
      </c>
      <c r="S40" s="18">
        <f t="shared" si="4"/>
        <v>-0.61622600000000005</v>
      </c>
      <c r="T40" s="7">
        <f>IF(ISNUMBER(S40), SUMIFS($S$2:S40, $C$2:C40, C40), "")</f>
        <v>6.8566474896140051</v>
      </c>
      <c r="U40" s="8">
        <f t="shared" si="8"/>
        <v>-0.61622600000000005</v>
      </c>
      <c r="V40" s="9" t="str">
        <f t="shared" si="6"/>
        <v/>
      </c>
      <c r="W40" s="2" t="s">
        <v>28</v>
      </c>
      <c r="X40" s="31" t="s">
        <v>63</v>
      </c>
    </row>
    <row r="41" spans="1:24" x14ac:dyDescent="0.2">
      <c r="A41" s="29">
        <v>45805</v>
      </c>
      <c r="B41" s="28">
        <v>0.43611111111111112</v>
      </c>
      <c r="C41" s="2" t="s">
        <v>24</v>
      </c>
      <c r="D41" s="2" t="s">
        <v>25</v>
      </c>
      <c r="E41" s="100" t="s">
        <v>26</v>
      </c>
      <c r="F41" s="120">
        <v>1.5542999999999999E-4</v>
      </c>
      <c r="G41" s="121">
        <f>SUMIF($C$2:C41,C41,$F$2:F41)</f>
        <v>2.9639999999999999E-4</v>
      </c>
      <c r="H41" s="5">
        <v>96246</v>
      </c>
      <c r="I41" s="14">
        <f t="shared" si="0"/>
        <v>14.95951578</v>
      </c>
      <c r="J41" s="5">
        <v>4.0484220000000001E-2</v>
      </c>
      <c r="K41" s="5">
        <f t="shared" si="1"/>
        <v>15</v>
      </c>
      <c r="L41" s="2" t="s">
        <v>27</v>
      </c>
      <c r="M41" s="13">
        <v>0</v>
      </c>
      <c r="N41" s="13">
        <v>0</v>
      </c>
      <c r="O41" s="7">
        <f t="shared" si="7"/>
        <v>0</v>
      </c>
      <c r="P41" s="5">
        <f t="shared" si="3"/>
        <v>15</v>
      </c>
      <c r="Q41" s="16">
        <f>SUMIF($C$2:C41,C41,$O$2:O41)</f>
        <v>0</v>
      </c>
      <c r="R41" s="5">
        <f>IFERROR(VLOOKUP(C41,Kurse!$A$2:$B$101,2,FALSE), 0)</f>
        <v>94985</v>
      </c>
      <c r="S41" s="18">
        <f t="shared" si="4"/>
        <v>14.763518549999999</v>
      </c>
      <c r="T41" s="7">
        <f>IF(ISNUMBER(S41), SUMIFS($S$2:S41, $C$2:C41, C41), "")</f>
        <v>28.153554</v>
      </c>
      <c r="U41" s="8">
        <f t="shared" si="8"/>
        <v>-0.2364814500000012</v>
      </c>
      <c r="V41" s="9">
        <f t="shared" si="6"/>
        <v>-1.576543000000008E-2</v>
      </c>
      <c r="W41" s="2" t="s">
        <v>28</v>
      </c>
      <c r="X41" s="31" t="s">
        <v>32</v>
      </c>
    </row>
    <row r="42" spans="1:24" x14ac:dyDescent="0.2">
      <c r="A42" s="29">
        <v>45805</v>
      </c>
      <c r="B42" s="28">
        <v>0.43611111111111112</v>
      </c>
      <c r="C42" s="2" t="s">
        <v>30</v>
      </c>
      <c r="D42" s="2" t="s">
        <v>31</v>
      </c>
      <c r="E42" s="100" t="s">
        <v>26</v>
      </c>
      <c r="F42" s="120">
        <v>4.27328E-3</v>
      </c>
      <c r="G42" s="121">
        <f>SUMIF($C$2:C42,C42,$F$2:F42)</f>
        <v>1.8147299999999998E-2</v>
      </c>
      <c r="H42" s="5">
        <v>2333.1</v>
      </c>
      <c r="I42" s="14">
        <f t="shared" si="0"/>
        <v>9.969989567999999</v>
      </c>
      <c r="J42" s="5">
        <v>3.0010432E-2</v>
      </c>
      <c r="K42" s="5">
        <f t="shared" si="1"/>
        <v>9.9999999999999982</v>
      </c>
      <c r="L42" s="2" t="s">
        <v>27</v>
      </c>
      <c r="M42" s="13">
        <v>0</v>
      </c>
      <c r="N42" s="13">
        <v>0</v>
      </c>
      <c r="O42" s="7">
        <f t="shared" si="7"/>
        <v>0</v>
      </c>
      <c r="P42" s="5">
        <f t="shared" si="3"/>
        <v>9.9999999999999982</v>
      </c>
      <c r="Q42" s="16">
        <f>SUMIF($C$2:C42,C42,$O$2:O42)</f>
        <v>3.5766580152479998E-3</v>
      </c>
      <c r="R42" s="5">
        <f>IFERROR(VLOOKUP(C42,Kurse!$A$2:$B$101,2,FALSE), 0)</f>
        <v>3682.16</v>
      </c>
      <c r="S42" s="18">
        <f t="shared" si="4"/>
        <v>15.734900684799999</v>
      </c>
      <c r="T42" s="7">
        <f>IF(ISNUMBER(S42), SUMIFS($S$2:S42, $C$2:C42, C42), "")</f>
        <v>66.82126216799999</v>
      </c>
      <c r="U42" s="8">
        <f t="shared" si="8"/>
        <v>5.7349006848000013</v>
      </c>
      <c r="V42" s="9">
        <f t="shared" si="6"/>
        <v>0.57349006848000028</v>
      </c>
      <c r="W42" s="2" t="s">
        <v>28</v>
      </c>
      <c r="X42" s="31" t="s">
        <v>32</v>
      </c>
    </row>
    <row r="43" spans="1:24" x14ac:dyDescent="0.2">
      <c r="A43" s="29">
        <v>45805</v>
      </c>
      <c r="B43" s="28">
        <v>0.43611111111111112</v>
      </c>
      <c r="C43" s="2" t="s">
        <v>38</v>
      </c>
      <c r="D43" s="2" t="s">
        <v>39</v>
      </c>
      <c r="E43" s="100" t="s">
        <v>26</v>
      </c>
      <c r="F43" s="120">
        <v>3.2348160000000001E-2</v>
      </c>
      <c r="G43" s="121">
        <f>SUMIF($C$2:C43,C43,$F$2:F43)</f>
        <v>0.19730375</v>
      </c>
      <c r="H43" s="5">
        <v>153.94999999999999</v>
      </c>
      <c r="I43" s="14">
        <f t="shared" si="0"/>
        <v>4.9799992319999999</v>
      </c>
      <c r="J43" s="5">
        <v>2.0000767999999999E-2</v>
      </c>
      <c r="K43" s="5">
        <f t="shared" si="1"/>
        <v>5</v>
      </c>
      <c r="L43" s="2" t="s">
        <v>27</v>
      </c>
      <c r="M43" s="13">
        <v>0</v>
      </c>
      <c r="N43" s="13">
        <v>0</v>
      </c>
      <c r="O43" s="7">
        <f t="shared" si="7"/>
        <v>0</v>
      </c>
      <c r="P43" s="5">
        <f t="shared" si="3"/>
        <v>5</v>
      </c>
      <c r="Q43" s="16">
        <f>SUMIF($C$2:C43,C43,$O$2:O43)</f>
        <v>8.06588608725E-4</v>
      </c>
      <c r="R43" s="5">
        <f>IFERROR(VLOOKUP(C43,Kurse!$A$2:$B$101,2,FALSE), 0)</f>
        <v>175.29</v>
      </c>
      <c r="S43" s="18">
        <f t="shared" si="4"/>
        <v>5.6703089663999995</v>
      </c>
      <c r="T43" s="7">
        <f>IF(ISNUMBER(S43), SUMIFS($S$2:S43, $C$2:C43, C43), "")</f>
        <v>34.585374337499999</v>
      </c>
      <c r="U43" s="8">
        <f t="shared" si="8"/>
        <v>0.67030896639999948</v>
      </c>
      <c r="V43" s="9">
        <f t="shared" si="6"/>
        <v>0.1340617932799999</v>
      </c>
      <c r="W43" s="2" t="s">
        <v>28</v>
      </c>
      <c r="X43" s="31" t="s">
        <v>32</v>
      </c>
    </row>
    <row r="44" spans="1:24" x14ac:dyDescent="0.2">
      <c r="A44" s="29">
        <v>45805</v>
      </c>
      <c r="B44" s="28">
        <v>0.43680555555555561</v>
      </c>
      <c r="C44" s="2" t="s">
        <v>51</v>
      </c>
      <c r="D44" s="2" t="s">
        <v>52</v>
      </c>
      <c r="E44" s="100" t="s">
        <v>26</v>
      </c>
      <c r="F44" s="120">
        <v>8.9378650000000004</v>
      </c>
      <c r="G44" s="121">
        <f>SUMIF($C$2:C44,C44,$F$2:F44)</f>
        <v>20.064703999999999</v>
      </c>
      <c r="H44" s="5">
        <v>0.55718000000000001</v>
      </c>
      <c r="I44" s="14">
        <f t="shared" si="0"/>
        <v>4.9799996207000001</v>
      </c>
      <c r="J44" s="5">
        <v>2.0000379299999999E-2</v>
      </c>
      <c r="K44" s="5">
        <f t="shared" si="1"/>
        <v>5</v>
      </c>
      <c r="L44" s="2" t="s">
        <v>27</v>
      </c>
      <c r="M44" s="13">
        <v>0</v>
      </c>
      <c r="N44" s="13">
        <v>0</v>
      </c>
      <c r="O44" s="7">
        <f t="shared" si="7"/>
        <v>0</v>
      </c>
      <c r="P44" s="5">
        <f t="shared" si="3"/>
        <v>5</v>
      </c>
      <c r="Q44" s="16">
        <f>SUMIF($C$2:C44,C44,$O$2:O44)</f>
        <v>0</v>
      </c>
      <c r="R44" s="5">
        <f>IFERROR(VLOOKUP(C44,Kurse!$A$2:$B$101,2,FALSE), 0)</f>
        <v>0.61622600000000005</v>
      </c>
      <c r="S44" s="18">
        <f t="shared" si="4"/>
        <v>5.5077447974900009</v>
      </c>
      <c r="T44" s="7">
        <f>IF(ISNUMBER(S44), SUMIFS($S$2:S44, $C$2:C44, C44), "")</f>
        <v>12.364392287104007</v>
      </c>
      <c r="U44" s="8">
        <f t="shared" si="8"/>
        <v>0.5077447974900009</v>
      </c>
      <c r="V44" s="9">
        <f t="shared" si="6"/>
        <v>0.10154895949800018</v>
      </c>
      <c r="W44" s="2" t="s">
        <v>28</v>
      </c>
      <c r="X44" s="31" t="s">
        <v>32</v>
      </c>
    </row>
    <row r="45" spans="1:24" x14ac:dyDescent="0.2">
      <c r="A45" s="29">
        <v>45813</v>
      </c>
      <c r="B45" s="28">
        <v>0.55277777777777781</v>
      </c>
      <c r="C45" s="2" t="s">
        <v>24</v>
      </c>
      <c r="D45" s="2" t="s">
        <v>25</v>
      </c>
      <c r="E45" s="100" t="s">
        <v>26</v>
      </c>
      <c r="F45" s="120">
        <v>1.0881E-4</v>
      </c>
      <c r="G45" s="121">
        <f>SUMIF($C$2:C45,C45,$F$2:F45)</f>
        <v>4.0520999999999998E-4</v>
      </c>
      <c r="H45" s="5">
        <v>91625</v>
      </c>
      <c r="I45" s="14">
        <f t="shared" si="0"/>
        <v>9.9697162499999994</v>
      </c>
      <c r="J45" s="5">
        <v>3.0283750000000002E-2</v>
      </c>
      <c r="K45" s="5">
        <f t="shared" si="1"/>
        <v>10</v>
      </c>
      <c r="L45" s="2" t="s">
        <v>27</v>
      </c>
      <c r="M45" s="13">
        <v>0</v>
      </c>
      <c r="N45" s="13">
        <v>0</v>
      </c>
      <c r="O45" s="7">
        <f t="shared" si="7"/>
        <v>0</v>
      </c>
      <c r="P45" s="5">
        <f t="shared" si="3"/>
        <v>10</v>
      </c>
      <c r="Q45" s="16">
        <f>SUMIF($C$2:C45,C45,$O$2:O45)</f>
        <v>0</v>
      </c>
      <c r="R45" s="5">
        <f>IFERROR(VLOOKUP(C45,Kurse!$A$2:$B$101,2,FALSE), 0)</f>
        <v>94985</v>
      </c>
      <c r="S45" s="18">
        <f t="shared" si="4"/>
        <v>10.335317849999999</v>
      </c>
      <c r="T45" s="7">
        <f>IF(ISNUMBER(S45), SUMIFS($S$2:S45, $C$2:C45, C45), "")</f>
        <v>38.488871849999995</v>
      </c>
      <c r="U45" s="8">
        <f t="shared" si="8"/>
        <v>0.33531784999999914</v>
      </c>
      <c r="V45" s="9">
        <f t="shared" si="6"/>
        <v>3.3531784999999911E-2</v>
      </c>
      <c r="W45" s="2" t="s">
        <v>28</v>
      </c>
      <c r="X45" s="31" t="s">
        <v>64</v>
      </c>
    </row>
    <row r="46" spans="1:24" x14ac:dyDescent="0.2">
      <c r="A46" s="29">
        <v>45813</v>
      </c>
      <c r="B46" s="28">
        <v>0.55277777777777781</v>
      </c>
      <c r="C46" s="2" t="s">
        <v>38</v>
      </c>
      <c r="D46" s="2" t="s">
        <v>39</v>
      </c>
      <c r="E46" s="100" t="s">
        <v>26</v>
      </c>
      <c r="F46" s="120">
        <v>3.7542399999999997E-2</v>
      </c>
      <c r="G46" s="121">
        <f>SUMIF($C$2:C46,C46,$F$2:F46)</f>
        <v>0.23484615</v>
      </c>
      <c r="H46" s="5">
        <v>132.65</v>
      </c>
      <c r="I46" s="14">
        <f t="shared" si="0"/>
        <v>4.9799993599999999</v>
      </c>
      <c r="J46" s="5">
        <v>2.000064E-2</v>
      </c>
      <c r="K46" s="5">
        <f t="shared" si="1"/>
        <v>5</v>
      </c>
      <c r="L46" s="2" t="s">
        <v>27</v>
      </c>
      <c r="M46" s="13">
        <v>0</v>
      </c>
      <c r="N46" s="13">
        <v>0</v>
      </c>
      <c r="O46" s="7">
        <f t="shared" si="7"/>
        <v>0</v>
      </c>
      <c r="P46" s="5">
        <f t="shared" si="3"/>
        <v>5</v>
      </c>
      <c r="Q46" s="16">
        <f>SUMIF($C$2:C46,C46,$O$2:O46)</f>
        <v>8.06588608725E-4</v>
      </c>
      <c r="R46" s="5">
        <f>IFERROR(VLOOKUP(C46,Kurse!$A$2:$B$101,2,FALSE), 0)</f>
        <v>175.29</v>
      </c>
      <c r="S46" s="18">
        <f t="shared" si="4"/>
        <v>6.5808072959999988</v>
      </c>
      <c r="T46" s="7">
        <f>IF(ISNUMBER(S46), SUMIFS($S$2:S46, $C$2:C46, C46), "")</f>
        <v>41.166181633499995</v>
      </c>
      <c r="U46" s="8">
        <f t="shared" si="8"/>
        <v>1.5808072959999988</v>
      </c>
      <c r="V46" s="9">
        <f t="shared" si="6"/>
        <v>0.31616145919999977</v>
      </c>
      <c r="W46" s="2" t="s">
        <v>28</v>
      </c>
      <c r="X46" s="31" t="s">
        <v>32</v>
      </c>
    </row>
    <row r="47" spans="1:24" x14ac:dyDescent="0.2">
      <c r="A47" s="29">
        <v>45813</v>
      </c>
      <c r="B47" s="28">
        <v>0.5541666666666667</v>
      </c>
      <c r="C47" s="2" t="s">
        <v>51</v>
      </c>
      <c r="D47" s="2" t="s">
        <v>52</v>
      </c>
      <c r="E47" s="100" t="s">
        <v>26</v>
      </c>
      <c r="F47" s="120">
        <v>39.863325000000003</v>
      </c>
      <c r="G47" s="121">
        <f>SUMIF($C$2:C47,C47,$F$2:F47)</f>
        <v>59.928029000000002</v>
      </c>
      <c r="H47" s="5">
        <v>0.50046000000000002</v>
      </c>
      <c r="I47" s="14">
        <f t="shared" si="0"/>
        <v>19.949999629500002</v>
      </c>
      <c r="J47" s="5">
        <v>5.0000370500000002E-2</v>
      </c>
      <c r="K47" s="5">
        <f t="shared" si="1"/>
        <v>20.000000000000004</v>
      </c>
      <c r="L47" s="2" t="s">
        <v>27</v>
      </c>
      <c r="M47" s="13">
        <v>0</v>
      </c>
      <c r="N47" s="13">
        <v>0</v>
      </c>
      <c r="O47" s="7">
        <f t="shared" si="7"/>
        <v>0</v>
      </c>
      <c r="P47" s="5">
        <f t="shared" si="3"/>
        <v>20.000000000000004</v>
      </c>
      <c r="Q47" s="16">
        <f>SUMIF($C$2:C47,C47,$O$2:O47)</f>
        <v>0</v>
      </c>
      <c r="R47" s="5">
        <f>IFERROR(VLOOKUP(C47,Kurse!$A$2:$B$101,2,FALSE), 0)</f>
        <v>0.61622600000000005</v>
      </c>
      <c r="S47" s="18">
        <f t="shared" si="4"/>
        <v>24.564817311450003</v>
      </c>
      <c r="T47" s="7">
        <f>IF(ISNUMBER(S47), SUMIFS($S$2:S47, $C$2:C47, C47), "")</f>
        <v>36.92920959855401</v>
      </c>
      <c r="U47" s="8">
        <f t="shared" si="8"/>
        <v>4.5648173114499997</v>
      </c>
      <c r="V47" s="9">
        <f t="shared" si="6"/>
        <v>0.22824086557249995</v>
      </c>
      <c r="W47" s="2" t="s">
        <v>28</v>
      </c>
      <c r="X47" s="31" t="s">
        <v>32</v>
      </c>
    </row>
    <row r="48" spans="1:24" x14ac:dyDescent="0.2">
      <c r="A48" s="29">
        <v>45813</v>
      </c>
      <c r="B48" s="28">
        <v>0.5541666666666667</v>
      </c>
      <c r="C48" s="2" t="s">
        <v>30</v>
      </c>
      <c r="D48" s="2" t="s">
        <v>31</v>
      </c>
      <c r="E48" s="100" t="s">
        <v>26</v>
      </c>
      <c r="F48" s="120">
        <v>1.09645E-2</v>
      </c>
      <c r="G48" s="121">
        <f>SUMIF($C$2:C48,C48,$F$2:F48)</f>
        <v>2.91118E-2</v>
      </c>
      <c r="H48" s="5">
        <v>2273.6999999999998</v>
      </c>
      <c r="I48" s="14">
        <f t="shared" si="0"/>
        <v>24.929983649999997</v>
      </c>
      <c r="J48" s="17">
        <v>7.0016350000000005E-2</v>
      </c>
      <c r="K48" s="5">
        <f t="shared" si="1"/>
        <v>24.999999999999996</v>
      </c>
      <c r="L48" s="2" t="s">
        <v>27</v>
      </c>
      <c r="M48" s="13">
        <v>0</v>
      </c>
      <c r="N48" s="13">
        <v>0</v>
      </c>
      <c r="O48" s="7">
        <f t="shared" si="7"/>
        <v>0</v>
      </c>
      <c r="P48" s="5">
        <f t="shared" si="3"/>
        <v>24.999999999999996</v>
      </c>
      <c r="Q48" s="16">
        <f>SUMIF($C$2:C48,C48,$O$2:O48)</f>
        <v>3.5766580152479998E-3</v>
      </c>
      <c r="R48" s="5">
        <f>IFERROR(VLOOKUP(C48,Kurse!$A$2:$B$101,2,FALSE), 0)</f>
        <v>3682.16</v>
      </c>
      <c r="S48" s="18">
        <f t="shared" si="4"/>
        <v>40.373043320000001</v>
      </c>
      <c r="T48" s="7">
        <f>IF(ISNUMBER(S48), SUMIFS($S$2:S48, $C$2:C48, C48), "")</f>
        <v>107.194305488</v>
      </c>
      <c r="U48" s="8">
        <f t="shared" si="8"/>
        <v>15.373043320000004</v>
      </c>
      <c r="V48" s="9">
        <f t="shared" si="6"/>
        <v>0.61492173280000029</v>
      </c>
      <c r="W48" s="2" t="s">
        <v>28</v>
      </c>
      <c r="X48" s="31" t="s">
        <v>32</v>
      </c>
    </row>
    <row r="49" spans="1:24" x14ac:dyDescent="0.2">
      <c r="A49" s="29">
        <v>45809</v>
      </c>
      <c r="B49" s="28">
        <v>0.53749999999999998</v>
      </c>
      <c r="C49" s="2" t="s">
        <v>51</v>
      </c>
      <c r="D49" s="2" t="s">
        <v>59</v>
      </c>
      <c r="E49" s="102" t="s">
        <v>60</v>
      </c>
      <c r="F49" s="120">
        <v>-3.99</v>
      </c>
      <c r="G49" s="121">
        <f>SUMIF($C$2:C49,C49,$F$2:F49)</f>
        <v>55.938029</v>
      </c>
      <c r="H49" s="5">
        <v>0.55718000000000001</v>
      </c>
      <c r="I49" s="14">
        <f t="shared" si="0"/>
        <v>-2.2231482000000002</v>
      </c>
      <c r="J49" s="5">
        <v>0</v>
      </c>
      <c r="K49" s="5">
        <f t="shared" si="1"/>
        <v>0</v>
      </c>
      <c r="L49" s="2" t="s">
        <v>61</v>
      </c>
      <c r="M49" s="13">
        <v>0</v>
      </c>
      <c r="N49" s="13">
        <v>0</v>
      </c>
      <c r="O49" s="7">
        <f t="shared" si="7"/>
        <v>0</v>
      </c>
      <c r="P49" s="5">
        <f t="shared" si="3"/>
        <v>0</v>
      </c>
      <c r="Q49" s="16">
        <f>SUMIF($C$2:C49,C49,$O$2:O49)</f>
        <v>0</v>
      </c>
      <c r="R49" s="5">
        <f>IFERROR(VLOOKUP(C49,Kurse!$A$2:$B$101,2,FALSE), 0)</f>
        <v>0.61622600000000005</v>
      </c>
      <c r="S49" s="18">
        <f t="shared" si="4"/>
        <v>-2.4587417400000002</v>
      </c>
      <c r="T49" s="7">
        <f>IF(ISNUMBER(S49), SUMIFS($S$2:S49, $C$2:C49, C49), "")</f>
        <v>34.470467858554009</v>
      </c>
      <c r="U49" s="8">
        <f t="shared" si="8"/>
        <v>-2.4587417400000002</v>
      </c>
      <c r="V49" s="9" t="str">
        <f t="shared" si="6"/>
        <v/>
      </c>
      <c r="W49" s="2" t="s">
        <v>28</v>
      </c>
      <c r="X49" s="31" t="s">
        <v>63</v>
      </c>
    </row>
    <row r="50" spans="1:24" x14ac:dyDescent="0.2">
      <c r="A50" s="29">
        <v>45809</v>
      </c>
      <c r="B50" s="28">
        <v>0.54166666666666663</v>
      </c>
      <c r="C50" s="2" t="s">
        <v>51</v>
      </c>
      <c r="D50" s="2" t="s">
        <v>59</v>
      </c>
      <c r="E50" s="102" t="s">
        <v>60</v>
      </c>
      <c r="F50" s="120">
        <v>-2</v>
      </c>
      <c r="G50" s="121">
        <f>SUMIF($C$2:C50,C50,$F$2:F50)</f>
        <v>53.938029</v>
      </c>
      <c r="H50" s="5">
        <v>0.55718000000000001</v>
      </c>
      <c r="I50" s="14">
        <f t="shared" si="0"/>
        <v>-1.11436</v>
      </c>
      <c r="J50" s="5">
        <v>0</v>
      </c>
      <c r="K50" s="5">
        <f t="shared" si="1"/>
        <v>0</v>
      </c>
      <c r="L50" s="2" t="s">
        <v>61</v>
      </c>
      <c r="M50" s="13">
        <v>0</v>
      </c>
      <c r="N50" s="13">
        <v>0</v>
      </c>
      <c r="O50" s="7">
        <f t="shared" si="7"/>
        <v>0</v>
      </c>
      <c r="P50" s="5">
        <f t="shared" si="3"/>
        <v>0</v>
      </c>
      <c r="Q50" s="16">
        <f>SUMIF($C$2:C50,C50,$O$2:O50)</f>
        <v>0</v>
      </c>
      <c r="R50" s="5">
        <f>IFERROR(VLOOKUP(C50,Kurse!$A$2:$B$101,2,FALSE), 0)</f>
        <v>0.61622600000000005</v>
      </c>
      <c r="S50" s="18">
        <f t="shared" si="4"/>
        <v>-1.2324520000000001</v>
      </c>
      <c r="T50" s="7">
        <f>IF(ISNUMBER(S50), SUMIFS($S$2:S50, $C$2:C50, C50), "")</f>
        <v>33.238015858554007</v>
      </c>
      <c r="U50" s="8">
        <f t="shared" si="8"/>
        <v>-1.2324520000000001</v>
      </c>
      <c r="V50" s="9" t="str">
        <f t="shared" si="6"/>
        <v/>
      </c>
      <c r="W50" s="2" t="s">
        <v>28</v>
      </c>
      <c r="X50" s="31" t="s">
        <v>63</v>
      </c>
    </row>
    <row r="51" spans="1:24" x14ac:dyDescent="0.2">
      <c r="A51" s="29">
        <v>45809</v>
      </c>
      <c r="B51" s="28">
        <v>4</v>
      </c>
      <c r="C51" s="2" t="s">
        <v>51</v>
      </c>
      <c r="D51" s="2" t="s">
        <v>59</v>
      </c>
      <c r="E51" s="102" t="s">
        <v>60</v>
      </c>
      <c r="F51" s="120">
        <v>-4</v>
      </c>
      <c r="G51" s="121">
        <f>SUMIF($C$2:C51,C51,$F$2:F51)</f>
        <v>49.938029</v>
      </c>
      <c r="H51" s="5">
        <v>0.55718000000000001</v>
      </c>
      <c r="I51" s="14">
        <f t="shared" si="0"/>
        <v>-2.22872</v>
      </c>
      <c r="J51" s="5">
        <v>0</v>
      </c>
      <c r="K51" s="5">
        <f t="shared" si="1"/>
        <v>0</v>
      </c>
      <c r="L51" s="2" t="s">
        <v>61</v>
      </c>
      <c r="M51" s="13">
        <v>0</v>
      </c>
      <c r="N51" s="13">
        <v>0</v>
      </c>
      <c r="O51" s="7">
        <f t="shared" si="7"/>
        <v>0</v>
      </c>
      <c r="P51" s="5">
        <f t="shared" si="3"/>
        <v>0</v>
      </c>
      <c r="Q51" s="16">
        <f>SUMIF($C$2:C51,C51,$O$2:O51)</f>
        <v>0</v>
      </c>
      <c r="R51" s="5">
        <f>IFERROR(VLOOKUP(C51,Kurse!$A$2:$B$101,2,FALSE), 0)</f>
        <v>0.61622600000000005</v>
      </c>
      <c r="S51" s="18">
        <f t="shared" si="4"/>
        <v>-2.4649040000000002</v>
      </c>
      <c r="T51" s="7">
        <f>IF(ISNUMBER(S51), SUMIFS($S$2:S51, $C$2:C51, C51), "")</f>
        <v>30.773111858554007</v>
      </c>
      <c r="U51" s="8">
        <f t="shared" si="8"/>
        <v>-2.4649040000000002</v>
      </c>
      <c r="V51" s="9" t="str">
        <f t="shared" si="6"/>
        <v/>
      </c>
      <c r="W51" s="2" t="s">
        <v>28</v>
      </c>
      <c r="X51" s="31" t="s">
        <v>63</v>
      </c>
    </row>
    <row r="52" spans="1:24" x14ac:dyDescent="0.2">
      <c r="A52" s="29">
        <v>45810</v>
      </c>
      <c r="B52" s="28">
        <v>0.51249999999999996</v>
      </c>
      <c r="C52" s="2" t="s">
        <v>51</v>
      </c>
      <c r="D52" s="2" t="s">
        <v>59</v>
      </c>
      <c r="E52" s="102" t="s">
        <v>60</v>
      </c>
      <c r="F52" s="120">
        <v>-1.77</v>
      </c>
      <c r="G52" s="121">
        <f>SUMIF($C$2:C52,C52,$F$2:F52)</f>
        <v>48.168028999999997</v>
      </c>
      <c r="H52" s="5">
        <v>0.55718000000000001</v>
      </c>
      <c r="I52" s="14">
        <f t="shared" si="0"/>
        <v>-0.98620859999999999</v>
      </c>
      <c r="J52" s="5">
        <v>0</v>
      </c>
      <c r="K52" s="5">
        <f t="shared" si="1"/>
        <v>0</v>
      </c>
      <c r="L52" s="2" t="s">
        <v>61</v>
      </c>
      <c r="M52" s="13">
        <v>0</v>
      </c>
      <c r="N52" s="13">
        <v>0</v>
      </c>
      <c r="O52" s="7">
        <f t="shared" si="7"/>
        <v>0</v>
      </c>
      <c r="P52" s="5">
        <f t="shared" si="3"/>
        <v>0</v>
      </c>
      <c r="Q52" s="16">
        <f>SUMIF($C$2:C52,C52,$O$2:O52)</f>
        <v>0</v>
      </c>
      <c r="R52" s="5">
        <f>IFERROR(VLOOKUP(C52,Kurse!$A$2:$B$101,2,FALSE), 0)</f>
        <v>0.61622600000000005</v>
      </c>
      <c r="S52" s="18">
        <f t="shared" si="4"/>
        <v>-1.09072002</v>
      </c>
      <c r="T52" s="7">
        <f>IF(ISNUMBER(S52), SUMIFS($S$2:S52, $C$2:C52, C52), "")</f>
        <v>29.682391838554008</v>
      </c>
      <c r="U52" s="8">
        <f t="shared" si="8"/>
        <v>-1.09072002</v>
      </c>
      <c r="V52" s="9" t="str">
        <f t="shared" si="6"/>
        <v/>
      </c>
      <c r="W52" s="2" t="s">
        <v>28</v>
      </c>
      <c r="X52" s="31" t="s">
        <v>63</v>
      </c>
    </row>
    <row r="53" spans="1:24" x14ac:dyDescent="0.2">
      <c r="A53" s="29">
        <v>45813</v>
      </c>
      <c r="B53" s="28">
        <v>0.90625</v>
      </c>
      <c r="C53" s="2" t="s">
        <v>51</v>
      </c>
      <c r="D53" s="2" t="s">
        <v>52</v>
      </c>
      <c r="E53" s="101" t="s">
        <v>48</v>
      </c>
      <c r="F53" s="120">
        <v>-12</v>
      </c>
      <c r="G53" s="121">
        <f>SUMIF($C$2:C53,C53,$F$2:F53)</f>
        <v>36.168028999999997</v>
      </c>
      <c r="H53" s="5">
        <v>0.50046000000000002</v>
      </c>
      <c r="I53" s="14">
        <f t="shared" si="0"/>
        <v>-6.0055200000000006</v>
      </c>
      <c r="J53" s="5">
        <v>0</v>
      </c>
      <c r="K53" s="5">
        <f t="shared" si="1"/>
        <v>-6.0055200000000006</v>
      </c>
      <c r="L53" s="2" t="s">
        <v>65</v>
      </c>
      <c r="M53" s="13">
        <v>0</v>
      </c>
      <c r="N53" s="13">
        <v>0</v>
      </c>
      <c r="O53" s="7">
        <f t="shared" si="7"/>
        <v>0</v>
      </c>
      <c r="P53" s="5">
        <f t="shared" si="3"/>
        <v>0</v>
      </c>
      <c r="Q53" s="16">
        <f>SUMIF($C$2:C53,C53,$O$2:O53)</f>
        <v>0</v>
      </c>
      <c r="R53" s="5">
        <f>IFERROR(VLOOKUP(C53,Kurse!$A$2:$B$101,2,FALSE), 0)</f>
        <v>0.61622600000000005</v>
      </c>
      <c r="S53" s="18">
        <f t="shared" si="4"/>
        <v>-7.3947120000000002</v>
      </c>
      <c r="T53" s="7">
        <f>IF(ISNUMBER(S53), SUMIFS($S$2:S53, $C$2:C53, C53), "")</f>
        <v>22.287679838554006</v>
      </c>
      <c r="U53" s="8">
        <f t="shared" si="8"/>
        <v>-1.3891919999999995</v>
      </c>
      <c r="V53" s="9">
        <f t="shared" si="6"/>
        <v>0.23131918634855922</v>
      </c>
      <c r="W53" s="2" t="s">
        <v>55</v>
      </c>
      <c r="X53" s="106" t="s">
        <v>66</v>
      </c>
    </row>
    <row r="54" spans="1:24" x14ac:dyDescent="0.2">
      <c r="A54" s="29">
        <v>45814</v>
      </c>
      <c r="B54" s="28">
        <v>0.78472222222222221</v>
      </c>
      <c r="C54" s="2" t="s">
        <v>51</v>
      </c>
      <c r="D54" s="2" t="s">
        <v>59</v>
      </c>
      <c r="E54" s="102" t="s">
        <v>60</v>
      </c>
      <c r="F54" s="120">
        <v>-3</v>
      </c>
      <c r="G54" s="121">
        <f>SUMIF($C$2:C54,C54,$F$2:F54)</f>
        <v>33.168028999999997</v>
      </c>
      <c r="H54" s="5">
        <v>0.50046000000000002</v>
      </c>
      <c r="I54" s="14">
        <f t="shared" si="0"/>
        <v>-1.5013800000000002</v>
      </c>
      <c r="J54" s="5">
        <v>0</v>
      </c>
      <c r="K54" s="5">
        <f t="shared" si="1"/>
        <v>0</v>
      </c>
      <c r="L54" s="2" t="s">
        <v>61</v>
      </c>
      <c r="M54" s="13">
        <v>0</v>
      </c>
      <c r="N54" s="13">
        <v>0</v>
      </c>
      <c r="O54" s="7">
        <f t="shared" si="7"/>
        <v>0</v>
      </c>
      <c r="P54" s="5">
        <f t="shared" si="3"/>
        <v>0</v>
      </c>
      <c r="Q54" s="16">
        <f>SUMIF($C$2:C54,C54,$O$2:O54)</f>
        <v>0</v>
      </c>
      <c r="R54" s="5">
        <f>IFERROR(VLOOKUP(C54,Kurse!$A$2:$B$101,2,FALSE), 0)</f>
        <v>0.61622600000000005</v>
      </c>
      <c r="S54" s="18">
        <f t="shared" si="4"/>
        <v>-1.848678</v>
      </c>
      <c r="T54" s="7">
        <f>IF(ISNUMBER(S54), SUMIFS($S$2:S54, $C$2:C54, C54), "")</f>
        <v>20.439001838554006</v>
      </c>
      <c r="U54" s="8">
        <f t="shared" si="8"/>
        <v>-1.848678</v>
      </c>
      <c r="V54" s="9" t="str">
        <f t="shared" si="6"/>
        <v/>
      </c>
      <c r="W54" s="2" t="s">
        <v>28</v>
      </c>
      <c r="X54" s="31" t="s">
        <v>63</v>
      </c>
    </row>
    <row r="55" spans="1:24" x14ac:dyDescent="0.2">
      <c r="A55" s="29">
        <v>45817</v>
      </c>
      <c r="B55" s="28">
        <v>0.83333333333333337</v>
      </c>
      <c r="C55" s="2" t="s">
        <v>51</v>
      </c>
      <c r="D55" s="2" t="s">
        <v>59</v>
      </c>
      <c r="E55" s="102" t="s">
        <v>60</v>
      </c>
      <c r="F55" s="120">
        <v>-3</v>
      </c>
      <c r="G55" s="121">
        <f>SUMIF($C$2:C55,C55,$F$2:F55)</f>
        <v>30.168028999999997</v>
      </c>
      <c r="H55" s="5">
        <v>0.51</v>
      </c>
      <c r="I55" s="14">
        <f t="shared" si="0"/>
        <v>-1.53</v>
      </c>
      <c r="J55" s="5">
        <v>0</v>
      </c>
      <c r="K55" s="5">
        <f t="shared" si="1"/>
        <v>0</v>
      </c>
      <c r="L55" s="2" t="s">
        <v>61</v>
      </c>
      <c r="M55" s="13">
        <v>0</v>
      </c>
      <c r="N55" s="13">
        <v>0</v>
      </c>
      <c r="O55" s="7">
        <v>0</v>
      </c>
      <c r="P55" s="5">
        <f t="shared" si="3"/>
        <v>0</v>
      </c>
      <c r="Q55" s="16">
        <f>SUMIF($C$2:C55,C55,$O$2:O55)</f>
        <v>0</v>
      </c>
      <c r="R55" s="5">
        <f>IFERROR(VLOOKUP(C55,Kurse!$A$2:$B$101,2,FALSE), 0)</f>
        <v>0.61622600000000005</v>
      </c>
      <c r="S55" s="18">
        <f t="shared" si="4"/>
        <v>-1.848678</v>
      </c>
      <c r="T55" s="7">
        <f>IF(ISNUMBER(S55), SUMIFS($S$2:S55, $C$2:C55, C55), "")</f>
        <v>18.590323838554006</v>
      </c>
      <c r="U55" s="8">
        <f t="shared" si="8"/>
        <v>-1.848678</v>
      </c>
      <c r="V55" s="9" t="str">
        <f t="shared" si="6"/>
        <v/>
      </c>
      <c r="W55" s="2" t="s">
        <v>28</v>
      </c>
      <c r="X55" s="31" t="s">
        <v>63</v>
      </c>
    </row>
    <row r="56" spans="1:24" x14ac:dyDescent="0.2">
      <c r="A56" s="29">
        <v>45817</v>
      </c>
      <c r="B56" s="28">
        <v>0.87916666666666665</v>
      </c>
      <c r="C56" s="2" t="s">
        <v>51</v>
      </c>
      <c r="D56" s="2" t="s">
        <v>59</v>
      </c>
      <c r="E56" s="102" t="s">
        <v>60</v>
      </c>
      <c r="F56" s="120">
        <v>-1</v>
      </c>
      <c r="G56" s="121">
        <f>SUMIF($C$2:C56,C56,$F$2:F56)</f>
        <v>29.168028999999997</v>
      </c>
      <c r="H56" s="5">
        <v>0.51</v>
      </c>
      <c r="I56" s="14">
        <f t="shared" si="0"/>
        <v>-0.51</v>
      </c>
      <c r="J56" s="5">
        <v>0</v>
      </c>
      <c r="K56" s="5">
        <f t="shared" si="1"/>
        <v>0</v>
      </c>
      <c r="L56" s="2" t="s">
        <v>61</v>
      </c>
      <c r="M56" s="13">
        <v>0</v>
      </c>
      <c r="N56" s="13">
        <v>0</v>
      </c>
      <c r="O56" s="7">
        <f t="shared" ref="O56:O63" si="9">F56*(N56/100)*R56</f>
        <v>0</v>
      </c>
      <c r="P56" s="5">
        <f t="shared" si="3"/>
        <v>0</v>
      </c>
      <c r="Q56" s="16">
        <f>SUMIF($C$2:C56,C56,$O$2:O56)</f>
        <v>0</v>
      </c>
      <c r="R56" s="5">
        <f>IFERROR(VLOOKUP(C56,Kurse!$A$2:$B$101,2,FALSE), 0)</f>
        <v>0.61622600000000005</v>
      </c>
      <c r="S56" s="18">
        <f t="shared" si="4"/>
        <v>-0.61622600000000005</v>
      </c>
      <c r="T56" s="7">
        <f>IF(ISNUMBER(S56), SUMIFS($S$2:S56, $C$2:C56, C56), "")</f>
        <v>17.974097838554005</v>
      </c>
      <c r="U56" s="8">
        <f t="shared" si="8"/>
        <v>-0.61622600000000005</v>
      </c>
      <c r="V56" s="9" t="str">
        <f t="shared" si="6"/>
        <v/>
      </c>
      <c r="W56" s="2" t="s">
        <v>28</v>
      </c>
      <c r="X56" s="31" t="s">
        <v>63</v>
      </c>
    </row>
    <row r="57" spans="1:24" x14ac:dyDescent="0.2">
      <c r="A57" s="29">
        <v>45817</v>
      </c>
      <c r="B57" s="28">
        <v>0.95486111111111116</v>
      </c>
      <c r="C57" s="2" t="s">
        <v>51</v>
      </c>
      <c r="D57" s="2" t="s">
        <v>59</v>
      </c>
      <c r="E57" s="102" t="s">
        <v>60</v>
      </c>
      <c r="F57" s="120">
        <v>-1.6</v>
      </c>
      <c r="G57" s="121">
        <f>SUMIF($C$2:C57,C57,$F$2:F57)</f>
        <v>27.568028999999996</v>
      </c>
      <c r="H57" s="5">
        <v>0.51</v>
      </c>
      <c r="I57" s="14">
        <f t="shared" si="0"/>
        <v>-0.81600000000000006</v>
      </c>
      <c r="J57" s="5">
        <v>0</v>
      </c>
      <c r="K57" s="5">
        <f t="shared" si="1"/>
        <v>0</v>
      </c>
      <c r="L57" s="2" t="s">
        <v>61</v>
      </c>
      <c r="M57" s="13">
        <v>0</v>
      </c>
      <c r="N57" s="13">
        <v>0</v>
      </c>
      <c r="O57" s="7">
        <f t="shared" si="9"/>
        <v>0</v>
      </c>
      <c r="P57" s="5">
        <f t="shared" si="3"/>
        <v>0</v>
      </c>
      <c r="Q57" s="16">
        <f>SUMIF($C$2:C57,C57,$O$2:O57)</f>
        <v>0</v>
      </c>
      <c r="R57" s="5">
        <f>IFERROR(VLOOKUP(C57,Kurse!$A$2:$B$101,2,FALSE), 0)</f>
        <v>0.61622600000000005</v>
      </c>
      <c r="S57" s="18">
        <f t="shared" si="4"/>
        <v>-0.9859616000000001</v>
      </c>
      <c r="T57" s="7">
        <f>IF(ISNUMBER(S57), SUMIFS($S$2:S57, $C$2:C57, C57), "")</f>
        <v>16.988136238554006</v>
      </c>
      <c r="U57" s="8">
        <f t="shared" si="8"/>
        <v>-0.9859616000000001</v>
      </c>
      <c r="V57" s="9" t="str">
        <f t="shared" si="6"/>
        <v/>
      </c>
      <c r="W57" s="2" t="s">
        <v>28</v>
      </c>
      <c r="X57" s="31" t="s">
        <v>63</v>
      </c>
    </row>
    <row r="58" spans="1:24" x14ac:dyDescent="0.2">
      <c r="A58" s="29">
        <v>45817</v>
      </c>
      <c r="B58" s="28">
        <v>0.96180555555555558</v>
      </c>
      <c r="C58" s="2" t="s">
        <v>51</v>
      </c>
      <c r="D58" s="2" t="s">
        <v>59</v>
      </c>
      <c r="E58" s="102" t="s">
        <v>60</v>
      </c>
      <c r="F58" s="120">
        <v>-1</v>
      </c>
      <c r="G58" s="121">
        <f>SUMIF($C$2:C58,C58,$F$2:F58)</f>
        <v>26.568028999999996</v>
      </c>
      <c r="H58" s="5">
        <f>0.51</f>
        <v>0.51</v>
      </c>
      <c r="I58" s="14">
        <f t="shared" si="0"/>
        <v>-0.51</v>
      </c>
      <c r="J58" s="5">
        <v>0</v>
      </c>
      <c r="K58" s="5">
        <f t="shared" si="1"/>
        <v>0</v>
      </c>
      <c r="L58" s="2" t="s">
        <v>61</v>
      </c>
      <c r="M58" s="13">
        <v>0</v>
      </c>
      <c r="N58" s="13">
        <v>0</v>
      </c>
      <c r="O58" s="7">
        <f t="shared" si="9"/>
        <v>0</v>
      </c>
      <c r="P58" s="5">
        <f t="shared" si="3"/>
        <v>0</v>
      </c>
      <c r="Q58" s="16">
        <f>SUMIF($C$2:C58,C58,$O$2:O58)</f>
        <v>0</v>
      </c>
      <c r="R58" s="5">
        <f>IFERROR(VLOOKUP(C58,Kurse!$A$2:$B$101,2,FALSE), 0)</f>
        <v>0.61622600000000005</v>
      </c>
      <c r="S58" s="18">
        <f t="shared" si="4"/>
        <v>-0.61622600000000005</v>
      </c>
      <c r="T58" s="7">
        <f>IF(ISNUMBER(S58), SUMIFS($S$2:S58, $C$2:C58, C58), "")</f>
        <v>16.371910238554005</v>
      </c>
      <c r="U58" s="8">
        <f t="shared" si="8"/>
        <v>-0.61622600000000005</v>
      </c>
      <c r="V58" s="9" t="str">
        <f t="shared" si="6"/>
        <v/>
      </c>
      <c r="W58" s="2" t="s">
        <v>28</v>
      </c>
      <c r="X58" s="31" t="s">
        <v>63</v>
      </c>
    </row>
    <row r="59" spans="1:24" x14ac:dyDescent="0.2">
      <c r="A59" s="29">
        <v>45817</v>
      </c>
      <c r="B59" s="28">
        <v>0.96180555555555558</v>
      </c>
      <c r="C59" s="2" t="s">
        <v>51</v>
      </c>
      <c r="D59" s="2" t="s">
        <v>59</v>
      </c>
      <c r="E59" s="102" t="s">
        <v>60</v>
      </c>
      <c r="F59" s="120">
        <v>-1</v>
      </c>
      <c r="G59" s="121">
        <f>SUMIF($C$2:C59,C59,$F$2:F59)</f>
        <v>25.568028999999996</v>
      </c>
      <c r="H59" s="5">
        <f>0.51</f>
        <v>0.51</v>
      </c>
      <c r="I59" s="14">
        <f t="shared" si="0"/>
        <v>-0.51</v>
      </c>
      <c r="J59" s="5">
        <v>0</v>
      </c>
      <c r="K59" s="5">
        <f t="shared" si="1"/>
        <v>0</v>
      </c>
      <c r="L59" s="2" t="s">
        <v>61</v>
      </c>
      <c r="M59" s="13">
        <v>0</v>
      </c>
      <c r="N59" s="13">
        <v>0</v>
      </c>
      <c r="O59" s="7">
        <f t="shared" si="9"/>
        <v>0</v>
      </c>
      <c r="P59" s="5">
        <f t="shared" si="3"/>
        <v>0</v>
      </c>
      <c r="Q59" s="16">
        <f>SUMIF($C$2:C59,C59,$O$2:O59)</f>
        <v>0</v>
      </c>
      <c r="R59" s="5">
        <f>IFERROR(VLOOKUP(C59,Kurse!$A$2:$B$101,2,FALSE), 0)</f>
        <v>0.61622600000000005</v>
      </c>
      <c r="S59" s="18">
        <f t="shared" si="4"/>
        <v>-0.61622600000000005</v>
      </c>
      <c r="T59" s="7">
        <f>IF(ISNUMBER(S59), SUMIFS($S$2:S59, $C$2:C59, C59), "")</f>
        <v>15.755684238554005</v>
      </c>
      <c r="U59" s="8">
        <f t="shared" si="8"/>
        <v>-0.61622600000000005</v>
      </c>
      <c r="V59" s="9" t="str">
        <f t="shared" si="6"/>
        <v/>
      </c>
      <c r="W59" s="2" t="s">
        <v>28</v>
      </c>
      <c r="X59" s="31" t="s">
        <v>63</v>
      </c>
    </row>
    <row r="60" spans="1:24" x14ac:dyDescent="0.2">
      <c r="A60" s="29">
        <v>45818</v>
      </c>
      <c r="B60" s="28">
        <v>6.2500000000000003E-3</v>
      </c>
      <c r="C60" s="2" t="s">
        <v>51</v>
      </c>
      <c r="D60" s="2" t="s">
        <v>59</v>
      </c>
      <c r="E60" s="102" t="s">
        <v>60</v>
      </c>
      <c r="F60" s="120">
        <v>-0.34499999999999997</v>
      </c>
      <c r="G60" s="121">
        <f>SUMIF($C$2:C60,C60,$F$2:F60)</f>
        <v>25.223028999999997</v>
      </c>
      <c r="H60" s="5">
        <v>0.51</v>
      </c>
      <c r="I60" s="14">
        <f t="shared" si="0"/>
        <v>-0.17595</v>
      </c>
      <c r="J60" s="5">
        <v>0</v>
      </c>
      <c r="K60" s="5">
        <f t="shared" si="1"/>
        <v>0</v>
      </c>
      <c r="L60" s="2" t="s">
        <v>61</v>
      </c>
      <c r="M60" s="13">
        <v>0</v>
      </c>
      <c r="N60" s="13">
        <v>0</v>
      </c>
      <c r="O60" s="7">
        <f t="shared" si="9"/>
        <v>0</v>
      </c>
      <c r="P60" s="5">
        <f t="shared" si="3"/>
        <v>0</v>
      </c>
      <c r="Q60" s="16">
        <f>SUMIF($C$2:C60,C60,$O$2:O60)</f>
        <v>0</v>
      </c>
      <c r="R60" s="5">
        <f>IFERROR(VLOOKUP(C60,Kurse!$A$2:$B$101,2,FALSE), 0)</f>
        <v>0.61622600000000005</v>
      </c>
      <c r="S60" s="18">
        <f t="shared" si="4"/>
        <v>-0.21259797</v>
      </c>
      <c r="T60" s="7">
        <f>IF(ISNUMBER(S60), SUMIFS($S$2:S60, $C$2:C60, C60), "")</f>
        <v>15.543086268554006</v>
      </c>
      <c r="U60" s="8">
        <f t="shared" si="8"/>
        <v>-0.21259797</v>
      </c>
      <c r="V60" s="9" t="str">
        <f t="shared" si="6"/>
        <v/>
      </c>
      <c r="W60" s="2" t="s">
        <v>28</v>
      </c>
      <c r="X60" s="31" t="s">
        <v>63</v>
      </c>
    </row>
    <row r="61" spans="1:24" x14ac:dyDescent="0.2">
      <c r="A61" s="29">
        <v>45820</v>
      </c>
      <c r="B61" s="28">
        <v>0.53749999999999998</v>
      </c>
      <c r="C61" s="2" t="s">
        <v>51</v>
      </c>
      <c r="D61" s="2" t="s">
        <v>59</v>
      </c>
      <c r="E61" s="102" t="s">
        <v>60</v>
      </c>
      <c r="F61" s="120">
        <v>-5</v>
      </c>
      <c r="G61" s="121">
        <f>SUMIF($C$2:C61,C61,$F$2:F61)</f>
        <v>20.223028999999997</v>
      </c>
      <c r="H61" s="5">
        <v>0.51800000000000002</v>
      </c>
      <c r="I61" s="14">
        <f t="shared" si="0"/>
        <v>-2.59</v>
      </c>
      <c r="J61" s="5">
        <v>0</v>
      </c>
      <c r="K61" s="5">
        <f t="shared" si="1"/>
        <v>0</v>
      </c>
      <c r="L61" s="2" t="s">
        <v>61</v>
      </c>
      <c r="M61" s="13">
        <v>0</v>
      </c>
      <c r="N61" s="13">
        <v>0</v>
      </c>
      <c r="O61" s="7">
        <f t="shared" si="9"/>
        <v>0</v>
      </c>
      <c r="P61" s="5">
        <f t="shared" si="3"/>
        <v>0</v>
      </c>
      <c r="Q61" s="16">
        <f>SUMIF($C$2:C61,C61,$O$2:O61)</f>
        <v>0</v>
      </c>
      <c r="R61" s="5">
        <f>IFERROR(VLOOKUP(C61,Kurse!$A$2:$B$101,2,FALSE), 0)</f>
        <v>0.61622600000000005</v>
      </c>
      <c r="S61" s="18">
        <f t="shared" si="4"/>
        <v>-3.0811300000000004</v>
      </c>
      <c r="T61" s="7">
        <f>IF(ISNUMBER(S61), SUMIFS($S$2:S61, $C$2:C61, C61), "")</f>
        <v>12.461956268554006</v>
      </c>
      <c r="U61" s="8">
        <f t="shared" si="8"/>
        <v>-3.0811300000000004</v>
      </c>
      <c r="V61" s="9" t="str">
        <f t="shared" si="6"/>
        <v/>
      </c>
      <c r="W61" s="2" t="s">
        <v>28</v>
      </c>
      <c r="X61" s="31" t="s">
        <v>63</v>
      </c>
    </row>
    <row r="62" spans="1:24" x14ac:dyDescent="0.2">
      <c r="A62" s="29">
        <v>45820</v>
      </c>
      <c r="B62" s="28">
        <v>0.47638888888888892</v>
      </c>
      <c r="C62" s="2" t="s">
        <v>51</v>
      </c>
      <c r="D62" s="2" t="s">
        <v>59</v>
      </c>
      <c r="E62" s="102" t="s">
        <v>60</v>
      </c>
      <c r="F62" s="120">
        <v>-3</v>
      </c>
      <c r="G62" s="121">
        <f>SUMIF($C$2:C62,C62,$F$2:F62)</f>
        <v>17.223028999999997</v>
      </c>
      <c r="H62" s="5">
        <v>0.52</v>
      </c>
      <c r="I62" s="14">
        <f t="shared" si="0"/>
        <v>-1.56</v>
      </c>
      <c r="J62" s="5">
        <v>0</v>
      </c>
      <c r="K62" s="5">
        <f t="shared" si="1"/>
        <v>0</v>
      </c>
      <c r="L62" s="2" t="s">
        <v>61</v>
      </c>
      <c r="M62" s="13">
        <v>0</v>
      </c>
      <c r="N62" s="13">
        <v>0</v>
      </c>
      <c r="O62" s="7">
        <f t="shared" si="9"/>
        <v>0</v>
      </c>
      <c r="P62" s="5">
        <f t="shared" si="3"/>
        <v>0</v>
      </c>
      <c r="Q62" s="16">
        <f>SUMIF($C$2:C62,C62,$O$2:O62)</f>
        <v>0</v>
      </c>
      <c r="R62" s="5">
        <f>IFERROR(VLOOKUP(C62,Kurse!$A$2:$B$101,2,FALSE), 0)</f>
        <v>0.61622600000000005</v>
      </c>
      <c r="S62" s="18">
        <f t="shared" si="4"/>
        <v>-1.848678</v>
      </c>
      <c r="T62" s="7">
        <f>IF(ISNUMBER(S62), SUMIFS($S$2:S62, $C$2:C62, C62), "")</f>
        <v>10.613278268554007</v>
      </c>
      <c r="U62" s="8">
        <f t="shared" si="8"/>
        <v>-1.848678</v>
      </c>
      <c r="V62" s="9" t="str">
        <f t="shared" si="6"/>
        <v/>
      </c>
      <c r="W62" s="2" t="s">
        <v>28</v>
      </c>
      <c r="X62" s="31" t="s">
        <v>63</v>
      </c>
    </row>
    <row r="63" spans="1:24" x14ac:dyDescent="0.2">
      <c r="A63" s="29">
        <v>45820</v>
      </c>
      <c r="B63" s="28">
        <v>0.4777777777777778</v>
      </c>
      <c r="C63" s="2" t="s">
        <v>51</v>
      </c>
      <c r="D63" s="2" t="s">
        <v>59</v>
      </c>
      <c r="E63" s="102" t="s">
        <v>60</v>
      </c>
      <c r="F63" s="120">
        <v>-2</v>
      </c>
      <c r="G63" s="121">
        <f>SUMIF($C$2:C63,C63,$F$2:F63)</f>
        <v>15.223028999999997</v>
      </c>
      <c r="H63" s="5">
        <v>0.52</v>
      </c>
      <c r="I63" s="14">
        <f t="shared" si="0"/>
        <v>-1.04</v>
      </c>
      <c r="J63" s="5">
        <v>0</v>
      </c>
      <c r="K63" s="5">
        <f t="shared" si="1"/>
        <v>0</v>
      </c>
      <c r="L63" s="2" t="s">
        <v>61</v>
      </c>
      <c r="M63" s="13">
        <v>0</v>
      </c>
      <c r="N63" s="13">
        <v>0</v>
      </c>
      <c r="O63" s="7">
        <f t="shared" si="9"/>
        <v>0</v>
      </c>
      <c r="P63" s="5">
        <f t="shared" si="3"/>
        <v>0</v>
      </c>
      <c r="Q63" s="16">
        <f>SUMIF($C$2:C63,C63,$O$2:O63)</f>
        <v>0</v>
      </c>
      <c r="R63" s="5">
        <f>IFERROR(VLOOKUP(C63,Kurse!$A$2:$B$101,2,FALSE), 0)</f>
        <v>0.61622600000000005</v>
      </c>
      <c r="S63" s="18">
        <f t="shared" si="4"/>
        <v>-1.2324520000000001</v>
      </c>
      <c r="T63" s="7">
        <f>IF(ISNUMBER(S63), SUMIFS($S$2:S63, $C$2:C63, C63), "")</f>
        <v>9.3808262685540065</v>
      </c>
      <c r="U63" s="8">
        <f t="shared" si="8"/>
        <v>-1.2324520000000001</v>
      </c>
      <c r="V63" s="9" t="str">
        <f t="shared" si="6"/>
        <v/>
      </c>
      <c r="W63" s="2" t="s">
        <v>28</v>
      </c>
      <c r="X63" s="31" t="s">
        <v>63</v>
      </c>
    </row>
    <row r="64" spans="1:24" x14ac:dyDescent="0.2">
      <c r="A64" s="29">
        <v>45820</v>
      </c>
      <c r="B64" s="28">
        <v>0.48333333333333328</v>
      </c>
      <c r="C64" s="2" t="s">
        <v>51</v>
      </c>
      <c r="D64" s="2" t="s">
        <v>59</v>
      </c>
      <c r="E64" s="102" t="s">
        <v>60</v>
      </c>
      <c r="F64" s="120">
        <v>-2</v>
      </c>
      <c r="G64" s="121">
        <f>SUMIF($C$2:C64,C64,$F$2:F64)</f>
        <v>13.223028999999997</v>
      </c>
      <c r="H64" s="5">
        <v>0.52</v>
      </c>
      <c r="I64" s="14">
        <f t="shared" si="0"/>
        <v>-1.04</v>
      </c>
      <c r="J64" s="5">
        <v>0</v>
      </c>
      <c r="K64" s="5">
        <f t="shared" si="1"/>
        <v>0</v>
      </c>
      <c r="L64" s="2" t="s">
        <v>61</v>
      </c>
      <c r="M64" s="13">
        <v>0</v>
      </c>
      <c r="N64" s="13">
        <v>0</v>
      </c>
      <c r="O64" s="7">
        <v>0</v>
      </c>
      <c r="P64" s="5">
        <f t="shared" si="3"/>
        <v>0</v>
      </c>
      <c r="Q64" s="16">
        <f>SUMIF($C$2:C64,C64,$O$2:O64)</f>
        <v>0</v>
      </c>
      <c r="R64" s="5">
        <f>IFERROR(VLOOKUP(C64,Kurse!$A$2:$B$101,2,FALSE), 0)</f>
        <v>0.61622600000000005</v>
      </c>
      <c r="S64" s="18">
        <f t="shared" si="4"/>
        <v>-1.2324520000000001</v>
      </c>
      <c r="T64" s="7">
        <f>IF(ISNUMBER(S64), SUMIFS($S$2:S64, $C$2:C64, C64), "")</f>
        <v>8.1483742685540062</v>
      </c>
      <c r="U64" s="8">
        <f t="shared" si="8"/>
        <v>-1.2324520000000001</v>
      </c>
      <c r="V64" s="9" t="str">
        <f t="shared" si="6"/>
        <v/>
      </c>
      <c r="W64" s="2" t="s">
        <v>28</v>
      </c>
      <c r="X64" s="31" t="s">
        <v>63</v>
      </c>
    </row>
    <row r="65" spans="1:24" x14ac:dyDescent="0.2">
      <c r="A65" s="29">
        <v>45820</v>
      </c>
      <c r="B65" s="28">
        <v>0.48888888888888887</v>
      </c>
      <c r="C65" s="2" t="s">
        <v>51</v>
      </c>
      <c r="D65" s="2" t="s">
        <v>59</v>
      </c>
      <c r="E65" s="102" t="s">
        <v>60</v>
      </c>
      <c r="F65" s="120">
        <v>-2</v>
      </c>
      <c r="G65" s="121">
        <f>SUMIF($C$2:C65,C65,$F$2:F65)</f>
        <v>11.223028999999997</v>
      </c>
      <c r="H65" s="5">
        <v>0.52</v>
      </c>
      <c r="I65" s="14">
        <f t="shared" si="0"/>
        <v>-1.04</v>
      </c>
      <c r="J65" s="5">
        <v>0</v>
      </c>
      <c r="K65" s="5">
        <f t="shared" si="1"/>
        <v>0</v>
      </c>
      <c r="L65" s="2" t="s">
        <v>61</v>
      </c>
      <c r="M65" s="13">
        <v>0</v>
      </c>
      <c r="N65" s="13">
        <v>0</v>
      </c>
      <c r="O65" s="7">
        <f t="shared" ref="O65:O74" si="10">F65*(N65/100)*R65</f>
        <v>0</v>
      </c>
      <c r="P65" s="5">
        <f t="shared" si="3"/>
        <v>0</v>
      </c>
      <c r="Q65" s="16">
        <f>SUMIF($C$2:C65,C65,$O$2:O65)</f>
        <v>0</v>
      </c>
      <c r="R65" s="5">
        <f>IFERROR(VLOOKUP(C65,Kurse!$A$2:$B$101,2,FALSE), 0)</f>
        <v>0.61622600000000005</v>
      </c>
      <c r="S65" s="18">
        <f t="shared" si="4"/>
        <v>-1.2324520000000001</v>
      </c>
      <c r="T65" s="7">
        <f>IF(ISNUMBER(S65), SUMIFS($S$2:S65, $C$2:C65, C65), "")</f>
        <v>6.9159222685540058</v>
      </c>
      <c r="U65" s="8">
        <f t="shared" si="8"/>
        <v>-1.2324520000000001</v>
      </c>
      <c r="V65" s="9" t="str">
        <f t="shared" si="6"/>
        <v/>
      </c>
      <c r="W65" s="2" t="s">
        <v>28</v>
      </c>
      <c r="X65" s="31" t="s">
        <v>63</v>
      </c>
    </row>
    <row r="66" spans="1:24" x14ac:dyDescent="0.2">
      <c r="A66" s="29">
        <v>45820</v>
      </c>
      <c r="B66" s="28">
        <v>0.52152777777777781</v>
      </c>
      <c r="C66" s="2" t="s">
        <v>51</v>
      </c>
      <c r="D66" s="2" t="s">
        <v>59</v>
      </c>
      <c r="E66" s="102" t="s">
        <v>60</v>
      </c>
      <c r="F66" s="120">
        <v>-0.03</v>
      </c>
      <c r="G66" s="121">
        <f>SUMIF($C$2:C66,C66,$F$2:F66)</f>
        <v>11.193028999999997</v>
      </c>
      <c r="H66" s="5">
        <v>0.52</v>
      </c>
      <c r="I66" s="14">
        <f t="shared" ref="I66:I129" si="11">F66*H66</f>
        <v>-1.5599999999999999E-2</v>
      </c>
      <c r="J66" s="5">
        <v>0</v>
      </c>
      <c r="K66" s="5">
        <f t="shared" ref="K66:K129" si="12">IF(E66="Buy",I66+J66,IF(E66="Sell",I66-J66,IF(E66="Transfer – Out",J66,0)))</f>
        <v>0</v>
      </c>
      <c r="L66" s="2" t="s">
        <v>61</v>
      </c>
      <c r="M66" s="13">
        <v>0</v>
      </c>
      <c r="N66" s="13">
        <v>0</v>
      </c>
      <c r="O66" s="7">
        <f t="shared" si="10"/>
        <v>0</v>
      </c>
      <c r="P66" s="5">
        <f t="shared" ref="P66:P129" si="13">IF(OR(E66="Buy",E66="Reward",E66="Airdrop",E66="Staking"), K66, 0)</f>
        <v>0</v>
      </c>
      <c r="Q66" s="16">
        <f>SUMIF($C$2:C66,C66,$O$2:O66)</f>
        <v>0</v>
      </c>
      <c r="R66" s="5">
        <f>IFERROR(VLOOKUP(C66,Kurse!$A$2:$B$101,2,FALSE), 0)</f>
        <v>0.61622600000000005</v>
      </c>
      <c r="S66" s="18">
        <f t="shared" ref="S66:S129" si="14">IF(E66="Transfer – Out", 0, F66 * R66)</f>
        <v>-1.8486780000000001E-2</v>
      </c>
      <c r="T66" s="7">
        <f>IF(ISNUMBER(S66), SUMIFS($S$2:S66, $C$2:C66, C66), "")</f>
        <v>6.8974354885540059</v>
      </c>
      <c r="U66" s="8">
        <f t="shared" ref="U66:U97" si="15">IF(AND(ISNUMBER(S66), ISNUMBER(K66)), S66 - K66, "")</f>
        <v>-1.8486780000000001E-2</v>
      </c>
      <c r="V66" s="9" t="str">
        <f t="shared" ref="V66:V129" si="16">IF(AND(ISNUMBER(S66), ISNUMBER(K66), K66&lt;&gt;0), (S66-K66)/K66, "")</f>
        <v/>
      </c>
      <c r="W66" s="2" t="s">
        <v>28</v>
      </c>
      <c r="X66" s="31" t="s">
        <v>63</v>
      </c>
    </row>
    <row r="67" spans="1:24" x14ac:dyDescent="0.2">
      <c r="A67" s="29">
        <v>45821</v>
      </c>
      <c r="B67" s="28">
        <v>0.32847222222222222</v>
      </c>
      <c r="C67" s="2" t="s">
        <v>51</v>
      </c>
      <c r="D67" s="2" t="s">
        <v>59</v>
      </c>
      <c r="E67" s="102" t="s">
        <v>60</v>
      </c>
      <c r="F67" s="120">
        <v>-1</v>
      </c>
      <c r="G67" s="121">
        <f>SUMIF($C$2:C67,C67,$F$2:F67)</f>
        <v>10.193028999999997</v>
      </c>
      <c r="H67" s="5">
        <v>0.48</v>
      </c>
      <c r="I67" s="14">
        <f t="shared" si="11"/>
        <v>-0.48</v>
      </c>
      <c r="J67" s="5">
        <v>0</v>
      </c>
      <c r="K67" s="5">
        <f t="shared" si="12"/>
        <v>0</v>
      </c>
      <c r="L67" s="2" t="s">
        <v>61</v>
      </c>
      <c r="M67" s="13">
        <v>0</v>
      </c>
      <c r="N67" s="13">
        <v>0</v>
      </c>
      <c r="O67" s="7">
        <f t="shared" si="10"/>
        <v>0</v>
      </c>
      <c r="P67" s="5">
        <f t="shared" si="13"/>
        <v>0</v>
      </c>
      <c r="Q67" s="16">
        <f>SUMIF($C$2:C67,C67,$O$2:O67)</f>
        <v>0</v>
      </c>
      <c r="R67" s="5">
        <f>IFERROR(VLOOKUP(C67,Kurse!$A$2:$B$101,2,FALSE), 0)</f>
        <v>0.61622600000000005</v>
      </c>
      <c r="S67" s="18">
        <f t="shared" si="14"/>
        <v>-0.61622600000000005</v>
      </c>
      <c r="T67" s="7">
        <f>IF(ISNUMBER(S67), SUMIFS($S$2:S67, $C$2:C67, C67), "")</f>
        <v>6.2812094885540057</v>
      </c>
      <c r="U67" s="8">
        <f t="shared" si="15"/>
        <v>-0.61622600000000005</v>
      </c>
      <c r="V67" s="9" t="str">
        <f t="shared" si="16"/>
        <v/>
      </c>
      <c r="W67" s="2" t="s">
        <v>28</v>
      </c>
      <c r="X67" s="31" t="s">
        <v>63</v>
      </c>
    </row>
    <row r="68" spans="1:24" x14ac:dyDescent="0.2">
      <c r="A68" s="29">
        <v>45821</v>
      </c>
      <c r="B68" s="28">
        <v>0.34722222222222221</v>
      </c>
      <c r="C68" s="2" t="s">
        <v>51</v>
      </c>
      <c r="D68" s="2" t="s">
        <v>59</v>
      </c>
      <c r="E68" s="102" t="s">
        <v>60</v>
      </c>
      <c r="F68" s="120">
        <v>-2.2200000000000002</v>
      </c>
      <c r="G68" s="121">
        <f>SUMIF($C$2:C68,C68,$F$2:F68)</f>
        <v>7.9730289999999968</v>
      </c>
      <c r="H68" s="5">
        <v>0.48</v>
      </c>
      <c r="I68" s="14">
        <f t="shared" si="11"/>
        <v>-1.0656000000000001</v>
      </c>
      <c r="J68" s="5">
        <v>0</v>
      </c>
      <c r="K68" s="5">
        <f t="shared" si="12"/>
        <v>0</v>
      </c>
      <c r="L68" s="2" t="s">
        <v>61</v>
      </c>
      <c r="M68" s="13">
        <v>0</v>
      </c>
      <c r="N68" s="13">
        <v>0</v>
      </c>
      <c r="O68" s="7">
        <f t="shared" si="10"/>
        <v>0</v>
      </c>
      <c r="P68" s="5">
        <f t="shared" si="13"/>
        <v>0</v>
      </c>
      <c r="Q68" s="16">
        <f>SUMIF($C$2:C68,C68,$O$2:O68)</f>
        <v>0</v>
      </c>
      <c r="R68" s="5">
        <f>IFERROR(VLOOKUP(C68,Kurse!$A$2:$B$101,2,FALSE), 0)</f>
        <v>0.61622600000000005</v>
      </c>
      <c r="S68" s="18">
        <f t="shared" si="14"/>
        <v>-1.3680217200000002</v>
      </c>
      <c r="T68" s="7">
        <f>IF(ISNUMBER(S68), SUMIFS($S$2:S68, $C$2:C68, C68), "")</f>
        <v>4.9131877685540051</v>
      </c>
      <c r="U68" s="8">
        <f t="shared" si="15"/>
        <v>-1.3680217200000002</v>
      </c>
      <c r="V68" s="9" t="str">
        <f t="shared" si="16"/>
        <v/>
      </c>
      <c r="W68" s="2" t="s">
        <v>28</v>
      </c>
      <c r="X68" s="31" t="s">
        <v>63</v>
      </c>
    </row>
    <row r="69" spans="1:24" x14ac:dyDescent="0.2">
      <c r="A69" s="29">
        <v>45821</v>
      </c>
      <c r="B69" s="28">
        <v>0.62986111111111109</v>
      </c>
      <c r="C69" s="2" t="s">
        <v>51</v>
      </c>
      <c r="D69" s="2" t="s">
        <v>59</v>
      </c>
      <c r="E69" s="102" t="s">
        <v>60</v>
      </c>
      <c r="F69" s="120">
        <v>-1</v>
      </c>
      <c r="G69" s="121">
        <f>SUMIF($C$2:C69,C69,$F$2:F69)</f>
        <v>6.9730289999999968</v>
      </c>
      <c r="H69" s="5">
        <v>0.48</v>
      </c>
      <c r="I69" s="14">
        <f t="shared" si="11"/>
        <v>-0.48</v>
      </c>
      <c r="J69" s="5">
        <v>0</v>
      </c>
      <c r="K69" s="5">
        <f t="shared" si="12"/>
        <v>0</v>
      </c>
      <c r="L69" s="2" t="s">
        <v>61</v>
      </c>
      <c r="M69" s="13">
        <v>0</v>
      </c>
      <c r="N69" s="13">
        <v>0</v>
      </c>
      <c r="O69" s="7">
        <f t="shared" si="10"/>
        <v>0</v>
      </c>
      <c r="P69" s="5">
        <f t="shared" si="13"/>
        <v>0</v>
      </c>
      <c r="Q69" s="16">
        <f>SUMIF($C$2:C69,C69,$O$2:O69)</f>
        <v>0</v>
      </c>
      <c r="R69" s="5">
        <f>IFERROR(VLOOKUP(C69,Kurse!$A$2:$B$101,2,FALSE), 0)</f>
        <v>0.61622600000000005</v>
      </c>
      <c r="S69" s="18">
        <f t="shared" si="14"/>
        <v>-0.61622600000000005</v>
      </c>
      <c r="T69" s="7">
        <f>IF(ISNUMBER(S69), SUMIFS($S$2:S69, $C$2:C69, C69), "")</f>
        <v>4.2969617685540049</v>
      </c>
      <c r="U69" s="8">
        <f t="shared" si="15"/>
        <v>-0.61622600000000005</v>
      </c>
      <c r="V69" s="9" t="str">
        <f t="shared" si="16"/>
        <v/>
      </c>
      <c r="W69" s="2" t="s">
        <v>28</v>
      </c>
      <c r="X69" s="31" t="s">
        <v>63</v>
      </c>
    </row>
    <row r="70" spans="1:24" x14ac:dyDescent="0.2">
      <c r="A70" s="29">
        <v>45822</v>
      </c>
      <c r="B70" s="28">
        <v>0.65069444444444446</v>
      </c>
      <c r="C70" s="2" t="s">
        <v>51</v>
      </c>
      <c r="D70" s="2" t="s">
        <v>59</v>
      </c>
      <c r="E70" s="102" t="s">
        <v>60</v>
      </c>
      <c r="F70" s="120">
        <v>-2</v>
      </c>
      <c r="G70" s="121">
        <f>SUMIF($C$2:C70,C70,$F$2:F70)</f>
        <v>4.9730289999999968</v>
      </c>
      <c r="H70" s="5">
        <v>0.49</v>
      </c>
      <c r="I70" s="14">
        <f t="shared" si="11"/>
        <v>-0.98</v>
      </c>
      <c r="J70" s="5">
        <v>0</v>
      </c>
      <c r="K70" s="5">
        <f t="shared" si="12"/>
        <v>0</v>
      </c>
      <c r="L70" s="2" t="s">
        <v>61</v>
      </c>
      <c r="M70" s="13">
        <v>0</v>
      </c>
      <c r="N70" s="13">
        <v>0</v>
      </c>
      <c r="O70" s="7">
        <f t="shared" si="10"/>
        <v>0</v>
      </c>
      <c r="P70" s="5">
        <f t="shared" si="13"/>
        <v>0</v>
      </c>
      <c r="Q70" s="16">
        <f>SUMIF($C$2:C70,C70,$O$2:O70)</f>
        <v>0</v>
      </c>
      <c r="R70" s="5">
        <f>IFERROR(VLOOKUP(C70,Kurse!$A$2:$B$101,2,FALSE), 0)</f>
        <v>0.61622600000000005</v>
      </c>
      <c r="S70" s="18">
        <f t="shared" si="14"/>
        <v>-1.2324520000000001</v>
      </c>
      <c r="T70" s="7">
        <f>IF(ISNUMBER(S70), SUMIFS($S$2:S70, $C$2:C70, C70), "")</f>
        <v>3.0645097685540046</v>
      </c>
      <c r="U70" s="8">
        <f t="shared" si="15"/>
        <v>-1.2324520000000001</v>
      </c>
      <c r="V70" s="9" t="str">
        <f t="shared" si="16"/>
        <v/>
      </c>
      <c r="W70" s="2" t="s">
        <v>28</v>
      </c>
      <c r="X70" s="31" t="s">
        <v>63</v>
      </c>
    </row>
    <row r="71" spans="1:24" x14ac:dyDescent="0.2">
      <c r="A71" s="29">
        <v>45822</v>
      </c>
      <c r="B71" s="28">
        <v>0.65138888888888891</v>
      </c>
      <c r="C71" s="2" t="s">
        <v>51</v>
      </c>
      <c r="D71" s="2" t="s">
        <v>59</v>
      </c>
      <c r="E71" s="102" t="s">
        <v>60</v>
      </c>
      <c r="F71" s="120">
        <v>-1.1100000000000001</v>
      </c>
      <c r="G71" s="121">
        <f>SUMIF($C$2:C71,C71,$F$2:F71)</f>
        <v>3.8630289999999965</v>
      </c>
      <c r="H71" s="5">
        <v>0.49</v>
      </c>
      <c r="I71" s="14">
        <f t="shared" si="11"/>
        <v>-0.54390000000000005</v>
      </c>
      <c r="J71" s="5">
        <v>0</v>
      </c>
      <c r="K71" s="5">
        <f t="shared" si="12"/>
        <v>0</v>
      </c>
      <c r="L71" s="2" t="s">
        <v>61</v>
      </c>
      <c r="M71" s="13">
        <v>0</v>
      </c>
      <c r="N71" s="13">
        <v>0</v>
      </c>
      <c r="O71" s="7">
        <f t="shared" si="10"/>
        <v>0</v>
      </c>
      <c r="P71" s="5">
        <f t="shared" si="13"/>
        <v>0</v>
      </c>
      <c r="Q71" s="16">
        <f>SUMIF($C$2:C71,C71,$O$2:O71)</f>
        <v>0</v>
      </c>
      <c r="R71" s="5">
        <f>IFERROR(VLOOKUP(C71,Kurse!$A$2:$B$101,2,FALSE), 0)</f>
        <v>0.61622600000000005</v>
      </c>
      <c r="S71" s="18">
        <f t="shared" si="14"/>
        <v>-0.68401086000000011</v>
      </c>
      <c r="T71" s="7">
        <f>IF(ISNUMBER(S71), SUMIFS($S$2:S71, $C$2:C71, C71), "")</f>
        <v>2.3804989085540047</v>
      </c>
      <c r="U71" s="8">
        <f t="shared" si="15"/>
        <v>-0.68401086000000011</v>
      </c>
      <c r="V71" s="9" t="str">
        <f t="shared" si="16"/>
        <v/>
      </c>
      <c r="W71" s="2" t="s">
        <v>28</v>
      </c>
      <c r="X71" s="31" t="s">
        <v>63</v>
      </c>
    </row>
    <row r="72" spans="1:24" x14ac:dyDescent="0.2">
      <c r="A72" s="29">
        <v>45822</v>
      </c>
      <c r="B72" s="28">
        <v>0.65555555555555556</v>
      </c>
      <c r="C72" s="2" t="s">
        <v>51</v>
      </c>
      <c r="D72" s="2" t="s">
        <v>59</v>
      </c>
      <c r="E72" s="102" t="s">
        <v>60</v>
      </c>
      <c r="F72" s="120">
        <v>-1</v>
      </c>
      <c r="G72" s="121">
        <f>SUMIF($C$2:C72,C72,$F$2:F72)</f>
        <v>2.8630289999999965</v>
      </c>
      <c r="H72" s="5">
        <v>0.49</v>
      </c>
      <c r="I72" s="14">
        <f t="shared" si="11"/>
        <v>-0.49</v>
      </c>
      <c r="J72" s="5">
        <v>0</v>
      </c>
      <c r="K72" s="5">
        <f t="shared" si="12"/>
        <v>0</v>
      </c>
      <c r="L72" s="2" t="s">
        <v>61</v>
      </c>
      <c r="M72" s="13">
        <v>0</v>
      </c>
      <c r="N72" s="13">
        <v>0</v>
      </c>
      <c r="O72" s="7">
        <f t="shared" si="10"/>
        <v>0</v>
      </c>
      <c r="P72" s="5">
        <f t="shared" si="13"/>
        <v>0</v>
      </c>
      <c r="Q72" s="16">
        <f>SUMIF($C$2:C72,C72,$O$2:O72)</f>
        <v>0</v>
      </c>
      <c r="R72" s="5">
        <f>IFERROR(VLOOKUP(C72,Kurse!$A$2:$B$101,2,FALSE), 0)</f>
        <v>0.61622600000000005</v>
      </c>
      <c r="S72" s="18">
        <f t="shared" si="14"/>
        <v>-0.61622600000000005</v>
      </c>
      <c r="T72" s="7">
        <f>IF(ISNUMBER(S72), SUMIFS($S$2:S72, $C$2:C72, C72), "")</f>
        <v>1.7642729085540045</v>
      </c>
      <c r="U72" s="8">
        <f t="shared" si="15"/>
        <v>-0.61622600000000005</v>
      </c>
      <c r="V72" s="9" t="str">
        <f t="shared" si="16"/>
        <v/>
      </c>
      <c r="W72" s="2" t="s">
        <v>28</v>
      </c>
      <c r="X72" s="31" t="s">
        <v>63</v>
      </c>
    </row>
    <row r="73" spans="1:24" x14ac:dyDescent="0.2">
      <c r="A73" s="29">
        <v>45847</v>
      </c>
      <c r="B73" s="28">
        <v>6.1805555555555558E-2</v>
      </c>
      <c r="C73" s="2" t="s">
        <v>38</v>
      </c>
      <c r="D73" s="2" t="s">
        <v>39</v>
      </c>
      <c r="E73" s="100" t="s">
        <v>26</v>
      </c>
      <c r="F73" s="120">
        <v>0.11584327</v>
      </c>
      <c r="G73" s="121">
        <f>SUMIF($C$2:C73,C73,$F$2:F73)</f>
        <v>0.35068942000000003</v>
      </c>
      <c r="H73" s="5">
        <v>129.13999999999999</v>
      </c>
      <c r="I73" s="14">
        <f t="shared" si="11"/>
        <v>14.959999887799999</v>
      </c>
      <c r="J73" s="5">
        <v>4.00001122E-2</v>
      </c>
      <c r="K73" s="5">
        <f t="shared" si="12"/>
        <v>14.999999999999998</v>
      </c>
      <c r="L73" s="2" t="s">
        <v>27</v>
      </c>
      <c r="M73" s="13">
        <v>0</v>
      </c>
      <c r="N73" s="13">
        <v>0</v>
      </c>
      <c r="O73" s="7">
        <f t="shared" si="10"/>
        <v>0</v>
      </c>
      <c r="P73" s="5">
        <f t="shared" si="13"/>
        <v>14.999999999999998</v>
      </c>
      <c r="Q73" s="16">
        <f>SUMIF($C$2:C73,C73,$O$2:O73)</f>
        <v>8.06588608725E-4</v>
      </c>
      <c r="R73" s="5">
        <f>IFERROR(VLOOKUP(C73,Kurse!$A$2:$B$101,2,FALSE), 0)</f>
        <v>175.29</v>
      </c>
      <c r="S73" s="18">
        <f t="shared" si="14"/>
        <v>20.306166798299998</v>
      </c>
      <c r="T73" s="7">
        <f>IF(ISNUMBER(S73), SUMIFS($S$2:S73, $C$2:C73, C73), "")</f>
        <v>61.472348431799993</v>
      </c>
      <c r="U73" s="8">
        <f t="shared" si="15"/>
        <v>5.3061667982999996</v>
      </c>
      <c r="V73" s="9">
        <f t="shared" si="16"/>
        <v>0.35374445322000003</v>
      </c>
      <c r="W73" s="2" t="s">
        <v>28</v>
      </c>
      <c r="X73" s="31" t="s">
        <v>32</v>
      </c>
    </row>
    <row r="74" spans="1:24" x14ac:dyDescent="0.2">
      <c r="A74" s="29">
        <v>45847</v>
      </c>
      <c r="B74" s="28">
        <v>6.25E-2</v>
      </c>
      <c r="C74" s="2" t="s">
        <v>30</v>
      </c>
      <c r="D74" s="2" t="s">
        <v>31</v>
      </c>
      <c r="E74" s="100" t="s">
        <v>26</v>
      </c>
      <c r="F74" s="120">
        <v>1.7915670000000002E-2</v>
      </c>
      <c r="G74" s="121">
        <f>SUMIF($C$2:C74,C74,$F$2:F74)</f>
        <v>4.7027470000000002E-2</v>
      </c>
      <c r="H74" s="5">
        <v>2227.1</v>
      </c>
      <c r="I74" s="14">
        <f t="shared" si="11"/>
        <v>39.899988657000002</v>
      </c>
      <c r="J74" s="5">
        <v>0.100011343</v>
      </c>
      <c r="K74" s="5">
        <f t="shared" si="12"/>
        <v>40</v>
      </c>
      <c r="L74" s="2" t="s">
        <v>27</v>
      </c>
      <c r="M74" s="13">
        <v>0</v>
      </c>
      <c r="N74" s="13">
        <v>0</v>
      </c>
      <c r="O74" s="7">
        <f t="shared" si="10"/>
        <v>0</v>
      </c>
      <c r="P74" s="5">
        <f t="shared" si="13"/>
        <v>40</v>
      </c>
      <c r="Q74" s="16">
        <f>SUMIF($C$2:C74,C74,$O$2:O74)</f>
        <v>3.5766580152479998E-3</v>
      </c>
      <c r="R74" s="5">
        <f>IFERROR(VLOOKUP(C74,Kurse!$A$2:$B$101,2,FALSE), 0)</f>
        <v>3682.16</v>
      </c>
      <c r="S74" s="18">
        <f t="shared" si="14"/>
        <v>65.968363447200005</v>
      </c>
      <c r="T74" s="7">
        <f>IF(ISNUMBER(S74), SUMIFS($S$2:S74, $C$2:C74, C74), "")</f>
        <v>173.1626689352</v>
      </c>
      <c r="U74" s="8">
        <f t="shared" si="15"/>
        <v>25.968363447200005</v>
      </c>
      <c r="V74" s="9">
        <f t="shared" si="16"/>
        <v>0.64920908618000017</v>
      </c>
      <c r="W74" s="2" t="s">
        <v>28</v>
      </c>
      <c r="X74" s="31" t="s">
        <v>32</v>
      </c>
    </row>
    <row r="75" spans="1:24" x14ac:dyDescent="0.2">
      <c r="A75" s="29">
        <v>45847</v>
      </c>
      <c r="B75" s="28">
        <v>6.5972222222222224E-2</v>
      </c>
      <c r="C75" s="2" t="s">
        <v>24</v>
      </c>
      <c r="D75" s="2" t="s">
        <v>25</v>
      </c>
      <c r="E75" s="100" t="s">
        <v>26</v>
      </c>
      <c r="F75" s="120">
        <v>1.6100000000000001E-4</v>
      </c>
      <c r="G75" s="121">
        <f>SUMIF($C$2:C75,C75,$F$2:F75)</f>
        <v>5.6620999999999993E-4</v>
      </c>
      <c r="H75" s="5">
        <v>92919</v>
      </c>
      <c r="I75" s="14">
        <f t="shared" si="11"/>
        <v>14.959959000000001</v>
      </c>
      <c r="J75" s="5">
        <v>4.0041E-2</v>
      </c>
      <c r="K75" s="5">
        <f t="shared" si="12"/>
        <v>15.000000000000002</v>
      </c>
      <c r="L75" s="2" t="s">
        <v>27</v>
      </c>
      <c r="M75" s="13">
        <v>0</v>
      </c>
      <c r="N75" s="13">
        <v>0</v>
      </c>
      <c r="O75" s="7">
        <v>0</v>
      </c>
      <c r="P75" s="5">
        <f t="shared" si="13"/>
        <v>15.000000000000002</v>
      </c>
      <c r="Q75" s="16">
        <f>SUMIF($C$2:C75,C75,$O$2:O75)</f>
        <v>0</v>
      </c>
      <c r="R75" s="5">
        <f>IFERROR(VLOOKUP(C75,Kurse!$A$2:$B$101,2,FALSE), 0)</f>
        <v>94985</v>
      </c>
      <c r="S75" s="18">
        <f t="shared" si="14"/>
        <v>15.292585000000001</v>
      </c>
      <c r="T75" s="7">
        <f>IF(ISNUMBER(S75), SUMIFS($S$2:S75, $C$2:C75, C75), "")</f>
        <v>53.781456849999998</v>
      </c>
      <c r="U75" s="8">
        <f t="shared" si="15"/>
        <v>0.29258499999999898</v>
      </c>
      <c r="V75" s="9">
        <f t="shared" si="16"/>
        <v>1.9505666666666598E-2</v>
      </c>
      <c r="W75" s="2" t="s">
        <v>28</v>
      </c>
      <c r="X75" s="31" t="s">
        <v>32</v>
      </c>
    </row>
    <row r="76" spans="1:24" x14ac:dyDescent="0.2">
      <c r="A76" s="29">
        <v>45847</v>
      </c>
      <c r="B76" s="28">
        <v>6.805555555555555E-2</v>
      </c>
      <c r="C76" s="2" t="s">
        <v>51</v>
      </c>
      <c r="D76" s="2" t="s">
        <v>52</v>
      </c>
      <c r="E76" s="122" t="s">
        <v>26</v>
      </c>
      <c r="F76" s="120">
        <v>21.787110999999999</v>
      </c>
      <c r="G76" s="121">
        <f>SUMIF($C$2:C76,C76,$F$2:F76)</f>
        <v>24.650139999999997</v>
      </c>
      <c r="H76" s="5">
        <v>0.45761000000000002</v>
      </c>
      <c r="I76" s="14">
        <f t="shared" si="11"/>
        <v>9.969999864710001</v>
      </c>
      <c r="J76" s="5">
        <v>3.000013529E-2</v>
      </c>
      <c r="K76" s="5">
        <f t="shared" si="12"/>
        <v>10.000000000000002</v>
      </c>
      <c r="L76" s="2" t="s">
        <v>27</v>
      </c>
      <c r="M76" s="13">
        <v>0</v>
      </c>
      <c r="N76" s="13">
        <v>0</v>
      </c>
      <c r="O76" s="7">
        <f t="shared" ref="O76:O139" si="17">F76*(N76/100)*R76</f>
        <v>0</v>
      </c>
      <c r="P76" s="5">
        <f t="shared" si="13"/>
        <v>10.000000000000002</v>
      </c>
      <c r="Q76" s="16">
        <f>SUMIF($C$2:C76,C76,$O$2:O76)</f>
        <v>0</v>
      </c>
      <c r="R76" s="5">
        <f>IFERROR(VLOOKUP(C76,Kurse!$A$2:$B$101,2,FALSE), 0)</f>
        <v>0.61622600000000005</v>
      </c>
      <c r="S76" s="18">
        <f t="shared" si="14"/>
        <v>13.425784263086001</v>
      </c>
      <c r="T76" s="7">
        <f>IF(ISNUMBER(S76), SUMIFS($S$2:S76, $C$2:C76, C76), "")</f>
        <v>15.190057171640007</v>
      </c>
      <c r="U76" s="8">
        <f t="shared" si="15"/>
        <v>3.4257842630859994</v>
      </c>
      <c r="V76" s="9">
        <f t="shared" si="16"/>
        <v>0.34257842630859986</v>
      </c>
      <c r="W76" s="2" t="s">
        <v>28</v>
      </c>
      <c r="X76" s="31" t="s">
        <v>32</v>
      </c>
    </row>
    <row r="77" spans="1:24" x14ac:dyDescent="0.2">
      <c r="A77" s="29">
        <v>45844</v>
      </c>
      <c r="B77" s="28">
        <v>9.7222222222222224E-2</v>
      </c>
      <c r="C77" s="2" t="s">
        <v>30</v>
      </c>
      <c r="D77" s="2" t="s">
        <v>31</v>
      </c>
      <c r="E77" s="101" t="s">
        <v>48</v>
      </c>
      <c r="F77" s="120">
        <v>-4.74033203840824E-4</v>
      </c>
      <c r="G77" s="121">
        <f>SUMIF($C$2:C77,C77,$F$2:F77)</f>
        <v>4.6553436796159177E-2</v>
      </c>
      <c r="H77" s="5">
        <v>-2273.6999999999998</v>
      </c>
      <c r="I77" s="14">
        <f t="shared" si="11"/>
        <v>1.0778092955728815</v>
      </c>
      <c r="J77" s="5">
        <v>5.6400000000000002E-7</v>
      </c>
      <c r="K77" s="5">
        <f t="shared" si="12"/>
        <v>1.0778087315728815</v>
      </c>
      <c r="L77" s="2" t="s">
        <v>67</v>
      </c>
      <c r="M77" s="13">
        <v>0</v>
      </c>
      <c r="N77" s="13">
        <v>0</v>
      </c>
      <c r="O77" s="7">
        <f t="shared" si="17"/>
        <v>0</v>
      </c>
      <c r="P77" s="5">
        <f t="shared" si="13"/>
        <v>0</v>
      </c>
      <c r="Q77" s="16">
        <f>SUMIF($C$2:C77,C77,$O$2:O77)</f>
        <v>3.5766580152479998E-3</v>
      </c>
      <c r="R77" s="5">
        <f>IFERROR(VLOOKUP(C77,Kurse!$A$2:$B$101,2,FALSE), 0)</f>
        <v>3682.16</v>
      </c>
      <c r="S77" s="18">
        <f t="shared" si="14"/>
        <v>-1.7454661018545283</v>
      </c>
      <c r="T77" s="7">
        <f>IF(ISNUMBER(S77), SUMIFS($S$2:S77, $C$2:C77, C77), "")</f>
        <v>171.41720283334547</v>
      </c>
      <c r="U77" s="8">
        <f t="shared" si="15"/>
        <v>-2.8232748334274098</v>
      </c>
      <c r="V77" s="9">
        <f t="shared" si="16"/>
        <v>-2.6194581197234434</v>
      </c>
      <c r="W77" s="2" t="s">
        <v>55</v>
      </c>
      <c r="X77" s="31" t="s">
        <v>68</v>
      </c>
    </row>
    <row r="78" spans="1:24" x14ac:dyDescent="0.2">
      <c r="A78" s="29">
        <v>45886</v>
      </c>
      <c r="B78" s="28">
        <v>0.98541666666666672</v>
      </c>
      <c r="C78" s="2" t="s">
        <v>24</v>
      </c>
      <c r="D78" s="2" t="s">
        <v>25</v>
      </c>
      <c r="E78" s="122" t="s">
        <v>26</v>
      </c>
      <c r="F78" s="120">
        <v>1.4881000000000001E-4</v>
      </c>
      <c r="G78" s="121">
        <f>SUMIF($C$2:C78,C78,$F$2:F78)</f>
        <v>7.1501999999999991E-4</v>
      </c>
      <c r="H78" s="5">
        <v>100530</v>
      </c>
      <c r="I78" s="14">
        <f t="shared" si="11"/>
        <v>14.959869300000001</v>
      </c>
      <c r="J78" s="5">
        <v>4.0130699999999998E-2</v>
      </c>
      <c r="K78" s="5">
        <f t="shared" si="12"/>
        <v>15.000000000000002</v>
      </c>
      <c r="L78" s="2" t="s">
        <v>27</v>
      </c>
      <c r="M78" s="13">
        <v>0</v>
      </c>
      <c r="N78" s="13">
        <v>0</v>
      </c>
      <c r="O78" s="7">
        <f t="shared" si="17"/>
        <v>0</v>
      </c>
      <c r="P78" s="5">
        <f t="shared" si="13"/>
        <v>15.000000000000002</v>
      </c>
      <c r="Q78" s="16">
        <f>SUMIF($C$2:C78,C78,$O$2:O78)</f>
        <v>0</v>
      </c>
      <c r="R78" s="5">
        <f>IFERROR(VLOOKUP(C78,Kurse!$A$2:$B$101,2,FALSE), 0)</f>
        <v>94985</v>
      </c>
      <c r="S78" s="18">
        <f t="shared" si="14"/>
        <v>14.134717850000001</v>
      </c>
      <c r="T78" s="7">
        <f>IF(ISNUMBER(S78), SUMIFS($S$2:S78, $C$2:C78, C78), "")</f>
        <v>67.916174699999999</v>
      </c>
      <c r="U78" s="8">
        <f t="shared" si="15"/>
        <v>-0.86528215000000053</v>
      </c>
      <c r="V78" s="9">
        <f t="shared" si="16"/>
        <v>-5.7685476666666693E-2</v>
      </c>
      <c r="W78" s="2" t="s">
        <v>28</v>
      </c>
      <c r="X78" s="31" t="s">
        <v>64</v>
      </c>
    </row>
    <row r="79" spans="1:24" x14ac:dyDescent="0.2">
      <c r="A79" s="29">
        <v>45886</v>
      </c>
      <c r="B79" s="28">
        <v>0.9868055555555556</v>
      </c>
      <c r="C79" s="2" t="s">
        <v>38</v>
      </c>
      <c r="D79" s="2" t="s">
        <v>39</v>
      </c>
      <c r="E79" s="122" t="s">
        <v>26</v>
      </c>
      <c r="F79" s="120">
        <v>0.15256104000000001</v>
      </c>
      <c r="G79" s="121">
        <f>SUMIF($C$2:C79,C79,$F$2:F79)</f>
        <v>0.50325046000000007</v>
      </c>
      <c r="H79" s="5">
        <v>163.41</v>
      </c>
      <c r="I79" s="14">
        <f t="shared" si="11"/>
        <v>24.929999546400001</v>
      </c>
      <c r="J79" s="5">
        <v>7.0000453599999998E-2</v>
      </c>
      <c r="K79" s="5">
        <f t="shared" si="12"/>
        <v>25</v>
      </c>
      <c r="L79" s="2" t="s">
        <v>27</v>
      </c>
      <c r="M79" s="13">
        <v>0</v>
      </c>
      <c r="N79" s="13">
        <v>0</v>
      </c>
      <c r="O79" s="7">
        <f t="shared" si="17"/>
        <v>0</v>
      </c>
      <c r="P79" s="5">
        <f t="shared" si="13"/>
        <v>25</v>
      </c>
      <c r="Q79" s="16">
        <f>SUMIF($C$2:C79,C79,$O$2:O79)</f>
        <v>8.06588608725E-4</v>
      </c>
      <c r="R79" s="5">
        <f>IFERROR(VLOOKUP(C79,Kurse!$A$2:$B$101,2,FALSE), 0)</f>
        <v>175.29</v>
      </c>
      <c r="S79" s="18">
        <f t="shared" si="14"/>
        <v>26.742424701600001</v>
      </c>
      <c r="T79" s="7">
        <f>IF(ISNUMBER(S79), SUMIFS($S$2:S79, $C$2:C79, C79), "")</f>
        <v>88.214773133400001</v>
      </c>
      <c r="U79" s="8">
        <f t="shared" si="15"/>
        <v>1.742424701600001</v>
      </c>
      <c r="V79" s="9">
        <f t="shared" si="16"/>
        <v>6.9696988064000043E-2</v>
      </c>
      <c r="W79" s="2" t="s">
        <v>28</v>
      </c>
      <c r="X79" s="31" t="s">
        <v>32</v>
      </c>
    </row>
    <row r="80" spans="1:24" x14ac:dyDescent="0.2">
      <c r="A80" s="29">
        <v>45887</v>
      </c>
      <c r="B80" s="28">
        <v>0.1645833333333333</v>
      </c>
      <c r="C80" s="2" t="s">
        <v>30</v>
      </c>
      <c r="D80" s="2" t="s">
        <v>31</v>
      </c>
      <c r="E80" s="122" t="s">
        <v>26</v>
      </c>
      <c r="F80" s="120">
        <v>1.062187E-2</v>
      </c>
      <c r="G80" s="121">
        <f>SUMIF($C$2:C80,C80,$F$2:F80)</f>
        <v>5.7175306796159175E-2</v>
      </c>
      <c r="H80" s="5">
        <v>3756.4</v>
      </c>
      <c r="I80" s="14">
        <f t="shared" si="11"/>
        <v>39.899992468000001</v>
      </c>
      <c r="J80" s="5">
        <v>0.100007532</v>
      </c>
      <c r="K80" s="5">
        <f t="shared" si="12"/>
        <v>40</v>
      </c>
      <c r="L80" s="2" t="s">
        <v>27</v>
      </c>
      <c r="M80" s="13">
        <v>0</v>
      </c>
      <c r="N80" s="13">
        <v>0</v>
      </c>
      <c r="O80" s="7">
        <f t="shared" si="17"/>
        <v>0</v>
      </c>
      <c r="P80" s="5">
        <f t="shared" si="13"/>
        <v>40</v>
      </c>
      <c r="Q80" s="16">
        <f>SUMIF($C$2:C80,C80,$O$2:O80)</f>
        <v>3.5766580152479998E-3</v>
      </c>
      <c r="R80" s="5">
        <f>IFERROR(VLOOKUP(C80,Kurse!$A$2:$B$101,2,FALSE), 0)</f>
        <v>3682.16</v>
      </c>
      <c r="S80" s="18">
        <f t="shared" si="14"/>
        <v>39.111424839199998</v>
      </c>
      <c r="T80" s="7">
        <f>IF(ISNUMBER(S80), SUMIFS($S$2:S80, $C$2:C80, C80), "")</f>
        <v>210.52862767254547</v>
      </c>
      <c r="U80" s="8">
        <f t="shared" si="15"/>
        <v>-0.8885751608000021</v>
      </c>
      <c r="V80" s="9">
        <f t="shared" si="16"/>
        <v>-2.2214379020000053E-2</v>
      </c>
      <c r="W80" s="2" t="s">
        <v>28</v>
      </c>
      <c r="X80" s="31" t="s">
        <v>32</v>
      </c>
    </row>
    <row r="81" spans="1:24" x14ac:dyDescent="0.2">
      <c r="A81" s="29">
        <v>45886</v>
      </c>
      <c r="B81" s="28">
        <v>0.98750000000000004</v>
      </c>
      <c r="C81" s="2" t="s">
        <v>51</v>
      </c>
      <c r="D81" s="2" t="s">
        <v>52</v>
      </c>
      <c r="E81" s="122" t="s">
        <v>26</v>
      </c>
      <c r="F81" s="120">
        <v>17.769977000000001</v>
      </c>
      <c r="G81" s="121">
        <f>SUMIF($C$2:C81,C81,$F$2:F81)</f>
        <v>42.420116999999998</v>
      </c>
      <c r="H81" s="5">
        <v>0.72931999999999997</v>
      </c>
      <c r="I81" s="14">
        <f t="shared" si="11"/>
        <v>12.95999962564</v>
      </c>
      <c r="J81" s="17">
        <v>4.000037436E-2</v>
      </c>
      <c r="K81" s="5">
        <f t="shared" si="12"/>
        <v>13</v>
      </c>
      <c r="L81" s="2" t="s">
        <v>27</v>
      </c>
      <c r="M81" s="13">
        <v>0</v>
      </c>
      <c r="N81" s="13">
        <v>0</v>
      </c>
      <c r="O81" s="7">
        <f t="shared" si="17"/>
        <v>0</v>
      </c>
      <c r="P81" s="5">
        <f t="shared" si="13"/>
        <v>13</v>
      </c>
      <c r="Q81" s="16">
        <f>SUMIF($C$2:C81,C81,$O$2:O81)</f>
        <v>0</v>
      </c>
      <c r="R81" s="5">
        <f>IFERROR(VLOOKUP(C81,Kurse!$A$2:$B$101,2,FALSE), 0)</f>
        <v>0.61622600000000005</v>
      </c>
      <c r="S81" s="18">
        <f t="shared" si="14"/>
        <v>10.950321846802002</v>
      </c>
      <c r="T81" s="7">
        <f>IF(ISNUMBER(S81), SUMIFS($S$2:S81, $C$2:C81, C81), "")</f>
        <v>26.140379018442008</v>
      </c>
      <c r="U81" s="8">
        <f t="shared" si="15"/>
        <v>-2.0496781531979984</v>
      </c>
      <c r="V81" s="9">
        <f t="shared" si="16"/>
        <v>-0.15766755024599988</v>
      </c>
      <c r="W81" s="2" t="s">
        <v>28</v>
      </c>
      <c r="X81" s="31" t="s">
        <v>32</v>
      </c>
    </row>
    <row r="82" spans="1:24" x14ac:dyDescent="0.2">
      <c r="A82" s="29">
        <v>45902</v>
      </c>
      <c r="B82" s="28">
        <v>0.1583333333333333</v>
      </c>
      <c r="C82" s="2" t="s">
        <v>24</v>
      </c>
      <c r="D82" s="2" t="s">
        <v>25</v>
      </c>
      <c r="E82" s="122" t="s">
        <v>26</v>
      </c>
      <c r="F82" s="120">
        <v>1.5975000000000001E-4</v>
      </c>
      <c r="G82" s="121">
        <f>SUMIF($C$2:C82,C82,$F$2:F82)</f>
        <v>8.7476999999999997E-4</v>
      </c>
      <c r="H82" s="5">
        <v>93643</v>
      </c>
      <c r="I82" s="14">
        <f t="shared" si="11"/>
        <v>14.959469250000001</v>
      </c>
      <c r="J82" s="5">
        <v>4.0530749999999997E-2</v>
      </c>
      <c r="K82" s="5">
        <f t="shared" si="12"/>
        <v>15.000000000000002</v>
      </c>
      <c r="L82" s="2" t="s">
        <v>27</v>
      </c>
      <c r="M82" s="13">
        <v>0</v>
      </c>
      <c r="N82" s="13">
        <v>0</v>
      </c>
      <c r="O82" s="7">
        <f t="shared" si="17"/>
        <v>0</v>
      </c>
      <c r="P82" s="5">
        <f t="shared" si="13"/>
        <v>15.000000000000002</v>
      </c>
      <c r="Q82" s="16">
        <f>SUMIF($C$2:C82,C82,$O$2:O82)</f>
        <v>0</v>
      </c>
      <c r="R82" s="5">
        <f>IFERROR(VLOOKUP(C82,Kurse!$A$2:$B$101,2,FALSE), 0)</f>
        <v>94985</v>
      </c>
      <c r="S82" s="18">
        <f t="shared" si="14"/>
        <v>15.173853750000001</v>
      </c>
      <c r="T82" s="7">
        <f>IF(ISNUMBER(S82), SUMIFS($S$2:S82, $C$2:C82, C82), "")</f>
        <v>83.090028450000005</v>
      </c>
      <c r="U82" s="8">
        <f t="shared" si="15"/>
        <v>0.17385374999999925</v>
      </c>
      <c r="V82" s="9">
        <f t="shared" si="16"/>
        <v>1.159024999999995E-2</v>
      </c>
      <c r="W82" s="2" t="s">
        <v>28</v>
      </c>
      <c r="X82" s="31" t="s">
        <v>32</v>
      </c>
    </row>
    <row r="83" spans="1:24" x14ac:dyDescent="0.2">
      <c r="A83" s="29">
        <v>45902</v>
      </c>
      <c r="B83" s="28">
        <v>0.1590277777777778</v>
      </c>
      <c r="C83" s="2" t="s">
        <v>30</v>
      </c>
      <c r="D83" s="2" t="s">
        <v>31</v>
      </c>
      <c r="E83" s="122" t="s">
        <v>26</v>
      </c>
      <c r="F83" s="120">
        <v>9.4196000000000002E-3</v>
      </c>
      <c r="G83" s="121">
        <f>SUMIF($C$2:C83,C83,$F$2:F83)</f>
        <v>6.6594906796159176E-2</v>
      </c>
      <c r="H83" s="5">
        <v>3706.1</v>
      </c>
      <c r="I83" s="14">
        <f t="shared" si="11"/>
        <v>34.909979559999996</v>
      </c>
      <c r="J83" s="5">
        <v>9.0020439999999993E-2</v>
      </c>
      <c r="K83" s="5">
        <f t="shared" si="12"/>
        <v>35</v>
      </c>
      <c r="L83" s="2" t="s">
        <v>27</v>
      </c>
      <c r="M83" s="13">
        <v>0</v>
      </c>
      <c r="N83" s="13">
        <v>0</v>
      </c>
      <c r="O83" s="7">
        <f t="shared" si="17"/>
        <v>0</v>
      </c>
      <c r="P83" s="5">
        <f t="shared" si="13"/>
        <v>35</v>
      </c>
      <c r="Q83" s="16">
        <f>SUMIF($C$2:C83,C83,$O$2:O83)</f>
        <v>3.5766580152479998E-3</v>
      </c>
      <c r="R83" s="5">
        <f>IFERROR(VLOOKUP(C83,Kurse!$A$2:$B$101,2,FALSE), 0)</f>
        <v>3682.16</v>
      </c>
      <c r="S83" s="18">
        <f t="shared" si="14"/>
        <v>34.684474336000001</v>
      </c>
      <c r="T83" s="7">
        <f>IF(ISNUMBER(S83), SUMIFS($S$2:S83, $C$2:C83, C83), "")</f>
        <v>245.21310200854546</v>
      </c>
      <c r="U83" s="8">
        <f t="shared" si="15"/>
        <v>-0.31552566399999904</v>
      </c>
      <c r="V83" s="9">
        <f t="shared" si="16"/>
        <v>-9.0150189714285432E-3</v>
      </c>
      <c r="W83" s="2" t="s">
        <v>28</v>
      </c>
      <c r="X83" s="31" t="s">
        <v>32</v>
      </c>
    </row>
    <row r="84" spans="1:24" x14ac:dyDescent="0.2">
      <c r="A84" s="29">
        <v>45902</v>
      </c>
      <c r="B84" s="28">
        <v>0.15972222222222221</v>
      </c>
      <c r="C84" s="2" t="s">
        <v>51</v>
      </c>
      <c r="D84" s="2" t="s">
        <v>52</v>
      </c>
      <c r="E84" s="122" t="s">
        <v>26</v>
      </c>
      <c r="F84" s="120">
        <v>16.205058000000001</v>
      </c>
      <c r="G84" s="121">
        <f>SUMIF($C$2:C84,C84,$F$2:F84)</f>
        <v>58.625174999999999</v>
      </c>
      <c r="H84" s="5">
        <v>0.61524000000000001</v>
      </c>
      <c r="I84" s="14">
        <f t="shared" si="11"/>
        <v>9.9699998839200017</v>
      </c>
      <c r="J84" s="5">
        <v>3.000011608E-2</v>
      </c>
      <c r="K84" s="5">
        <f t="shared" si="12"/>
        <v>10.000000000000002</v>
      </c>
      <c r="L84" s="2" t="s">
        <v>27</v>
      </c>
      <c r="M84" s="13">
        <v>0</v>
      </c>
      <c r="N84" s="13">
        <v>0</v>
      </c>
      <c r="O84" s="7">
        <f t="shared" si="17"/>
        <v>0</v>
      </c>
      <c r="P84" s="5">
        <f t="shared" si="13"/>
        <v>10.000000000000002</v>
      </c>
      <c r="Q84" s="16">
        <f>SUMIF($C$2:C84,C84,$O$2:O84)</f>
        <v>0</v>
      </c>
      <c r="R84" s="5">
        <f>IFERROR(VLOOKUP(C84,Kurse!$A$2:$B$101,2,FALSE), 0)</f>
        <v>0.61622600000000005</v>
      </c>
      <c r="S84" s="18">
        <f t="shared" si="14"/>
        <v>9.9859780711080006</v>
      </c>
      <c r="T84" s="7">
        <f>IF(ISNUMBER(S84), SUMIFS($S$2:S84, $C$2:C84, C84), "")</f>
        <v>36.126357089550012</v>
      </c>
      <c r="U84" s="8">
        <f t="shared" si="15"/>
        <v>-1.4021928892001156E-2</v>
      </c>
      <c r="V84" s="9">
        <f t="shared" si="16"/>
        <v>-1.4021928892001155E-3</v>
      </c>
      <c r="W84" s="2" t="s">
        <v>28</v>
      </c>
      <c r="X84" s="31" t="s">
        <v>32</v>
      </c>
    </row>
    <row r="85" spans="1:24" x14ac:dyDescent="0.2">
      <c r="A85" s="29">
        <v>45902</v>
      </c>
      <c r="B85" s="28">
        <v>0.16180555555555559</v>
      </c>
      <c r="C85" s="2" t="s">
        <v>38</v>
      </c>
      <c r="D85" s="2" t="s">
        <v>39</v>
      </c>
      <c r="E85" s="122" t="s">
        <v>26</v>
      </c>
      <c r="F85" s="120">
        <v>8.1771319999999995E-2</v>
      </c>
      <c r="G85" s="121">
        <f>SUMIF($C$2:C85,C85,$F$2:F85)</f>
        <v>0.58502178000000005</v>
      </c>
      <c r="H85" s="5">
        <v>170.72</v>
      </c>
      <c r="I85" s="14">
        <f t="shared" si="11"/>
        <v>13.9599997504</v>
      </c>
      <c r="J85" s="5">
        <v>4.0000249600000003E-2</v>
      </c>
      <c r="K85" s="5">
        <f t="shared" si="12"/>
        <v>14</v>
      </c>
      <c r="L85" s="2" t="s">
        <v>27</v>
      </c>
      <c r="M85" s="13">
        <v>0</v>
      </c>
      <c r="N85" s="13">
        <v>0</v>
      </c>
      <c r="O85" s="7">
        <f t="shared" si="17"/>
        <v>0</v>
      </c>
      <c r="P85" s="5">
        <f t="shared" si="13"/>
        <v>14</v>
      </c>
      <c r="Q85" s="16">
        <f>SUMIF($C$2:C85,C85,$O$2:O85)</f>
        <v>8.06588608725E-4</v>
      </c>
      <c r="R85" s="5">
        <f>IFERROR(VLOOKUP(C85,Kurse!$A$2:$B$101,2,FALSE), 0)</f>
        <v>175.29</v>
      </c>
      <c r="S85" s="18">
        <f t="shared" si="14"/>
        <v>14.333694682799999</v>
      </c>
      <c r="T85" s="7">
        <f>IF(ISNUMBER(S85), SUMIFS($S$2:S85, $C$2:C85, C85), "")</f>
        <v>102.5484678162</v>
      </c>
      <c r="U85" s="8">
        <f t="shared" si="15"/>
        <v>0.33369468279999914</v>
      </c>
      <c r="V85" s="9">
        <f t="shared" si="16"/>
        <v>2.3835334485714225E-2</v>
      </c>
      <c r="W85" s="2" t="s">
        <v>28</v>
      </c>
      <c r="X85" s="31" t="s">
        <v>32</v>
      </c>
    </row>
    <row r="86" spans="1:24" x14ac:dyDescent="0.2">
      <c r="G86" s="121">
        <f>SUMIF($C$2:C86,C86,$F$2:F86)</f>
        <v>0</v>
      </c>
      <c r="I86" s="14">
        <f t="shared" si="11"/>
        <v>0</v>
      </c>
      <c r="K86" s="5">
        <f t="shared" si="12"/>
        <v>0</v>
      </c>
      <c r="O86" s="7">
        <f t="shared" si="17"/>
        <v>0</v>
      </c>
      <c r="P86" s="5">
        <f t="shared" si="13"/>
        <v>0</v>
      </c>
      <c r="Q86" s="16">
        <f>SUMIF($C$2:C86,C86,$O$2:O86)</f>
        <v>0</v>
      </c>
      <c r="R86" s="5">
        <f>IFERROR(VLOOKUP(C86,Kurse!$A$2:$B$101,2,FALSE), 0)</f>
        <v>0</v>
      </c>
      <c r="S86" s="18">
        <f t="shared" si="14"/>
        <v>0</v>
      </c>
      <c r="T86" s="7">
        <f>IF(ISNUMBER(S86), SUMIFS($S$2:S86, $C$2:C86, C86), "")</f>
        <v>0</v>
      </c>
      <c r="U86" s="8">
        <f t="shared" si="15"/>
        <v>0</v>
      </c>
      <c r="V86" s="9" t="str">
        <f t="shared" si="16"/>
        <v/>
      </c>
    </row>
    <row r="87" spans="1:24" x14ac:dyDescent="0.2">
      <c r="G87" s="121">
        <f>SUMIF($C$2:C87,C87,$F$2:F87)</f>
        <v>0</v>
      </c>
      <c r="I87" s="14">
        <f t="shared" si="11"/>
        <v>0</v>
      </c>
      <c r="K87" s="5">
        <f t="shared" si="12"/>
        <v>0</v>
      </c>
      <c r="O87" s="7">
        <f t="shared" si="17"/>
        <v>0</v>
      </c>
      <c r="P87" s="5">
        <f t="shared" si="13"/>
        <v>0</v>
      </c>
      <c r="Q87" s="16">
        <f>SUMIF($C$2:C87,C87,$O$2:O87)</f>
        <v>0</v>
      </c>
      <c r="R87" s="5">
        <f>IFERROR(VLOOKUP(C87,Kurse!$A$2:$B$101,2,FALSE), 0)</f>
        <v>0</v>
      </c>
      <c r="S87" s="18">
        <f t="shared" si="14"/>
        <v>0</v>
      </c>
      <c r="T87" s="7">
        <f>IF(ISNUMBER(S87), SUMIFS($S$2:S87, $C$2:C87, C87), "")</f>
        <v>0</v>
      </c>
      <c r="U87" s="8">
        <f t="shared" si="15"/>
        <v>0</v>
      </c>
      <c r="V87" s="9" t="str">
        <f t="shared" si="16"/>
        <v/>
      </c>
    </row>
    <row r="88" spans="1:24" x14ac:dyDescent="0.2">
      <c r="G88" s="121">
        <f>SUMIF($C$2:C88,C88,$F$2:F88)</f>
        <v>0</v>
      </c>
      <c r="I88" s="14">
        <f t="shared" si="11"/>
        <v>0</v>
      </c>
      <c r="K88" s="5">
        <f t="shared" si="12"/>
        <v>0</v>
      </c>
      <c r="O88" s="7">
        <f t="shared" si="17"/>
        <v>0</v>
      </c>
      <c r="P88" s="5">
        <f t="shared" si="13"/>
        <v>0</v>
      </c>
      <c r="Q88" s="16">
        <f>SUMIF($C$2:C88,C88,$O$2:O88)</f>
        <v>0</v>
      </c>
      <c r="R88" s="5">
        <f>IFERROR(VLOOKUP(C88,Kurse!$A$2:$B$101,2,FALSE), 0)</f>
        <v>0</v>
      </c>
      <c r="S88" s="18">
        <f t="shared" si="14"/>
        <v>0</v>
      </c>
      <c r="T88" s="7">
        <f>IF(ISNUMBER(S88), SUMIFS($S$2:S88, $C$2:C88, C88), "")</f>
        <v>0</v>
      </c>
      <c r="U88" s="8">
        <f t="shared" si="15"/>
        <v>0</v>
      </c>
      <c r="V88" s="9" t="str">
        <f t="shared" si="16"/>
        <v/>
      </c>
    </row>
    <row r="89" spans="1:24" x14ac:dyDescent="0.2">
      <c r="G89" s="121">
        <f>SUMIF($C$2:C89,C89,$F$2:F89)</f>
        <v>0</v>
      </c>
      <c r="I89" s="14">
        <f t="shared" si="11"/>
        <v>0</v>
      </c>
      <c r="K89" s="5">
        <f t="shared" si="12"/>
        <v>0</v>
      </c>
      <c r="O89" s="7">
        <f t="shared" si="17"/>
        <v>0</v>
      </c>
      <c r="P89" s="5">
        <f t="shared" si="13"/>
        <v>0</v>
      </c>
      <c r="Q89" s="16">
        <f>SUMIF($C$2:C89,C89,$O$2:O89)</f>
        <v>0</v>
      </c>
      <c r="R89" s="5">
        <f>IFERROR(VLOOKUP(C89,Kurse!$A$2:$B$101,2,FALSE), 0)</f>
        <v>0</v>
      </c>
      <c r="S89" s="18">
        <f t="shared" si="14"/>
        <v>0</v>
      </c>
      <c r="T89" s="7">
        <f>IF(ISNUMBER(S89), SUMIFS($S$2:S89, $C$2:C89, C89), "")</f>
        <v>0</v>
      </c>
      <c r="U89" s="8">
        <f t="shared" si="15"/>
        <v>0</v>
      </c>
      <c r="V89" s="9" t="str">
        <f t="shared" si="16"/>
        <v/>
      </c>
    </row>
    <row r="90" spans="1:24" x14ac:dyDescent="0.2">
      <c r="G90" s="121">
        <f>SUMIF($C$2:C90,C90,$F$2:F90)</f>
        <v>0</v>
      </c>
      <c r="I90" s="14">
        <f t="shared" si="11"/>
        <v>0</v>
      </c>
      <c r="K90" s="5">
        <f t="shared" si="12"/>
        <v>0</v>
      </c>
      <c r="O90" s="7">
        <f t="shared" si="17"/>
        <v>0</v>
      </c>
      <c r="P90" s="5">
        <f t="shared" si="13"/>
        <v>0</v>
      </c>
      <c r="Q90" s="16">
        <f>SUMIF($C$2:C90,C90,$O$2:O90)</f>
        <v>0</v>
      </c>
      <c r="R90" s="5">
        <f>IFERROR(VLOOKUP(C90,Kurse!$A$2:$B$101,2,FALSE), 0)</f>
        <v>0</v>
      </c>
      <c r="S90" s="18">
        <f t="shared" si="14"/>
        <v>0</v>
      </c>
      <c r="T90" s="7">
        <f>IF(ISNUMBER(S90), SUMIFS($S$2:S90, $C$2:C90, C90), "")</f>
        <v>0</v>
      </c>
      <c r="U90" s="8">
        <f t="shared" si="15"/>
        <v>0</v>
      </c>
      <c r="V90" s="9" t="str">
        <f t="shared" si="16"/>
        <v/>
      </c>
    </row>
    <row r="91" spans="1:24" x14ac:dyDescent="0.2">
      <c r="G91" s="121">
        <f>SUMIF($C$2:C91,C91,$F$2:F91)</f>
        <v>0</v>
      </c>
      <c r="I91" s="14">
        <f t="shared" si="11"/>
        <v>0</v>
      </c>
      <c r="K91" s="5">
        <f t="shared" si="12"/>
        <v>0</v>
      </c>
      <c r="O91" s="7">
        <f t="shared" si="17"/>
        <v>0</v>
      </c>
      <c r="P91" s="5">
        <f t="shared" si="13"/>
        <v>0</v>
      </c>
      <c r="Q91" s="16">
        <f>SUMIF($C$2:C91,C91,$O$2:O91)</f>
        <v>0</v>
      </c>
      <c r="R91" s="5">
        <f>IFERROR(VLOOKUP(C91,Kurse!$A$2:$B$101,2,FALSE), 0)</f>
        <v>0</v>
      </c>
      <c r="S91" s="18">
        <f t="shared" si="14"/>
        <v>0</v>
      </c>
      <c r="T91" s="7">
        <f>IF(ISNUMBER(S91), SUMIFS($S$2:S91, $C$2:C91, C91), "")</f>
        <v>0</v>
      </c>
      <c r="U91" s="8">
        <f t="shared" si="15"/>
        <v>0</v>
      </c>
      <c r="V91" s="9" t="str">
        <f t="shared" si="16"/>
        <v/>
      </c>
    </row>
    <row r="92" spans="1:24" x14ac:dyDescent="0.2">
      <c r="G92" s="121">
        <f>SUMIF($C$2:C92,C92,$F$2:F92)</f>
        <v>0</v>
      </c>
      <c r="I92" s="14">
        <f t="shared" si="11"/>
        <v>0</v>
      </c>
      <c r="K92" s="5">
        <f t="shared" si="12"/>
        <v>0</v>
      </c>
      <c r="O92" s="7">
        <f t="shared" si="17"/>
        <v>0</v>
      </c>
      <c r="P92" s="5">
        <f t="shared" si="13"/>
        <v>0</v>
      </c>
      <c r="Q92" s="16">
        <f>SUMIF($C$2:C92,C92,$O$2:O92)</f>
        <v>0</v>
      </c>
      <c r="R92" s="5">
        <f>IFERROR(VLOOKUP(C92,Kurse!$A$2:$B$101,2,FALSE), 0)</f>
        <v>0</v>
      </c>
      <c r="S92" s="18">
        <f t="shared" si="14"/>
        <v>0</v>
      </c>
      <c r="T92" s="7">
        <f>IF(ISNUMBER(S92), SUMIFS($S$2:S92, $C$2:C92, C92), "")</f>
        <v>0</v>
      </c>
      <c r="U92" s="8">
        <f t="shared" si="15"/>
        <v>0</v>
      </c>
      <c r="V92" s="9" t="str">
        <f t="shared" si="16"/>
        <v/>
      </c>
    </row>
    <row r="93" spans="1:24" x14ac:dyDescent="0.2">
      <c r="G93" s="121">
        <f>SUMIF($C$2:C93,C93,$F$2:F93)</f>
        <v>0</v>
      </c>
      <c r="I93" s="14">
        <f t="shared" si="11"/>
        <v>0</v>
      </c>
      <c r="K93" s="5">
        <f t="shared" si="12"/>
        <v>0</v>
      </c>
      <c r="O93" s="7">
        <f t="shared" si="17"/>
        <v>0</v>
      </c>
      <c r="P93" s="5">
        <f t="shared" si="13"/>
        <v>0</v>
      </c>
      <c r="Q93" s="16">
        <f>SUMIF($C$2:C93,C93,$O$2:O93)</f>
        <v>0</v>
      </c>
      <c r="R93" s="5">
        <f>IFERROR(VLOOKUP(C93,Kurse!$A$2:$B$101,2,FALSE), 0)</f>
        <v>0</v>
      </c>
      <c r="S93" s="18">
        <f t="shared" si="14"/>
        <v>0</v>
      </c>
      <c r="T93" s="7">
        <f>IF(ISNUMBER(S93), SUMIFS($S$2:S93, $C$2:C93, C93), "")</f>
        <v>0</v>
      </c>
      <c r="U93" s="8">
        <f t="shared" si="15"/>
        <v>0</v>
      </c>
      <c r="V93" s="9" t="str">
        <f t="shared" si="16"/>
        <v/>
      </c>
    </row>
    <row r="94" spans="1:24" x14ac:dyDescent="0.2">
      <c r="G94" s="121">
        <f>SUMIF($C$2:C94,C94,$F$2:F94)</f>
        <v>0</v>
      </c>
      <c r="I94" s="14">
        <f t="shared" si="11"/>
        <v>0</v>
      </c>
      <c r="K94" s="5">
        <f t="shared" si="12"/>
        <v>0</v>
      </c>
      <c r="O94" s="7">
        <f t="shared" si="17"/>
        <v>0</v>
      </c>
      <c r="P94" s="5">
        <f t="shared" si="13"/>
        <v>0</v>
      </c>
      <c r="Q94" s="16">
        <f>SUMIF($C$2:C94,C94,$O$2:O94)</f>
        <v>0</v>
      </c>
      <c r="R94" s="5">
        <f>IFERROR(VLOOKUP(C94,Kurse!$A$2:$B$101,2,FALSE), 0)</f>
        <v>0</v>
      </c>
      <c r="S94" s="18">
        <f t="shared" si="14"/>
        <v>0</v>
      </c>
      <c r="T94" s="7">
        <f>IF(ISNUMBER(S94), SUMIFS($S$2:S94, $C$2:C94, C94), "")</f>
        <v>0</v>
      </c>
      <c r="U94" s="8">
        <f t="shared" si="15"/>
        <v>0</v>
      </c>
      <c r="V94" s="9" t="str">
        <f t="shared" si="16"/>
        <v/>
      </c>
    </row>
    <row r="95" spans="1:24" x14ac:dyDescent="0.2">
      <c r="G95" s="121">
        <f>SUMIF($C$2:C95,C95,$F$2:F95)</f>
        <v>0</v>
      </c>
      <c r="I95" s="14">
        <f t="shared" si="11"/>
        <v>0</v>
      </c>
      <c r="K95" s="5">
        <f t="shared" si="12"/>
        <v>0</v>
      </c>
      <c r="O95" s="7">
        <f t="shared" si="17"/>
        <v>0</v>
      </c>
      <c r="P95" s="5">
        <f t="shared" si="13"/>
        <v>0</v>
      </c>
      <c r="Q95" s="16">
        <f>SUMIF($C$2:C95,C95,$O$2:O95)</f>
        <v>0</v>
      </c>
      <c r="R95" s="5">
        <f>IFERROR(VLOOKUP(C95,Kurse!$A$2:$B$101,2,FALSE), 0)</f>
        <v>0</v>
      </c>
      <c r="S95" s="18">
        <f t="shared" si="14"/>
        <v>0</v>
      </c>
      <c r="T95" s="7">
        <f>IF(ISNUMBER(S95), SUMIFS($S$2:S95, $C$2:C95, C95), "")</f>
        <v>0</v>
      </c>
      <c r="U95" s="8">
        <f t="shared" si="15"/>
        <v>0</v>
      </c>
      <c r="V95" s="9" t="str">
        <f t="shared" si="16"/>
        <v/>
      </c>
    </row>
    <row r="96" spans="1:24" x14ac:dyDescent="0.2">
      <c r="G96" s="121">
        <f>SUMIF($C$2:C96,C96,$F$2:F96)</f>
        <v>0</v>
      </c>
      <c r="I96" s="14">
        <f t="shared" si="11"/>
        <v>0</v>
      </c>
      <c r="K96" s="5">
        <f t="shared" si="12"/>
        <v>0</v>
      </c>
      <c r="O96" s="7">
        <f t="shared" si="17"/>
        <v>0</v>
      </c>
      <c r="P96" s="5">
        <f t="shared" si="13"/>
        <v>0</v>
      </c>
      <c r="Q96" s="16">
        <f>SUMIF($C$2:C96,C96,$O$2:O96)</f>
        <v>0</v>
      </c>
      <c r="R96" s="5">
        <f>IFERROR(VLOOKUP(C96,Kurse!$A$2:$B$101,2,FALSE), 0)</f>
        <v>0</v>
      </c>
      <c r="S96" s="18">
        <f t="shared" si="14"/>
        <v>0</v>
      </c>
      <c r="T96" s="7">
        <f>IF(ISNUMBER(S96), SUMIFS($S$2:S96, $C$2:C96, C96), "")</f>
        <v>0</v>
      </c>
      <c r="U96" s="8">
        <f t="shared" si="15"/>
        <v>0</v>
      </c>
      <c r="V96" s="9" t="str">
        <f t="shared" si="16"/>
        <v/>
      </c>
    </row>
    <row r="97" spans="7:22" x14ac:dyDescent="0.2">
      <c r="G97" s="121">
        <f>SUMIF($C$2:C97,C97,$F$2:F97)</f>
        <v>0</v>
      </c>
      <c r="I97" s="14">
        <f t="shared" si="11"/>
        <v>0</v>
      </c>
      <c r="K97" s="5">
        <f t="shared" si="12"/>
        <v>0</v>
      </c>
      <c r="O97" s="7">
        <f t="shared" si="17"/>
        <v>0</v>
      </c>
      <c r="P97" s="5">
        <f t="shared" si="13"/>
        <v>0</v>
      </c>
      <c r="Q97" s="16">
        <f>SUMIF($C$2:C97,C97,$O$2:O97)</f>
        <v>0</v>
      </c>
      <c r="R97" s="5">
        <f>IFERROR(VLOOKUP(C97,Kurse!$A$2:$B$101,2,FALSE), 0)</f>
        <v>0</v>
      </c>
      <c r="S97" s="18">
        <f t="shared" si="14"/>
        <v>0</v>
      </c>
      <c r="T97" s="7">
        <f>IF(ISNUMBER(S97), SUMIFS($S$2:S97, $C$2:C97, C97), "")</f>
        <v>0</v>
      </c>
      <c r="U97" s="8">
        <f t="shared" si="15"/>
        <v>0</v>
      </c>
      <c r="V97" s="9" t="str">
        <f t="shared" si="16"/>
        <v/>
      </c>
    </row>
    <row r="98" spans="7:22" x14ac:dyDescent="0.2">
      <c r="G98" s="121">
        <f>SUMIF($C$2:C98,C98,$F$2:F98)</f>
        <v>0</v>
      </c>
      <c r="I98" s="14">
        <f t="shared" si="11"/>
        <v>0</v>
      </c>
      <c r="K98" s="5">
        <f t="shared" si="12"/>
        <v>0</v>
      </c>
      <c r="O98" s="7">
        <f t="shared" si="17"/>
        <v>0</v>
      </c>
      <c r="P98" s="5">
        <f t="shared" si="13"/>
        <v>0</v>
      </c>
      <c r="Q98" s="16">
        <f>SUMIF($C$2:C98,C98,$O$2:O98)</f>
        <v>0</v>
      </c>
      <c r="R98" s="5">
        <f>IFERROR(VLOOKUP(C98,Kurse!$A$2:$B$101,2,FALSE), 0)</f>
        <v>0</v>
      </c>
      <c r="S98" s="18">
        <f t="shared" si="14"/>
        <v>0</v>
      </c>
      <c r="T98" s="7">
        <f>IF(ISNUMBER(S98), SUMIFS($S$2:S98, $C$2:C98, C98), "")</f>
        <v>0</v>
      </c>
      <c r="U98" s="8">
        <f t="shared" ref="U98:U129" si="18">IF(AND(ISNUMBER(S98), ISNUMBER(K98)), S98 - K98, "")</f>
        <v>0</v>
      </c>
      <c r="V98" s="9" t="str">
        <f t="shared" si="16"/>
        <v/>
      </c>
    </row>
    <row r="99" spans="7:22" x14ac:dyDescent="0.2">
      <c r="G99" s="121">
        <f>SUMIF($C$2:C99,C99,$F$2:F99)</f>
        <v>0</v>
      </c>
      <c r="I99" s="14">
        <f t="shared" si="11"/>
        <v>0</v>
      </c>
      <c r="K99" s="5">
        <f t="shared" si="12"/>
        <v>0</v>
      </c>
      <c r="O99" s="7">
        <f t="shared" si="17"/>
        <v>0</v>
      </c>
      <c r="P99" s="5">
        <f t="shared" si="13"/>
        <v>0</v>
      </c>
      <c r="Q99" s="16">
        <f>SUMIF($C$2:C99,C99,$O$2:O99)</f>
        <v>0</v>
      </c>
      <c r="R99" s="5">
        <f>IFERROR(VLOOKUP(C99,Kurse!$A$2:$B$101,2,FALSE), 0)</f>
        <v>0</v>
      </c>
      <c r="S99" s="18">
        <f t="shared" si="14"/>
        <v>0</v>
      </c>
      <c r="T99" s="7">
        <f>IF(ISNUMBER(S99), SUMIFS($S$2:S99, $C$2:C99, C99), "")</f>
        <v>0</v>
      </c>
      <c r="U99" s="8">
        <f t="shared" si="18"/>
        <v>0</v>
      </c>
      <c r="V99" s="9" t="str">
        <f t="shared" si="16"/>
        <v/>
      </c>
    </row>
    <row r="100" spans="7:22" x14ac:dyDescent="0.2">
      <c r="G100" s="121">
        <f>SUMIF($C$2:C100,C100,$F$2:F100)</f>
        <v>0</v>
      </c>
      <c r="I100" s="14">
        <f t="shared" si="11"/>
        <v>0</v>
      </c>
      <c r="K100" s="5">
        <f t="shared" si="12"/>
        <v>0</v>
      </c>
      <c r="O100" s="7">
        <f t="shared" si="17"/>
        <v>0</v>
      </c>
      <c r="P100" s="5">
        <f t="shared" si="13"/>
        <v>0</v>
      </c>
      <c r="Q100" s="16">
        <f>SUMIF($C$2:C100,C100,$O$2:O100)</f>
        <v>0</v>
      </c>
      <c r="R100" s="5">
        <f>IFERROR(VLOOKUP(C100,Kurse!$A$2:$B$101,2,FALSE), 0)</f>
        <v>0</v>
      </c>
      <c r="S100" s="18">
        <f t="shared" si="14"/>
        <v>0</v>
      </c>
      <c r="T100" s="7">
        <f>IF(ISNUMBER(S100), SUMIFS($S$2:S100, $C$2:C100, C100), "")</f>
        <v>0</v>
      </c>
      <c r="U100" s="8">
        <f t="shared" si="18"/>
        <v>0</v>
      </c>
      <c r="V100" s="9" t="str">
        <f t="shared" si="16"/>
        <v/>
      </c>
    </row>
    <row r="101" spans="7:22" x14ac:dyDescent="0.2">
      <c r="G101" s="121">
        <f>SUMIF($C$2:C101,C101,$F$2:F101)</f>
        <v>0</v>
      </c>
      <c r="I101" s="14">
        <f t="shared" si="11"/>
        <v>0</v>
      </c>
      <c r="K101" s="5">
        <f t="shared" si="12"/>
        <v>0</v>
      </c>
      <c r="O101" s="7">
        <f t="shared" si="17"/>
        <v>0</v>
      </c>
      <c r="P101" s="5">
        <f t="shared" si="13"/>
        <v>0</v>
      </c>
      <c r="Q101" s="16">
        <f>SUMIF($C$2:C101,C101,$O$2:O101)</f>
        <v>0</v>
      </c>
      <c r="R101" s="5">
        <f>IFERROR(VLOOKUP(C101,Kurse!$A$2:$B$101,2,FALSE), 0)</f>
        <v>0</v>
      </c>
      <c r="S101" s="18">
        <f t="shared" si="14"/>
        <v>0</v>
      </c>
      <c r="T101" s="7">
        <f>IF(ISNUMBER(S101), SUMIFS($S$2:S101, $C$2:C101, C101), "")</f>
        <v>0</v>
      </c>
      <c r="U101" s="8">
        <f t="shared" si="18"/>
        <v>0</v>
      </c>
      <c r="V101" s="9" t="str">
        <f t="shared" si="16"/>
        <v/>
      </c>
    </row>
    <row r="102" spans="7:22" x14ac:dyDescent="0.2">
      <c r="G102" s="121">
        <f>SUMIF($C$2:C102,C102,$F$2:F102)</f>
        <v>0</v>
      </c>
      <c r="I102" s="14">
        <f t="shared" si="11"/>
        <v>0</v>
      </c>
      <c r="K102" s="5">
        <f t="shared" si="12"/>
        <v>0</v>
      </c>
      <c r="O102" s="7">
        <f t="shared" si="17"/>
        <v>0</v>
      </c>
      <c r="P102" s="5">
        <f t="shared" si="13"/>
        <v>0</v>
      </c>
      <c r="Q102" s="16">
        <f>SUMIF($C$2:C102,C102,$O$2:O102)</f>
        <v>0</v>
      </c>
      <c r="R102" s="5">
        <f>IFERROR(VLOOKUP(C102,Kurse!$A$2:$B$101,2,FALSE), 0)</f>
        <v>0</v>
      </c>
      <c r="S102" s="18">
        <f t="shared" si="14"/>
        <v>0</v>
      </c>
      <c r="T102" s="7">
        <f>IF(ISNUMBER(S102), SUMIFS($S$2:S102, $C$2:C102, C102), "")</f>
        <v>0</v>
      </c>
      <c r="U102" s="8">
        <f t="shared" si="18"/>
        <v>0</v>
      </c>
      <c r="V102" s="9" t="str">
        <f t="shared" si="16"/>
        <v/>
      </c>
    </row>
    <row r="103" spans="7:22" x14ac:dyDescent="0.2">
      <c r="G103" s="121">
        <f>SUMIF($C$2:C103,C103,$F$2:F103)</f>
        <v>0</v>
      </c>
      <c r="I103" s="14">
        <f t="shared" si="11"/>
        <v>0</v>
      </c>
      <c r="K103" s="5">
        <f t="shared" si="12"/>
        <v>0</v>
      </c>
      <c r="O103" s="7">
        <f t="shared" si="17"/>
        <v>0</v>
      </c>
      <c r="P103" s="5">
        <f t="shared" si="13"/>
        <v>0</v>
      </c>
      <c r="Q103" s="16">
        <f>SUMIF($C$2:C103,C103,$O$2:O103)</f>
        <v>0</v>
      </c>
      <c r="R103" s="5">
        <f>IFERROR(VLOOKUP(C103,Kurse!$A$2:$B$101,2,FALSE), 0)</f>
        <v>0</v>
      </c>
      <c r="S103" s="18">
        <f t="shared" si="14"/>
        <v>0</v>
      </c>
      <c r="T103" s="7">
        <f>IF(ISNUMBER(S103), SUMIFS($S$2:S103, $C$2:C103, C103), "")</f>
        <v>0</v>
      </c>
      <c r="U103" s="8">
        <f t="shared" si="18"/>
        <v>0</v>
      </c>
      <c r="V103" s="9" t="str">
        <f t="shared" si="16"/>
        <v/>
      </c>
    </row>
    <row r="104" spans="7:22" x14ac:dyDescent="0.2">
      <c r="G104" s="121">
        <f>SUMIF($C$2:C104,C104,$F$2:F104)</f>
        <v>0</v>
      </c>
      <c r="I104" s="14">
        <f t="shared" si="11"/>
        <v>0</v>
      </c>
      <c r="K104" s="5">
        <f t="shared" si="12"/>
        <v>0</v>
      </c>
      <c r="O104" s="7">
        <f t="shared" si="17"/>
        <v>0</v>
      </c>
      <c r="P104" s="5">
        <f t="shared" si="13"/>
        <v>0</v>
      </c>
      <c r="Q104" s="16">
        <f>SUMIF($C$2:C104,C104,$O$2:O104)</f>
        <v>0</v>
      </c>
      <c r="R104" s="5">
        <f>IFERROR(VLOOKUP(C104,Kurse!$A$2:$B$101,2,FALSE), 0)</f>
        <v>0</v>
      </c>
      <c r="S104" s="18">
        <f t="shared" si="14"/>
        <v>0</v>
      </c>
      <c r="T104" s="7">
        <f>IF(ISNUMBER(S104), SUMIFS($S$2:S104, $C$2:C104, C104), "")</f>
        <v>0</v>
      </c>
      <c r="U104" s="8">
        <f t="shared" si="18"/>
        <v>0</v>
      </c>
      <c r="V104" s="9" t="str">
        <f t="shared" si="16"/>
        <v/>
      </c>
    </row>
    <row r="105" spans="7:22" x14ac:dyDescent="0.2">
      <c r="G105" s="121">
        <f>SUMIF($C$2:C105,C105,$F$2:F105)</f>
        <v>0</v>
      </c>
      <c r="I105" s="14">
        <f t="shared" si="11"/>
        <v>0</v>
      </c>
      <c r="K105" s="5">
        <f t="shared" si="12"/>
        <v>0</v>
      </c>
      <c r="O105" s="7">
        <f t="shared" si="17"/>
        <v>0</v>
      </c>
      <c r="P105" s="5">
        <f t="shared" si="13"/>
        <v>0</v>
      </c>
      <c r="Q105" s="16">
        <f>SUMIF($C$2:C105,C105,$O$2:O105)</f>
        <v>0</v>
      </c>
      <c r="R105" s="5">
        <f>IFERROR(VLOOKUP(C105,Kurse!$A$2:$B$101,2,FALSE), 0)</f>
        <v>0</v>
      </c>
      <c r="S105" s="18">
        <f t="shared" si="14"/>
        <v>0</v>
      </c>
      <c r="T105" s="7">
        <f>IF(ISNUMBER(S105), SUMIFS($S$2:S105, $C$2:C105, C105), "")</f>
        <v>0</v>
      </c>
      <c r="U105" s="8">
        <f t="shared" si="18"/>
        <v>0</v>
      </c>
      <c r="V105" s="9" t="str">
        <f t="shared" si="16"/>
        <v/>
      </c>
    </row>
    <row r="106" spans="7:22" x14ac:dyDescent="0.2">
      <c r="G106" s="121">
        <f>SUMIF($C$2:C106,C106,$F$2:F106)</f>
        <v>0</v>
      </c>
      <c r="I106" s="14">
        <f t="shared" si="11"/>
        <v>0</v>
      </c>
      <c r="K106" s="5">
        <f t="shared" si="12"/>
        <v>0</v>
      </c>
      <c r="O106" s="7">
        <f t="shared" si="17"/>
        <v>0</v>
      </c>
      <c r="P106" s="5">
        <f t="shared" si="13"/>
        <v>0</v>
      </c>
      <c r="Q106" s="16">
        <f>SUMIF($C$2:C106,C106,$O$2:O106)</f>
        <v>0</v>
      </c>
      <c r="R106" s="5">
        <f>IFERROR(VLOOKUP(C106,Kurse!$A$2:$B$101,2,FALSE), 0)</f>
        <v>0</v>
      </c>
      <c r="S106" s="18">
        <f t="shared" si="14"/>
        <v>0</v>
      </c>
      <c r="T106" s="7">
        <f>IF(ISNUMBER(S106), SUMIFS($S$2:S106, $C$2:C106, C106), "")</f>
        <v>0</v>
      </c>
      <c r="U106" s="8">
        <f t="shared" si="18"/>
        <v>0</v>
      </c>
      <c r="V106" s="9" t="str">
        <f t="shared" si="16"/>
        <v/>
      </c>
    </row>
    <row r="107" spans="7:22" x14ac:dyDescent="0.2">
      <c r="G107" s="121">
        <f>SUMIF($C$2:C107,C107,$F$2:F107)</f>
        <v>0</v>
      </c>
      <c r="I107" s="14">
        <f t="shared" si="11"/>
        <v>0</v>
      </c>
      <c r="K107" s="5">
        <f t="shared" si="12"/>
        <v>0</v>
      </c>
      <c r="O107" s="7">
        <f t="shared" si="17"/>
        <v>0</v>
      </c>
      <c r="P107" s="5">
        <f t="shared" si="13"/>
        <v>0</v>
      </c>
      <c r="Q107" s="16">
        <f>SUMIF($C$2:C107,C107,$O$2:O107)</f>
        <v>0</v>
      </c>
      <c r="R107" s="5">
        <f>IFERROR(VLOOKUP(C107,Kurse!$A$2:$B$101,2,FALSE), 0)</f>
        <v>0</v>
      </c>
      <c r="S107" s="18">
        <f t="shared" si="14"/>
        <v>0</v>
      </c>
      <c r="T107" s="7">
        <f>IF(ISNUMBER(S107), SUMIFS($S$2:S107, $C$2:C107, C107), "")</f>
        <v>0</v>
      </c>
      <c r="U107" s="8">
        <f t="shared" si="18"/>
        <v>0</v>
      </c>
      <c r="V107" s="9" t="str">
        <f t="shared" si="16"/>
        <v/>
      </c>
    </row>
    <row r="108" spans="7:22" x14ac:dyDescent="0.2">
      <c r="G108" s="121">
        <f>SUMIF($C$2:C108,C108,$F$2:F108)</f>
        <v>0</v>
      </c>
      <c r="I108" s="14">
        <f t="shared" si="11"/>
        <v>0</v>
      </c>
      <c r="K108" s="5">
        <f t="shared" si="12"/>
        <v>0</v>
      </c>
      <c r="O108" s="7">
        <f t="shared" si="17"/>
        <v>0</v>
      </c>
      <c r="P108" s="5">
        <f t="shared" si="13"/>
        <v>0</v>
      </c>
      <c r="Q108" s="16">
        <f>SUMIF($C$2:C108,C108,$O$2:O108)</f>
        <v>0</v>
      </c>
      <c r="R108" s="5">
        <f>IFERROR(VLOOKUP(C108,Kurse!$A$2:$B$101,2,FALSE), 0)</f>
        <v>0</v>
      </c>
      <c r="S108" s="18">
        <f t="shared" si="14"/>
        <v>0</v>
      </c>
      <c r="T108" s="7">
        <f>IF(ISNUMBER(S108), SUMIFS($S$2:S108, $C$2:C108, C108), "")</f>
        <v>0</v>
      </c>
      <c r="U108" s="8">
        <f t="shared" si="18"/>
        <v>0</v>
      </c>
      <c r="V108" s="9" t="str">
        <f t="shared" si="16"/>
        <v/>
      </c>
    </row>
    <row r="109" spans="7:22" x14ac:dyDescent="0.2">
      <c r="G109" s="121">
        <f>SUMIF($C$2:C109,C109,$F$2:F109)</f>
        <v>0</v>
      </c>
      <c r="I109" s="14">
        <f t="shared" si="11"/>
        <v>0</v>
      </c>
      <c r="K109" s="5">
        <f t="shared" si="12"/>
        <v>0</v>
      </c>
      <c r="O109" s="7">
        <f t="shared" si="17"/>
        <v>0</v>
      </c>
      <c r="P109" s="5">
        <f t="shared" si="13"/>
        <v>0</v>
      </c>
      <c r="Q109" s="16">
        <f>SUMIF($C$2:C109,C109,$O$2:O109)</f>
        <v>0</v>
      </c>
      <c r="R109" s="5">
        <f>IFERROR(VLOOKUP(C109,Kurse!$A$2:$B$101,2,FALSE), 0)</f>
        <v>0</v>
      </c>
      <c r="S109" s="18">
        <f t="shared" si="14"/>
        <v>0</v>
      </c>
      <c r="T109" s="7">
        <f>IF(ISNUMBER(S109), SUMIFS($S$2:S109, $C$2:C109, C109), "")</f>
        <v>0</v>
      </c>
      <c r="U109" s="8">
        <f t="shared" si="18"/>
        <v>0</v>
      </c>
      <c r="V109" s="9" t="str">
        <f t="shared" si="16"/>
        <v/>
      </c>
    </row>
    <row r="110" spans="7:22" x14ac:dyDescent="0.2">
      <c r="G110" s="121">
        <f>SUMIF($C$2:C110,C110,$F$2:F110)</f>
        <v>0</v>
      </c>
      <c r="I110" s="14">
        <f t="shared" si="11"/>
        <v>0</v>
      </c>
      <c r="K110" s="5">
        <f t="shared" si="12"/>
        <v>0</v>
      </c>
      <c r="O110" s="7">
        <f t="shared" si="17"/>
        <v>0</v>
      </c>
      <c r="P110" s="5">
        <f t="shared" si="13"/>
        <v>0</v>
      </c>
      <c r="Q110" s="16">
        <f>SUMIF($C$2:C110,C110,$O$2:O110)</f>
        <v>0</v>
      </c>
      <c r="R110" s="5">
        <f>IFERROR(VLOOKUP(C110,Kurse!$A$2:$B$101,2,FALSE), 0)</f>
        <v>0</v>
      </c>
      <c r="S110" s="18">
        <f t="shared" si="14"/>
        <v>0</v>
      </c>
      <c r="T110" s="7">
        <f>IF(ISNUMBER(S110), SUMIFS($S$2:S110, $C$2:C110, C110), "")</f>
        <v>0</v>
      </c>
      <c r="U110" s="8">
        <f t="shared" si="18"/>
        <v>0</v>
      </c>
      <c r="V110" s="9" t="str">
        <f t="shared" si="16"/>
        <v/>
      </c>
    </row>
    <row r="111" spans="7:22" x14ac:dyDescent="0.2">
      <c r="G111" s="121">
        <f>SUMIF($C$2:C111,C111,$F$2:F111)</f>
        <v>0</v>
      </c>
      <c r="I111" s="14">
        <f t="shared" si="11"/>
        <v>0</v>
      </c>
      <c r="K111" s="5">
        <f t="shared" si="12"/>
        <v>0</v>
      </c>
      <c r="O111" s="7">
        <f t="shared" si="17"/>
        <v>0</v>
      </c>
      <c r="P111" s="5">
        <f t="shared" si="13"/>
        <v>0</v>
      </c>
      <c r="Q111" s="16">
        <f>SUMIF($C$2:C111,C111,$O$2:O111)</f>
        <v>0</v>
      </c>
      <c r="R111" s="5">
        <f>IFERROR(VLOOKUP(C111,Kurse!$A$2:$B$101,2,FALSE), 0)</f>
        <v>0</v>
      </c>
      <c r="S111" s="18">
        <f t="shared" si="14"/>
        <v>0</v>
      </c>
      <c r="T111" s="7">
        <f>IF(ISNUMBER(S111), SUMIFS($S$2:S111, $C$2:C111, C111), "")</f>
        <v>0</v>
      </c>
      <c r="U111" s="8">
        <f t="shared" si="18"/>
        <v>0</v>
      </c>
      <c r="V111" s="9" t="str">
        <f t="shared" si="16"/>
        <v/>
      </c>
    </row>
    <row r="112" spans="7:22" x14ac:dyDescent="0.2">
      <c r="G112" s="121">
        <f>SUMIF($C$2:C112,C112,$F$2:F112)</f>
        <v>0</v>
      </c>
      <c r="I112" s="14">
        <f t="shared" si="11"/>
        <v>0</v>
      </c>
      <c r="K112" s="5">
        <f t="shared" si="12"/>
        <v>0</v>
      </c>
      <c r="O112" s="7">
        <f t="shared" si="17"/>
        <v>0</v>
      </c>
      <c r="P112" s="5">
        <f t="shared" si="13"/>
        <v>0</v>
      </c>
      <c r="Q112" s="16">
        <f>SUMIF($C$2:C112,C112,$O$2:O112)</f>
        <v>0</v>
      </c>
      <c r="R112" s="5">
        <f>IFERROR(VLOOKUP(C112,Kurse!$A$2:$B$101,2,FALSE), 0)</f>
        <v>0</v>
      </c>
      <c r="S112" s="18">
        <f t="shared" si="14"/>
        <v>0</v>
      </c>
      <c r="T112" s="7">
        <f>IF(ISNUMBER(S112), SUMIFS($S$2:S112, $C$2:C112, C112), "")</f>
        <v>0</v>
      </c>
      <c r="U112" s="8">
        <f t="shared" si="18"/>
        <v>0</v>
      </c>
      <c r="V112" s="9" t="str">
        <f t="shared" si="16"/>
        <v/>
      </c>
    </row>
    <row r="113" spans="7:22" x14ac:dyDescent="0.2">
      <c r="G113" s="121">
        <f>SUMIF($C$2:C113,C113,$F$2:F113)</f>
        <v>0</v>
      </c>
      <c r="I113" s="14">
        <f t="shared" si="11"/>
        <v>0</v>
      </c>
      <c r="K113" s="5">
        <f t="shared" si="12"/>
        <v>0</v>
      </c>
      <c r="O113" s="7">
        <f t="shared" si="17"/>
        <v>0</v>
      </c>
      <c r="P113" s="5">
        <f t="shared" si="13"/>
        <v>0</v>
      </c>
      <c r="Q113" s="16">
        <f>SUMIF($C$2:C113,C113,$O$2:O113)</f>
        <v>0</v>
      </c>
      <c r="R113" s="5">
        <f>IFERROR(VLOOKUP(C113,Kurse!$A$2:$B$101,2,FALSE), 0)</f>
        <v>0</v>
      </c>
      <c r="S113" s="18">
        <f t="shared" si="14"/>
        <v>0</v>
      </c>
      <c r="T113" s="7">
        <f>IF(ISNUMBER(S113), SUMIFS($S$2:S113, $C$2:C113, C113), "")</f>
        <v>0</v>
      </c>
      <c r="U113" s="8">
        <f t="shared" si="18"/>
        <v>0</v>
      </c>
      <c r="V113" s="9" t="str">
        <f t="shared" si="16"/>
        <v/>
      </c>
    </row>
    <row r="114" spans="7:22" x14ac:dyDescent="0.2">
      <c r="G114" s="121">
        <f>SUMIF($C$2:C114,C114,$F$2:F114)</f>
        <v>0</v>
      </c>
      <c r="I114" s="14">
        <f t="shared" si="11"/>
        <v>0</v>
      </c>
      <c r="K114" s="5">
        <f t="shared" si="12"/>
        <v>0</v>
      </c>
      <c r="O114" s="7">
        <f t="shared" si="17"/>
        <v>0</v>
      </c>
      <c r="P114" s="5">
        <f t="shared" si="13"/>
        <v>0</v>
      </c>
      <c r="Q114" s="16">
        <f>SUMIF($C$2:C114,C114,$O$2:O114)</f>
        <v>0</v>
      </c>
      <c r="R114" s="5">
        <f>IFERROR(VLOOKUP(C114,Kurse!$A$2:$B$101,2,FALSE), 0)</f>
        <v>0</v>
      </c>
      <c r="S114" s="18">
        <f t="shared" si="14"/>
        <v>0</v>
      </c>
      <c r="T114" s="7">
        <f>IF(ISNUMBER(S114), SUMIFS($S$2:S114, $C$2:C114, C114), "")</f>
        <v>0</v>
      </c>
      <c r="U114" s="8">
        <f t="shared" si="18"/>
        <v>0</v>
      </c>
      <c r="V114" s="9" t="str">
        <f t="shared" si="16"/>
        <v/>
      </c>
    </row>
    <row r="115" spans="7:22" x14ac:dyDescent="0.2">
      <c r="G115" s="121">
        <f>SUMIF($C$2:C115,C115,$F$2:F115)</f>
        <v>0</v>
      </c>
      <c r="I115" s="14">
        <f t="shared" si="11"/>
        <v>0</v>
      </c>
      <c r="K115" s="5">
        <f t="shared" si="12"/>
        <v>0</v>
      </c>
      <c r="O115" s="7">
        <f t="shared" si="17"/>
        <v>0</v>
      </c>
      <c r="P115" s="5">
        <f t="shared" si="13"/>
        <v>0</v>
      </c>
      <c r="Q115" s="16">
        <f>SUMIF($C$2:C115,C115,$O$2:O115)</f>
        <v>0</v>
      </c>
      <c r="R115" s="5">
        <f>IFERROR(VLOOKUP(C115,Kurse!$A$2:$B$101,2,FALSE), 0)</f>
        <v>0</v>
      </c>
      <c r="S115" s="18">
        <f t="shared" si="14"/>
        <v>0</v>
      </c>
      <c r="T115" s="7">
        <f>IF(ISNUMBER(S115), SUMIFS($S$2:S115, $C$2:C115, C115), "")</f>
        <v>0</v>
      </c>
      <c r="U115" s="8">
        <f t="shared" si="18"/>
        <v>0</v>
      </c>
      <c r="V115" s="9" t="str">
        <f t="shared" si="16"/>
        <v/>
      </c>
    </row>
    <row r="116" spans="7:22" x14ac:dyDescent="0.2">
      <c r="G116" s="121">
        <f>SUMIF($C$2:C116,C116,$F$2:F116)</f>
        <v>0</v>
      </c>
      <c r="I116" s="14">
        <f t="shared" si="11"/>
        <v>0</v>
      </c>
      <c r="K116" s="5">
        <f t="shared" si="12"/>
        <v>0</v>
      </c>
      <c r="O116" s="7">
        <f t="shared" si="17"/>
        <v>0</v>
      </c>
      <c r="P116" s="5">
        <f t="shared" si="13"/>
        <v>0</v>
      </c>
      <c r="Q116" s="16">
        <f>SUMIF($C$2:C116,C116,$O$2:O116)</f>
        <v>0</v>
      </c>
      <c r="R116" s="5">
        <f>IFERROR(VLOOKUP(C116,Kurse!$A$2:$B$101,2,FALSE), 0)</f>
        <v>0</v>
      </c>
      <c r="S116" s="18">
        <f t="shared" si="14"/>
        <v>0</v>
      </c>
      <c r="T116" s="7">
        <f>IF(ISNUMBER(S116), SUMIFS($S$2:S116, $C$2:C116, C116), "")</f>
        <v>0</v>
      </c>
      <c r="U116" s="8">
        <f t="shared" si="18"/>
        <v>0</v>
      </c>
      <c r="V116" s="9" t="str">
        <f t="shared" si="16"/>
        <v/>
      </c>
    </row>
    <row r="117" spans="7:22" x14ac:dyDescent="0.2">
      <c r="G117" s="121">
        <f>SUMIF($C$2:C117,C117,$F$2:F117)</f>
        <v>0</v>
      </c>
      <c r="I117" s="14">
        <f t="shared" si="11"/>
        <v>0</v>
      </c>
      <c r="K117" s="5">
        <f t="shared" si="12"/>
        <v>0</v>
      </c>
      <c r="O117" s="7">
        <f t="shared" si="17"/>
        <v>0</v>
      </c>
      <c r="P117" s="5">
        <f t="shared" si="13"/>
        <v>0</v>
      </c>
      <c r="Q117" s="16">
        <f>SUMIF($C$2:C117,C117,$O$2:O117)</f>
        <v>0</v>
      </c>
      <c r="R117" s="5">
        <f>IFERROR(VLOOKUP(C117,Kurse!$A$2:$B$101,2,FALSE), 0)</f>
        <v>0</v>
      </c>
      <c r="S117" s="18">
        <f t="shared" si="14"/>
        <v>0</v>
      </c>
      <c r="T117" s="7">
        <f>IF(ISNUMBER(S117), SUMIFS($S$2:S117, $C$2:C117, C117), "")</f>
        <v>0</v>
      </c>
      <c r="U117" s="8">
        <f t="shared" si="18"/>
        <v>0</v>
      </c>
      <c r="V117" s="9" t="str">
        <f t="shared" si="16"/>
        <v/>
      </c>
    </row>
    <row r="118" spans="7:22" x14ac:dyDescent="0.2">
      <c r="G118" s="121">
        <f>SUMIF($C$2:C118,C118,$F$2:F118)</f>
        <v>0</v>
      </c>
      <c r="I118" s="14">
        <f t="shared" si="11"/>
        <v>0</v>
      </c>
      <c r="K118" s="5">
        <f t="shared" si="12"/>
        <v>0</v>
      </c>
      <c r="O118" s="7">
        <f t="shared" si="17"/>
        <v>0</v>
      </c>
      <c r="P118" s="5">
        <f t="shared" si="13"/>
        <v>0</v>
      </c>
      <c r="Q118" s="16">
        <f>SUMIF($C$2:C118,C118,$O$2:O118)</f>
        <v>0</v>
      </c>
      <c r="R118" s="5">
        <f>IFERROR(VLOOKUP(C118,Kurse!$A$2:$B$101,2,FALSE), 0)</f>
        <v>0</v>
      </c>
      <c r="S118" s="18">
        <f t="shared" si="14"/>
        <v>0</v>
      </c>
      <c r="T118" s="7">
        <f>IF(ISNUMBER(S118), SUMIFS($S$2:S118, $C$2:C118, C118), "")</f>
        <v>0</v>
      </c>
      <c r="U118" s="8">
        <f t="shared" si="18"/>
        <v>0</v>
      </c>
      <c r="V118" s="9" t="str">
        <f t="shared" si="16"/>
        <v/>
      </c>
    </row>
    <row r="119" spans="7:22" x14ac:dyDescent="0.2">
      <c r="G119" s="121">
        <f>SUMIF($C$2:C119,C119,$F$2:F119)</f>
        <v>0</v>
      </c>
      <c r="I119" s="14">
        <f t="shared" si="11"/>
        <v>0</v>
      </c>
      <c r="K119" s="5">
        <f t="shared" si="12"/>
        <v>0</v>
      </c>
      <c r="O119" s="7">
        <f t="shared" si="17"/>
        <v>0</v>
      </c>
      <c r="P119" s="5">
        <f t="shared" si="13"/>
        <v>0</v>
      </c>
      <c r="Q119" s="16">
        <f>SUMIF($C$2:C119,C119,$O$2:O119)</f>
        <v>0</v>
      </c>
      <c r="R119" s="5">
        <f>IFERROR(VLOOKUP(C119,Kurse!$A$2:$B$101,2,FALSE), 0)</f>
        <v>0</v>
      </c>
      <c r="S119" s="18">
        <f t="shared" si="14"/>
        <v>0</v>
      </c>
      <c r="T119" s="7">
        <f>IF(ISNUMBER(S119), SUMIFS($S$2:S119, $C$2:C119, C119), "")</f>
        <v>0</v>
      </c>
      <c r="U119" s="8">
        <f t="shared" si="18"/>
        <v>0</v>
      </c>
      <c r="V119" s="9" t="str">
        <f t="shared" si="16"/>
        <v/>
      </c>
    </row>
    <row r="120" spans="7:22" x14ac:dyDescent="0.2">
      <c r="G120" s="121">
        <f>SUMIF($C$2:C120,C120,$F$2:F120)</f>
        <v>0</v>
      </c>
      <c r="I120" s="14">
        <f t="shared" si="11"/>
        <v>0</v>
      </c>
      <c r="K120" s="5">
        <f t="shared" si="12"/>
        <v>0</v>
      </c>
      <c r="O120" s="7">
        <f t="shared" si="17"/>
        <v>0</v>
      </c>
      <c r="P120" s="5">
        <f t="shared" si="13"/>
        <v>0</v>
      </c>
      <c r="Q120" s="16">
        <f>SUMIF($C$2:C120,C120,$O$2:O120)</f>
        <v>0</v>
      </c>
      <c r="R120" s="5">
        <f>IFERROR(VLOOKUP(C120,Kurse!$A$2:$B$101,2,FALSE), 0)</f>
        <v>0</v>
      </c>
      <c r="S120" s="18">
        <f t="shared" si="14"/>
        <v>0</v>
      </c>
      <c r="T120" s="7">
        <f>IF(ISNUMBER(S120), SUMIFS($S$2:S120, $C$2:C120, C120), "")</f>
        <v>0</v>
      </c>
      <c r="U120" s="8">
        <f t="shared" si="18"/>
        <v>0</v>
      </c>
      <c r="V120" s="9" t="str">
        <f t="shared" si="16"/>
        <v/>
      </c>
    </row>
    <row r="121" spans="7:22" x14ac:dyDescent="0.2">
      <c r="G121" s="121">
        <f>SUMIF($C$2:C121,C121,$F$2:F121)</f>
        <v>0</v>
      </c>
      <c r="I121" s="14">
        <f t="shared" si="11"/>
        <v>0</v>
      </c>
      <c r="K121" s="5">
        <f t="shared" si="12"/>
        <v>0</v>
      </c>
      <c r="O121" s="7">
        <f t="shared" si="17"/>
        <v>0</v>
      </c>
      <c r="P121" s="5">
        <f t="shared" si="13"/>
        <v>0</v>
      </c>
      <c r="Q121" s="16">
        <f>SUMIF($C$2:C121,C121,$O$2:O121)</f>
        <v>0</v>
      </c>
      <c r="R121" s="5">
        <f>IFERROR(VLOOKUP(C121,Kurse!$A$2:$B$101,2,FALSE), 0)</f>
        <v>0</v>
      </c>
      <c r="S121" s="18">
        <f t="shared" si="14"/>
        <v>0</v>
      </c>
      <c r="T121" s="7">
        <f>IF(ISNUMBER(S121), SUMIFS($S$2:S121, $C$2:C121, C121), "")</f>
        <v>0</v>
      </c>
      <c r="U121" s="8">
        <f t="shared" si="18"/>
        <v>0</v>
      </c>
      <c r="V121" s="9" t="str">
        <f t="shared" si="16"/>
        <v/>
      </c>
    </row>
    <row r="122" spans="7:22" x14ac:dyDescent="0.2">
      <c r="G122" s="121">
        <f>SUMIF($C$2:C122,C122,$F$2:F122)</f>
        <v>0</v>
      </c>
      <c r="I122" s="14">
        <f t="shared" si="11"/>
        <v>0</v>
      </c>
      <c r="K122" s="5">
        <f t="shared" si="12"/>
        <v>0</v>
      </c>
      <c r="O122" s="7">
        <f t="shared" si="17"/>
        <v>0</v>
      </c>
      <c r="P122" s="5">
        <f t="shared" si="13"/>
        <v>0</v>
      </c>
      <c r="Q122" s="16">
        <f>SUMIF($C$2:C122,C122,$O$2:O122)</f>
        <v>0</v>
      </c>
      <c r="R122" s="5">
        <f>IFERROR(VLOOKUP(C122,Kurse!$A$2:$B$101,2,FALSE), 0)</f>
        <v>0</v>
      </c>
      <c r="S122" s="18">
        <f t="shared" si="14"/>
        <v>0</v>
      </c>
      <c r="T122" s="7">
        <f>IF(ISNUMBER(S122), SUMIFS($S$2:S122, $C$2:C122, C122), "")</f>
        <v>0</v>
      </c>
      <c r="U122" s="8">
        <f t="shared" si="18"/>
        <v>0</v>
      </c>
      <c r="V122" s="9" t="str">
        <f t="shared" si="16"/>
        <v/>
      </c>
    </row>
    <row r="123" spans="7:22" x14ac:dyDescent="0.2">
      <c r="G123" s="121">
        <f>SUMIF($C$2:C123,C123,$F$2:F123)</f>
        <v>0</v>
      </c>
      <c r="I123" s="14">
        <f t="shared" si="11"/>
        <v>0</v>
      </c>
      <c r="K123" s="5">
        <f t="shared" si="12"/>
        <v>0</v>
      </c>
      <c r="O123" s="7">
        <f t="shared" si="17"/>
        <v>0</v>
      </c>
      <c r="P123" s="5">
        <f t="shared" si="13"/>
        <v>0</v>
      </c>
      <c r="Q123" s="16">
        <f>SUMIF($C$2:C123,C123,$O$2:O123)</f>
        <v>0</v>
      </c>
      <c r="R123" s="5">
        <f>IFERROR(VLOOKUP(C123,Kurse!$A$2:$B$101,2,FALSE), 0)</f>
        <v>0</v>
      </c>
      <c r="S123" s="18">
        <f t="shared" si="14"/>
        <v>0</v>
      </c>
      <c r="T123" s="7">
        <f>IF(ISNUMBER(S123), SUMIFS($S$2:S123, $C$2:C123, C123), "")</f>
        <v>0</v>
      </c>
      <c r="U123" s="8">
        <f t="shared" si="18"/>
        <v>0</v>
      </c>
      <c r="V123" s="9" t="str">
        <f t="shared" si="16"/>
        <v/>
      </c>
    </row>
    <row r="124" spans="7:22" x14ac:dyDescent="0.2">
      <c r="G124" s="121">
        <f>SUMIF($C$2:C124,C124,$F$2:F124)</f>
        <v>0</v>
      </c>
      <c r="I124" s="14">
        <f t="shared" si="11"/>
        <v>0</v>
      </c>
      <c r="K124" s="5">
        <f t="shared" si="12"/>
        <v>0</v>
      </c>
      <c r="O124" s="7">
        <f t="shared" si="17"/>
        <v>0</v>
      </c>
      <c r="P124" s="5">
        <f t="shared" si="13"/>
        <v>0</v>
      </c>
      <c r="Q124" s="16">
        <f>SUMIF($C$2:C124,C124,$O$2:O124)</f>
        <v>0</v>
      </c>
      <c r="R124" s="5">
        <f>IFERROR(VLOOKUP(C124,Kurse!$A$2:$B$101,2,FALSE), 0)</f>
        <v>0</v>
      </c>
      <c r="S124" s="18">
        <f t="shared" si="14"/>
        <v>0</v>
      </c>
      <c r="T124" s="7">
        <f>IF(ISNUMBER(S124), SUMIFS($S$2:S124, $C$2:C124, C124), "")</f>
        <v>0</v>
      </c>
      <c r="U124" s="8">
        <f t="shared" si="18"/>
        <v>0</v>
      </c>
      <c r="V124" s="9" t="str">
        <f t="shared" si="16"/>
        <v/>
      </c>
    </row>
    <row r="125" spans="7:22" x14ac:dyDescent="0.2">
      <c r="G125" s="121">
        <f>SUMIF($C$2:C125,C125,$F$2:F125)</f>
        <v>0</v>
      </c>
      <c r="I125" s="14">
        <f t="shared" si="11"/>
        <v>0</v>
      </c>
      <c r="K125" s="5">
        <f t="shared" si="12"/>
        <v>0</v>
      </c>
      <c r="O125" s="7">
        <f t="shared" si="17"/>
        <v>0</v>
      </c>
      <c r="P125" s="5">
        <f t="shared" si="13"/>
        <v>0</v>
      </c>
      <c r="Q125" s="16">
        <f>SUMIF($C$2:C125,C125,$O$2:O125)</f>
        <v>0</v>
      </c>
      <c r="R125" s="5">
        <f>IFERROR(VLOOKUP(C125,Kurse!$A$2:$B$101,2,FALSE), 0)</f>
        <v>0</v>
      </c>
      <c r="S125" s="18">
        <f t="shared" si="14"/>
        <v>0</v>
      </c>
      <c r="T125" s="7">
        <f>IF(ISNUMBER(S125), SUMIFS($S$2:S125, $C$2:C125, C125), "")</f>
        <v>0</v>
      </c>
      <c r="U125" s="8">
        <f t="shared" si="18"/>
        <v>0</v>
      </c>
      <c r="V125" s="9" t="str">
        <f t="shared" si="16"/>
        <v/>
      </c>
    </row>
    <row r="126" spans="7:22" x14ac:dyDescent="0.2">
      <c r="G126" s="121">
        <f>SUMIF($C$2:C126,C126,$F$2:F126)</f>
        <v>0</v>
      </c>
      <c r="I126" s="14">
        <f t="shared" si="11"/>
        <v>0</v>
      </c>
      <c r="K126" s="5">
        <f t="shared" si="12"/>
        <v>0</v>
      </c>
      <c r="O126" s="7">
        <f t="shared" si="17"/>
        <v>0</v>
      </c>
      <c r="P126" s="5">
        <f t="shared" si="13"/>
        <v>0</v>
      </c>
      <c r="Q126" s="16">
        <f>SUMIF($C$2:C126,C126,$O$2:O126)</f>
        <v>0</v>
      </c>
      <c r="R126" s="5">
        <f>IFERROR(VLOOKUP(C126,Kurse!$A$2:$B$101,2,FALSE), 0)</f>
        <v>0</v>
      </c>
      <c r="S126" s="18">
        <f t="shared" si="14"/>
        <v>0</v>
      </c>
      <c r="T126" s="7">
        <f>IF(ISNUMBER(S126), SUMIFS($S$2:S126, $C$2:C126, C126), "")</f>
        <v>0</v>
      </c>
      <c r="U126" s="8">
        <f t="shared" si="18"/>
        <v>0</v>
      </c>
      <c r="V126" s="9" t="str">
        <f t="shared" si="16"/>
        <v/>
      </c>
    </row>
    <row r="127" spans="7:22" x14ac:dyDescent="0.2">
      <c r="G127" s="121">
        <f>SUMIF($C$2:C127,C127,$F$2:F127)</f>
        <v>0</v>
      </c>
      <c r="I127" s="14">
        <f t="shared" si="11"/>
        <v>0</v>
      </c>
      <c r="K127" s="5">
        <f t="shared" si="12"/>
        <v>0</v>
      </c>
      <c r="O127" s="7">
        <f t="shared" si="17"/>
        <v>0</v>
      </c>
      <c r="P127" s="5">
        <f t="shared" si="13"/>
        <v>0</v>
      </c>
      <c r="Q127" s="16">
        <f>SUMIF($C$2:C127,C127,$O$2:O127)</f>
        <v>0</v>
      </c>
      <c r="R127" s="5">
        <f>IFERROR(VLOOKUP(C127,Kurse!$A$2:$B$101,2,FALSE), 0)</f>
        <v>0</v>
      </c>
      <c r="S127" s="18">
        <f t="shared" si="14"/>
        <v>0</v>
      </c>
      <c r="T127" s="7">
        <f>IF(ISNUMBER(S127), SUMIFS($S$2:S127, $C$2:C127, C127), "")</f>
        <v>0</v>
      </c>
      <c r="U127" s="8">
        <f t="shared" si="18"/>
        <v>0</v>
      </c>
      <c r="V127" s="9" t="str">
        <f t="shared" si="16"/>
        <v/>
      </c>
    </row>
    <row r="128" spans="7:22" x14ac:dyDescent="0.2">
      <c r="G128" s="121">
        <f>SUMIF($C$2:C128,C128,$F$2:F128)</f>
        <v>0</v>
      </c>
      <c r="I128" s="14">
        <f t="shared" si="11"/>
        <v>0</v>
      </c>
      <c r="K128" s="5">
        <f t="shared" si="12"/>
        <v>0</v>
      </c>
      <c r="O128" s="7">
        <f t="shared" si="17"/>
        <v>0</v>
      </c>
      <c r="P128" s="5">
        <f t="shared" si="13"/>
        <v>0</v>
      </c>
      <c r="Q128" s="16">
        <f>SUMIF($C$2:C128,C128,$O$2:O128)</f>
        <v>0</v>
      </c>
      <c r="R128" s="5">
        <f>IFERROR(VLOOKUP(C128,Kurse!$A$2:$B$101,2,FALSE), 0)</f>
        <v>0</v>
      </c>
      <c r="S128" s="18">
        <f t="shared" si="14"/>
        <v>0</v>
      </c>
      <c r="T128" s="7">
        <f>IF(ISNUMBER(S128), SUMIFS($S$2:S128, $C$2:C128, C128), "")</f>
        <v>0</v>
      </c>
      <c r="U128" s="8">
        <f t="shared" si="18"/>
        <v>0</v>
      </c>
      <c r="V128" s="9" t="str">
        <f t="shared" si="16"/>
        <v/>
      </c>
    </row>
    <row r="129" spans="7:22" x14ac:dyDescent="0.2">
      <c r="G129" s="121">
        <f>SUMIF($C$2:C129,C129,$F$2:F129)</f>
        <v>0</v>
      </c>
      <c r="I129" s="14">
        <f t="shared" si="11"/>
        <v>0</v>
      </c>
      <c r="K129" s="5">
        <f t="shared" si="12"/>
        <v>0</v>
      </c>
      <c r="O129" s="7">
        <f t="shared" si="17"/>
        <v>0</v>
      </c>
      <c r="P129" s="5">
        <f t="shared" si="13"/>
        <v>0</v>
      </c>
      <c r="Q129" s="16">
        <f>SUMIF($C$2:C129,C129,$O$2:O129)</f>
        <v>0</v>
      </c>
      <c r="R129" s="5">
        <f>IFERROR(VLOOKUP(C129,Kurse!$A$2:$B$101,2,FALSE), 0)</f>
        <v>0</v>
      </c>
      <c r="S129" s="18">
        <f t="shared" si="14"/>
        <v>0</v>
      </c>
      <c r="T129" s="7">
        <f>IF(ISNUMBER(S129), SUMIFS($S$2:S129, $C$2:C129, C129), "")</f>
        <v>0</v>
      </c>
      <c r="U129" s="8">
        <f t="shared" si="18"/>
        <v>0</v>
      </c>
      <c r="V129" s="9" t="str">
        <f t="shared" si="16"/>
        <v/>
      </c>
    </row>
    <row r="130" spans="7:22" x14ac:dyDescent="0.2">
      <c r="G130" s="121">
        <f>SUMIF($C$2:C130,C130,$F$2:F130)</f>
        <v>0</v>
      </c>
      <c r="I130" s="14">
        <f t="shared" ref="I130:I193" si="19">F130*H130</f>
        <v>0</v>
      </c>
      <c r="K130" s="5">
        <f t="shared" ref="K130:K193" si="20">IF(E130="Buy",I130+J130,IF(E130="Sell",I130-J130,IF(E130="Transfer – Out",J130,0)))</f>
        <v>0</v>
      </c>
      <c r="O130" s="7">
        <f t="shared" si="17"/>
        <v>0</v>
      </c>
      <c r="P130" s="5">
        <f t="shared" ref="P130:P193" si="21">IF(OR(E130="Buy",E130="Reward",E130="Airdrop",E130="Staking"), K130, 0)</f>
        <v>0</v>
      </c>
      <c r="Q130" s="16">
        <f>SUMIF($C$2:C130,C130,$O$2:O130)</f>
        <v>0</v>
      </c>
      <c r="R130" s="5">
        <f>IFERROR(VLOOKUP(C130,Kurse!$A$2:$B$101,2,FALSE), 0)</f>
        <v>0</v>
      </c>
      <c r="S130" s="18">
        <f t="shared" ref="S130:S193" si="22">IF(E130="Transfer – Out", 0, F130 * R130)</f>
        <v>0</v>
      </c>
      <c r="T130" s="7">
        <f>IF(ISNUMBER(S130), SUMIFS($S$2:S130, $C$2:C130, C130), "")</f>
        <v>0</v>
      </c>
      <c r="U130" s="8">
        <f t="shared" ref="U130:U161" si="23">IF(AND(ISNUMBER(S130), ISNUMBER(K130)), S130 - K130, "")</f>
        <v>0</v>
      </c>
      <c r="V130" s="9" t="str">
        <f t="shared" ref="V130:V193" si="24">IF(AND(ISNUMBER(S130), ISNUMBER(K130), K130&lt;&gt;0), (S130-K130)/K130, "")</f>
        <v/>
      </c>
    </row>
    <row r="131" spans="7:22" x14ac:dyDescent="0.2">
      <c r="G131" s="121">
        <f>SUMIF($C$2:C131,C131,$F$2:F131)</f>
        <v>0</v>
      </c>
      <c r="I131" s="14">
        <f t="shared" si="19"/>
        <v>0</v>
      </c>
      <c r="K131" s="5">
        <f t="shared" si="20"/>
        <v>0</v>
      </c>
      <c r="O131" s="7">
        <f t="shared" si="17"/>
        <v>0</v>
      </c>
      <c r="P131" s="5">
        <f t="shared" si="21"/>
        <v>0</v>
      </c>
      <c r="Q131" s="16">
        <f>SUMIF($C$2:C131,C131,$O$2:O131)</f>
        <v>0</v>
      </c>
      <c r="R131" s="5">
        <f>IFERROR(VLOOKUP(C131,Kurse!$A$2:$B$101,2,FALSE), 0)</f>
        <v>0</v>
      </c>
      <c r="S131" s="18">
        <f t="shared" si="22"/>
        <v>0</v>
      </c>
      <c r="T131" s="7">
        <f>IF(ISNUMBER(S131), SUMIFS($S$2:S131, $C$2:C131, C131), "")</f>
        <v>0</v>
      </c>
      <c r="U131" s="8">
        <f t="shared" si="23"/>
        <v>0</v>
      </c>
      <c r="V131" s="9" t="str">
        <f t="shared" si="24"/>
        <v/>
      </c>
    </row>
    <row r="132" spans="7:22" x14ac:dyDescent="0.2">
      <c r="G132" s="121">
        <f>SUMIF($C$2:C132,C132,$F$2:F132)</f>
        <v>0</v>
      </c>
      <c r="I132" s="14">
        <f t="shared" si="19"/>
        <v>0</v>
      </c>
      <c r="K132" s="5">
        <f t="shared" si="20"/>
        <v>0</v>
      </c>
      <c r="O132" s="7">
        <f t="shared" si="17"/>
        <v>0</v>
      </c>
      <c r="P132" s="5">
        <f t="shared" si="21"/>
        <v>0</v>
      </c>
      <c r="Q132" s="16">
        <f>SUMIF($C$2:C132,C132,$O$2:O132)</f>
        <v>0</v>
      </c>
      <c r="R132" s="5">
        <f>IFERROR(VLOOKUP(C132,Kurse!$A$2:$B$101,2,FALSE), 0)</f>
        <v>0</v>
      </c>
      <c r="S132" s="18">
        <f t="shared" si="22"/>
        <v>0</v>
      </c>
      <c r="T132" s="7">
        <f>IF(ISNUMBER(S132), SUMIFS($S$2:S132, $C$2:C132, C132), "")</f>
        <v>0</v>
      </c>
      <c r="U132" s="8">
        <f t="shared" si="23"/>
        <v>0</v>
      </c>
      <c r="V132" s="9" t="str">
        <f t="shared" si="24"/>
        <v/>
      </c>
    </row>
    <row r="133" spans="7:22" x14ac:dyDescent="0.2">
      <c r="G133" s="121">
        <f>SUMIF($C$2:C133,C133,$F$2:F133)</f>
        <v>0</v>
      </c>
      <c r="I133" s="14">
        <f t="shared" si="19"/>
        <v>0</v>
      </c>
      <c r="K133" s="5">
        <f t="shared" si="20"/>
        <v>0</v>
      </c>
      <c r="O133" s="7">
        <f t="shared" si="17"/>
        <v>0</v>
      </c>
      <c r="P133" s="5">
        <f t="shared" si="21"/>
        <v>0</v>
      </c>
      <c r="Q133" s="16">
        <f>SUMIF($C$2:C133,C133,$O$2:O133)</f>
        <v>0</v>
      </c>
      <c r="R133" s="5">
        <f>IFERROR(VLOOKUP(C133,Kurse!$A$2:$B$101,2,FALSE), 0)</f>
        <v>0</v>
      </c>
      <c r="S133" s="18">
        <f t="shared" si="22"/>
        <v>0</v>
      </c>
      <c r="T133" s="7">
        <f>IF(ISNUMBER(S133), SUMIFS($S$2:S133, $C$2:C133, C133), "")</f>
        <v>0</v>
      </c>
      <c r="U133" s="8">
        <f t="shared" si="23"/>
        <v>0</v>
      </c>
      <c r="V133" s="9" t="str">
        <f t="shared" si="24"/>
        <v/>
      </c>
    </row>
    <row r="134" spans="7:22" x14ac:dyDescent="0.2">
      <c r="G134" s="121">
        <f>SUMIF($C$2:C134,C134,$F$2:F134)</f>
        <v>0</v>
      </c>
      <c r="I134" s="14">
        <f t="shared" si="19"/>
        <v>0</v>
      </c>
      <c r="K134" s="5">
        <f t="shared" si="20"/>
        <v>0</v>
      </c>
      <c r="O134" s="7">
        <f t="shared" si="17"/>
        <v>0</v>
      </c>
      <c r="P134" s="5">
        <f t="shared" si="21"/>
        <v>0</v>
      </c>
      <c r="Q134" s="16">
        <f>SUMIF($C$2:C134,C134,$O$2:O134)</f>
        <v>0</v>
      </c>
      <c r="R134" s="5">
        <f>IFERROR(VLOOKUP(C134,Kurse!$A$2:$B$101,2,FALSE), 0)</f>
        <v>0</v>
      </c>
      <c r="S134" s="18">
        <f t="shared" si="22"/>
        <v>0</v>
      </c>
      <c r="T134" s="7">
        <f>IF(ISNUMBER(S134), SUMIFS($S$2:S134, $C$2:C134, C134), "")</f>
        <v>0</v>
      </c>
      <c r="U134" s="8">
        <f t="shared" si="23"/>
        <v>0</v>
      </c>
      <c r="V134" s="9" t="str">
        <f t="shared" si="24"/>
        <v/>
      </c>
    </row>
    <row r="135" spans="7:22" x14ac:dyDescent="0.2">
      <c r="G135" s="121">
        <f>SUMIF($C$2:C135,C135,$F$2:F135)</f>
        <v>0</v>
      </c>
      <c r="I135" s="14">
        <f t="shared" si="19"/>
        <v>0</v>
      </c>
      <c r="K135" s="5">
        <f t="shared" si="20"/>
        <v>0</v>
      </c>
      <c r="O135" s="7">
        <f t="shared" si="17"/>
        <v>0</v>
      </c>
      <c r="P135" s="5">
        <f t="shared" si="21"/>
        <v>0</v>
      </c>
      <c r="Q135" s="16">
        <f>SUMIF($C$2:C135,C135,$O$2:O135)</f>
        <v>0</v>
      </c>
      <c r="R135" s="5">
        <f>IFERROR(VLOOKUP(C135,Kurse!$A$2:$B$101,2,FALSE), 0)</f>
        <v>0</v>
      </c>
      <c r="S135" s="18">
        <f t="shared" si="22"/>
        <v>0</v>
      </c>
      <c r="T135" s="7">
        <f>IF(ISNUMBER(S135), SUMIFS($S$2:S135, $C$2:C135, C135), "")</f>
        <v>0</v>
      </c>
      <c r="U135" s="8">
        <f t="shared" si="23"/>
        <v>0</v>
      </c>
      <c r="V135" s="9" t="str">
        <f t="shared" si="24"/>
        <v/>
      </c>
    </row>
    <row r="136" spans="7:22" x14ac:dyDescent="0.2">
      <c r="G136" s="121">
        <f>SUMIF($C$2:C136,C136,$F$2:F136)</f>
        <v>0</v>
      </c>
      <c r="I136" s="14">
        <f t="shared" si="19"/>
        <v>0</v>
      </c>
      <c r="K136" s="5">
        <f t="shared" si="20"/>
        <v>0</v>
      </c>
      <c r="O136" s="7">
        <f t="shared" si="17"/>
        <v>0</v>
      </c>
      <c r="P136" s="5">
        <f t="shared" si="21"/>
        <v>0</v>
      </c>
      <c r="Q136" s="16">
        <f>SUMIF($C$2:C136,C136,$O$2:O136)</f>
        <v>0</v>
      </c>
      <c r="R136" s="5">
        <f>IFERROR(VLOOKUP(C136,Kurse!$A$2:$B$101,2,FALSE), 0)</f>
        <v>0</v>
      </c>
      <c r="S136" s="18">
        <f t="shared" si="22"/>
        <v>0</v>
      </c>
      <c r="T136" s="7">
        <f>IF(ISNUMBER(S136), SUMIFS($S$2:S136, $C$2:C136, C136), "")</f>
        <v>0</v>
      </c>
      <c r="U136" s="8">
        <f t="shared" si="23"/>
        <v>0</v>
      </c>
      <c r="V136" s="9" t="str">
        <f t="shared" si="24"/>
        <v/>
      </c>
    </row>
    <row r="137" spans="7:22" x14ac:dyDescent="0.2">
      <c r="G137" s="121">
        <f>SUMIF($C$2:C137,C137,$F$2:F137)</f>
        <v>0</v>
      </c>
      <c r="I137" s="14">
        <f t="shared" si="19"/>
        <v>0</v>
      </c>
      <c r="K137" s="5">
        <f t="shared" si="20"/>
        <v>0</v>
      </c>
      <c r="O137" s="7">
        <f t="shared" si="17"/>
        <v>0</v>
      </c>
      <c r="P137" s="5">
        <f t="shared" si="21"/>
        <v>0</v>
      </c>
      <c r="Q137" s="16">
        <f>SUMIF($C$2:C137,C137,$O$2:O137)</f>
        <v>0</v>
      </c>
      <c r="R137" s="5">
        <f>IFERROR(VLOOKUP(C137,Kurse!$A$2:$B$101,2,FALSE), 0)</f>
        <v>0</v>
      </c>
      <c r="S137" s="18">
        <f t="shared" si="22"/>
        <v>0</v>
      </c>
      <c r="T137" s="7">
        <f>IF(ISNUMBER(S137), SUMIFS($S$2:S137, $C$2:C137, C137), "")</f>
        <v>0</v>
      </c>
      <c r="U137" s="8">
        <f t="shared" si="23"/>
        <v>0</v>
      </c>
      <c r="V137" s="9" t="str">
        <f t="shared" si="24"/>
        <v/>
      </c>
    </row>
    <row r="138" spans="7:22" x14ac:dyDescent="0.2">
      <c r="G138" s="121">
        <f>SUMIF($C$2:C138,C138,$F$2:F138)</f>
        <v>0</v>
      </c>
      <c r="I138" s="14">
        <f t="shared" si="19"/>
        <v>0</v>
      </c>
      <c r="K138" s="5">
        <f t="shared" si="20"/>
        <v>0</v>
      </c>
      <c r="O138" s="7">
        <f t="shared" si="17"/>
        <v>0</v>
      </c>
      <c r="P138" s="5">
        <f t="shared" si="21"/>
        <v>0</v>
      </c>
      <c r="Q138" s="16">
        <f>SUMIF($C$2:C138,C138,$O$2:O138)</f>
        <v>0</v>
      </c>
      <c r="R138" s="5">
        <f>IFERROR(VLOOKUP(C138,Kurse!$A$2:$B$101,2,FALSE), 0)</f>
        <v>0</v>
      </c>
      <c r="S138" s="18">
        <f t="shared" si="22"/>
        <v>0</v>
      </c>
      <c r="T138" s="7">
        <f>IF(ISNUMBER(S138), SUMIFS($S$2:S138, $C$2:C138, C138), "")</f>
        <v>0</v>
      </c>
      <c r="U138" s="8">
        <f t="shared" si="23"/>
        <v>0</v>
      </c>
      <c r="V138" s="9" t="str">
        <f t="shared" si="24"/>
        <v/>
      </c>
    </row>
    <row r="139" spans="7:22" x14ac:dyDescent="0.2">
      <c r="G139" s="121">
        <f>SUMIF($C$2:C139,C139,$F$2:F139)</f>
        <v>0</v>
      </c>
      <c r="I139" s="14">
        <f t="shared" si="19"/>
        <v>0</v>
      </c>
      <c r="K139" s="5">
        <f t="shared" si="20"/>
        <v>0</v>
      </c>
      <c r="O139" s="7">
        <f t="shared" si="17"/>
        <v>0</v>
      </c>
      <c r="P139" s="5">
        <f t="shared" si="21"/>
        <v>0</v>
      </c>
      <c r="Q139" s="16">
        <f>SUMIF($C$2:C139,C139,$O$2:O139)</f>
        <v>0</v>
      </c>
      <c r="R139" s="5">
        <f>IFERROR(VLOOKUP(C139,Kurse!$A$2:$B$101,2,FALSE), 0)</f>
        <v>0</v>
      </c>
      <c r="S139" s="18">
        <f t="shared" si="22"/>
        <v>0</v>
      </c>
      <c r="T139" s="7">
        <f>IF(ISNUMBER(S139), SUMIFS($S$2:S139, $C$2:C139, C139), "")</f>
        <v>0</v>
      </c>
      <c r="U139" s="8">
        <f t="shared" si="23"/>
        <v>0</v>
      </c>
      <c r="V139" s="9" t="str">
        <f t="shared" si="24"/>
        <v/>
      </c>
    </row>
    <row r="140" spans="7:22" x14ac:dyDescent="0.2">
      <c r="G140" s="121">
        <f>SUMIF($C$2:C140,C140,$F$2:F140)</f>
        <v>0</v>
      </c>
      <c r="I140" s="14">
        <f t="shared" si="19"/>
        <v>0</v>
      </c>
      <c r="K140" s="5">
        <f t="shared" si="20"/>
        <v>0</v>
      </c>
      <c r="O140" s="7">
        <f t="shared" ref="O140:O203" si="25">F140*(N140/100)*R140</f>
        <v>0</v>
      </c>
      <c r="P140" s="5">
        <f t="shared" si="21"/>
        <v>0</v>
      </c>
      <c r="Q140" s="16">
        <f>SUMIF($C$2:C140,C140,$O$2:O140)</f>
        <v>0</v>
      </c>
      <c r="R140" s="5">
        <f>IFERROR(VLOOKUP(C140,Kurse!$A$2:$B$101,2,FALSE), 0)</f>
        <v>0</v>
      </c>
      <c r="S140" s="18">
        <f t="shared" si="22"/>
        <v>0</v>
      </c>
      <c r="T140" s="7">
        <f>IF(ISNUMBER(S140), SUMIFS($S$2:S140, $C$2:C140, C140), "")</f>
        <v>0</v>
      </c>
      <c r="U140" s="8">
        <f t="shared" si="23"/>
        <v>0</v>
      </c>
      <c r="V140" s="9" t="str">
        <f t="shared" si="24"/>
        <v/>
      </c>
    </row>
    <row r="141" spans="7:22" x14ac:dyDescent="0.2">
      <c r="G141" s="121">
        <f>SUMIF($C$2:C141,C141,$F$2:F141)</f>
        <v>0</v>
      </c>
      <c r="I141" s="14">
        <f t="shared" si="19"/>
        <v>0</v>
      </c>
      <c r="K141" s="5">
        <f t="shared" si="20"/>
        <v>0</v>
      </c>
      <c r="O141" s="7">
        <f t="shared" si="25"/>
        <v>0</v>
      </c>
      <c r="P141" s="5">
        <f t="shared" si="21"/>
        <v>0</v>
      </c>
      <c r="Q141" s="16">
        <f>SUMIF($C$2:C141,C141,$O$2:O141)</f>
        <v>0</v>
      </c>
      <c r="R141" s="5">
        <f>IFERROR(VLOOKUP(C141,Kurse!$A$2:$B$101,2,FALSE), 0)</f>
        <v>0</v>
      </c>
      <c r="S141" s="18">
        <f t="shared" si="22"/>
        <v>0</v>
      </c>
      <c r="T141" s="7">
        <f>IF(ISNUMBER(S141), SUMIFS($S$2:S141, $C$2:C141, C141), "")</f>
        <v>0</v>
      </c>
      <c r="U141" s="8">
        <f t="shared" si="23"/>
        <v>0</v>
      </c>
      <c r="V141" s="9" t="str">
        <f t="shared" si="24"/>
        <v/>
      </c>
    </row>
    <row r="142" spans="7:22" x14ac:dyDescent="0.2">
      <c r="G142" s="121">
        <f>SUMIF($C$2:C142,C142,$F$2:F142)</f>
        <v>0</v>
      </c>
      <c r="I142" s="14">
        <f t="shared" si="19"/>
        <v>0</v>
      </c>
      <c r="K142" s="5">
        <f t="shared" si="20"/>
        <v>0</v>
      </c>
      <c r="O142" s="7">
        <f t="shared" si="25"/>
        <v>0</v>
      </c>
      <c r="P142" s="5">
        <f t="shared" si="21"/>
        <v>0</v>
      </c>
      <c r="Q142" s="16">
        <f>SUMIF($C$2:C142,C142,$O$2:O142)</f>
        <v>0</v>
      </c>
      <c r="R142" s="5">
        <f>IFERROR(VLOOKUP(C142,Kurse!$A$2:$B$101,2,FALSE), 0)</f>
        <v>0</v>
      </c>
      <c r="S142" s="18">
        <f t="shared" si="22"/>
        <v>0</v>
      </c>
      <c r="T142" s="7">
        <f>IF(ISNUMBER(S142), SUMIFS($S$2:S142, $C$2:C142, C142), "")</f>
        <v>0</v>
      </c>
      <c r="U142" s="8">
        <f t="shared" si="23"/>
        <v>0</v>
      </c>
      <c r="V142" s="9" t="str">
        <f t="shared" si="24"/>
        <v/>
      </c>
    </row>
    <row r="143" spans="7:22" x14ac:dyDescent="0.2">
      <c r="G143" s="121">
        <f>SUMIF($C$2:C143,C143,$F$2:F143)</f>
        <v>0</v>
      </c>
      <c r="I143" s="14">
        <f t="shared" si="19"/>
        <v>0</v>
      </c>
      <c r="K143" s="5">
        <f t="shared" si="20"/>
        <v>0</v>
      </c>
      <c r="O143" s="7">
        <f t="shared" si="25"/>
        <v>0</v>
      </c>
      <c r="P143" s="5">
        <f t="shared" si="21"/>
        <v>0</v>
      </c>
      <c r="Q143" s="16">
        <f>SUMIF($C$2:C143,C143,$O$2:O143)</f>
        <v>0</v>
      </c>
      <c r="R143" s="5">
        <f>IFERROR(VLOOKUP(C143,Kurse!$A$2:$B$101,2,FALSE), 0)</f>
        <v>0</v>
      </c>
      <c r="S143" s="18">
        <f t="shared" si="22"/>
        <v>0</v>
      </c>
      <c r="T143" s="7">
        <f>IF(ISNUMBER(S143), SUMIFS($S$2:S143, $C$2:C143, C143), "")</f>
        <v>0</v>
      </c>
      <c r="U143" s="8">
        <f t="shared" si="23"/>
        <v>0</v>
      </c>
      <c r="V143" s="9" t="str">
        <f t="shared" si="24"/>
        <v/>
      </c>
    </row>
    <row r="144" spans="7:22" x14ac:dyDescent="0.2">
      <c r="G144" s="121">
        <f>SUMIF($C$2:C144,C144,$F$2:F144)</f>
        <v>0</v>
      </c>
      <c r="I144" s="14">
        <f t="shared" si="19"/>
        <v>0</v>
      </c>
      <c r="K144" s="5">
        <f t="shared" si="20"/>
        <v>0</v>
      </c>
      <c r="O144" s="7">
        <f t="shared" si="25"/>
        <v>0</v>
      </c>
      <c r="P144" s="5">
        <f t="shared" si="21"/>
        <v>0</v>
      </c>
      <c r="Q144" s="16">
        <f>SUMIF($C$2:C144,C144,$O$2:O144)</f>
        <v>0</v>
      </c>
      <c r="R144" s="5">
        <f>IFERROR(VLOOKUP(C144,Kurse!$A$2:$B$101,2,FALSE), 0)</f>
        <v>0</v>
      </c>
      <c r="S144" s="18">
        <f t="shared" si="22"/>
        <v>0</v>
      </c>
      <c r="T144" s="7">
        <f>IF(ISNUMBER(S144), SUMIFS($S$2:S144, $C$2:C144, C144), "")</f>
        <v>0</v>
      </c>
      <c r="U144" s="8">
        <f t="shared" si="23"/>
        <v>0</v>
      </c>
      <c r="V144" s="9" t="str">
        <f t="shared" si="24"/>
        <v/>
      </c>
    </row>
    <row r="145" spans="7:22" x14ac:dyDescent="0.2">
      <c r="G145" s="121">
        <f>SUMIF($C$2:C145,C145,$F$2:F145)</f>
        <v>0</v>
      </c>
      <c r="I145" s="14">
        <f t="shared" si="19"/>
        <v>0</v>
      </c>
      <c r="K145" s="5">
        <f t="shared" si="20"/>
        <v>0</v>
      </c>
      <c r="O145" s="7">
        <f t="shared" si="25"/>
        <v>0</v>
      </c>
      <c r="P145" s="5">
        <f t="shared" si="21"/>
        <v>0</v>
      </c>
      <c r="Q145" s="16">
        <f>SUMIF($C$2:C145,C145,$O$2:O145)</f>
        <v>0</v>
      </c>
      <c r="R145" s="5">
        <f>IFERROR(VLOOKUP(C145,Kurse!$A$2:$B$101,2,FALSE), 0)</f>
        <v>0</v>
      </c>
      <c r="S145" s="18">
        <f t="shared" si="22"/>
        <v>0</v>
      </c>
      <c r="T145" s="7">
        <f>IF(ISNUMBER(S145), SUMIFS($S$2:S145, $C$2:C145, C145), "")</f>
        <v>0</v>
      </c>
      <c r="U145" s="8">
        <f t="shared" si="23"/>
        <v>0</v>
      </c>
      <c r="V145" s="9" t="str">
        <f t="shared" si="24"/>
        <v/>
      </c>
    </row>
    <row r="146" spans="7:22" x14ac:dyDescent="0.2">
      <c r="G146" s="121">
        <f>SUMIF($C$2:C146,C146,$F$2:F146)</f>
        <v>0</v>
      </c>
      <c r="I146" s="14">
        <f t="shared" si="19"/>
        <v>0</v>
      </c>
      <c r="K146" s="5">
        <f t="shared" si="20"/>
        <v>0</v>
      </c>
      <c r="O146" s="7">
        <f t="shared" si="25"/>
        <v>0</v>
      </c>
      <c r="P146" s="5">
        <f t="shared" si="21"/>
        <v>0</v>
      </c>
      <c r="Q146" s="16">
        <f>SUMIF($C$2:C146,C146,$O$2:O146)</f>
        <v>0</v>
      </c>
      <c r="R146" s="5">
        <f>IFERROR(VLOOKUP(C146,Kurse!$A$2:$B$101,2,FALSE), 0)</f>
        <v>0</v>
      </c>
      <c r="S146" s="18">
        <f t="shared" si="22"/>
        <v>0</v>
      </c>
      <c r="T146" s="7">
        <f>IF(ISNUMBER(S146), SUMIFS($S$2:S146, $C$2:C146, C146), "")</f>
        <v>0</v>
      </c>
      <c r="U146" s="8">
        <f t="shared" si="23"/>
        <v>0</v>
      </c>
      <c r="V146" s="9" t="str">
        <f t="shared" si="24"/>
        <v/>
      </c>
    </row>
    <row r="147" spans="7:22" x14ac:dyDescent="0.2">
      <c r="G147" s="121">
        <f>SUMIF($C$2:C147,C147,$F$2:F147)</f>
        <v>0</v>
      </c>
      <c r="I147" s="14">
        <f t="shared" si="19"/>
        <v>0</v>
      </c>
      <c r="K147" s="5">
        <f t="shared" si="20"/>
        <v>0</v>
      </c>
      <c r="O147" s="7">
        <f t="shared" si="25"/>
        <v>0</v>
      </c>
      <c r="P147" s="5">
        <f t="shared" si="21"/>
        <v>0</v>
      </c>
      <c r="Q147" s="16">
        <f>SUMIF($C$2:C147,C147,$O$2:O147)</f>
        <v>0</v>
      </c>
      <c r="R147" s="5">
        <f>IFERROR(VLOOKUP(C147,Kurse!$A$2:$B$101,2,FALSE), 0)</f>
        <v>0</v>
      </c>
      <c r="S147" s="18">
        <f t="shared" si="22"/>
        <v>0</v>
      </c>
      <c r="T147" s="7">
        <f>IF(ISNUMBER(S147), SUMIFS($S$2:S147, $C$2:C147, C147), "")</f>
        <v>0</v>
      </c>
      <c r="U147" s="8">
        <f t="shared" si="23"/>
        <v>0</v>
      </c>
      <c r="V147" s="9" t="str">
        <f t="shared" si="24"/>
        <v/>
      </c>
    </row>
    <row r="148" spans="7:22" x14ac:dyDescent="0.2">
      <c r="G148" s="121">
        <f>SUMIF($C$2:C148,C148,$F$2:F148)</f>
        <v>0</v>
      </c>
      <c r="I148" s="14">
        <f t="shared" si="19"/>
        <v>0</v>
      </c>
      <c r="K148" s="5">
        <f t="shared" si="20"/>
        <v>0</v>
      </c>
      <c r="O148" s="7">
        <f t="shared" si="25"/>
        <v>0</v>
      </c>
      <c r="P148" s="5">
        <f t="shared" si="21"/>
        <v>0</v>
      </c>
      <c r="Q148" s="16">
        <f>SUMIF($C$2:C148,C148,$O$2:O148)</f>
        <v>0</v>
      </c>
      <c r="R148" s="5">
        <f>IFERROR(VLOOKUP(C148,Kurse!$A$2:$B$101,2,FALSE), 0)</f>
        <v>0</v>
      </c>
      <c r="S148" s="18">
        <f t="shared" si="22"/>
        <v>0</v>
      </c>
      <c r="T148" s="7">
        <f>IF(ISNUMBER(S148), SUMIFS($S$2:S148, $C$2:C148, C148), "")</f>
        <v>0</v>
      </c>
      <c r="U148" s="8">
        <f t="shared" si="23"/>
        <v>0</v>
      </c>
      <c r="V148" s="9" t="str">
        <f t="shared" si="24"/>
        <v/>
      </c>
    </row>
    <row r="149" spans="7:22" x14ac:dyDescent="0.2">
      <c r="G149" s="121">
        <f>SUMIF($C$2:C149,C149,$F$2:F149)</f>
        <v>0</v>
      </c>
      <c r="I149" s="14">
        <f t="shared" si="19"/>
        <v>0</v>
      </c>
      <c r="K149" s="5">
        <f t="shared" si="20"/>
        <v>0</v>
      </c>
      <c r="O149" s="7">
        <f t="shared" si="25"/>
        <v>0</v>
      </c>
      <c r="P149" s="5">
        <f t="shared" si="21"/>
        <v>0</v>
      </c>
      <c r="Q149" s="16">
        <f>SUMIF($C$2:C149,C149,$O$2:O149)</f>
        <v>0</v>
      </c>
      <c r="R149" s="5">
        <f>IFERROR(VLOOKUP(C149,Kurse!$A$2:$B$101,2,FALSE), 0)</f>
        <v>0</v>
      </c>
      <c r="S149" s="18">
        <f t="shared" si="22"/>
        <v>0</v>
      </c>
      <c r="T149" s="7">
        <f>IF(ISNUMBER(S149), SUMIFS($S$2:S149, $C$2:C149, C149), "")</f>
        <v>0</v>
      </c>
      <c r="U149" s="8">
        <f t="shared" si="23"/>
        <v>0</v>
      </c>
      <c r="V149" s="9" t="str">
        <f t="shared" si="24"/>
        <v/>
      </c>
    </row>
    <row r="150" spans="7:22" x14ac:dyDescent="0.2">
      <c r="G150" s="121">
        <f>SUMIF($C$2:C150,C150,$F$2:F150)</f>
        <v>0</v>
      </c>
      <c r="I150" s="14">
        <f t="shared" si="19"/>
        <v>0</v>
      </c>
      <c r="K150" s="5">
        <f t="shared" si="20"/>
        <v>0</v>
      </c>
      <c r="O150" s="7">
        <f t="shared" si="25"/>
        <v>0</v>
      </c>
      <c r="P150" s="5">
        <f t="shared" si="21"/>
        <v>0</v>
      </c>
      <c r="Q150" s="16">
        <f>SUMIF($C$2:C150,C150,$O$2:O150)</f>
        <v>0</v>
      </c>
      <c r="R150" s="5">
        <f>IFERROR(VLOOKUP(C150,Kurse!$A$2:$B$101,2,FALSE), 0)</f>
        <v>0</v>
      </c>
      <c r="S150" s="18">
        <f t="shared" si="22"/>
        <v>0</v>
      </c>
      <c r="T150" s="7">
        <f>IF(ISNUMBER(S150), SUMIFS($S$2:S150, $C$2:C150, C150), "")</f>
        <v>0</v>
      </c>
      <c r="U150" s="8">
        <f t="shared" si="23"/>
        <v>0</v>
      </c>
      <c r="V150" s="9" t="str">
        <f t="shared" si="24"/>
        <v/>
      </c>
    </row>
    <row r="151" spans="7:22" x14ac:dyDescent="0.2">
      <c r="G151" s="121">
        <f>SUMIF($C$2:C151,C151,$F$2:F151)</f>
        <v>0</v>
      </c>
      <c r="I151" s="14">
        <f t="shared" si="19"/>
        <v>0</v>
      </c>
      <c r="K151" s="5">
        <f t="shared" si="20"/>
        <v>0</v>
      </c>
      <c r="O151" s="7">
        <f t="shared" si="25"/>
        <v>0</v>
      </c>
      <c r="P151" s="5">
        <f t="shared" si="21"/>
        <v>0</v>
      </c>
      <c r="Q151" s="16">
        <f>SUMIF($C$2:C151,C151,$O$2:O151)</f>
        <v>0</v>
      </c>
      <c r="R151" s="5">
        <f>IFERROR(VLOOKUP(C151,Kurse!$A$2:$B$101,2,FALSE), 0)</f>
        <v>0</v>
      </c>
      <c r="S151" s="18">
        <f t="shared" si="22"/>
        <v>0</v>
      </c>
      <c r="T151" s="7">
        <f>IF(ISNUMBER(S151), SUMIFS($S$2:S151, $C$2:C151, C151), "")</f>
        <v>0</v>
      </c>
      <c r="U151" s="8">
        <f t="shared" si="23"/>
        <v>0</v>
      </c>
      <c r="V151" s="9" t="str">
        <f t="shared" si="24"/>
        <v/>
      </c>
    </row>
    <row r="152" spans="7:22" x14ac:dyDescent="0.2">
      <c r="G152" s="121">
        <f>SUMIF($C$2:C152,C152,$F$2:F152)</f>
        <v>0</v>
      </c>
      <c r="I152" s="14">
        <f t="shared" si="19"/>
        <v>0</v>
      </c>
      <c r="K152" s="5">
        <f t="shared" si="20"/>
        <v>0</v>
      </c>
      <c r="O152" s="7">
        <f t="shared" si="25"/>
        <v>0</v>
      </c>
      <c r="P152" s="5">
        <f t="shared" si="21"/>
        <v>0</v>
      </c>
      <c r="Q152" s="16">
        <f>SUMIF($C$2:C152,C152,$O$2:O152)</f>
        <v>0</v>
      </c>
      <c r="R152" s="5">
        <f>IFERROR(VLOOKUP(C152,Kurse!$A$2:$B$101,2,FALSE), 0)</f>
        <v>0</v>
      </c>
      <c r="S152" s="18">
        <f t="shared" si="22"/>
        <v>0</v>
      </c>
      <c r="T152" s="7">
        <f>IF(ISNUMBER(S152), SUMIFS($S$2:S152, $C$2:C152, C152), "")</f>
        <v>0</v>
      </c>
      <c r="U152" s="8">
        <f t="shared" si="23"/>
        <v>0</v>
      </c>
      <c r="V152" s="9" t="str">
        <f t="shared" si="24"/>
        <v/>
      </c>
    </row>
    <row r="153" spans="7:22" x14ac:dyDescent="0.2">
      <c r="G153" s="121">
        <f>SUMIF($C$2:C153,C153,$F$2:F153)</f>
        <v>0</v>
      </c>
      <c r="I153" s="14">
        <f t="shared" si="19"/>
        <v>0</v>
      </c>
      <c r="K153" s="5">
        <f t="shared" si="20"/>
        <v>0</v>
      </c>
      <c r="O153" s="7">
        <f t="shared" si="25"/>
        <v>0</v>
      </c>
      <c r="P153" s="5">
        <f t="shared" si="21"/>
        <v>0</v>
      </c>
      <c r="Q153" s="16">
        <f>SUMIF($C$2:C153,C153,$O$2:O153)</f>
        <v>0</v>
      </c>
      <c r="R153" s="5">
        <f>IFERROR(VLOOKUP(C153,Kurse!$A$2:$B$101,2,FALSE), 0)</f>
        <v>0</v>
      </c>
      <c r="S153" s="18">
        <f t="shared" si="22"/>
        <v>0</v>
      </c>
      <c r="T153" s="7">
        <f>IF(ISNUMBER(S153), SUMIFS($S$2:S153, $C$2:C153, C153), "")</f>
        <v>0</v>
      </c>
      <c r="U153" s="8">
        <f t="shared" si="23"/>
        <v>0</v>
      </c>
      <c r="V153" s="9" t="str">
        <f t="shared" si="24"/>
        <v/>
      </c>
    </row>
    <row r="154" spans="7:22" x14ac:dyDescent="0.2">
      <c r="G154" s="121">
        <f>SUMIF($C$2:C154,C154,$F$2:F154)</f>
        <v>0</v>
      </c>
      <c r="I154" s="14">
        <f t="shared" si="19"/>
        <v>0</v>
      </c>
      <c r="K154" s="5">
        <f t="shared" si="20"/>
        <v>0</v>
      </c>
      <c r="O154" s="7">
        <f t="shared" si="25"/>
        <v>0</v>
      </c>
      <c r="P154" s="5">
        <f t="shared" si="21"/>
        <v>0</v>
      </c>
      <c r="Q154" s="16">
        <f>SUMIF($C$2:C154,C154,$O$2:O154)</f>
        <v>0</v>
      </c>
      <c r="R154" s="5">
        <f>IFERROR(VLOOKUP(C154,Kurse!$A$2:$B$101,2,FALSE), 0)</f>
        <v>0</v>
      </c>
      <c r="S154" s="18">
        <f t="shared" si="22"/>
        <v>0</v>
      </c>
      <c r="T154" s="7">
        <f>IF(ISNUMBER(S154), SUMIFS($S$2:S154, $C$2:C154, C154), "")</f>
        <v>0</v>
      </c>
      <c r="U154" s="8">
        <f t="shared" si="23"/>
        <v>0</v>
      </c>
      <c r="V154" s="9" t="str">
        <f t="shared" si="24"/>
        <v/>
      </c>
    </row>
    <row r="155" spans="7:22" x14ac:dyDescent="0.2">
      <c r="G155" s="121">
        <f>SUMIF($C$2:C155,C155,$F$2:F155)</f>
        <v>0</v>
      </c>
      <c r="I155" s="14">
        <f t="shared" si="19"/>
        <v>0</v>
      </c>
      <c r="K155" s="5">
        <f t="shared" si="20"/>
        <v>0</v>
      </c>
      <c r="O155" s="7">
        <f t="shared" si="25"/>
        <v>0</v>
      </c>
      <c r="P155" s="5">
        <f t="shared" si="21"/>
        <v>0</v>
      </c>
      <c r="Q155" s="16">
        <f>SUMIF($C$2:C155,C155,$O$2:O155)</f>
        <v>0</v>
      </c>
      <c r="R155" s="5">
        <f>IFERROR(VLOOKUP(C155,Kurse!$A$2:$B$101,2,FALSE), 0)</f>
        <v>0</v>
      </c>
      <c r="S155" s="18">
        <f t="shared" si="22"/>
        <v>0</v>
      </c>
      <c r="T155" s="7">
        <f>IF(ISNUMBER(S155), SUMIFS($S$2:S155, $C$2:C155, C155), "")</f>
        <v>0</v>
      </c>
      <c r="U155" s="8">
        <f t="shared" si="23"/>
        <v>0</v>
      </c>
      <c r="V155" s="9" t="str">
        <f t="shared" si="24"/>
        <v/>
      </c>
    </row>
    <row r="156" spans="7:22" x14ac:dyDescent="0.2">
      <c r="G156" s="121">
        <f>SUMIF($C$2:C156,C156,$F$2:F156)</f>
        <v>0</v>
      </c>
      <c r="I156" s="14">
        <f t="shared" si="19"/>
        <v>0</v>
      </c>
      <c r="K156" s="5">
        <f t="shared" si="20"/>
        <v>0</v>
      </c>
      <c r="O156" s="7">
        <f t="shared" si="25"/>
        <v>0</v>
      </c>
      <c r="P156" s="5">
        <f t="shared" si="21"/>
        <v>0</v>
      </c>
      <c r="Q156" s="16">
        <f>SUMIF($C$2:C156,C156,$O$2:O156)</f>
        <v>0</v>
      </c>
      <c r="R156" s="5">
        <f>IFERROR(VLOOKUP(C156,Kurse!$A$2:$B$101,2,FALSE), 0)</f>
        <v>0</v>
      </c>
      <c r="S156" s="18">
        <f t="shared" si="22"/>
        <v>0</v>
      </c>
      <c r="T156" s="7">
        <f>IF(ISNUMBER(S156), SUMIFS($S$2:S156, $C$2:C156, C156), "")</f>
        <v>0</v>
      </c>
      <c r="U156" s="8">
        <f t="shared" si="23"/>
        <v>0</v>
      </c>
      <c r="V156" s="9" t="str">
        <f t="shared" si="24"/>
        <v/>
      </c>
    </row>
    <row r="157" spans="7:22" x14ac:dyDescent="0.2">
      <c r="G157" s="121">
        <f>SUMIF($C$2:C157,C157,$F$2:F157)</f>
        <v>0</v>
      </c>
      <c r="I157" s="14">
        <f t="shared" si="19"/>
        <v>0</v>
      </c>
      <c r="K157" s="5">
        <f t="shared" si="20"/>
        <v>0</v>
      </c>
      <c r="O157" s="7">
        <f t="shared" si="25"/>
        <v>0</v>
      </c>
      <c r="P157" s="5">
        <f t="shared" si="21"/>
        <v>0</v>
      </c>
      <c r="Q157" s="16">
        <f>SUMIF($C$2:C157,C157,$O$2:O157)</f>
        <v>0</v>
      </c>
      <c r="R157" s="5">
        <f>IFERROR(VLOOKUP(C157,Kurse!$A$2:$B$101,2,FALSE), 0)</f>
        <v>0</v>
      </c>
      <c r="S157" s="18">
        <f t="shared" si="22"/>
        <v>0</v>
      </c>
      <c r="T157" s="7">
        <f>IF(ISNUMBER(S157), SUMIFS($S$2:S157, $C$2:C157, C157), "")</f>
        <v>0</v>
      </c>
      <c r="U157" s="8">
        <f t="shared" si="23"/>
        <v>0</v>
      </c>
      <c r="V157" s="9" t="str">
        <f t="shared" si="24"/>
        <v/>
      </c>
    </row>
    <row r="158" spans="7:22" x14ac:dyDescent="0.2">
      <c r="G158" s="121">
        <f>SUMIF($C$2:C158,C158,$F$2:F158)</f>
        <v>0</v>
      </c>
      <c r="I158" s="14">
        <f t="shared" si="19"/>
        <v>0</v>
      </c>
      <c r="K158" s="5">
        <f t="shared" si="20"/>
        <v>0</v>
      </c>
      <c r="O158" s="7">
        <f t="shared" si="25"/>
        <v>0</v>
      </c>
      <c r="P158" s="5">
        <f t="shared" si="21"/>
        <v>0</v>
      </c>
      <c r="Q158" s="16">
        <f>SUMIF($C$2:C158,C158,$O$2:O158)</f>
        <v>0</v>
      </c>
      <c r="R158" s="5">
        <f>IFERROR(VLOOKUP(C158,Kurse!$A$2:$B$101,2,FALSE), 0)</f>
        <v>0</v>
      </c>
      <c r="S158" s="18">
        <f t="shared" si="22"/>
        <v>0</v>
      </c>
      <c r="T158" s="7">
        <f>IF(ISNUMBER(S158), SUMIFS($S$2:S158, $C$2:C158, C158), "")</f>
        <v>0</v>
      </c>
      <c r="U158" s="8">
        <f t="shared" si="23"/>
        <v>0</v>
      </c>
      <c r="V158" s="9" t="str">
        <f t="shared" si="24"/>
        <v/>
      </c>
    </row>
    <row r="159" spans="7:22" x14ac:dyDescent="0.2">
      <c r="G159" s="121">
        <f>SUMIF($C$2:C159,C159,$F$2:F159)</f>
        <v>0</v>
      </c>
      <c r="I159" s="14">
        <f t="shared" si="19"/>
        <v>0</v>
      </c>
      <c r="K159" s="5">
        <f t="shared" si="20"/>
        <v>0</v>
      </c>
      <c r="O159" s="7">
        <f t="shared" si="25"/>
        <v>0</v>
      </c>
      <c r="P159" s="5">
        <f t="shared" si="21"/>
        <v>0</v>
      </c>
      <c r="Q159" s="16">
        <f>SUMIF($C$2:C159,C159,$O$2:O159)</f>
        <v>0</v>
      </c>
      <c r="R159" s="5">
        <f>IFERROR(VLOOKUP(C159,Kurse!$A$2:$B$101,2,FALSE), 0)</f>
        <v>0</v>
      </c>
      <c r="S159" s="18">
        <f t="shared" si="22"/>
        <v>0</v>
      </c>
      <c r="T159" s="7">
        <f>IF(ISNUMBER(S159), SUMIFS($S$2:S159, $C$2:C159, C159), "")</f>
        <v>0</v>
      </c>
      <c r="U159" s="8">
        <f t="shared" si="23"/>
        <v>0</v>
      </c>
      <c r="V159" s="9" t="str">
        <f t="shared" si="24"/>
        <v/>
      </c>
    </row>
    <row r="160" spans="7:22" x14ac:dyDescent="0.2">
      <c r="G160" s="121">
        <f>SUMIF($C$2:C160,C160,$F$2:F160)</f>
        <v>0</v>
      </c>
      <c r="I160" s="14">
        <f t="shared" si="19"/>
        <v>0</v>
      </c>
      <c r="K160" s="5">
        <f t="shared" si="20"/>
        <v>0</v>
      </c>
      <c r="O160" s="7">
        <f t="shared" si="25"/>
        <v>0</v>
      </c>
      <c r="P160" s="5">
        <f t="shared" si="21"/>
        <v>0</v>
      </c>
      <c r="Q160" s="16">
        <f>SUMIF($C$2:C160,C160,$O$2:O160)</f>
        <v>0</v>
      </c>
      <c r="R160" s="5">
        <f>IFERROR(VLOOKUP(C160,Kurse!$A$2:$B$101,2,FALSE), 0)</f>
        <v>0</v>
      </c>
      <c r="S160" s="18">
        <f t="shared" si="22"/>
        <v>0</v>
      </c>
      <c r="T160" s="7">
        <f>IF(ISNUMBER(S160), SUMIFS($S$2:S160, $C$2:C160, C160), "")</f>
        <v>0</v>
      </c>
      <c r="U160" s="8">
        <f t="shared" si="23"/>
        <v>0</v>
      </c>
      <c r="V160" s="9" t="str">
        <f t="shared" si="24"/>
        <v/>
      </c>
    </row>
    <row r="161" spans="7:22" x14ac:dyDescent="0.2">
      <c r="G161" s="121">
        <f>SUMIF($C$2:C161,C161,$F$2:F161)</f>
        <v>0</v>
      </c>
      <c r="I161" s="14">
        <f t="shared" si="19"/>
        <v>0</v>
      </c>
      <c r="K161" s="5">
        <f t="shared" si="20"/>
        <v>0</v>
      </c>
      <c r="O161" s="7">
        <f t="shared" si="25"/>
        <v>0</v>
      </c>
      <c r="P161" s="5">
        <f t="shared" si="21"/>
        <v>0</v>
      </c>
      <c r="Q161" s="16">
        <f>SUMIF($C$2:C161,C161,$O$2:O161)</f>
        <v>0</v>
      </c>
      <c r="R161" s="5">
        <f>IFERROR(VLOOKUP(C161,Kurse!$A$2:$B$101,2,FALSE), 0)</f>
        <v>0</v>
      </c>
      <c r="S161" s="18">
        <f t="shared" si="22"/>
        <v>0</v>
      </c>
      <c r="T161" s="7">
        <f>IF(ISNUMBER(S161), SUMIFS($S$2:S161, $C$2:C161, C161), "")</f>
        <v>0</v>
      </c>
      <c r="U161" s="8">
        <f t="shared" si="23"/>
        <v>0</v>
      </c>
      <c r="V161" s="9" t="str">
        <f t="shared" si="24"/>
        <v/>
      </c>
    </row>
    <row r="162" spans="7:22" x14ac:dyDescent="0.2">
      <c r="G162" s="121">
        <f>SUMIF($C$2:C162,C162,$F$2:F162)</f>
        <v>0</v>
      </c>
      <c r="I162" s="14">
        <f t="shared" si="19"/>
        <v>0</v>
      </c>
      <c r="K162" s="5">
        <f t="shared" si="20"/>
        <v>0</v>
      </c>
      <c r="O162" s="7">
        <f t="shared" si="25"/>
        <v>0</v>
      </c>
      <c r="P162" s="5">
        <f t="shared" si="21"/>
        <v>0</v>
      </c>
      <c r="Q162" s="16">
        <f>SUMIF($C$2:C162,C162,$O$2:O162)</f>
        <v>0</v>
      </c>
      <c r="R162" s="5">
        <f>IFERROR(VLOOKUP(C162,Kurse!$A$2:$B$101,2,FALSE), 0)</f>
        <v>0</v>
      </c>
      <c r="S162" s="18">
        <f t="shared" si="22"/>
        <v>0</v>
      </c>
      <c r="T162" s="7">
        <f>IF(ISNUMBER(S162), SUMIFS($S$2:S162, $C$2:C162, C162), "")</f>
        <v>0</v>
      </c>
      <c r="U162" s="8">
        <f t="shared" ref="U162:U170" si="26">IF(AND(ISNUMBER(S162), ISNUMBER(K162)), S162 - K162, "")</f>
        <v>0</v>
      </c>
      <c r="V162" s="9" t="str">
        <f t="shared" si="24"/>
        <v/>
      </c>
    </row>
    <row r="163" spans="7:22" x14ac:dyDescent="0.2">
      <c r="G163" s="121">
        <f>SUMIF($C$2:C163,C163,$F$2:F163)</f>
        <v>0</v>
      </c>
      <c r="I163" s="14">
        <f t="shared" si="19"/>
        <v>0</v>
      </c>
      <c r="K163" s="5">
        <f t="shared" si="20"/>
        <v>0</v>
      </c>
      <c r="O163" s="7">
        <f t="shared" si="25"/>
        <v>0</v>
      </c>
      <c r="P163" s="5">
        <f t="shared" si="21"/>
        <v>0</v>
      </c>
      <c r="Q163" s="16">
        <f>SUMIF($C$2:C163,C163,$O$2:O163)</f>
        <v>0</v>
      </c>
      <c r="R163" s="5">
        <f>IFERROR(VLOOKUP(C163,Kurse!$A$2:$B$101,2,FALSE), 0)</f>
        <v>0</v>
      </c>
      <c r="S163" s="18">
        <f t="shared" si="22"/>
        <v>0</v>
      </c>
      <c r="T163" s="7">
        <f>IF(ISNUMBER(S163), SUMIFS($S$2:S163, $C$2:C163, C163), "")</f>
        <v>0</v>
      </c>
      <c r="U163" s="8">
        <f t="shared" si="26"/>
        <v>0</v>
      </c>
      <c r="V163" s="9" t="str">
        <f t="shared" si="24"/>
        <v/>
      </c>
    </row>
    <row r="164" spans="7:22" x14ac:dyDescent="0.2">
      <c r="G164" s="121">
        <f>SUMIF($C$2:C164,C164,$F$2:F164)</f>
        <v>0</v>
      </c>
      <c r="I164" s="14">
        <f t="shared" si="19"/>
        <v>0</v>
      </c>
      <c r="K164" s="5">
        <f t="shared" si="20"/>
        <v>0</v>
      </c>
      <c r="O164" s="7">
        <f t="shared" si="25"/>
        <v>0</v>
      </c>
      <c r="P164" s="5">
        <f t="shared" si="21"/>
        <v>0</v>
      </c>
      <c r="Q164" s="16">
        <f>SUMIF($C$2:C164,C164,$O$2:O164)</f>
        <v>0</v>
      </c>
      <c r="R164" s="5">
        <f>IFERROR(VLOOKUP(C164,Kurse!$A$2:$B$101,2,FALSE), 0)</f>
        <v>0</v>
      </c>
      <c r="S164" s="18">
        <f t="shared" si="22"/>
        <v>0</v>
      </c>
      <c r="T164" s="7">
        <f>IF(ISNUMBER(S164), SUMIFS($S$2:S164, $C$2:C164, C164), "")</f>
        <v>0</v>
      </c>
      <c r="U164" s="8">
        <f t="shared" si="26"/>
        <v>0</v>
      </c>
      <c r="V164" s="9" t="str">
        <f t="shared" si="24"/>
        <v/>
      </c>
    </row>
    <row r="165" spans="7:22" x14ac:dyDescent="0.2">
      <c r="G165" s="121">
        <f>SUMIF($C$2:C165,C165,$F$2:F165)</f>
        <v>0</v>
      </c>
      <c r="I165" s="14">
        <f t="shared" si="19"/>
        <v>0</v>
      </c>
      <c r="K165" s="5">
        <f t="shared" si="20"/>
        <v>0</v>
      </c>
      <c r="O165" s="7">
        <f t="shared" si="25"/>
        <v>0</v>
      </c>
      <c r="P165" s="5">
        <f t="shared" si="21"/>
        <v>0</v>
      </c>
      <c r="Q165" s="16">
        <f>SUMIF($C$2:C165,C165,$O$2:O165)</f>
        <v>0</v>
      </c>
      <c r="R165" s="5">
        <f>IFERROR(VLOOKUP(C165,Kurse!$A$2:$B$101,2,FALSE), 0)</f>
        <v>0</v>
      </c>
      <c r="S165" s="18">
        <f t="shared" si="22"/>
        <v>0</v>
      </c>
      <c r="T165" s="7">
        <f>IF(ISNUMBER(S165), SUMIFS($S$2:S165, $C$2:C165, C165), "")</f>
        <v>0</v>
      </c>
      <c r="U165" s="8">
        <f t="shared" si="26"/>
        <v>0</v>
      </c>
      <c r="V165" s="9" t="str">
        <f t="shared" si="24"/>
        <v/>
      </c>
    </row>
    <row r="166" spans="7:22" x14ac:dyDescent="0.2">
      <c r="G166" s="121">
        <f>SUMIF($C$2:C166,C166,$F$2:F166)</f>
        <v>0</v>
      </c>
      <c r="I166" s="14">
        <f t="shared" si="19"/>
        <v>0</v>
      </c>
      <c r="K166" s="5">
        <f t="shared" si="20"/>
        <v>0</v>
      </c>
      <c r="O166" s="7">
        <f t="shared" si="25"/>
        <v>0</v>
      </c>
      <c r="P166" s="5">
        <f t="shared" si="21"/>
        <v>0</v>
      </c>
      <c r="Q166" s="16">
        <f>SUMIF($C$2:C166,C166,$O$2:O166)</f>
        <v>0</v>
      </c>
      <c r="R166" s="5">
        <f>IFERROR(VLOOKUP(C166,Kurse!$A$2:$B$101,2,FALSE), 0)</f>
        <v>0</v>
      </c>
      <c r="S166" s="18">
        <f t="shared" si="22"/>
        <v>0</v>
      </c>
      <c r="T166" s="7">
        <f>IF(ISNUMBER(S166), SUMIFS($S$2:S166, $C$2:C166, C166), "")</f>
        <v>0</v>
      </c>
      <c r="U166" s="8">
        <f t="shared" si="26"/>
        <v>0</v>
      </c>
      <c r="V166" s="9" t="str">
        <f t="shared" si="24"/>
        <v/>
      </c>
    </row>
    <row r="167" spans="7:22" x14ac:dyDescent="0.2">
      <c r="G167" s="121">
        <f>SUMIF($C$2:C167,C167,$F$2:F167)</f>
        <v>0</v>
      </c>
      <c r="I167" s="14">
        <f t="shared" si="19"/>
        <v>0</v>
      </c>
      <c r="K167" s="5">
        <f t="shared" si="20"/>
        <v>0</v>
      </c>
      <c r="O167" s="7">
        <f t="shared" si="25"/>
        <v>0</v>
      </c>
      <c r="P167" s="5">
        <f t="shared" si="21"/>
        <v>0</v>
      </c>
      <c r="Q167" s="16">
        <f>SUMIF($C$2:C167,C167,$O$2:O167)</f>
        <v>0</v>
      </c>
      <c r="R167" s="5">
        <f>IFERROR(VLOOKUP(C167,Kurse!$A$2:$B$101,2,FALSE), 0)</f>
        <v>0</v>
      </c>
      <c r="S167" s="18">
        <f t="shared" si="22"/>
        <v>0</v>
      </c>
      <c r="T167" s="7">
        <f>IF(ISNUMBER(S167), SUMIFS($S$2:S167, $C$2:C167, C167), "")</f>
        <v>0</v>
      </c>
      <c r="U167" s="8">
        <f t="shared" si="26"/>
        <v>0</v>
      </c>
      <c r="V167" s="9" t="str">
        <f t="shared" si="24"/>
        <v/>
      </c>
    </row>
    <row r="168" spans="7:22" x14ac:dyDescent="0.2">
      <c r="G168" s="121">
        <f>SUMIF($C$2:C168,C168,$F$2:F168)</f>
        <v>0</v>
      </c>
      <c r="I168" s="14">
        <f t="shared" si="19"/>
        <v>0</v>
      </c>
      <c r="K168" s="5">
        <f t="shared" si="20"/>
        <v>0</v>
      </c>
      <c r="O168" s="7">
        <f t="shared" si="25"/>
        <v>0</v>
      </c>
      <c r="P168" s="5">
        <f t="shared" si="21"/>
        <v>0</v>
      </c>
      <c r="Q168" s="16">
        <f>SUMIF($C$2:C168,C168,$O$2:O168)</f>
        <v>0</v>
      </c>
      <c r="R168" s="5">
        <f>IFERROR(VLOOKUP(C168,Kurse!$A$2:$B$101,2,FALSE), 0)</f>
        <v>0</v>
      </c>
      <c r="S168" s="18">
        <f t="shared" si="22"/>
        <v>0</v>
      </c>
      <c r="T168" s="7">
        <f>IF(ISNUMBER(S168), SUMIFS($S$2:S168, $C$2:C168, C168), "")</f>
        <v>0</v>
      </c>
      <c r="U168" s="8">
        <f t="shared" si="26"/>
        <v>0</v>
      </c>
      <c r="V168" s="9" t="str">
        <f t="shared" si="24"/>
        <v/>
      </c>
    </row>
    <row r="169" spans="7:22" x14ac:dyDescent="0.2">
      <c r="G169" s="121">
        <f>SUMIF($C$2:C169,C169,$F$2:F169)</f>
        <v>0</v>
      </c>
      <c r="I169" s="14">
        <f t="shared" si="19"/>
        <v>0</v>
      </c>
      <c r="K169" s="5">
        <f t="shared" si="20"/>
        <v>0</v>
      </c>
      <c r="O169" s="7">
        <f t="shared" si="25"/>
        <v>0</v>
      </c>
      <c r="P169" s="5">
        <f t="shared" si="21"/>
        <v>0</v>
      </c>
      <c r="Q169" s="16">
        <f>SUMIF($C$2:C169,C169,$O$2:O169)</f>
        <v>0</v>
      </c>
      <c r="R169" s="5">
        <f>IFERROR(VLOOKUP(C169,Kurse!$A$2:$B$101,2,FALSE), 0)</f>
        <v>0</v>
      </c>
      <c r="S169" s="18">
        <f t="shared" si="22"/>
        <v>0</v>
      </c>
      <c r="T169" s="7">
        <f>IF(ISNUMBER(S169), SUMIFS($S$2:S169, $C$2:C169, C169), "")</f>
        <v>0</v>
      </c>
      <c r="U169" s="8">
        <f t="shared" si="26"/>
        <v>0</v>
      </c>
      <c r="V169" s="9" t="str">
        <f t="shared" si="24"/>
        <v/>
      </c>
    </row>
    <row r="170" spans="7:22" x14ac:dyDescent="0.2">
      <c r="G170" s="121">
        <f>SUMIF($C$2:C170,C170,$F$2:F170)</f>
        <v>0</v>
      </c>
      <c r="I170" s="14">
        <f t="shared" si="19"/>
        <v>0</v>
      </c>
      <c r="K170" s="5">
        <f t="shared" si="20"/>
        <v>0</v>
      </c>
      <c r="O170" s="7">
        <f t="shared" si="25"/>
        <v>0</v>
      </c>
      <c r="P170" s="5">
        <f t="shared" si="21"/>
        <v>0</v>
      </c>
      <c r="Q170" s="16">
        <f>SUMIF($C$2:C170,C170,$O$2:O170)</f>
        <v>0</v>
      </c>
      <c r="R170" s="5">
        <f>IFERROR(VLOOKUP(C170,Kurse!$A$2:$B$101,2,FALSE), 0)</f>
        <v>0</v>
      </c>
      <c r="S170" s="18">
        <f t="shared" si="22"/>
        <v>0</v>
      </c>
      <c r="T170" s="7">
        <f>IF(ISNUMBER(S170), SUMIFS($S$2:S170, $C$2:C170, C170), "")</f>
        <v>0</v>
      </c>
      <c r="U170" s="8">
        <f t="shared" si="26"/>
        <v>0</v>
      </c>
      <c r="V170" s="9" t="str">
        <f t="shared" si="24"/>
        <v/>
      </c>
    </row>
    <row r="171" spans="7:22" x14ac:dyDescent="0.2">
      <c r="G171" s="121">
        <f>SUMIF($C$2:C171,C171,$F$2:F171)</f>
        <v>0</v>
      </c>
      <c r="I171" s="14">
        <f t="shared" si="19"/>
        <v>0</v>
      </c>
      <c r="K171" s="5">
        <f t="shared" si="20"/>
        <v>0</v>
      </c>
      <c r="O171" s="7">
        <f t="shared" si="25"/>
        <v>0</v>
      </c>
      <c r="P171" s="5">
        <f t="shared" si="21"/>
        <v>0</v>
      </c>
      <c r="Q171" s="16">
        <f>SUMIF($C$2:C171,C171,$O$2:O171)</f>
        <v>0</v>
      </c>
      <c r="R171" s="5">
        <f>IFERROR(VLOOKUP(C171,Kurse!$A$2:$B$101,2,FALSE), 0)</f>
        <v>0</v>
      </c>
      <c r="S171" s="18">
        <f t="shared" si="22"/>
        <v>0</v>
      </c>
      <c r="T171" s="7">
        <f>IF(ISNUMBER(S171), SUMIFS($S$2:S171, $C$2:C171, C171), "")</f>
        <v>0</v>
      </c>
      <c r="V171" s="9" t="str">
        <f t="shared" si="24"/>
        <v/>
      </c>
    </row>
    <row r="172" spans="7:22" x14ac:dyDescent="0.2">
      <c r="G172" s="121">
        <f>SUMIF($C$2:C172,C172,$F$2:F172)</f>
        <v>0</v>
      </c>
      <c r="I172" s="14">
        <f t="shared" si="19"/>
        <v>0</v>
      </c>
      <c r="K172" s="5">
        <f t="shared" si="20"/>
        <v>0</v>
      </c>
      <c r="O172" s="7">
        <f t="shared" si="25"/>
        <v>0</v>
      </c>
      <c r="P172" s="5">
        <f t="shared" si="21"/>
        <v>0</v>
      </c>
      <c r="Q172" s="16">
        <f>SUMIF($C$2:C172,C172,$O$2:O172)</f>
        <v>0</v>
      </c>
      <c r="R172" s="5">
        <f>IFERROR(VLOOKUP(C172,Kurse!$A$2:$B$101,2,FALSE), 0)</f>
        <v>0</v>
      </c>
      <c r="S172" s="18">
        <f t="shared" si="22"/>
        <v>0</v>
      </c>
      <c r="T172" s="7">
        <f>IF(ISNUMBER(S172), SUMIFS($S$2:S172, $C$2:C172, C172), "")</f>
        <v>0</v>
      </c>
      <c r="V172" s="9" t="str">
        <f t="shared" si="24"/>
        <v/>
      </c>
    </row>
    <row r="173" spans="7:22" x14ac:dyDescent="0.2">
      <c r="G173" s="121">
        <f>SUMIF($C$2:C173,C173,$F$2:F173)</f>
        <v>0</v>
      </c>
      <c r="I173" s="14">
        <f t="shared" si="19"/>
        <v>0</v>
      </c>
      <c r="K173" s="5">
        <f t="shared" si="20"/>
        <v>0</v>
      </c>
      <c r="O173" s="7">
        <f t="shared" si="25"/>
        <v>0</v>
      </c>
      <c r="P173" s="5">
        <f t="shared" si="21"/>
        <v>0</v>
      </c>
      <c r="Q173" s="16">
        <f>SUMIF($C$2:C173,C173,$O$2:O173)</f>
        <v>0</v>
      </c>
      <c r="R173" s="5">
        <f>IFERROR(VLOOKUP(C173,Kurse!$A$2:$B$101,2,FALSE), 0)</f>
        <v>0</v>
      </c>
      <c r="S173" s="18">
        <f t="shared" si="22"/>
        <v>0</v>
      </c>
      <c r="T173" s="7">
        <f>IF(ISNUMBER(S173), SUMIFS($S$2:S173, $C$2:C173, C173), "")</f>
        <v>0</v>
      </c>
      <c r="V173" s="9" t="str">
        <f t="shared" si="24"/>
        <v/>
      </c>
    </row>
    <row r="174" spans="7:22" x14ac:dyDescent="0.2">
      <c r="G174" s="121">
        <f>SUMIF($C$2:C174,C174,$F$2:F174)</f>
        <v>0</v>
      </c>
      <c r="I174" s="14">
        <f t="shared" si="19"/>
        <v>0</v>
      </c>
      <c r="K174" s="5">
        <f t="shared" si="20"/>
        <v>0</v>
      </c>
      <c r="O174" s="7">
        <f t="shared" si="25"/>
        <v>0</v>
      </c>
      <c r="P174" s="5">
        <f t="shared" si="21"/>
        <v>0</v>
      </c>
      <c r="Q174" s="16">
        <f>SUMIF($C$2:C174,C174,$O$2:O174)</f>
        <v>0</v>
      </c>
      <c r="R174" s="5">
        <f>IFERROR(VLOOKUP(C174,Kurse!$A$2:$B$101,2,FALSE), 0)</f>
        <v>0</v>
      </c>
      <c r="S174" s="18">
        <f t="shared" si="22"/>
        <v>0</v>
      </c>
      <c r="T174" s="7">
        <f>IF(ISNUMBER(S174), SUMIFS($S$2:S174, $C$2:C174, C174), "")</f>
        <v>0</v>
      </c>
      <c r="V174" s="9" t="str">
        <f t="shared" si="24"/>
        <v/>
      </c>
    </row>
    <row r="175" spans="7:22" x14ac:dyDescent="0.2">
      <c r="G175" s="121">
        <f>SUMIF($C$2:C175,C175,$F$2:F175)</f>
        <v>0</v>
      </c>
      <c r="I175" s="14">
        <f t="shared" si="19"/>
        <v>0</v>
      </c>
      <c r="K175" s="5">
        <f t="shared" si="20"/>
        <v>0</v>
      </c>
      <c r="O175" s="7">
        <f t="shared" si="25"/>
        <v>0</v>
      </c>
      <c r="P175" s="5">
        <f t="shared" si="21"/>
        <v>0</v>
      </c>
      <c r="Q175" s="16">
        <f>SUMIF($C$2:C175,C175,$O$2:O175)</f>
        <v>0</v>
      </c>
      <c r="R175" s="5">
        <f>IFERROR(VLOOKUP(C175,Kurse!$A$2:$B$101,2,FALSE), 0)</f>
        <v>0</v>
      </c>
      <c r="S175" s="18">
        <f t="shared" si="22"/>
        <v>0</v>
      </c>
      <c r="T175" s="7">
        <f>IF(ISNUMBER(S175), SUMIFS($S$2:S175, $C$2:C175, C175), "")</f>
        <v>0</v>
      </c>
      <c r="V175" s="9" t="str">
        <f t="shared" si="24"/>
        <v/>
      </c>
    </row>
    <row r="176" spans="7:22" x14ac:dyDescent="0.2">
      <c r="G176" s="121">
        <f>SUMIF($C$2:C176,C176,$F$2:F176)</f>
        <v>0</v>
      </c>
      <c r="I176" s="14">
        <f t="shared" si="19"/>
        <v>0</v>
      </c>
      <c r="K176" s="5">
        <f t="shared" si="20"/>
        <v>0</v>
      </c>
      <c r="O176" s="7">
        <f t="shared" si="25"/>
        <v>0</v>
      </c>
      <c r="P176" s="5">
        <f t="shared" si="21"/>
        <v>0</v>
      </c>
      <c r="Q176" s="16">
        <f>SUMIF($C$2:C176,C176,$O$2:O176)</f>
        <v>0</v>
      </c>
      <c r="R176" s="5">
        <f>IFERROR(VLOOKUP(C176,Kurse!$A$2:$B$101,2,FALSE), 0)</f>
        <v>0</v>
      </c>
      <c r="S176" s="18">
        <f t="shared" si="22"/>
        <v>0</v>
      </c>
      <c r="T176" s="7">
        <f>IF(ISNUMBER(S176), SUMIFS($S$2:S176, $C$2:C176, C176), "")</f>
        <v>0</v>
      </c>
      <c r="V176" s="9" t="str">
        <f t="shared" si="24"/>
        <v/>
      </c>
    </row>
    <row r="177" spans="7:22" x14ac:dyDescent="0.2">
      <c r="G177" s="121">
        <f>SUMIF($C$2:C177,C177,$F$2:F177)</f>
        <v>0</v>
      </c>
      <c r="I177" s="14">
        <f t="shared" si="19"/>
        <v>0</v>
      </c>
      <c r="K177" s="5">
        <f t="shared" si="20"/>
        <v>0</v>
      </c>
      <c r="O177" s="7">
        <f t="shared" si="25"/>
        <v>0</v>
      </c>
      <c r="P177" s="5">
        <f t="shared" si="21"/>
        <v>0</v>
      </c>
      <c r="Q177" s="16">
        <f>SUMIF($C$2:C177,C177,$O$2:O177)</f>
        <v>0</v>
      </c>
      <c r="R177" s="5">
        <f>IFERROR(VLOOKUP(C177,Kurse!$A$2:$B$101,2,FALSE), 0)</f>
        <v>0</v>
      </c>
      <c r="S177" s="18">
        <f t="shared" si="22"/>
        <v>0</v>
      </c>
      <c r="T177" s="7">
        <f>IF(ISNUMBER(S177), SUMIFS($S$2:S177, $C$2:C177, C177), "")</f>
        <v>0</v>
      </c>
      <c r="V177" s="9" t="str">
        <f t="shared" si="24"/>
        <v/>
      </c>
    </row>
    <row r="178" spans="7:22" x14ac:dyDescent="0.2">
      <c r="G178" s="121">
        <f>SUMIF($C$2:C178,C178,$F$2:F178)</f>
        <v>0</v>
      </c>
      <c r="I178" s="14">
        <f t="shared" si="19"/>
        <v>0</v>
      </c>
      <c r="K178" s="5">
        <f t="shared" si="20"/>
        <v>0</v>
      </c>
      <c r="O178" s="7">
        <f t="shared" si="25"/>
        <v>0</v>
      </c>
      <c r="P178" s="5">
        <f t="shared" si="21"/>
        <v>0</v>
      </c>
      <c r="Q178" s="16">
        <f>SUMIF($C$2:C178,C178,$O$2:O178)</f>
        <v>0</v>
      </c>
      <c r="R178" s="5">
        <f>IFERROR(VLOOKUP(C178,Kurse!$A$2:$B$101,2,FALSE), 0)</f>
        <v>0</v>
      </c>
      <c r="S178" s="18">
        <f t="shared" si="22"/>
        <v>0</v>
      </c>
      <c r="T178" s="7">
        <f>IF(ISNUMBER(S178), SUMIFS($S$2:S178, $C$2:C178, C178), "")</f>
        <v>0</v>
      </c>
      <c r="V178" s="9" t="str">
        <f t="shared" si="24"/>
        <v/>
      </c>
    </row>
    <row r="179" spans="7:22" x14ac:dyDescent="0.2">
      <c r="G179" s="121">
        <f>SUMIF($C$2:C179,C179,$F$2:F179)</f>
        <v>0</v>
      </c>
      <c r="I179" s="14">
        <f t="shared" si="19"/>
        <v>0</v>
      </c>
      <c r="K179" s="5">
        <f t="shared" si="20"/>
        <v>0</v>
      </c>
      <c r="O179" s="7">
        <f t="shared" si="25"/>
        <v>0</v>
      </c>
      <c r="P179" s="5">
        <f t="shared" si="21"/>
        <v>0</v>
      </c>
      <c r="Q179" s="16">
        <f>SUMIF($C$2:C179,C179,$O$2:O179)</f>
        <v>0</v>
      </c>
      <c r="R179" s="5">
        <f>IFERROR(VLOOKUP(C179,Kurse!$A$2:$B$101,2,FALSE), 0)</f>
        <v>0</v>
      </c>
      <c r="S179" s="18">
        <f t="shared" si="22"/>
        <v>0</v>
      </c>
      <c r="T179" s="7">
        <f>IF(ISNUMBER(S179), SUMIFS($S$2:S179, $C$2:C179, C179), "")</f>
        <v>0</v>
      </c>
      <c r="V179" s="9" t="str">
        <f t="shared" si="24"/>
        <v/>
      </c>
    </row>
    <row r="180" spans="7:22" x14ac:dyDescent="0.2">
      <c r="G180" s="121">
        <f>SUMIF($C$2:C180,C180,$F$2:F180)</f>
        <v>0</v>
      </c>
      <c r="I180" s="14">
        <f t="shared" si="19"/>
        <v>0</v>
      </c>
      <c r="K180" s="5">
        <f t="shared" si="20"/>
        <v>0</v>
      </c>
      <c r="O180" s="7">
        <f t="shared" si="25"/>
        <v>0</v>
      </c>
      <c r="P180" s="5">
        <f t="shared" si="21"/>
        <v>0</v>
      </c>
      <c r="Q180" s="16">
        <f>SUMIF($C$2:C180,C180,$O$2:O180)</f>
        <v>0</v>
      </c>
      <c r="R180" s="5">
        <f>IFERROR(VLOOKUP(C180,Kurse!$A$2:$B$101,2,FALSE), 0)</f>
        <v>0</v>
      </c>
      <c r="S180" s="18">
        <f t="shared" si="22"/>
        <v>0</v>
      </c>
      <c r="T180" s="7">
        <f>IF(ISNUMBER(S180), SUMIFS($S$2:S180, $C$2:C180, C180), "")</f>
        <v>0</v>
      </c>
      <c r="V180" s="9" t="str">
        <f t="shared" si="24"/>
        <v/>
      </c>
    </row>
    <row r="181" spans="7:22" x14ac:dyDescent="0.2">
      <c r="G181" s="121">
        <f>SUMIF($C$2:C181,C181,$F$2:F181)</f>
        <v>0</v>
      </c>
      <c r="I181" s="14">
        <f t="shared" si="19"/>
        <v>0</v>
      </c>
      <c r="K181" s="5">
        <f t="shared" si="20"/>
        <v>0</v>
      </c>
      <c r="O181" s="7">
        <f t="shared" si="25"/>
        <v>0</v>
      </c>
      <c r="P181" s="5">
        <f t="shared" si="21"/>
        <v>0</v>
      </c>
      <c r="Q181" s="16">
        <f>SUMIF($C$2:C181,C181,$O$2:O181)</f>
        <v>0</v>
      </c>
      <c r="R181" s="5">
        <f>IFERROR(VLOOKUP(C181,Kurse!$A$2:$B$101,2,FALSE), 0)</f>
        <v>0</v>
      </c>
      <c r="S181" s="18">
        <f t="shared" si="22"/>
        <v>0</v>
      </c>
      <c r="T181" s="7">
        <f>IF(ISNUMBER(S181), SUMIFS($S$2:S181, $C$2:C181, C181), "")</f>
        <v>0</v>
      </c>
      <c r="V181" s="9" t="str">
        <f t="shared" si="24"/>
        <v/>
      </c>
    </row>
    <row r="182" spans="7:22" x14ac:dyDescent="0.2">
      <c r="G182" s="121">
        <f>SUMIF($C$2:C182,C182,$F$2:F182)</f>
        <v>0</v>
      </c>
      <c r="I182" s="14">
        <f t="shared" si="19"/>
        <v>0</v>
      </c>
      <c r="K182" s="5">
        <f t="shared" si="20"/>
        <v>0</v>
      </c>
      <c r="O182" s="7">
        <f t="shared" si="25"/>
        <v>0</v>
      </c>
      <c r="P182" s="5">
        <f t="shared" si="21"/>
        <v>0</v>
      </c>
      <c r="Q182" s="16">
        <f>SUMIF($C$2:C182,C182,$O$2:O182)</f>
        <v>0</v>
      </c>
      <c r="R182" s="5">
        <f>IFERROR(VLOOKUP(C182,Kurse!$A$2:$B$101,2,FALSE), 0)</f>
        <v>0</v>
      </c>
      <c r="S182" s="18">
        <f t="shared" si="22"/>
        <v>0</v>
      </c>
      <c r="T182" s="7">
        <f>IF(ISNUMBER(S182), SUMIFS($S$2:S182, $C$2:C182, C182), "")</f>
        <v>0</v>
      </c>
      <c r="V182" s="9" t="str">
        <f t="shared" si="24"/>
        <v/>
      </c>
    </row>
    <row r="183" spans="7:22" x14ac:dyDescent="0.2">
      <c r="G183" s="121">
        <f>SUMIF($C$2:C183,C183,$F$2:F183)</f>
        <v>0</v>
      </c>
      <c r="I183" s="14">
        <f t="shared" si="19"/>
        <v>0</v>
      </c>
      <c r="K183" s="5">
        <f t="shared" si="20"/>
        <v>0</v>
      </c>
      <c r="O183" s="7">
        <f t="shared" si="25"/>
        <v>0</v>
      </c>
      <c r="P183" s="5">
        <f t="shared" si="21"/>
        <v>0</v>
      </c>
      <c r="Q183" s="16">
        <f>SUMIF($C$2:C183,C183,$O$2:O183)</f>
        <v>0</v>
      </c>
      <c r="R183" s="5">
        <f>IFERROR(VLOOKUP(C183,Kurse!$A$2:$B$101,2,FALSE), 0)</f>
        <v>0</v>
      </c>
      <c r="S183" s="18">
        <f t="shared" si="22"/>
        <v>0</v>
      </c>
      <c r="T183" s="7">
        <f>IF(ISNUMBER(S183), SUMIFS($S$2:S183, $C$2:C183, C183), "")</f>
        <v>0</v>
      </c>
      <c r="V183" s="9" t="str">
        <f t="shared" si="24"/>
        <v/>
      </c>
    </row>
    <row r="184" spans="7:22" x14ac:dyDescent="0.2">
      <c r="G184" s="121">
        <f>SUMIF($C$2:C184,C184,$F$2:F184)</f>
        <v>0</v>
      </c>
      <c r="I184" s="14">
        <f t="shared" si="19"/>
        <v>0</v>
      </c>
      <c r="K184" s="5">
        <f t="shared" si="20"/>
        <v>0</v>
      </c>
      <c r="O184" s="7">
        <f t="shared" si="25"/>
        <v>0</v>
      </c>
      <c r="P184" s="5">
        <f t="shared" si="21"/>
        <v>0</v>
      </c>
      <c r="Q184" s="16">
        <f>SUMIF($C$2:C184,C184,$O$2:O184)</f>
        <v>0</v>
      </c>
      <c r="R184" s="5">
        <f>IFERROR(VLOOKUP(C184,Kurse!$A$2:$B$101,2,FALSE), 0)</f>
        <v>0</v>
      </c>
      <c r="S184" s="18">
        <f t="shared" si="22"/>
        <v>0</v>
      </c>
      <c r="T184" s="7">
        <f>IF(ISNUMBER(S184), SUMIFS($S$2:S184, $C$2:C184, C184), "")</f>
        <v>0</v>
      </c>
      <c r="V184" s="9" t="str">
        <f t="shared" si="24"/>
        <v/>
      </c>
    </row>
    <row r="185" spans="7:22" x14ac:dyDescent="0.2">
      <c r="G185" s="121">
        <f>SUMIF($C$2:C185,C185,$F$2:F185)</f>
        <v>0</v>
      </c>
      <c r="I185" s="14">
        <f t="shared" si="19"/>
        <v>0</v>
      </c>
      <c r="K185" s="5">
        <f t="shared" si="20"/>
        <v>0</v>
      </c>
      <c r="O185" s="7">
        <f t="shared" si="25"/>
        <v>0</v>
      </c>
      <c r="P185" s="5">
        <f t="shared" si="21"/>
        <v>0</v>
      </c>
      <c r="Q185" s="16">
        <f>SUMIF($C$2:C185,C185,$O$2:O185)</f>
        <v>0</v>
      </c>
      <c r="R185" s="5">
        <f>IFERROR(VLOOKUP(C185,Kurse!$A$2:$B$101,2,FALSE), 0)</f>
        <v>0</v>
      </c>
      <c r="S185" s="18">
        <f t="shared" si="22"/>
        <v>0</v>
      </c>
      <c r="T185" s="7">
        <f>IF(ISNUMBER(S185), SUMIFS($S$2:S185, $C$2:C185, C185), "")</f>
        <v>0</v>
      </c>
      <c r="V185" s="9" t="str">
        <f t="shared" si="24"/>
        <v/>
      </c>
    </row>
    <row r="186" spans="7:22" x14ac:dyDescent="0.2">
      <c r="G186" s="121">
        <f>SUMIF($C$2:C186,C186,$F$2:F186)</f>
        <v>0</v>
      </c>
      <c r="I186" s="14">
        <f t="shared" si="19"/>
        <v>0</v>
      </c>
      <c r="K186" s="5">
        <f t="shared" si="20"/>
        <v>0</v>
      </c>
      <c r="O186" s="7">
        <f t="shared" si="25"/>
        <v>0</v>
      </c>
      <c r="P186" s="5">
        <f t="shared" si="21"/>
        <v>0</v>
      </c>
      <c r="Q186" s="16">
        <f>SUMIF($C$2:C186,C186,$O$2:O186)</f>
        <v>0</v>
      </c>
      <c r="R186" s="5">
        <f>IFERROR(VLOOKUP(C186,Kurse!$A$2:$B$101,2,FALSE), 0)</f>
        <v>0</v>
      </c>
      <c r="S186" s="18">
        <f t="shared" si="22"/>
        <v>0</v>
      </c>
      <c r="T186" s="7">
        <f>IF(ISNUMBER(S186), SUMIFS($S$2:S186, $C$2:C186, C186), "")</f>
        <v>0</v>
      </c>
      <c r="V186" s="9" t="str">
        <f t="shared" si="24"/>
        <v/>
      </c>
    </row>
    <row r="187" spans="7:22" x14ac:dyDescent="0.2">
      <c r="G187" s="121">
        <f>SUMIF($C$2:C187,C187,$F$2:F187)</f>
        <v>0</v>
      </c>
      <c r="I187" s="14">
        <f t="shared" si="19"/>
        <v>0</v>
      </c>
      <c r="K187" s="5">
        <f t="shared" si="20"/>
        <v>0</v>
      </c>
      <c r="O187" s="7">
        <f t="shared" si="25"/>
        <v>0</v>
      </c>
      <c r="P187" s="5">
        <f t="shared" si="21"/>
        <v>0</v>
      </c>
      <c r="Q187" s="16">
        <f>SUMIF($C$2:C187,C187,$O$2:O187)</f>
        <v>0</v>
      </c>
      <c r="R187" s="5">
        <f>IFERROR(VLOOKUP(C187,Kurse!$A$2:$B$101,2,FALSE), 0)</f>
        <v>0</v>
      </c>
      <c r="S187" s="18">
        <f t="shared" si="22"/>
        <v>0</v>
      </c>
      <c r="T187" s="7">
        <f>IF(ISNUMBER(S187), SUMIFS($S$2:S187, $C$2:C187, C187), "")</f>
        <v>0</v>
      </c>
      <c r="V187" s="9" t="str">
        <f t="shared" si="24"/>
        <v/>
      </c>
    </row>
    <row r="188" spans="7:22" x14ac:dyDescent="0.2">
      <c r="G188" s="121">
        <f>SUMIF($C$2:C188,C188,$F$2:F188)</f>
        <v>0</v>
      </c>
      <c r="I188" s="14">
        <f t="shared" si="19"/>
        <v>0</v>
      </c>
      <c r="K188" s="5">
        <f t="shared" si="20"/>
        <v>0</v>
      </c>
      <c r="O188" s="7">
        <f t="shared" si="25"/>
        <v>0</v>
      </c>
      <c r="P188" s="5">
        <f t="shared" si="21"/>
        <v>0</v>
      </c>
      <c r="Q188" s="16">
        <f>SUMIF($C$2:C188,C188,$O$2:O188)</f>
        <v>0</v>
      </c>
      <c r="R188" s="5">
        <f>IFERROR(VLOOKUP(C188,Kurse!$A$2:$B$101,2,FALSE), 0)</f>
        <v>0</v>
      </c>
      <c r="S188" s="18">
        <f t="shared" si="22"/>
        <v>0</v>
      </c>
      <c r="T188" s="7">
        <f>IF(ISNUMBER(S188), SUMIFS($S$2:S188, $C$2:C188, C188), "")</f>
        <v>0</v>
      </c>
      <c r="V188" s="9" t="str">
        <f t="shared" si="24"/>
        <v/>
      </c>
    </row>
    <row r="189" spans="7:22" x14ac:dyDescent="0.2">
      <c r="G189" s="121">
        <f>SUMIF($C$2:C189,C189,$F$2:F189)</f>
        <v>0</v>
      </c>
      <c r="I189" s="14">
        <f t="shared" si="19"/>
        <v>0</v>
      </c>
      <c r="K189" s="5">
        <f t="shared" si="20"/>
        <v>0</v>
      </c>
      <c r="O189" s="7">
        <f t="shared" si="25"/>
        <v>0</v>
      </c>
      <c r="P189" s="5">
        <f t="shared" si="21"/>
        <v>0</v>
      </c>
      <c r="Q189" s="16">
        <f>SUMIF($C$2:C189,C189,$O$2:O189)</f>
        <v>0</v>
      </c>
      <c r="R189" s="5">
        <f>IFERROR(VLOOKUP(C189,Kurse!$A$2:$B$101,2,FALSE), 0)</f>
        <v>0</v>
      </c>
      <c r="S189" s="18">
        <f t="shared" si="22"/>
        <v>0</v>
      </c>
      <c r="T189" s="7">
        <f>IF(ISNUMBER(S189), SUMIFS($S$2:S189, $C$2:C189, C189), "")</f>
        <v>0</v>
      </c>
      <c r="V189" s="9" t="str">
        <f t="shared" si="24"/>
        <v/>
      </c>
    </row>
    <row r="190" spans="7:22" x14ac:dyDescent="0.2">
      <c r="G190" s="121">
        <f>SUMIF($C$2:C190,C190,$F$2:F190)</f>
        <v>0</v>
      </c>
      <c r="I190" s="14">
        <f t="shared" si="19"/>
        <v>0</v>
      </c>
      <c r="K190" s="5">
        <f t="shared" si="20"/>
        <v>0</v>
      </c>
      <c r="O190" s="7">
        <f t="shared" si="25"/>
        <v>0</v>
      </c>
      <c r="P190" s="5">
        <f t="shared" si="21"/>
        <v>0</v>
      </c>
      <c r="Q190" s="16">
        <f>SUMIF($C$2:C190,C190,$O$2:O190)</f>
        <v>0</v>
      </c>
      <c r="R190" s="5">
        <f>IFERROR(VLOOKUP(C190,Kurse!$A$2:$B$101,2,FALSE), 0)</f>
        <v>0</v>
      </c>
      <c r="S190" s="18">
        <f t="shared" si="22"/>
        <v>0</v>
      </c>
      <c r="T190" s="7">
        <f>IF(ISNUMBER(S190), SUMIFS($S$2:S190, $C$2:C190, C190), "")</f>
        <v>0</v>
      </c>
      <c r="V190" s="9" t="str">
        <f t="shared" si="24"/>
        <v/>
      </c>
    </row>
    <row r="191" spans="7:22" x14ac:dyDescent="0.2">
      <c r="G191" s="121">
        <f>SUMIF($C$2:C191,C191,$F$2:F191)</f>
        <v>0</v>
      </c>
      <c r="I191" s="14">
        <f t="shared" si="19"/>
        <v>0</v>
      </c>
      <c r="K191" s="5">
        <f t="shared" si="20"/>
        <v>0</v>
      </c>
      <c r="O191" s="7">
        <f t="shared" si="25"/>
        <v>0</v>
      </c>
      <c r="P191" s="5">
        <f t="shared" si="21"/>
        <v>0</v>
      </c>
      <c r="Q191" s="16">
        <f>SUMIF($C$2:C191,C191,$O$2:O191)</f>
        <v>0</v>
      </c>
      <c r="R191" s="5">
        <f>IFERROR(VLOOKUP(C191,Kurse!$A$2:$B$101,2,FALSE), 0)</f>
        <v>0</v>
      </c>
      <c r="S191" s="18">
        <f t="shared" si="22"/>
        <v>0</v>
      </c>
      <c r="T191" s="7">
        <f>IF(ISNUMBER(S191), SUMIFS($S$2:S191, $C$2:C191, C191), "")</f>
        <v>0</v>
      </c>
      <c r="V191" s="9" t="str">
        <f t="shared" si="24"/>
        <v/>
      </c>
    </row>
    <row r="192" spans="7:22" x14ac:dyDescent="0.2">
      <c r="G192" s="121">
        <f>SUMIF($C$2:C192,C192,$F$2:F192)</f>
        <v>0</v>
      </c>
      <c r="I192" s="14">
        <f t="shared" si="19"/>
        <v>0</v>
      </c>
      <c r="K192" s="5">
        <f t="shared" si="20"/>
        <v>0</v>
      </c>
      <c r="O192" s="7">
        <f t="shared" si="25"/>
        <v>0</v>
      </c>
      <c r="P192" s="5">
        <f t="shared" si="21"/>
        <v>0</v>
      </c>
      <c r="Q192" s="16">
        <f>SUMIF($C$2:C192,C192,$O$2:O192)</f>
        <v>0</v>
      </c>
      <c r="R192" s="5">
        <f>IFERROR(VLOOKUP(C192,Kurse!$A$2:$B$101,2,FALSE), 0)</f>
        <v>0</v>
      </c>
      <c r="S192" s="18">
        <f t="shared" si="22"/>
        <v>0</v>
      </c>
      <c r="T192" s="7">
        <f>IF(ISNUMBER(S192), SUMIFS($S$2:S192, $C$2:C192, C192), "")</f>
        <v>0</v>
      </c>
      <c r="V192" s="9" t="str">
        <f t="shared" si="24"/>
        <v/>
      </c>
    </row>
    <row r="193" spans="7:22" x14ac:dyDescent="0.2">
      <c r="G193" s="121">
        <f>SUMIF($C$2:C193,C193,$F$2:F193)</f>
        <v>0</v>
      </c>
      <c r="I193" s="14">
        <f t="shared" si="19"/>
        <v>0</v>
      </c>
      <c r="K193" s="5">
        <f t="shared" si="20"/>
        <v>0</v>
      </c>
      <c r="O193" s="7">
        <f t="shared" si="25"/>
        <v>0</v>
      </c>
      <c r="P193" s="5">
        <f t="shared" si="21"/>
        <v>0</v>
      </c>
      <c r="Q193" s="16">
        <f>SUMIF($C$2:C193,C193,$O$2:O193)</f>
        <v>0</v>
      </c>
      <c r="R193" s="5">
        <f>IFERROR(VLOOKUP(C193,Kurse!$A$2:$B$101,2,FALSE), 0)</f>
        <v>0</v>
      </c>
      <c r="S193" s="18">
        <f t="shared" si="22"/>
        <v>0</v>
      </c>
      <c r="T193" s="7">
        <f>IF(ISNUMBER(S193), SUMIFS($S$2:S193, $C$2:C193, C193), "")</f>
        <v>0</v>
      </c>
      <c r="V193" s="9" t="str">
        <f t="shared" si="24"/>
        <v/>
      </c>
    </row>
    <row r="194" spans="7:22" x14ac:dyDescent="0.2">
      <c r="G194" s="121">
        <f>SUMIF($C$2:C194,C194,$F$2:F194)</f>
        <v>0</v>
      </c>
      <c r="I194" s="14">
        <f t="shared" ref="I194:I257" si="27">F194*H194</f>
        <v>0</v>
      </c>
      <c r="K194" s="5">
        <f t="shared" ref="K194:K257" si="28">IF(E194="Buy",I194+J194,IF(E194="Sell",I194-J194,IF(E194="Transfer – Out",J194,0)))</f>
        <v>0</v>
      </c>
      <c r="O194" s="7">
        <f t="shared" si="25"/>
        <v>0</v>
      </c>
      <c r="P194" s="5">
        <f t="shared" ref="P194:P257" si="29">IF(OR(E194="Buy",E194="Reward",E194="Airdrop",E194="Staking"), K194, 0)</f>
        <v>0</v>
      </c>
      <c r="Q194" s="16">
        <f>SUMIF($C$2:C194,C194,$O$2:O194)</f>
        <v>0</v>
      </c>
      <c r="R194" s="5">
        <f>IFERROR(VLOOKUP(C194,Kurse!$A$2:$B$101,2,FALSE), 0)</f>
        <v>0</v>
      </c>
      <c r="S194" s="18">
        <f t="shared" ref="S194:S257" si="30">IF(E194="Transfer – Out", 0, F194 * R194)</f>
        <v>0</v>
      </c>
      <c r="T194" s="7">
        <f>IF(ISNUMBER(S194), SUMIFS($S$2:S194, $C$2:C194, C194), "")</f>
        <v>0</v>
      </c>
      <c r="V194" s="9" t="str">
        <f t="shared" ref="V194:V257" si="31">IF(AND(ISNUMBER(S194), ISNUMBER(K194), K194&lt;&gt;0), (S194-K194)/K194, "")</f>
        <v/>
      </c>
    </row>
    <row r="195" spans="7:22" x14ac:dyDescent="0.2">
      <c r="G195" s="121">
        <f>SUMIF($C$2:C195,C195,$F$2:F195)</f>
        <v>0</v>
      </c>
      <c r="I195" s="14">
        <f t="shared" si="27"/>
        <v>0</v>
      </c>
      <c r="K195" s="5">
        <f t="shared" si="28"/>
        <v>0</v>
      </c>
      <c r="O195" s="7">
        <f t="shared" si="25"/>
        <v>0</v>
      </c>
      <c r="P195" s="5">
        <f t="shared" si="29"/>
        <v>0</v>
      </c>
      <c r="Q195" s="16">
        <f>SUMIF($C$2:C195,C195,$O$2:O195)</f>
        <v>0</v>
      </c>
      <c r="R195" s="5">
        <f>IFERROR(VLOOKUP(C195,Kurse!$A$2:$B$101,2,FALSE), 0)</f>
        <v>0</v>
      </c>
      <c r="S195" s="18">
        <f t="shared" si="30"/>
        <v>0</v>
      </c>
      <c r="T195" s="7">
        <f>IF(ISNUMBER(S195), SUMIFS($S$2:S195, $C$2:C195, C195), "")</f>
        <v>0</v>
      </c>
      <c r="V195" s="9" t="str">
        <f t="shared" si="31"/>
        <v/>
      </c>
    </row>
    <row r="196" spans="7:22" x14ac:dyDescent="0.2">
      <c r="G196" s="121">
        <f>SUMIF($C$2:C196,C196,$F$2:F196)</f>
        <v>0</v>
      </c>
      <c r="I196" s="14">
        <f t="shared" si="27"/>
        <v>0</v>
      </c>
      <c r="K196" s="5">
        <f t="shared" si="28"/>
        <v>0</v>
      </c>
      <c r="O196" s="7">
        <f t="shared" si="25"/>
        <v>0</v>
      </c>
      <c r="P196" s="5">
        <f t="shared" si="29"/>
        <v>0</v>
      </c>
      <c r="Q196" s="16">
        <f>SUMIF($C$2:C196,C196,$O$2:O196)</f>
        <v>0</v>
      </c>
      <c r="R196" s="5">
        <f>IFERROR(VLOOKUP(C196,Kurse!$A$2:$B$101,2,FALSE), 0)</f>
        <v>0</v>
      </c>
      <c r="S196" s="18">
        <f t="shared" si="30"/>
        <v>0</v>
      </c>
      <c r="T196" s="7">
        <f>IF(ISNUMBER(S196), SUMIFS($S$2:S196, $C$2:C196, C196), "")</f>
        <v>0</v>
      </c>
      <c r="V196" s="9" t="str">
        <f t="shared" si="31"/>
        <v/>
      </c>
    </row>
    <row r="197" spans="7:22" x14ac:dyDescent="0.2">
      <c r="G197" s="121">
        <f>SUMIF($C$2:C197,C197,$F$2:F197)</f>
        <v>0</v>
      </c>
      <c r="I197" s="14">
        <f t="shared" si="27"/>
        <v>0</v>
      </c>
      <c r="K197" s="5">
        <f t="shared" si="28"/>
        <v>0</v>
      </c>
      <c r="O197" s="7">
        <f t="shared" si="25"/>
        <v>0</v>
      </c>
      <c r="P197" s="5">
        <f t="shared" si="29"/>
        <v>0</v>
      </c>
      <c r="Q197" s="16">
        <f>SUMIF($C$2:C197,C197,$O$2:O197)</f>
        <v>0</v>
      </c>
      <c r="R197" s="5">
        <f>IFERROR(VLOOKUP(C197,Kurse!$A$2:$B$101,2,FALSE), 0)</f>
        <v>0</v>
      </c>
      <c r="S197" s="18">
        <f t="shared" si="30"/>
        <v>0</v>
      </c>
      <c r="T197" s="7">
        <f>IF(ISNUMBER(S197), SUMIFS($S$2:S197, $C$2:C197, C197), "")</f>
        <v>0</v>
      </c>
      <c r="V197" s="9" t="str">
        <f t="shared" si="31"/>
        <v/>
      </c>
    </row>
    <row r="198" spans="7:22" x14ac:dyDescent="0.2">
      <c r="G198" s="121">
        <f>SUMIF($C$2:C198,C198,$F$2:F198)</f>
        <v>0</v>
      </c>
      <c r="I198" s="14">
        <f t="shared" si="27"/>
        <v>0</v>
      </c>
      <c r="K198" s="5">
        <f t="shared" si="28"/>
        <v>0</v>
      </c>
      <c r="O198" s="7">
        <f t="shared" si="25"/>
        <v>0</v>
      </c>
      <c r="P198" s="5">
        <f t="shared" si="29"/>
        <v>0</v>
      </c>
      <c r="Q198" s="16">
        <f>SUMIF($C$2:C198,C198,$O$2:O198)</f>
        <v>0</v>
      </c>
      <c r="R198" s="5">
        <f>IFERROR(VLOOKUP(C198,Kurse!$A$2:$B$101,2,FALSE), 0)</f>
        <v>0</v>
      </c>
      <c r="S198" s="18">
        <f t="shared" si="30"/>
        <v>0</v>
      </c>
      <c r="T198" s="7">
        <f>IF(ISNUMBER(S198), SUMIFS($S$2:S198, $C$2:C198, C198), "")</f>
        <v>0</v>
      </c>
      <c r="V198" s="9" t="str">
        <f t="shared" si="31"/>
        <v/>
      </c>
    </row>
    <row r="199" spans="7:22" x14ac:dyDescent="0.2">
      <c r="G199" s="121">
        <f>SUMIF($C$2:C199,C199,$F$2:F199)</f>
        <v>0</v>
      </c>
      <c r="I199" s="14">
        <f t="shared" si="27"/>
        <v>0</v>
      </c>
      <c r="K199" s="5">
        <f t="shared" si="28"/>
        <v>0</v>
      </c>
      <c r="O199" s="7">
        <f t="shared" si="25"/>
        <v>0</v>
      </c>
      <c r="P199" s="5">
        <f t="shared" si="29"/>
        <v>0</v>
      </c>
      <c r="Q199" s="16">
        <f>SUMIF($C$2:C199,C199,$O$2:O199)</f>
        <v>0</v>
      </c>
      <c r="R199" s="5">
        <f>IFERROR(VLOOKUP(C199,Kurse!$A$2:$B$101,2,FALSE), 0)</f>
        <v>0</v>
      </c>
      <c r="S199" s="18">
        <f t="shared" si="30"/>
        <v>0</v>
      </c>
      <c r="T199" s="7">
        <f>IF(ISNUMBER(S199), SUMIFS($S$2:S199, $C$2:C199, C199), "")</f>
        <v>0</v>
      </c>
      <c r="V199" s="9" t="str">
        <f t="shared" si="31"/>
        <v/>
      </c>
    </row>
    <row r="200" spans="7:22" x14ac:dyDescent="0.2">
      <c r="G200" s="121">
        <f>SUMIF($C$2:C200,C200,$F$2:F200)</f>
        <v>0</v>
      </c>
      <c r="I200" s="14">
        <f t="shared" si="27"/>
        <v>0</v>
      </c>
      <c r="K200" s="5">
        <f t="shared" si="28"/>
        <v>0</v>
      </c>
      <c r="O200" s="7">
        <f t="shared" si="25"/>
        <v>0</v>
      </c>
      <c r="P200" s="5">
        <f t="shared" si="29"/>
        <v>0</v>
      </c>
      <c r="Q200" s="16">
        <f>SUMIF($C$2:C200,C200,$O$2:O200)</f>
        <v>0</v>
      </c>
      <c r="R200" s="5">
        <f>IFERROR(VLOOKUP(C200,Kurse!$A$2:$B$101,2,FALSE), 0)</f>
        <v>0</v>
      </c>
      <c r="S200" s="18">
        <f t="shared" si="30"/>
        <v>0</v>
      </c>
      <c r="T200" s="7">
        <f>IF(ISNUMBER(S200), SUMIFS($S$2:S200, $C$2:C200, C200), "")</f>
        <v>0</v>
      </c>
      <c r="V200" s="9" t="str">
        <f t="shared" si="31"/>
        <v/>
      </c>
    </row>
    <row r="201" spans="7:22" x14ac:dyDescent="0.2">
      <c r="G201" s="121">
        <f>SUMIF($C$2:C201,C201,$F$2:F201)</f>
        <v>0</v>
      </c>
      <c r="I201" s="14">
        <f t="shared" si="27"/>
        <v>0</v>
      </c>
      <c r="K201" s="5">
        <f t="shared" si="28"/>
        <v>0</v>
      </c>
      <c r="O201" s="7">
        <f t="shared" si="25"/>
        <v>0</v>
      </c>
      <c r="P201" s="5">
        <f t="shared" si="29"/>
        <v>0</v>
      </c>
      <c r="Q201" s="16">
        <f>SUMIF($C$2:C201,C201,$O$2:O201)</f>
        <v>0</v>
      </c>
      <c r="R201" s="5">
        <f>IFERROR(VLOOKUP(C201,Kurse!$A$2:$B$101,2,FALSE), 0)</f>
        <v>0</v>
      </c>
      <c r="S201" s="18">
        <f t="shared" si="30"/>
        <v>0</v>
      </c>
      <c r="T201" s="7">
        <f>IF(ISNUMBER(S201), SUMIFS($S$2:S201, $C$2:C201, C201), "")</f>
        <v>0</v>
      </c>
      <c r="V201" s="9" t="str">
        <f t="shared" si="31"/>
        <v/>
      </c>
    </row>
    <row r="202" spans="7:22" x14ac:dyDescent="0.2">
      <c r="G202" s="121">
        <f>SUMIF($C$2:C202,C202,$F$2:F202)</f>
        <v>0</v>
      </c>
      <c r="I202" s="14">
        <f t="shared" si="27"/>
        <v>0</v>
      </c>
      <c r="K202" s="5">
        <f t="shared" si="28"/>
        <v>0</v>
      </c>
      <c r="O202" s="7">
        <f t="shared" si="25"/>
        <v>0</v>
      </c>
      <c r="P202" s="5">
        <f t="shared" si="29"/>
        <v>0</v>
      </c>
      <c r="Q202" s="16">
        <f>SUMIF($C$2:C202,C202,$O$2:O202)</f>
        <v>0</v>
      </c>
      <c r="R202" s="5">
        <f>IFERROR(VLOOKUP(C202,Kurse!$A$2:$B$101,2,FALSE), 0)</f>
        <v>0</v>
      </c>
      <c r="S202" s="18">
        <f t="shared" si="30"/>
        <v>0</v>
      </c>
      <c r="T202" s="7">
        <f>IF(ISNUMBER(S202), SUMIFS($S$2:S202, $C$2:C202, C202), "")</f>
        <v>0</v>
      </c>
      <c r="V202" s="9" t="str">
        <f t="shared" si="31"/>
        <v/>
      </c>
    </row>
    <row r="203" spans="7:22" x14ac:dyDescent="0.2">
      <c r="G203" s="121">
        <f>SUMIF($C$2:C203,C203,$F$2:F203)</f>
        <v>0</v>
      </c>
      <c r="I203" s="14">
        <f t="shared" si="27"/>
        <v>0</v>
      </c>
      <c r="K203" s="5">
        <f t="shared" si="28"/>
        <v>0</v>
      </c>
      <c r="O203" s="7">
        <f t="shared" si="25"/>
        <v>0</v>
      </c>
      <c r="P203" s="5">
        <f t="shared" si="29"/>
        <v>0</v>
      </c>
      <c r="Q203" s="16">
        <f>SUMIF($C$2:C203,C203,$O$2:O203)</f>
        <v>0</v>
      </c>
      <c r="R203" s="5">
        <f>IFERROR(VLOOKUP(C203,Kurse!$A$2:$B$101,2,FALSE), 0)</f>
        <v>0</v>
      </c>
      <c r="S203" s="18">
        <f t="shared" si="30"/>
        <v>0</v>
      </c>
      <c r="T203" s="7">
        <f>IF(ISNUMBER(S203), SUMIFS($S$2:S203, $C$2:C203, C203), "")</f>
        <v>0</v>
      </c>
      <c r="V203" s="9" t="str">
        <f t="shared" si="31"/>
        <v/>
      </c>
    </row>
    <row r="204" spans="7:22" x14ac:dyDescent="0.2">
      <c r="G204" s="121">
        <f>SUMIF($C$2:C204,C204,$F$2:F204)</f>
        <v>0</v>
      </c>
      <c r="I204" s="14">
        <f t="shared" si="27"/>
        <v>0</v>
      </c>
      <c r="K204" s="5">
        <f t="shared" si="28"/>
        <v>0</v>
      </c>
      <c r="O204" s="7">
        <f t="shared" ref="O204:O267" si="32">F204*(N204/100)*R204</f>
        <v>0</v>
      </c>
      <c r="P204" s="5">
        <f t="shared" si="29"/>
        <v>0</v>
      </c>
      <c r="Q204" s="16">
        <f>SUMIF($C$2:C204,C204,$O$2:O204)</f>
        <v>0</v>
      </c>
      <c r="R204" s="5">
        <f>IFERROR(VLOOKUP(C204,Kurse!$A$2:$B$101,2,FALSE), 0)</f>
        <v>0</v>
      </c>
      <c r="S204" s="18">
        <f t="shared" si="30"/>
        <v>0</v>
      </c>
      <c r="T204" s="7">
        <f>IF(ISNUMBER(S204), SUMIFS($S$2:S204, $C$2:C204, C204), "")</f>
        <v>0</v>
      </c>
      <c r="V204" s="9" t="str">
        <f t="shared" si="31"/>
        <v/>
      </c>
    </row>
    <row r="205" spans="7:22" x14ac:dyDescent="0.2">
      <c r="G205" s="121">
        <f>SUMIF($C$2:C205,C205,$F$2:F205)</f>
        <v>0</v>
      </c>
      <c r="I205" s="14">
        <f t="shared" si="27"/>
        <v>0</v>
      </c>
      <c r="K205" s="5">
        <f t="shared" si="28"/>
        <v>0</v>
      </c>
      <c r="O205" s="7">
        <f t="shared" si="32"/>
        <v>0</v>
      </c>
      <c r="P205" s="5">
        <f t="shared" si="29"/>
        <v>0</v>
      </c>
      <c r="Q205" s="16">
        <f>SUMIF($C$2:C205,C205,$O$2:O205)</f>
        <v>0</v>
      </c>
      <c r="R205" s="5">
        <f>IFERROR(VLOOKUP(C205,Kurse!$A$2:$B$101,2,FALSE), 0)</f>
        <v>0</v>
      </c>
      <c r="S205" s="18">
        <f t="shared" si="30"/>
        <v>0</v>
      </c>
      <c r="T205" s="7">
        <f>IF(ISNUMBER(S205), SUMIFS($S$2:S205, $C$2:C205, C205), "")</f>
        <v>0</v>
      </c>
      <c r="V205" s="9" t="str">
        <f t="shared" si="31"/>
        <v/>
      </c>
    </row>
    <row r="206" spans="7:22" x14ac:dyDescent="0.2">
      <c r="G206" s="121">
        <f>SUMIF($C$2:C206,C206,$F$2:F206)</f>
        <v>0</v>
      </c>
      <c r="I206" s="14">
        <f t="shared" si="27"/>
        <v>0</v>
      </c>
      <c r="K206" s="5">
        <f t="shared" si="28"/>
        <v>0</v>
      </c>
      <c r="O206" s="7">
        <f t="shared" si="32"/>
        <v>0</v>
      </c>
      <c r="P206" s="5">
        <f t="shared" si="29"/>
        <v>0</v>
      </c>
      <c r="Q206" s="16">
        <f>SUMIF($C$2:C206,C206,$O$2:O206)</f>
        <v>0</v>
      </c>
      <c r="R206" s="5">
        <f>IFERROR(VLOOKUP(C206,Kurse!$A$2:$B$101,2,FALSE), 0)</f>
        <v>0</v>
      </c>
      <c r="S206" s="18">
        <f t="shared" si="30"/>
        <v>0</v>
      </c>
      <c r="T206" s="7">
        <f>IF(ISNUMBER(S206), SUMIFS($S$2:S206, $C$2:C206, C206), "")</f>
        <v>0</v>
      </c>
      <c r="V206" s="9" t="str">
        <f t="shared" si="31"/>
        <v/>
      </c>
    </row>
    <row r="207" spans="7:22" x14ac:dyDescent="0.2">
      <c r="G207" s="121">
        <f>SUMIF($C$2:C207,C207,$F$2:F207)</f>
        <v>0</v>
      </c>
      <c r="I207" s="14">
        <f t="shared" si="27"/>
        <v>0</v>
      </c>
      <c r="K207" s="5">
        <f t="shared" si="28"/>
        <v>0</v>
      </c>
      <c r="O207" s="7">
        <f t="shared" si="32"/>
        <v>0</v>
      </c>
      <c r="P207" s="5">
        <f t="shared" si="29"/>
        <v>0</v>
      </c>
      <c r="Q207" s="16">
        <f>SUMIF($C$2:C207,C207,$O$2:O207)</f>
        <v>0</v>
      </c>
      <c r="R207" s="5">
        <f>IFERROR(VLOOKUP(C207,Kurse!$A$2:$B$101,2,FALSE), 0)</f>
        <v>0</v>
      </c>
      <c r="S207" s="18">
        <f t="shared" si="30"/>
        <v>0</v>
      </c>
      <c r="T207" s="7">
        <f>IF(ISNUMBER(S207), SUMIFS($S$2:S207, $C$2:C207, C207), "")</f>
        <v>0</v>
      </c>
      <c r="V207" s="9" t="str">
        <f t="shared" si="31"/>
        <v/>
      </c>
    </row>
    <row r="208" spans="7:22" x14ac:dyDescent="0.2">
      <c r="G208" s="121">
        <f>SUMIF($C$2:C208,C208,$F$2:F208)</f>
        <v>0</v>
      </c>
      <c r="I208" s="14">
        <f t="shared" si="27"/>
        <v>0</v>
      </c>
      <c r="K208" s="5">
        <f t="shared" si="28"/>
        <v>0</v>
      </c>
      <c r="O208" s="7">
        <f t="shared" si="32"/>
        <v>0</v>
      </c>
      <c r="P208" s="5">
        <f t="shared" si="29"/>
        <v>0</v>
      </c>
      <c r="Q208" s="16">
        <f>SUMIF($C$2:C208,C208,$O$2:O208)</f>
        <v>0</v>
      </c>
      <c r="R208" s="5">
        <f>IFERROR(VLOOKUP(C208,Kurse!$A$2:$B$101,2,FALSE), 0)</f>
        <v>0</v>
      </c>
      <c r="S208" s="18">
        <f t="shared" si="30"/>
        <v>0</v>
      </c>
      <c r="T208" s="7">
        <f>IF(ISNUMBER(S208), SUMIFS($S$2:S208, $C$2:C208, C208), "")</f>
        <v>0</v>
      </c>
      <c r="V208" s="9" t="str">
        <f t="shared" si="31"/>
        <v/>
      </c>
    </row>
    <row r="209" spans="7:22" x14ac:dyDescent="0.2">
      <c r="G209" s="121">
        <f>SUMIF($C$2:C209,C209,$F$2:F209)</f>
        <v>0</v>
      </c>
      <c r="I209" s="14">
        <f t="shared" si="27"/>
        <v>0</v>
      </c>
      <c r="K209" s="5">
        <f t="shared" si="28"/>
        <v>0</v>
      </c>
      <c r="O209" s="7">
        <f t="shared" si="32"/>
        <v>0</v>
      </c>
      <c r="P209" s="5">
        <f t="shared" si="29"/>
        <v>0</v>
      </c>
      <c r="Q209" s="16">
        <f>SUMIF($C$2:C209,C209,$O$2:O209)</f>
        <v>0</v>
      </c>
      <c r="R209" s="5">
        <f>IFERROR(VLOOKUP(C209,Kurse!$A$2:$B$101,2,FALSE), 0)</f>
        <v>0</v>
      </c>
      <c r="S209" s="18">
        <f t="shared" si="30"/>
        <v>0</v>
      </c>
      <c r="T209" s="7">
        <f>IF(ISNUMBER(S209), SUMIFS($S$2:S209, $C$2:C209, C209), "")</f>
        <v>0</v>
      </c>
      <c r="V209" s="9" t="str">
        <f t="shared" si="31"/>
        <v/>
      </c>
    </row>
    <row r="210" spans="7:22" x14ac:dyDescent="0.2">
      <c r="G210" s="121">
        <f>SUMIF($C$2:C210,C210,$F$2:F210)</f>
        <v>0</v>
      </c>
      <c r="I210" s="14">
        <f t="shared" si="27"/>
        <v>0</v>
      </c>
      <c r="K210" s="5">
        <f t="shared" si="28"/>
        <v>0</v>
      </c>
      <c r="O210" s="7">
        <f t="shared" si="32"/>
        <v>0</v>
      </c>
      <c r="P210" s="5">
        <f t="shared" si="29"/>
        <v>0</v>
      </c>
      <c r="Q210" s="16">
        <f>SUMIF($C$2:C210,C210,$O$2:O210)</f>
        <v>0</v>
      </c>
      <c r="R210" s="5">
        <f>IFERROR(VLOOKUP(C210,Kurse!$A$2:$B$101,2,FALSE), 0)</f>
        <v>0</v>
      </c>
      <c r="S210" s="18">
        <f t="shared" si="30"/>
        <v>0</v>
      </c>
      <c r="T210" s="7">
        <f>IF(ISNUMBER(S210), SUMIFS($S$2:S210, $C$2:C210, C210), "")</f>
        <v>0</v>
      </c>
      <c r="V210" s="9" t="str">
        <f t="shared" si="31"/>
        <v/>
      </c>
    </row>
    <row r="211" spans="7:22" x14ac:dyDescent="0.2">
      <c r="G211" s="121">
        <f>SUMIF($C$2:C211,C211,$F$2:F211)</f>
        <v>0</v>
      </c>
      <c r="I211" s="14">
        <f t="shared" si="27"/>
        <v>0</v>
      </c>
      <c r="K211" s="5">
        <f t="shared" si="28"/>
        <v>0</v>
      </c>
      <c r="O211" s="7">
        <f t="shared" si="32"/>
        <v>0</v>
      </c>
      <c r="P211" s="5">
        <f t="shared" si="29"/>
        <v>0</v>
      </c>
      <c r="Q211" s="16">
        <f>SUMIF($C$2:C211,C211,$O$2:O211)</f>
        <v>0</v>
      </c>
      <c r="R211" s="5">
        <f>IFERROR(VLOOKUP(C211,Kurse!$A$2:$B$101,2,FALSE), 0)</f>
        <v>0</v>
      </c>
      <c r="S211" s="18">
        <f t="shared" si="30"/>
        <v>0</v>
      </c>
      <c r="T211" s="7">
        <f>IF(ISNUMBER(S211), SUMIFS($S$2:S211, $C$2:C211, C211), "")</f>
        <v>0</v>
      </c>
      <c r="V211" s="9" t="str">
        <f t="shared" si="31"/>
        <v/>
      </c>
    </row>
    <row r="212" spans="7:22" x14ac:dyDescent="0.2">
      <c r="G212" s="121">
        <f>SUMIF($C$2:C212,C212,$F$2:F212)</f>
        <v>0</v>
      </c>
      <c r="I212" s="14">
        <f t="shared" si="27"/>
        <v>0</v>
      </c>
      <c r="K212" s="5">
        <f t="shared" si="28"/>
        <v>0</v>
      </c>
      <c r="O212" s="7">
        <f t="shared" si="32"/>
        <v>0</v>
      </c>
      <c r="P212" s="5">
        <f t="shared" si="29"/>
        <v>0</v>
      </c>
      <c r="Q212" s="16">
        <f>SUMIF($C$2:C212,C212,$O$2:O212)</f>
        <v>0</v>
      </c>
      <c r="R212" s="5">
        <f>IFERROR(VLOOKUP(C212,Kurse!$A$2:$B$101,2,FALSE), 0)</f>
        <v>0</v>
      </c>
      <c r="S212" s="18">
        <f t="shared" si="30"/>
        <v>0</v>
      </c>
      <c r="T212" s="7">
        <f>IF(ISNUMBER(S212), SUMIFS($S$2:S212, $C$2:C212, C212), "")</f>
        <v>0</v>
      </c>
      <c r="V212" s="9" t="str">
        <f t="shared" si="31"/>
        <v/>
      </c>
    </row>
    <row r="213" spans="7:22" x14ac:dyDescent="0.2">
      <c r="G213" s="121">
        <f>SUMIF($C$2:C213,C213,$F$2:F213)</f>
        <v>0</v>
      </c>
      <c r="I213" s="14">
        <f t="shared" si="27"/>
        <v>0</v>
      </c>
      <c r="K213" s="5">
        <f t="shared" si="28"/>
        <v>0</v>
      </c>
      <c r="O213" s="7">
        <f t="shared" si="32"/>
        <v>0</v>
      </c>
      <c r="P213" s="5">
        <f t="shared" si="29"/>
        <v>0</v>
      </c>
      <c r="Q213" s="16">
        <f>SUMIF($C$2:C213,C213,$O$2:O213)</f>
        <v>0</v>
      </c>
      <c r="R213" s="5">
        <f>IFERROR(VLOOKUP(C213,Kurse!$A$2:$B$101,2,FALSE), 0)</f>
        <v>0</v>
      </c>
      <c r="S213" s="18">
        <f t="shared" si="30"/>
        <v>0</v>
      </c>
      <c r="T213" s="7">
        <f>IF(ISNUMBER(S213), SUMIFS($S$2:S213, $C$2:C213, C213), "")</f>
        <v>0</v>
      </c>
      <c r="V213" s="9" t="str">
        <f t="shared" si="31"/>
        <v/>
      </c>
    </row>
    <row r="214" spans="7:22" x14ac:dyDescent="0.2">
      <c r="G214" s="121">
        <f>SUMIF($C$2:C214,C214,$F$2:F214)</f>
        <v>0</v>
      </c>
      <c r="I214" s="14">
        <f t="shared" si="27"/>
        <v>0</v>
      </c>
      <c r="K214" s="5">
        <f t="shared" si="28"/>
        <v>0</v>
      </c>
      <c r="O214" s="7">
        <f t="shared" si="32"/>
        <v>0</v>
      </c>
      <c r="P214" s="5">
        <f t="shared" si="29"/>
        <v>0</v>
      </c>
      <c r="Q214" s="16">
        <f>SUMIF($C$2:C214,C214,$O$2:O214)</f>
        <v>0</v>
      </c>
      <c r="R214" s="5">
        <f>IFERROR(VLOOKUP(C214,Kurse!$A$2:$B$101,2,FALSE), 0)</f>
        <v>0</v>
      </c>
      <c r="S214" s="18">
        <f t="shared" si="30"/>
        <v>0</v>
      </c>
      <c r="T214" s="7">
        <f>IF(ISNUMBER(S214), SUMIFS($S$2:S214, $C$2:C214, C214), "")</f>
        <v>0</v>
      </c>
      <c r="V214" s="9" t="str">
        <f t="shared" si="31"/>
        <v/>
      </c>
    </row>
    <row r="215" spans="7:22" x14ac:dyDescent="0.2">
      <c r="G215" s="121">
        <f>SUMIF($C$2:C215,C215,$F$2:F215)</f>
        <v>0</v>
      </c>
      <c r="I215" s="14">
        <f t="shared" si="27"/>
        <v>0</v>
      </c>
      <c r="K215" s="5">
        <f t="shared" si="28"/>
        <v>0</v>
      </c>
      <c r="O215" s="7">
        <f t="shared" si="32"/>
        <v>0</v>
      </c>
      <c r="P215" s="5">
        <f t="shared" si="29"/>
        <v>0</v>
      </c>
      <c r="Q215" s="16">
        <f>SUMIF($C$2:C215,C215,$O$2:O215)</f>
        <v>0</v>
      </c>
      <c r="R215" s="5">
        <f>IFERROR(VLOOKUP(C215,Kurse!$A$2:$B$101,2,FALSE), 0)</f>
        <v>0</v>
      </c>
      <c r="S215" s="18">
        <f t="shared" si="30"/>
        <v>0</v>
      </c>
      <c r="T215" s="7">
        <f>IF(ISNUMBER(S215), SUMIFS($S$2:S215, $C$2:C215, C215), "")</f>
        <v>0</v>
      </c>
      <c r="V215" s="9" t="str">
        <f t="shared" si="31"/>
        <v/>
      </c>
    </row>
    <row r="216" spans="7:22" x14ac:dyDescent="0.2">
      <c r="G216" s="121">
        <f>SUMIF($C$2:C216,C216,$F$2:F216)</f>
        <v>0</v>
      </c>
      <c r="I216" s="14">
        <f t="shared" si="27"/>
        <v>0</v>
      </c>
      <c r="K216" s="5">
        <f t="shared" si="28"/>
        <v>0</v>
      </c>
      <c r="O216" s="7">
        <f t="shared" si="32"/>
        <v>0</v>
      </c>
      <c r="P216" s="5">
        <f t="shared" si="29"/>
        <v>0</v>
      </c>
      <c r="Q216" s="16">
        <f>SUMIF($C$2:C216,C216,$O$2:O216)</f>
        <v>0</v>
      </c>
      <c r="R216" s="5">
        <f>IFERROR(VLOOKUP(C216,Kurse!$A$2:$B$101,2,FALSE), 0)</f>
        <v>0</v>
      </c>
      <c r="S216" s="18">
        <f t="shared" si="30"/>
        <v>0</v>
      </c>
      <c r="T216" s="7">
        <f>IF(ISNUMBER(S216), SUMIFS($S$2:S216, $C$2:C216, C216), "")</f>
        <v>0</v>
      </c>
      <c r="V216" s="9" t="str">
        <f t="shared" si="31"/>
        <v/>
      </c>
    </row>
    <row r="217" spans="7:22" x14ac:dyDescent="0.2">
      <c r="G217" s="121">
        <f>SUMIF($C$2:C217,C217,$F$2:F217)</f>
        <v>0</v>
      </c>
      <c r="I217" s="14">
        <f t="shared" si="27"/>
        <v>0</v>
      </c>
      <c r="K217" s="5">
        <f t="shared" si="28"/>
        <v>0</v>
      </c>
      <c r="O217" s="7">
        <f t="shared" si="32"/>
        <v>0</v>
      </c>
      <c r="P217" s="5">
        <f t="shared" si="29"/>
        <v>0</v>
      </c>
      <c r="Q217" s="16">
        <f>SUMIF($C$2:C217,C217,$O$2:O217)</f>
        <v>0</v>
      </c>
      <c r="R217" s="5">
        <f>IFERROR(VLOOKUP(C217,Kurse!$A$2:$B$101,2,FALSE), 0)</f>
        <v>0</v>
      </c>
      <c r="S217" s="18">
        <f t="shared" si="30"/>
        <v>0</v>
      </c>
      <c r="T217" s="7">
        <f>IF(ISNUMBER(S217), SUMIFS($S$2:S217, $C$2:C217, C217), "")</f>
        <v>0</v>
      </c>
      <c r="V217" s="9" t="str">
        <f t="shared" si="31"/>
        <v/>
      </c>
    </row>
    <row r="218" spans="7:22" x14ac:dyDescent="0.2">
      <c r="G218" s="121">
        <f>SUMIF($C$2:C218,C218,$F$2:F218)</f>
        <v>0</v>
      </c>
      <c r="I218" s="14">
        <f t="shared" si="27"/>
        <v>0</v>
      </c>
      <c r="K218" s="5">
        <f t="shared" si="28"/>
        <v>0</v>
      </c>
      <c r="O218" s="7">
        <f t="shared" si="32"/>
        <v>0</v>
      </c>
      <c r="P218" s="5">
        <f t="shared" si="29"/>
        <v>0</v>
      </c>
      <c r="Q218" s="16">
        <f>SUMIF($C$2:C218,C218,$O$2:O218)</f>
        <v>0</v>
      </c>
      <c r="R218" s="5">
        <f>IFERROR(VLOOKUP(C218,Kurse!$A$2:$B$101,2,FALSE), 0)</f>
        <v>0</v>
      </c>
      <c r="S218" s="18">
        <f t="shared" si="30"/>
        <v>0</v>
      </c>
      <c r="T218" s="7">
        <f>IF(ISNUMBER(S218), SUMIFS($S$2:S218, $C$2:C218, C218), "")</f>
        <v>0</v>
      </c>
      <c r="V218" s="9" t="str">
        <f t="shared" si="31"/>
        <v/>
      </c>
    </row>
    <row r="219" spans="7:22" x14ac:dyDescent="0.2">
      <c r="G219" s="121">
        <f>SUMIF($C$2:C219,C219,$F$2:F219)</f>
        <v>0</v>
      </c>
      <c r="I219" s="14">
        <f t="shared" si="27"/>
        <v>0</v>
      </c>
      <c r="K219" s="5">
        <f t="shared" si="28"/>
        <v>0</v>
      </c>
      <c r="O219" s="7">
        <f t="shared" si="32"/>
        <v>0</v>
      </c>
      <c r="P219" s="5">
        <f t="shared" si="29"/>
        <v>0</v>
      </c>
      <c r="Q219" s="16">
        <f>SUMIF($C$2:C219,C219,$O$2:O219)</f>
        <v>0</v>
      </c>
      <c r="R219" s="5">
        <f>IFERROR(VLOOKUP(C219,Kurse!$A$2:$B$101,2,FALSE), 0)</f>
        <v>0</v>
      </c>
      <c r="S219" s="18">
        <f t="shared" si="30"/>
        <v>0</v>
      </c>
      <c r="T219" s="7">
        <f>IF(ISNUMBER(S219), SUMIFS($S$2:S219, $C$2:C219, C219), "")</f>
        <v>0</v>
      </c>
      <c r="V219" s="9" t="str">
        <f t="shared" si="31"/>
        <v/>
      </c>
    </row>
    <row r="220" spans="7:22" x14ac:dyDescent="0.2">
      <c r="G220" s="121">
        <f>SUMIF($C$2:C220,C220,$F$2:F220)</f>
        <v>0</v>
      </c>
      <c r="I220" s="14">
        <f t="shared" si="27"/>
        <v>0</v>
      </c>
      <c r="K220" s="5">
        <f t="shared" si="28"/>
        <v>0</v>
      </c>
      <c r="O220" s="7">
        <f t="shared" si="32"/>
        <v>0</v>
      </c>
      <c r="P220" s="5">
        <f t="shared" si="29"/>
        <v>0</v>
      </c>
      <c r="Q220" s="16">
        <f>SUMIF($C$2:C220,C220,$O$2:O220)</f>
        <v>0</v>
      </c>
      <c r="R220" s="5">
        <f>IFERROR(VLOOKUP(C220,Kurse!$A$2:$B$101,2,FALSE), 0)</f>
        <v>0</v>
      </c>
      <c r="S220" s="18">
        <f t="shared" si="30"/>
        <v>0</v>
      </c>
      <c r="T220" s="7">
        <f>IF(ISNUMBER(S220), SUMIFS($S$2:S220, $C$2:C220, C220), "")</f>
        <v>0</v>
      </c>
      <c r="V220" s="9" t="str">
        <f t="shared" si="31"/>
        <v/>
      </c>
    </row>
    <row r="221" spans="7:22" x14ac:dyDescent="0.2">
      <c r="G221" s="121">
        <f>SUMIF($C$2:C221,C221,$F$2:F221)</f>
        <v>0</v>
      </c>
      <c r="I221" s="14">
        <f t="shared" si="27"/>
        <v>0</v>
      </c>
      <c r="K221" s="5">
        <f t="shared" si="28"/>
        <v>0</v>
      </c>
      <c r="O221" s="7">
        <f t="shared" si="32"/>
        <v>0</v>
      </c>
      <c r="P221" s="5">
        <f t="shared" si="29"/>
        <v>0</v>
      </c>
      <c r="Q221" s="16">
        <f>SUMIF($C$2:C221,C221,$O$2:O221)</f>
        <v>0</v>
      </c>
      <c r="R221" s="5">
        <f>IFERROR(VLOOKUP(C221,Kurse!$A$2:$B$101,2,FALSE), 0)</f>
        <v>0</v>
      </c>
      <c r="S221" s="18">
        <f t="shared" si="30"/>
        <v>0</v>
      </c>
      <c r="T221" s="7">
        <f>IF(ISNUMBER(S221), SUMIFS($S$2:S221, $C$2:C221, C221), "")</f>
        <v>0</v>
      </c>
      <c r="V221" s="9" t="str">
        <f t="shared" si="31"/>
        <v/>
      </c>
    </row>
    <row r="222" spans="7:22" x14ac:dyDescent="0.2">
      <c r="G222" s="121">
        <f>SUMIF($C$2:C222,C222,$F$2:F222)</f>
        <v>0</v>
      </c>
      <c r="I222" s="14">
        <f t="shared" si="27"/>
        <v>0</v>
      </c>
      <c r="K222" s="5">
        <f t="shared" si="28"/>
        <v>0</v>
      </c>
      <c r="O222" s="7">
        <f t="shared" si="32"/>
        <v>0</v>
      </c>
      <c r="P222" s="5">
        <f t="shared" si="29"/>
        <v>0</v>
      </c>
      <c r="Q222" s="16">
        <f>SUMIF($C$2:C222,C222,$O$2:O222)</f>
        <v>0</v>
      </c>
      <c r="R222" s="5">
        <f>IFERROR(VLOOKUP(C222,Kurse!$A$2:$B$101,2,FALSE), 0)</f>
        <v>0</v>
      </c>
      <c r="S222" s="18">
        <f t="shared" si="30"/>
        <v>0</v>
      </c>
      <c r="T222" s="7">
        <f>IF(ISNUMBER(S222), SUMIFS($S$2:S222, $C$2:C222, C222), "")</f>
        <v>0</v>
      </c>
      <c r="V222" s="9" t="str">
        <f t="shared" si="31"/>
        <v/>
      </c>
    </row>
    <row r="223" spans="7:22" x14ac:dyDescent="0.2">
      <c r="G223" s="121">
        <f>SUMIF($C$2:C223,C223,$F$2:F223)</f>
        <v>0</v>
      </c>
      <c r="I223" s="14">
        <f t="shared" si="27"/>
        <v>0</v>
      </c>
      <c r="K223" s="5">
        <f t="shared" si="28"/>
        <v>0</v>
      </c>
      <c r="O223" s="7">
        <f t="shared" si="32"/>
        <v>0</v>
      </c>
      <c r="P223" s="5">
        <f t="shared" si="29"/>
        <v>0</v>
      </c>
      <c r="Q223" s="16">
        <f>SUMIF($C$2:C223,C223,$O$2:O223)</f>
        <v>0</v>
      </c>
      <c r="R223" s="5">
        <f>IFERROR(VLOOKUP(C223,Kurse!$A$2:$B$101,2,FALSE), 0)</f>
        <v>0</v>
      </c>
      <c r="S223" s="18">
        <f t="shared" si="30"/>
        <v>0</v>
      </c>
      <c r="T223" s="7">
        <f>IF(ISNUMBER(S223), SUMIFS($S$2:S223, $C$2:C223, C223), "")</f>
        <v>0</v>
      </c>
      <c r="V223" s="9" t="str">
        <f t="shared" si="31"/>
        <v/>
      </c>
    </row>
    <row r="224" spans="7:22" x14ac:dyDescent="0.2">
      <c r="G224" s="121">
        <f>SUMIF($C$2:C224,C224,$F$2:F224)</f>
        <v>0</v>
      </c>
      <c r="I224" s="14">
        <f t="shared" si="27"/>
        <v>0</v>
      </c>
      <c r="K224" s="5">
        <f t="shared" si="28"/>
        <v>0</v>
      </c>
      <c r="O224" s="7">
        <f t="shared" si="32"/>
        <v>0</v>
      </c>
      <c r="P224" s="5">
        <f t="shared" si="29"/>
        <v>0</v>
      </c>
      <c r="Q224" s="16">
        <f>SUMIF($C$2:C224,C224,$O$2:O224)</f>
        <v>0</v>
      </c>
      <c r="R224" s="5">
        <f>IFERROR(VLOOKUP(C224,Kurse!$A$2:$B$101,2,FALSE), 0)</f>
        <v>0</v>
      </c>
      <c r="S224" s="18">
        <f t="shared" si="30"/>
        <v>0</v>
      </c>
      <c r="T224" s="7">
        <f>IF(ISNUMBER(S224), SUMIFS($S$2:S224, $C$2:C224, C224), "")</f>
        <v>0</v>
      </c>
      <c r="V224" s="9" t="str">
        <f t="shared" si="31"/>
        <v/>
      </c>
    </row>
    <row r="225" spans="7:22" x14ac:dyDescent="0.2">
      <c r="G225" s="121">
        <f>SUMIF($C$2:C225,C225,$F$2:F225)</f>
        <v>0</v>
      </c>
      <c r="I225" s="14">
        <f t="shared" si="27"/>
        <v>0</v>
      </c>
      <c r="K225" s="5">
        <f t="shared" si="28"/>
        <v>0</v>
      </c>
      <c r="O225" s="7">
        <f t="shared" si="32"/>
        <v>0</v>
      </c>
      <c r="P225" s="5">
        <f t="shared" si="29"/>
        <v>0</v>
      </c>
      <c r="Q225" s="16">
        <f>SUMIF($C$2:C225,C225,$O$2:O225)</f>
        <v>0</v>
      </c>
      <c r="R225" s="5">
        <f>IFERROR(VLOOKUP(C225,Kurse!$A$2:$B$101,2,FALSE), 0)</f>
        <v>0</v>
      </c>
      <c r="S225" s="18">
        <f t="shared" si="30"/>
        <v>0</v>
      </c>
      <c r="T225" s="7">
        <f>IF(ISNUMBER(S225), SUMIFS($S$2:S225, $C$2:C225, C225), "")</f>
        <v>0</v>
      </c>
      <c r="V225" s="9" t="str">
        <f t="shared" si="31"/>
        <v/>
      </c>
    </row>
    <row r="226" spans="7:22" x14ac:dyDescent="0.2">
      <c r="G226" s="121">
        <f>SUMIF($C$2:C226,C226,$F$2:F226)</f>
        <v>0</v>
      </c>
      <c r="I226" s="14">
        <f t="shared" si="27"/>
        <v>0</v>
      </c>
      <c r="K226" s="5">
        <f t="shared" si="28"/>
        <v>0</v>
      </c>
      <c r="O226" s="7">
        <f t="shared" si="32"/>
        <v>0</v>
      </c>
      <c r="P226" s="5">
        <f t="shared" si="29"/>
        <v>0</v>
      </c>
      <c r="Q226" s="16">
        <f>SUMIF($C$2:C226,C226,$O$2:O226)</f>
        <v>0</v>
      </c>
      <c r="R226" s="5">
        <f>IFERROR(VLOOKUP(C226,Kurse!$A$2:$B$101,2,FALSE), 0)</f>
        <v>0</v>
      </c>
      <c r="S226" s="18">
        <f t="shared" si="30"/>
        <v>0</v>
      </c>
      <c r="T226" s="7">
        <f>IF(ISNUMBER(S226), SUMIFS($S$2:S226, $C$2:C226, C226), "")</f>
        <v>0</v>
      </c>
      <c r="V226" s="9" t="str">
        <f t="shared" si="31"/>
        <v/>
      </c>
    </row>
    <row r="227" spans="7:22" x14ac:dyDescent="0.2">
      <c r="G227" s="121">
        <f>SUMIF($C$2:C227,C227,$F$2:F227)</f>
        <v>0</v>
      </c>
      <c r="I227" s="14">
        <f t="shared" si="27"/>
        <v>0</v>
      </c>
      <c r="K227" s="5">
        <f t="shared" si="28"/>
        <v>0</v>
      </c>
      <c r="O227" s="7">
        <f t="shared" si="32"/>
        <v>0</v>
      </c>
      <c r="P227" s="5">
        <f t="shared" si="29"/>
        <v>0</v>
      </c>
      <c r="Q227" s="16">
        <f>SUMIF($C$2:C227,C227,$O$2:O227)</f>
        <v>0</v>
      </c>
      <c r="R227" s="5">
        <f>IFERROR(VLOOKUP(C227,Kurse!$A$2:$B$101,2,FALSE), 0)</f>
        <v>0</v>
      </c>
      <c r="S227" s="18">
        <f t="shared" si="30"/>
        <v>0</v>
      </c>
      <c r="T227" s="7">
        <f>IF(ISNUMBER(S227), SUMIFS($S$2:S227, $C$2:C227, C227), "")</f>
        <v>0</v>
      </c>
      <c r="V227" s="9" t="str">
        <f t="shared" si="31"/>
        <v/>
      </c>
    </row>
    <row r="228" spans="7:22" x14ac:dyDescent="0.2">
      <c r="G228" s="121">
        <f>SUMIF($C$2:C228,C228,$F$2:F228)</f>
        <v>0</v>
      </c>
      <c r="I228" s="14">
        <f t="shared" si="27"/>
        <v>0</v>
      </c>
      <c r="K228" s="5">
        <f t="shared" si="28"/>
        <v>0</v>
      </c>
      <c r="O228" s="7">
        <f t="shared" si="32"/>
        <v>0</v>
      </c>
      <c r="P228" s="5">
        <f t="shared" si="29"/>
        <v>0</v>
      </c>
      <c r="Q228" s="16">
        <f>SUMIF($C$2:C228,C228,$O$2:O228)</f>
        <v>0</v>
      </c>
      <c r="R228" s="5">
        <f>IFERROR(VLOOKUP(C228,Kurse!$A$2:$B$101,2,FALSE), 0)</f>
        <v>0</v>
      </c>
      <c r="S228" s="18">
        <f t="shared" si="30"/>
        <v>0</v>
      </c>
      <c r="T228" s="7">
        <f>IF(ISNUMBER(S228), SUMIFS($S$2:S228, $C$2:C228, C228), "")</f>
        <v>0</v>
      </c>
      <c r="V228" s="9" t="str">
        <f t="shared" si="31"/>
        <v/>
      </c>
    </row>
    <row r="229" spans="7:22" x14ac:dyDescent="0.2">
      <c r="G229" s="121">
        <f>SUMIF($C$2:C229,C229,$F$2:F229)</f>
        <v>0</v>
      </c>
      <c r="I229" s="14">
        <f t="shared" si="27"/>
        <v>0</v>
      </c>
      <c r="K229" s="5">
        <f t="shared" si="28"/>
        <v>0</v>
      </c>
      <c r="O229" s="7">
        <f t="shared" si="32"/>
        <v>0</v>
      </c>
      <c r="P229" s="5">
        <f t="shared" si="29"/>
        <v>0</v>
      </c>
      <c r="Q229" s="16">
        <f>SUMIF($C$2:C229,C229,$O$2:O229)</f>
        <v>0</v>
      </c>
      <c r="R229" s="5">
        <f>IFERROR(VLOOKUP(C229,Kurse!$A$2:$B$101,2,FALSE), 0)</f>
        <v>0</v>
      </c>
      <c r="S229" s="18">
        <f t="shared" si="30"/>
        <v>0</v>
      </c>
      <c r="T229" s="7">
        <f>IF(ISNUMBER(S229), SUMIFS($S$2:S229, $C$2:C229, C229), "")</f>
        <v>0</v>
      </c>
      <c r="V229" s="9" t="str">
        <f t="shared" si="31"/>
        <v/>
      </c>
    </row>
    <row r="230" spans="7:22" x14ac:dyDescent="0.2">
      <c r="G230" s="121">
        <f>SUMIF($C$2:C230,C230,$F$2:F230)</f>
        <v>0</v>
      </c>
      <c r="I230" s="14">
        <f t="shared" si="27"/>
        <v>0</v>
      </c>
      <c r="K230" s="5">
        <f t="shared" si="28"/>
        <v>0</v>
      </c>
      <c r="O230" s="7">
        <f t="shared" si="32"/>
        <v>0</v>
      </c>
      <c r="P230" s="5">
        <f t="shared" si="29"/>
        <v>0</v>
      </c>
      <c r="Q230" s="16">
        <f>SUMIF($C$2:C230,C230,$O$2:O230)</f>
        <v>0</v>
      </c>
      <c r="R230" s="5">
        <f>IFERROR(VLOOKUP(C230,Kurse!$A$2:$B$101,2,FALSE), 0)</f>
        <v>0</v>
      </c>
      <c r="S230" s="18">
        <f t="shared" si="30"/>
        <v>0</v>
      </c>
      <c r="T230" s="7">
        <f>IF(ISNUMBER(S230), SUMIFS($S$2:S230, $C$2:C230, C230), "")</f>
        <v>0</v>
      </c>
      <c r="V230" s="9" t="str">
        <f t="shared" si="31"/>
        <v/>
      </c>
    </row>
    <row r="231" spans="7:22" x14ac:dyDescent="0.2">
      <c r="G231" s="121">
        <f>SUMIF($C$2:C231,C231,$F$2:F231)</f>
        <v>0</v>
      </c>
      <c r="I231" s="14">
        <f t="shared" si="27"/>
        <v>0</v>
      </c>
      <c r="K231" s="5">
        <f t="shared" si="28"/>
        <v>0</v>
      </c>
      <c r="O231" s="7">
        <f t="shared" si="32"/>
        <v>0</v>
      </c>
      <c r="P231" s="5">
        <f t="shared" si="29"/>
        <v>0</v>
      </c>
      <c r="Q231" s="16">
        <f>SUMIF($C$2:C231,C231,$O$2:O231)</f>
        <v>0</v>
      </c>
      <c r="R231" s="5">
        <f>IFERROR(VLOOKUP(C231,Kurse!$A$2:$B$101,2,FALSE), 0)</f>
        <v>0</v>
      </c>
      <c r="S231" s="18">
        <f t="shared" si="30"/>
        <v>0</v>
      </c>
      <c r="T231" s="7">
        <f>IF(ISNUMBER(S231), SUMIFS($S$2:S231, $C$2:C231, C231), "")</f>
        <v>0</v>
      </c>
      <c r="V231" s="9" t="str">
        <f t="shared" si="31"/>
        <v/>
      </c>
    </row>
    <row r="232" spans="7:22" x14ac:dyDescent="0.2">
      <c r="G232" s="121">
        <f>SUMIF($C$2:C232,C232,$F$2:F232)</f>
        <v>0</v>
      </c>
      <c r="I232" s="14">
        <f t="shared" si="27"/>
        <v>0</v>
      </c>
      <c r="K232" s="5">
        <f t="shared" si="28"/>
        <v>0</v>
      </c>
      <c r="O232" s="7">
        <f t="shared" si="32"/>
        <v>0</v>
      </c>
      <c r="P232" s="5">
        <f t="shared" si="29"/>
        <v>0</v>
      </c>
      <c r="Q232" s="16">
        <f>SUMIF($C$2:C232,C232,$O$2:O232)</f>
        <v>0</v>
      </c>
      <c r="R232" s="5">
        <f>IFERROR(VLOOKUP(C232,Kurse!$A$2:$B$101,2,FALSE), 0)</f>
        <v>0</v>
      </c>
      <c r="S232" s="18">
        <f t="shared" si="30"/>
        <v>0</v>
      </c>
      <c r="T232" s="7">
        <f>IF(ISNUMBER(S232), SUMIFS($S$2:S232, $C$2:C232, C232), "")</f>
        <v>0</v>
      </c>
      <c r="V232" s="9" t="str">
        <f t="shared" si="31"/>
        <v/>
      </c>
    </row>
    <row r="233" spans="7:22" x14ac:dyDescent="0.2">
      <c r="G233" s="121">
        <f>SUMIF($C$2:C233,C233,$F$2:F233)</f>
        <v>0</v>
      </c>
      <c r="I233" s="14">
        <f t="shared" si="27"/>
        <v>0</v>
      </c>
      <c r="K233" s="5">
        <f t="shared" si="28"/>
        <v>0</v>
      </c>
      <c r="O233" s="7">
        <f t="shared" si="32"/>
        <v>0</v>
      </c>
      <c r="P233" s="5">
        <f t="shared" si="29"/>
        <v>0</v>
      </c>
      <c r="Q233" s="16">
        <f>SUMIF($C$2:C233,C233,$O$2:O233)</f>
        <v>0</v>
      </c>
      <c r="R233" s="5">
        <f>IFERROR(VLOOKUP(C233,Kurse!$A$2:$B$101,2,FALSE), 0)</f>
        <v>0</v>
      </c>
      <c r="S233" s="18">
        <f t="shared" si="30"/>
        <v>0</v>
      </c>
      <c r="T233" s="7">
        <f>IF(ISNUMBER(S233), SUMIFS($S$2:S233, $C$2:C233, C233), "")</f>
        <v>0</v>
      </c>
      <c r="V233" s="9" t="str">
        <f t="shared" si="31"/>
        <v/>
      </c>
    </row>
    <row r="234" spans="7:22" x14ac:dyDescent="0.2">
      <c r="G234" s="121">
        <f>SUMIF($C$2:C234,C234,$F$2:F234)</f>
        <v>0</v>
      </c>
      <c r="I234" s="14">
        <f t="shared" si="27"/>
        <v>0</v>
      </c>
      <c r="K234" s="5">
        <f t="shared" si="28"/>
        <v>0</v>
      </c>
      <c r="O234" s="7">
        <f t="shared" si="32"/>
        <v>0</v>
      </c>
      <c r="P234" s="5">
        <f t="shared" si="29"/>
        <v>0</v>
      </c>
      <c r="Q234" s="16">
        <f>SUMIF($C$2:C234,C234,$O$2:O234)</f>
        <v>0</v>
      </c>
      <c r="R234" s="5">
        <f>IFERROR(VLOOKUP(C234,Kurse!$A$2:$B$101,2,FALSE), 0)</f>
        <v>0</v>
      </c>
      <c r="S234" s="18">
        <f t="shared" si="30"/>
        <v>0</v>
      </c>
      <c r="T234" s="7">
        <f>IF(ISNUMBER(S234), SUMIFS($S$2:S234, $C$2:C234, C234), "")</f>
        <v>0</v>
      </c>
      <c r="V234" s="9" t="str">
        <f t="shared" si="31"/>
        <v/>
      </c>
    </row>
    <row r="235" spans="7:22" x14ac:dyDescent="0.2">
      <c r="G235" s="121">
        <f>SUMIF($C$2:C235,C235,$F$2:F235)</f>
        <v>0</v>
      </c>
      <c r="I235" s="14">
        <f t="shared" si="27"/>
        <v>0</v>
      </c>
      <c r="K235" s="5">
        <f t="shared" si="28"/>
        <v>0</v>
      </c>
      <c r="O235" s="7">
        <f t="shared" si="32"/>
        <v>0</v>
      </c>
      <c r="P235" s="5">
        <f t="shared" si="29"/>
        <v>0</v>
      </c>
      <c r="Q235" s="16">
        <f>SUMIF($C$2:C235,C235,$O$2:O235)</f>
        <v>0</v>
      </c>
      <c r="R235" s="5">
        <f>IFERROR(VLOOKUP(C235,Kurse!$A$2:$B$101,2,FALSE), 0)</f>
        <v>0</v>
      </c>
      <c r="S235" s="18">
        <f t="shared" si="30"/>
        <v>0</v>
      </c>
      <c r="T235" s="7">
        <f>IF(ISNUMBER(S235), SUMIFS($S$2:S235, $C$2:C235, C235), "")</f>
        <v>0</v>
      </c>
      <c r="V235" s="9" t="str">
        <f t="shared" si="31"/>
        <v/>
      </c>
    </row>
    <row r="236" spans="7:22" x14ac:dyDescent="0.2">
      <c r="G236" s="121">
        <f>SUMIF($C$2:C236,C236,$F$2:F236)</f>
        <v>0</v>
      </c>
      <c r="I236" s="14">
        <f t="shared" si="27"/>
        <v>0</v>
      </c>
      <c r="K236" s="5">
        <f t="shared" si="28"/>
        <v>0</v>
      </c>
      <c r="O236" s="7">
        <f t="shared" si="32"/>
        <v>0</v>
      </c>
      <c r="P236" s="5">
        <f t="shared" si="29"/>
        <v>0</v>
      </c>
      <c r="Q236" s="16">
        <f>SUMIF($C$2:C236,C236,$O$2:O236)</f>
        <v>0</v>
      </c>
      <c r="R236" s="5">
        <f>IFERROR(VLOOKUP(C236,Kurse!$A$2:$B$101,2,FALSE), 0)</f>
        <v>0</v>
      </c>
      <c r="S236" s="18">
        <f t="shared" si="30"/>
        <v>0</v>
      </c>
      <c r="T236" s="7">
        <f>IF(ISNUMBER(S236), SUMIFS($S$2:S236, $C$2:C236, C236), "")</f>
        <v>0</v>
      </c>
      <c r="V236" s="9" t="str">
        <f t="shared" si="31"/>
        <v/>
      </c>
    </row>
    <row r="237" spans="7:22" x14ac:dyDescent="0.2">
      <c r="G237" s="121">
        <f>SUMIF($C$2:C237,C237,$F$2:F237)</f>
        <v>0</v>
      </c>
      <c r="I237" s="14">
        <f t="shared" si="27"/>
        <v>0</v>
      </c>
      <c r="K237" s="5">
        <f t="shared" si="28"/>
        <v>0</v>
      </c>
      <c r="O237" s="7">
        <f t="shared" si="32"/>
        <v>0</v>
      </c>
      <c r="P237" s="5">
        <f t="shared" si="29"/>
        <v>0</v>
      </c>
      <c r="Q237" s="16">
        <f>SUMIF($C$2:C237,C237,$O$2:O237)</f>
        <v>0</v>
      </c>
      <c r="R237" s="5">
        <f>IFERROR(VLOOKUP(C237,Kurse!$A$2:$B$101,2,FALSE), 0)</f>
        <v>0</v>
      </c>
      <c r="S237" s="18">
        <f t="shared" si="30"/>
        <v>0</v>
      </c>
      <c r="T237" s="7">
        <f>IF(ISNUMBER(S237), SUMIFS($S$2:S237, $C$2:C237, C237), "")</f>
        <v>0</v>
      </c>
      <c r="V237" s="9" t="str">
        <f t="shared" si="31"/>
        <v/>
      </c>
    </row>
    <row r="238" spans="7:22" x14ac:dyDescent="0.2">
      <c r="G238" s="121">
        <f>SUMIF($C$2:C238,C238,$F$2:F238)</f>
        <v>0</v>
      </c>
      <c r="I238" s="14">
        <f t="shared" si="27"/>
        <v>0</v>
      </c>
      <c r="K238" s="5">
        <f t="shared" si="28"/>
        <v>0</v>
      </c>
      <c r="O238" s="7">
        <f t="shared" si="32"/>
        <v>0</v>
      </c>
      <c r="P238" s="5">
        <f t="shared" si="29"/>
        <v>0</v>
      </c>
      <c r="Q238" s="16">
        <f>SUMIF($C$2:C238,C238,$O$2:O238)</f>
        <v>0</v>
      </c>
      <c r="R238" s="5">
        <f>IFERROR(VLOOKUP(C238,Kurse!$A$2:$B$101,2,FALSE), 0)</f>
        <v>0</v>
      </c>
      <c r="S238" s="18">
        <f t="shared" si="30"/>
        <v>0</v>
      </c>
      <c r="T238" s="7">
        <f>IF(ISNUMBER(S238), SUMIFS($S$2:S238, $C$2:C238, C238), "")</f>
        <v>0</v>
      </c>
      <c r="V238" s="9" t="str">
        <f t="shared" si="31"/>
        <v/>
      </c>
    </row>
    <row r="239" spans="7:22" x14ac:dyDescent="0.2">
      <c r="G239" s="121">
        <f>SUMIF($C$2:C239,C239,$F$2:F239)</f>
        <v>0</v>
      </c>
      <c r="I239" s="14">
        <f t="shared" si="27"/>
        <v>0</v>
      </c>
      <c r="K239" s="5">
        <f t="shared" si="28"/>
        <v>0</v>
      </c>
      <c r="O239" s="7">
        <f t="shared" si="32"/>
        <v>0</v>
      </c>
      <c r="P239" s="5">
        <f t="shared" si="29"/>
        <v>0</v>
      </c>
      <c r="Q239" s="16">
        <f>SUMIF($C$2:C239,C239,$O$2:O239)</f>
        <v>0</v>
      </c>
      <c r="R239" s="5">
        <f>IFERROR(VLOOKUP(C239,Kurse!$A$2:$B$101,2,FALSE), 0)</f>
        <v>0</v>
      </c>
      <c r="S239" s="18">
        <f t="shared" si="30"/>
        <v>0</v>
      </c>
      <c r="T239" s="7">
        <f>IF(ISNUMBER(S239), SUMIFS($S$2:S239, $C$2:C239, C239), "")</f>
        <v>0</v>
      </c>
      <c r="V239" s="9" t="str">
        <f t="shared" si="31"/>
        <v/>
      </c>
    </row>
    <row r="240" spans="7:22" x14ac:dyDescent="0.2">
      <c r="G240" s="121">
        <f>SUMIF($C$2:C240,C240,$F$2:F240)</f>
        <v>0</v>
      </c>
      <c r="I240" s="14">
        <f t="shared" si="27"/>
        <v>0</v>
      </c>
      <c r="K240" s="5">
        <f t="shared" si="28"/>
        <v>0</v>
      </c>
      <c r="O240" s="7">
        <f t="shared" si="32"/>
        <v>0</v>
      </c>
      <c r="P240" s="5">
        <f t="shared" si="29"/>
        <v>0</v>
      </c>
      <c r="Q240" s="16">
        <f>SUMIF($C$2:C240,C240,$O$2:O240)</f>
        <v>0</v>
      </c>
      <c r="R240" s="5">
        <f>IFERROR(VLOOKUP(C240,Kurse!$A$2:$B$101,2,FALSE), 0)</f>
        <v>0</v>
      </c>
      <c r="S240" s="18">
        <f t="shared" si="30"/>
        <v>0</v>
      </c>
      <c r="T240" s="7">
        <f>IF(ISNUMBER(S240), SUMIFS($S$2:S240, $C$2:C240, C240), "")</f>
        <v>0</v>
      </c>
      <c r="V240" s="9" t="str">
        <f t="shared" si="31"/>
        <v/>
      </c>
    </row>
    <row r="241" spans="7:22" x14ac:dyDescent="0.2">
      <c r="G241" s="121">
        <f>SUMIF($C$2:C241,C241,$F$2:F241)</f>
        <v>0</v>
      </c>
      <c r="I241" s="14">
        <f t="shared" si="27"/>
        <v>0</v>
      </c>
      <c r="K241" s="5">
        <f t="shared" si="28"/>
        <v>0</v>
      </c>
      <c r="O241" s="7">
        <f t="shared" si="32"/>
        <v>0</v>
      </c>
      <c r="P241" s="5">
        <f t="shared" si="29"/>
        <v>0</v>
      </c>
      <c r="Q241" s="16">
        <f>SUMIF($C$2:C241,C241,$O$2:O241)</f>
        <v>0</v>
      </c>
      <c r="R241" s="5">
        <f>IFERROR(VLOOKUP(C241,Kurse!$A$2:$B$101,2,FALSE), 0)</f>
        <v>0</v>
      </c>
      <c r="S241" s="18">
        <f t="shared" si="30"/>
        <v>0</v>
      </c>
      <c r="T241" s="7">
        <f>IF(ISNUMBER(S241), SUMIFS($S$2:S241, $C$2:C241, C241), "")</f>
        <v>0</v>
      </c>
      <c r="V241" s="9" t="str">
        <f t="shared" si="31"/>
        <v/>
      </c>
    </row>
    <row r="242" spans="7:22" x14ac:dyDescent="0.2">
      <c r="G242" s="121">
        <f>SUMIF($C$2:C242,C242,$F$2:F242)</f>
        <v>0</v>
      </c>
      <c r="I242" s="14">
        <f t="shared" si="27"/>
        <v>0</v>
      </c>
      <c r="K242" s="5">
        <f t="shared" si="28"/>
        <v>0</v>
      </c>
      <c r="O242" s="7">
        <f t="shared" si="32"/>
        <v>0</v>
      </c>
      <c r="P242" s="5">
        <f t="shared" si="29"/>
        <v>0</v>
      </c>
      <c r="Q242" s="16">
        <f>SUMIF($C$2:C242,C242,$O$2:O242)</f>
        <v>0</v>
      </c>
      <c r="R242" s="5">
        <f>IFERROR(VLOOKUP(C242,Kurse!$A$2:$B$101,2,FALSE), 0)</f>
        <v>0</v>
      </c>
      <c r="S242" s="18">
        <f t="shared" si="30"/>
        <v>0</v>
      </c>
      <c r="T242" s="7">
        <f>IF(ISNUMBER(S242), SUMIFS($S$2:S242, $C$2:C242, C242), "")</f>
        <v>0</v>
      </c>
      <c r="V242" s="9" t="str">
        <f t="shared" si="31"/>
        <v/>
      </c>
    </row>
    <row r="243" spans="7:22" x14ac:dyDescent="0.2">
      <c r="G243" s="121">
        <f>SUMIF($C$2:C243,C243,$F$2:F243)</f>
        <v>0</v>
      </c>
      <c r="I243" s="14">
        <f t="shared" si="27"/>
        <v>0</v>
      </c>
      <c r="K243" s="5">
        <f t="shared" si="28"/>
        <v>0</v>
      </c>
      <c r="O243" s="7">
        <f t="shared" si="32"/>
        <v>0</v>
      </c>
      <c r="P243" s="5">
        <f t="shared" si="29"/>
        <v>0</v>
      </c>
      <c r="Q243" s="16">
        <f>SUMIF($C$2:C243,C243,$O$2:O243)</f>
        <v>0</v>
      </c>
      <c r="R243" s="5">
        <f>IFERROR(VLOOKUP(C243,Kurse!$A$2:$B$101,2,FALSE), 0)</f>
        <v>0</v>
      </c>
      <c r="S243" s="18">
        <f t="shared" si="30"/>
        <v>0</v>
      </c>
      <c r="T243" s="7">
        <f>IF(ISNUMBER(S243), SUMIFS($S$2:S243, $C$2:C243, C243), "")</f>
        <v>0</v>
      </c>
      <c r="V243" s="9" t="str">
        <f t="shared" si="31"/>
        <v/>
      </c>
    </row>
    <row r="244" spans="7:22" x14ac:dyDescent="0.2">
      <c r="G244" s="121">
        <f>SUMIF($C$2:C244,C244,$F$2:F244)</f>
        <v>0</v>
      </c>
      <c r="I244" s="14">
        <f t="shared" si="27"/>
        <v>0</v>
      </c>
      <c r="K244" s="5">
        <f t="shared" si="28"/>
        <v>0</v>
      </c>
      <c r="O244" s="7">
        <f t="shared" si="32"/>
        <v>0</v>
      </c>
      <c r="P244" s="5">
        <f t="shared" si="29"/>
        <v>0</v>
      </c>
      <c r="Q244" s="16">
        <f>SUMIF($C$2:C244,C244,$O$2:O244)</f>
        <v>0</v>
      </c>
      <c r="R244" s="5">
        <f>IFERROR(VLOOKUP(C244,Kurse!$A$2:$B$101,2,FALSE), 0)</f>
        <v>0</v>
      </c>
      <c r="S244" s="18">
        <f t="shared" si="30"/>
        <v>0</v>
      </c>
      <c r="T244" s="7">
        <f>IF(ISNUMBER(S244), SUMIFS($S$2:S244, $C$2:C244, C244), "")</f>
        <v>0</v>
      </c>
      <c r="V244" s="9" t="str">
        <f t="shared" si="31"/>
        <v/>
      </c>
    </row>
    <row r="245" spans="7:22" x14ac:dyDescent="0.2">
      <c r="G245" s="121">
        <f>SUMIF($C$2:C245,C245,$F$2:F245)</f>
        <v>0</v>
      </c>
      <c r="I245" s="14">
        <f t="shared" si="27"/>
        <v>0</v>
      </c>
      <c r="K245" s="5">
        <f t="shared" si="28"/>
        <v>0</v>
      </c>
      <c r="O245" s="7">
        <f t="shared" si="32"/>
        <v>0</v>
      </c>
      <c r="P245" s="5">
        <f t="shared" si="29"/>
        <v>0</v>
      </c>
      <c r="Q245" s="16">
        <f>SUMIF($C$2:C245,C245,$O$2:O245)</f>
        <v>0</v>
      </c>
      <c r="R245" s="5">
        <f>IFERROR(VLOOKUP(C245,Kurse!$A$2:$B$101,2,FALSE), 0)</f>
        <v>0</v>
      </c>
      <c r="S245" s="18">
        <f t="shared" si="30"/>
        <v>0</v>
      </c>
      <c r="T245" s="7">
        <f>IF(ISNUMBER(S245), SUMIFS($S$2:S245, $C$2:C245, C245), "")</f>
        <v>0</v>
      </c>
      <c r="V245" s="9" t="str">
        <f t="shared" si="31"/>
        <v/>
      </c>
    </row>
    <row r="246" spans="7:22" x14ac:dyDescent="0.2">
      <c r="G246" s="121">
        <f>SUMIF($C$2:C246,C246,$F$2:F246)</f>
        <v>0</v>
      </c>
      <c r="I246" s="14">
        <f t="shared" si="27"/>
        <v>0</v>
      </c>
      <c r="K246" s="5">
        <f t="shared" si="28"/>
        <v>0</v>
      </c>
      <c r="O246" s="7">
        <f t="shared" si="32"/>
        <v>0</v>
      </c>
      <c r="P246" s="5">
        <f t="shared" si="29"/>
        <v>0</v>
      </c>
      <c r="Q246" s="16">
        <f>SUMIF($C$2:C246,C246,$O$2:O246)</f>
        <v>0</v>
      </c>
      <c r="R246" s="5">
        <f>IFERROR(VLOOKUP(C246,Kurse!$A$2:$B$101,2,FALSE), 0)</f>
        <v>0</v>
      </c>
      <c r="S246" s="18">
        <f t="shared" si="30"/>
        <v>0</v>
      </c>
      <c r="T246" s="7">
        <f>IF(ISNUMBER(S246), SUMIFS($S$2:S246, $C$2:C246, C246), "")</f>
        <v>0</v>
      </c>
      <c r="V246" s="9" t="str">
        <f t="shared" si="31"/>
        <v/>
      </c>
    </row>
    <row r="247" spans="7:22" x14ac:dyDescent="0.2">
      <c r="G247" s="121">
        <f>SUMIF($C$2:C247,C247,$F$2:F247)</f>
        <v>0</v>
      </c>
      <c r="I247" s="14">
        <f t="shared" si="27"/>
        <v>0</v>
      </c>
      <c r="K247" s="5">
        <f t="shared" si="28"/>
        <v>0</v>
      </c>
      <c r="O247" s="7">
        <f t="shared" si="32"/>
        <v>0</v>
      </c>
      <c r="P247" s="5">
        <f t="shared" si="29"/>
        <v>0</v>
      </c>
      <c r="Q247" s="16">
        <f>SUMIF($C$2:C247,C247,$O$2:O247)</f>
        <v>0</v>
      </c>
      <c r="R247" s="5">
        <f>IFERROR(VLOOKUP(C247,Kurse!$A$2:$B$101,2,FALSE), 0)</f>
        <v>0</v>
      </c>
      <c r="S247" s="18">
        <f t="shared" si="30"/>
        <v>0</v>
      </c>
      <c r="T247" s="7">
        <f>IF(ISNUMBER(S247), SUMIFS($S$2:S247, $C$2:C247, C247), "")</f>
        <v>0</v>
      </c>
      <c r="V247" s="9" t="str">
        <f t="shared" si="31"/>
        <v/>
      </c>
    </row>
    <row r="248" spans="7:22" x14ac:dyDescent="0.2">
      <c r="G248" s="121">
        <f>SUMIF($C$2:C248,C248,$F$2:F248)</f>
        <v>0</v>
      </c>
      <c r="I248" s="14">
        <f t="shared" si="27"/>
        <v>0</v>
      </c>
      <c r="K248" s="5">
        <f t="shared" si="28"/>
        <v>0</v>
      </c>
      <c r="O248" s="7">
        <f t="shared" si="32"/>
        <v>0</v>
      </c>
      <c r="P248" s="5">
        <f t="shared" si="29"/>
        <v>0</v>
      </c>
      <c r="Q248" s="16">
        <f>SUMIF($C$2:C248,C248,$O$2:O248)</f>
        <v>0</v>
      </c>
      <c r="R248" s="5">
        <f>IFERROR(VLOOKUP(C248,Kurse!$A$2:$B$101,2,FALSE), 0)</f>
        <v>0</v>
      </c>
      <c r="S248" s="18">
        <f t="shared" si="30"/>
        <v>0</v>
      </c>
      <c r="T248" s="7">
        <f>IF(ISNUMBER(S248), SUMIFS($S$2:S248, $C$2:C248, C248), "")</f>
        <v>0</v>
      </c>
      <c r="V248" s="9" t="str">
        <f t="shared" si="31"/>
        <v/>
      </c>
    </row>
    <row r="249" spans="7:22" x14ac:dyDescent="0.2">
      <c r="G249" s="121">
        <f>SUMIF($C$2:C249,C249,$F$2:F249)</f>
        <v>0</v>
      </c>
      <c r="I249" s="14">
        <f t="shared" si="27"/>
        <v>0</v>
      </c>
      <c r="K249" s="5">
        <f t="shared" si="28"/>
        <v>0</v>
      </c>
      <c r="O249" s="7">
        <f t="shared" si="32"/>
        <v>0</v>
      </c>
      <c r="P249" s="5">
        <f t="shared" si="29"/>
        <v>0</v>
      </c>
      <c r="Q249" s="16">
        <f>SUMIF($C$2:C249,C249,$O$2:O249)</f>
        <v>0</v>
      </c>
      <c r="R249" s="5">
        <f>IFERROR(VLOOKUP(C249,Kurse!$A$2:$B$101,2,FALSE), 0)</f>
        <v>0</v>
      </c>
      <c r="S249" s="18">
        <f t="shared" si="30"/>
        <v>0</v>
      </c>
      <c r="T249" s="7">
        <f>IF(ISNUMBER(S249), SUMIFS($S$2:S249, $C$2:C249, C249), "")</f>
        <v>0</v>
      </c>
      <c r="V249" s="9" t="str">
        <f t="shared" si="31"/>
        <v/>
      </c>
    </row>
    <row r="250" spans="7:22" x14ac:dyDescent="0.2">
      <c r="G250" s="121">
        <f>SUMIF($C$2:C250,C250,$F$2:F250)</f>
        <v>0</v>
      </c>
      <c r="I250" s="14">
        <f t="shared" si="27"/>
        <v>0</v>
      </c>
      <c r="K250" s="5">
        <f t="shared" si="28"/>
        <v>0</v>
      </c>
      <c r="O250" s="7">
        <f t="shared" si="32"/>
        <v>0</v>
      </c>
      <c r="P250" s="5">
        <f t="shared" si="29"/>
        <v>0</v>
      </c>
      <c r="Q250" s="16">
        <f>SUMIF($C$2:C250,C250,$O$2:O250)</f>
        <v>0</v>
      </c>
      <c r="R250" s="5">
        <f>IFERROR(VLOOKUP(C250,Kurse!$A$2:$B$101,2,FALSE), 0)</f>
        <v>0</v>
      </c>
      <c r="S250" s="18">
        <f t="shared" si="30"/>
        <v>0</v>
      </c>
      <c r="T250" s="7">
        <f>IF(ISNUMBER(S250), SUMIFS($S$2:S250, $C$2:C250, C250), "")</f>
        <v>0</v>
      </c>
      <c r="V250" s="9" t="str">
        <f t="shared" si="31"/>
        <v/>
      </c>
    </row>
    <row r="251" spans="7:22" x14ac:dyDescent="0.2">
      <c r="G251" s="121">
        <f>SUMIF($C$2:C251,C251,$F$2:F251)</f>
        <v>0</v>
      </c>
      <c r="I251" s="14">
        <f t="shared" si="27"/>
        <v>0</v>
      </c>
      <c r="K251" s="5">
        <f t="shared" si="28"/>
        <v>0</v>
      </c>
      <c r="O251" s="7">
        <f t="shared" si="32"/>
        <v>0</v>
      </c>
      <c r="P251" s="5">
        <f t="shared" si="29"/>
        <v>0</v>
      </c>
      <c r="Q251" s="16">
        <f>SUMIF($C$2:C251,C251,$O$2:O251)</f>
        <v>0</v>
      </c>
      <c r="R251" s="5">
        <f>IFERROR(VLOOKUP(C251,Kurse!$A$2:$B$101,2,FALSE), 0)</f>
        <v>0</v>
      </c>
      <c r="S251" s="18">
        <f t="shared" si="30"/>
        <v>0</v>
      </c>
      <c r="T251" s="7">
        <f>IF(ISNUMBER(S251), SUMIFS($S$2:S251, $C$2:C251, C251), "")</f>
        <v>0</v>
      </c>
      <c r="V251" s="9" t="str">
        <f t="shared" si="31"/>
        <v/>
      </c>
    </row>
    <row r="252" spans="7:22" x14ac:dyDescent="0.2">
      <c r="G252" s="121">
        <f>SUMIF($C$2:C252,C252,$F$2:F252)</f>
        <v>0</v>
      </c>
      <c r="I252" s="14">
        <f t="shared" si="27"/>
        <v>0</v>
      </c>
      <c r="K252" s="5">
        <f t="shared" si="28"/>
        <v>0</v>
      </c>
      <c r="O252" s="7">
        <f t="shared" si="32"/>
        <v>0</v>
      </c>
      <c r="P252" s="5">
        <f t="shared" si="29"/>
        <v>0</v>
      </c>
      <c r="Q252" s="16">
        <f>SUMIF($C$2:C252,C252,$O$2:O252)</f>
        <v>0</v>
      </c>
      <c r="R252" s="5">
        <f>IFERROR(VLOOKUP(C252,Kurse!$A$2:$B$101,2,FALSE), 0)</f>
        <v>0</v>
      </c>
      <c r="S252" s="18">
        <f t="shared" si="30"/>
        <v>0</v>
      </c>
      <c r="T252" s="7">
        <f>IF(ISNUMBER(S252), SUMIFS($S$2:S252, $C$2:C252, C252), "")</f>
        <v>0</v>
      </c>
      <c r="V252" s="9" t="str">
        <f t="shared" si="31"/>
        <v/>
      </c>
    </row>
    <row r="253" spans="7:22" x14ac:dyDescent="0.2">
      <c r="G253" s="121">
        <f>SUMIF($C$2:C253,C253,$F$2:F253)</f>
        <v>0</v>
      </c>
      <c r="I253" s="14">
        <f t="shared" si="27"/>
        <v>0</v>
      </c>
      <c r="K253" s="5">
        <f t="shared" si="28"/>
        <v>0</v>
      </c>
      <c r="O253" s="7">
        <f t="shared" si="32"/>
        <v>0</v>
      </c>
      <c r="P253" s="5">
        <f t="shared" si="29"/>
        <v>0</v>
      </c>
      <c r="Q253" s="16">
        <f>SUMIF($C$2:C253,C253,$O$2:O253)</f>
        <v>0</v>
      </c>
      <c r="R253" s="5">
        <f>IFERROR(VLOOKUP(C253,Kurse!$A$2:$B$101,2,FALSE), 0)</f>
        <v>0</v>
      </c>
      <c r="S253" s="18">
        <f t="shared" si="30"/>
        <v>0</v>
      </c>
      <c r="T253" s="7">
        <f>IF(ISNUMBER(S253), SUMIFS($S$2:S253, $C$2:C253, C253), "")</f>
        <v>0</v>
      </c>
      <c r="V253" s="9" t="str">
        <f t="shared" si="31"/>
        <v/>
      </c>
    </row>
    <row r="254" spans="7:22" x14ac:dyDescent="0.2">
      <c r="G254" s="121">
        <f>SUMIF($C$2:C254,C254,$F$2:F254)</f>
        <v>0</v>
      </c>
      <c r="I254" s="14">
        <f t="shared" si="27"/>
        <v>0</v>
      </c>
      <c r="K254" s="5">
        <f t="shared" si="28"/>
        <v>0</v>
      </c>
      <c r="O254" s="7">
        <f t="shared" si="32"/>
        <v>0</v>
      </c>
      <c r="P254" s="5">
        <f t="shared" si="29"/>
        <v>0</v>
      </c>
      <c r="Q254" s="16">
        <f>SUMIF($C$2:C254,C254,$O$2:O254)</f>
        <v>0</v>
      </c>
      <c r="R254" s="5">
        <f>IFERROR(VLOOKUP(C254,Kurse!$A$2:$B$101,2,FALSE), 0)</f>
        <v>0</v>
      </c>
      <c r="S254" s="18">
        <f t="shared" si="30"/>
        <v>0</v>
      </c>
      <c r="T254" s="7">
        <f>IF(ISNUMBER(S254), SUMIFS($S$2:S254, $C$2:C254, C254), "")</f>
        <v>0</v>
      </c>
      <c r="V254" s="9" t="str">
        <f t="shared" si="31"/>
        <v/>
      </c>
    </row>
    <row r="255" spans="7:22" x14ac:dyDescent="0.2">
      <c r="G255" s="121">
        <f>SUMIF($C$2:C255,C255,$F$2:F255)</f>
        <v>0</v>
      </c>
      <c r="I255" s="14">
        <f t="shared" si="27"/>
        <v>0</v>
      </c>
      <c r="K255" s="5">
        <f t="shared" si="28"/>
        <v>0</v>
      </c>
      <c r="O255" s="7">
        <f t="shared" si="32"/>
        <v>0</v>
      </c>
      <c r="P255" s="5">
        <f t="shared" si="29"/>
        <v>0</v>
      </c>
      <c r="Q255" s="16">
        <f>SUMIF($C$2:C255,C255,$O$2:O255)</f>
        <v>0</v>
      </c>
      <c r="R255" s="5">
        <f>IFERROR(VLOOKUP(C255,Kurse!$A$2:$B$101,2,FALSE), 0)</f>
        <v>0</v>
      </c>
      <c r="S255" s="18">
        <f t="shared" si="30"/>
        <v>0</v>
      </c>
      <c r="T255" s="7">
        <f>IF(ISNUMBER(S255), SUMIFS($S$2:S255, $C$2:C255, C255), "")</f>
        <v>0</v>
      </c>
      <c r="V255" s="9" t="str">
        <f t="shared" si="31"/>
        <v/>
      </c>
    </row>
    <row r="256" spans="7:22" x14ac:dyDescent="0.2">
      <c r="G256" s="121">
        <f>SUMIF($C$2:C256,C256,$F$2:F256)</f>
        <v>0</v>
      </c>
      <c r="I256" s="14">
        <f t="shared" si="27"/>
        <v>0</v>
      </c>
      <c r="K256" s="5">
        <f t="shared" si="28"/>
        <v>0</v>
      </c>
      <c r="O256" s="7">
        <f t="shared" si="32"/>
        <v>0</v>
      </c>
      <c r="P256" s="5">
        <f t="shared" si="29"/>
        <v>0</v>
      </c>
      <c r="Q256" s="16">
        <f>SUMIF($C$2:C256,C256,$O$2:O256)</f>
        <v>0</v>
      </c>
      <c r="R256" s="5">
        <f>IFERROR(VLOOKUP(C256,Kurse!$A$2:$B$101,2,FALSE), 0)</f>
        <v>0</v>
      </c>
      <c r="S256" s="18">
        <f t="shared" si="30"/>
        <v>0</v>
      </c>
      <c r="T256" s="7">
        <f>IF(ISNUMBER(S256), SUMIFS($S$2:S256, $C$2:C256, C256), "")</f>
        <v>0</v>
      </c>
      <c r="V256" s="9" t="str">
        <f t="shared" si="31"/>
        <v/>
      </c>
    </row>
    <row r="257" spans="7:22" x14ac:dyDescent="0.2">
      <c r="G257" s="121">
        <f>SUMIF($C$2:C257,C257,$F$2:F257)</f>
        <v>0</v>
      </c>
      <c r="I257" s="14">
        <f t="shared" si="27"/>
        <v>0</v>
      </c>
      <c r="K257" s="5">
        <f t="shared" si="28"/>
        <v>0</v>
      </c>
      <c r="O257" s="7">
        <f t="shared" si="32"/>
        <v>0</v>
      </c>
      <c r="P257" s="5">
        <f t="shared" si="29"/>
        <v>0</v>
      </c>
      <c r="Q257" s="16">
        <f>SUMIF($C$2:C257,C257,$O$2:O257)</f>
        <v>0</v>
      </c>
      <c r="R257" s="5">
        <f>IFERROR(VLOOKUP(C257,Kurse!$A$2:$B$101,2,FALSE), 0)</f>
        <v>0</v>
      </c>
      <c r="S257" s="18">
        <f t="shared" si="30"/>
        <v>0</v>
      </c>
      <c r="T257" s="7">
        <f>IF(ISNUMBER(S257), SUMIFS($S$2:S257, $C$2:C257, C257), "")</f>
        <v>0</v>
      </c>
      <c r="V257" s="9" t="str">
        <f t="shared" si="31"/>
        <v/>
      </c>
    </row>
    <row r="258" spans="7:22" x14ac:dyDescent="0.2">
      <c r="G258" s="121">
        <f>SUMIF($C$2:C258,C258,$F$2:F258)</f>
        <v>0</v>
      </c>
      <c r="I258" s="14">
        <f t="shared" ref="I258:I321" si="33">F258*H258</f>
        <v>0</v>
      </c>
      <c r="K258" s="5">
        <f t="shared" ref="K258:K321" si="34">IF(E258="Buy",I258+J258,IF(E258="Sell",I258-J258,IF(E258="Transfer – Out",J258,0)))</f>
        <v>0</v>
      </c>
      <c r="O258" s="7">
        <f t="shared" si="32"/>
        <v>0</v>
      </c>
      <c r="P258" s="5">
        <f t="shared" ref="P258:P321" si="35">IF(OR(E258="Buy",E258="Reward",E258="Airdrop",E258="Staking"), K258, 0)</f>
        <v>0</v>
      </c>
      <c r="Q258" s="16">
        <f>SUMIF($C$2:C258,C258,$O$2:O258)</f>
        <v>0</v>
      </c>
      <c r="R258" s="5">
        <f>IFERROR(VLOOKUP(C258,Kurse!$A$2:$B$101,2,FALSE), 0)</f>
        <v>0</v>
      </c>
      <c r="S258" s="18">
        <f t="shared" ref="S258:S321" si="36">IF(E258="Transfer – Out", 0, F258 * R258)</f>
        <v>0</v>
      </c>
      <c r="T258" s="7">
        <f>IF(ISNUMBER(S258), SUMIFS($S$2:S258, $C$2:C258, C258), "")</f>
        <v>0</v>
      </c>
      <c r="V258" s="9" t="str">
        <f t="shared" ref="V258:V321" si="37">IF(AND(ISNUMBER(S258), ISNUMBER(K258), K258&lt;&gt;0), (S258-K258)/K258, "")</f>
        <v/>
      </c>
    </row>
    <row r="259" spans="7:22" x14ac:dyDescent="0.2">
      <c r="G259" s="121">
        <f>SUMIF($C$2:C259,C259,$F$2:F259)</f>
        <v>0</v>
      </c>
      <c r="I259" s="14">
        <f t="shared" si="33"/>
        <v>0</v>
      </c>
      <c r="K259" s="5">
        <f t="shared" si="34"/>
        <v>0</v>
      </c>
      <c r="O259" s="7">
        <f t="shared" si="32"/>
        <v>0</v>
      </c>
      <c r="P259" s="5">
        <f t="shared" si="35"/>
        <v>0</v>
      </c>
      <c r="Q259" s="16">
        <f>SUMIF($C$2:C259,C259,$O$2:O259)</f>
        <v>0</v>
      </c>
      <c r="R259" s="5">
        <f>IFERROR(VLOOKUP(C259,Kurse!$A$2:$B$101,2,FALSE), 0)</f>
        <v>0</v>
      </c>
      <c r="S259" s="18">
        <f t="shared" si="36"/>
        <v>0</v>
      </c>
      <c r="T259" s="7">
        <f>IF(ISNUMBER(S259), SUMIFS($S$2:S259, $C$2:C259, C259), "")</f>
        <v>0</v>
      </c>
      <c r="V259" s="9" t="str">
        <f t="shared" si="37"/>
        <v/>
      </c>
    </row>
    <row r="260" spans="7:22" x14ac:dyDescent="0.2">
      <c r="G260" s="121">
        <f>SUMIF($C$2:C260,C260,$F$2:F260)</f>
        <v>0</v>
      </c>
      <c r="I260" s="14">
        <f t="shared" si="33"/>
        <v>0</v>
      </c>
      <c r="K260" s="5">
        <f t="shared" si="34"/>
        <v>0</v>
      </c>
      <c r="O260" s="7">
        <f t="shared" si="32"/>
        <v>0</v>
      </c>
      <c r="P260" s="5">
        <f t="shared" si="35"/>
        <v>0</v>
      </c>
      <c r="Q260" s="16">
        <f>SUMIF($C$2:C260,C260,$O$2:O260)</f>
        <v>0</v>
      </c>
      <c r="R260" s="5">
        <f>IFERROR(VLOOKUP(C260,Kurse!$A$2:$B$101,2,FALSE), 0)</f>
        <v>0</v>
      </c>
      <c r="S260" s="18">
        <f t="shared" si="36"/>
        <v>0</v>
      </c>
      <c r="T260" s="7">
        <f>IF(ISNUMBER(S260), SUMIFS($S$2:S260, $C$2:C260, C260), "")</f>
        <v>0</v>
      </c>
      <c r="V260" s="9" t="str">
        <f t="shared" si="37"/>
        <v/>
      </c>
    </row>
    <row r="261" spans="7:22" x14ac:dyDescent="0.2">
      <c r="G261" s="121">
        <f>SUMIF($C$2:C261,C261,$F$2:F261)</f>
        <v>0</v>
      </c>
      <c r="I261" s="14">
        <f t="shared" si="33"/>
        <v>0</v>
      </c>
      <c r="K261" s="5">
        <f t="shared" si="34"/>
        <v>0</v>
      </c>
      <c r="O261" s="7">
        <f t="shared" si="32"/>
        <v>0</v>
      </c>
      <c r="P261" s="5">
        <f t="shared" si="35"/>
        <v>0</v>
      </c>
      <c r="Q261" s="16">
        <f>SUMIF($C$2:C261,C261,$O$2:O261)</f>
        <v>0</v>
      </c>
      <c r="R261" s="5">
        <f>IFERROR(VLOOKUP(C261,Kurse!$A$2:$B$101,2,FALSE), 0)</f>
        <v>0</v>
      </c>
      <c r="S261" s="18">
        <f t="shared" si="36"/>
        <v>0</v>
      </c>
      <c r="T261" s="7">
        <f>IF(ISNUMBER(S261), SUMIFS($S$2:S261, $C$2:C261, C261), "")</f>
        <v>0</v>
      </c>
      <c r="V261" s="9" t="str">
        <f t="shared" si="37"/>
        <v/>
      </c>
    </row>
    <row r="262" spans="7:22" x14ac:dyDescent="0.2">
      <c r="G262" s="121">
        <f>SUMIF($C$2:C262,C262,$F$2:F262)</f>
        <v>0</v>
      </c>
      <c r="I262" s="14">
        <f t="shared" si="33"/>
        <v>0</v>
      </c>
      <c r="K262" s="5">
        <f t="shared" si="34"/>
        <v>0</v>
      </c>
      <c r="O262" s="7">
        <f t="shared" si="32"/>
        <v>0</v>
      </c>
      <c r="P262" s="5">
        <f t="shared" si="35"/>
        <v>0</v>
      </c>
      <c r="Q262" s="16">
        <f>SUMIF($C$2:C262,C262,$O$2:O262)</f>
        <v>0</v>
      </c>
      <c r="R262" s="5">
        <f>IFERROR(VLOOKUP(C262,Kurse!$A$2:$B$101,2,FALSE), 0)</f>
        <v>0</v>
      </c>
      <c r="S262" s="18">
        <f t="shared" si="36"/>
        <v>0</v>
      </c>
      <c r="T262" s="7">
        <f>IF(ISNUMBER(S262), SUMIFS($S$2:S262, $C$2:C262, C262), "")</f>
        <v>0</v>
      </c>
      <c r="V262" s="9" t="str">
        <f t="shared" si="37"/>
        <v/>
      </c>
    </row>
    <row r="263" spans="7:22" x14ac:dyDescent="0.2">
      <c r="G263" s="121">
        <f>SUMIF($C$2:C263,C263,$F$2:F263)</f>
        <v>0</v>
      </c>
      <c r="I263" s="14">
        <f t="shared" si="33"/>
        <v>0</v>
      </c>
      <c r="K263" s="5">
        <f t="shared" si="34"/>
        <v>0</v>
      </c>
      <c r="O263" s="7">
        <f t="shared" si="32"/>
        <v>0</v>
      </c>
      <c r="P263" s="5">
        <f t="shared" si="35"/>
        <v>0</v>
      </c>
      <c r="Q263" s="16">
        <f>SUMIF($C$2:C263,C263,$O$2:O263)</f>
        <v>0</v>
      </c>
      <c r="R263" s="5">
        <f>IFERROR(VLOOKUP(C263,Kurse!$A$2:$B$101,2,FALSE), 0)</f>
        <v>0</v>
      </c>
      <c r="S263" s="18">
        <f t="shared" si="36"/>
        <v>0</v>
      </c>
      <c r="T263" s="7">
        <f>IF(ISNUMBER(S263), SUMIFS($S$2:S263, $C$2:C263, C263), "")</f>
        <v>0</v>
      </c>
      <c r="V263" s="9" t="str">
        <f t="shared" si="37"/>
        <v/>
      </c>
    </row>
    <row r="264" spans="7:22" x14ac:dyDescent="0.2">
      <c r="G264" s="121">
        <f>SUMIF($C$2:C264,C264,$F$2:F264)</f>
        <v>0</v>
      </c>
      <c r="I264" s="14">
        <f t="shared" si="33"/>
        <v>0</v>
      </c>
      <c r="K264" s="5">
        <f t="shared" si="34"/>
        <v>0</v>
      </c>
      <c r="O264" s="7">
        <f t="shared" si="32"/>
        <v>0</v>
      </c>
      <c r="P264" s="5">
        <f t="shared" si="35"/>
        <v>0</v>
      </c>
      <c r="Q264" s="16">
        <f>SUMIF($C$2:C264,C264,$O$2:O264)</f>
        <v>0</v>
      </c>
      <c r="R264" s="5">
        <f>IFERROR(VLOOKUP(C264,Kurse!$A$2:$B$101,2,FALSE), 0)</f>
        <v>0</v>
      </c>
      <c r="S264" s="18">
        <f t="shared" si="36"/>
        <v>0</v>
      </c>
      <c r="T264" s="7">
        <f>IF(ISNUMBER(S264), SUMIFS($S$2:S264, $C$2:C264, C264), "")</f>
        <v>0</v>
      </c>
      <c r="V264" s="9" t="str">
        <f t="shared" si="37"/>
        <v/>
      </c>
    </row>
    <row r="265" spans="7:22" x14ac:dyDescent="0.2">
      <c r="G265" s="121">
        <f>SUMIF($C$2:C265,C265,$F$2:F265)</f>
        <v>0</v>
      </c>
      <c r="I265" s="14">
        <f t="shared" si="33"/>
        <v>0</v>
      </c>
      <c r="K265" s="5">
        <f t="shared" si="34"/>
        <v>0</v>
      </c>
      <c r="O265" s="7">
        <f t="shared" si="32"/>
        <v>0</v>
      </c>
      <c r="P265" s="5">
        <f t="shared" si="35"/>
        <v>0</v>
      </c>
      <c r="Q265" s="16">
        <f>SUMIF($C$2:C265,C265,$O$2:O265)</f>
        <v>0</v>
      </c>
      <c r="R265" s="5">
        <f>IFERROR(VLOOKUP(C265,Kurse!$A$2:$B$101,2,FALSE), 0)</f>
        <v>0</v>
      </c>
      <c r="S265" s="18">
        <f t="shared" si="36"/>
        <v>0</v>
      </c>
      <c r="T265" s="7">
        <f>IF(ISNUMBER(S265), SUMIFS($S$2:S265, $C$2:C265, C265), "")</f>
        <v>0</v>
      </c>
      <c r="V265" s="9" t="str">
        <f t="shared" si="37"/>
        <v/>
      </c>
    </row>
    <row r="266" spans="7:22" x14ac:dyDescent="0.2">
      <c r="G266" s="121">
        <f>SUMIF($C$2:C266,C266,$F$2:F266)</f>
        <v>0</v>
      </c>
      <c r="I266" s="14">
        <f t="shared" si="33"/>
        <v>0</v>
      </c>
      <c r="K266" s="5">
        <f t="shared" si="34"/>
        <v>0</v>
      </c>
      <c r="O266" s="7">
        <f t="shared" si="32"/>
        <v>0</v>
      </c>
      <c r="P266" s="5">
        <f t="shared" si="35"/>
        <v>0</v>
      </c>
      <c r="Q266" s="16">
        <f>SUMIF($C$2:C266,C266,$O$2:O266)</f>
        <v>0</v>
      </c>
      <c r="R266" s="5">
        <f>IFERROR(VLOOKUP(C266,Kurse!$A$2:$B$101,2,FALSE), 0)</f>
        <v>0</v>
      </c>
      <c r="S266" s="18">
        <f t="shared" si="36"/>
        <v>0</v>
      </c>
      <c r="T266" s="7">
        <f>IF(ISNUMBER(S266), SUMIFS($S$2:S266, $C$2:C266, C266), "")</f>
        <v>0</v>
      </c>
      <c r="V266" s="9" t="str">
        <f t="shared" si="37"/>
        <v/>
      </c>
    </row>
    <row r="267" spans="7:22" x14ac:dyDescent="0.2">
      <c r="G267" s="121">
        <f>SUMIF($C$2:C267,C267,$F$2:F267)</f>
        <v>0</v>
      </c>
      <c r="I267" s="14">
        <f t="shared" si="33"/>
        <v>0</v>
      </c>
      <c r="K267" s="5">
        <f t="shared" si="34"/>
        <v>0</v>
      </c>
      <c r="O267" s="7">
        <f t="shared" si="32"/>
        <v>0</v>
      </c>
      <c r="P267" s="5">
        <f t="shared" si="35"/>
        <v>0</v>
      </c>
      <c r="Q267" s="16">
        <f>SUMIF($C$2:C267,C267,$O$2:O267)</f>
        <v>0</v>
      </c>
      <c r="R267" s="5">
        <f>IFERROR(VLOOKUP(C267,Kurse!$A$2:$B$101,2,FALSE), 0)</f>
        <v>0</v>
      </c>
      <c r="S267" s="18">
        <f t="shared" si="36"/>
        <v>0</v>
      </c>
      <c r="T267" s="7">
        <f>IF(ISNUMBER(S267), SUMIFS($S$2:S267, $C$2:C267, C267), "")</f>
        <v>0</v>
      </c>
      <c r="V267" s="9" t="str">
        <f t="shared" si="37"/>
        <v/>
      </c>
    </row>
    <row r="268" spans="7:22" x14ac:dyDescent="0.2">
      <c r="G268" s="121">
        <f>SUMIF($C$2:C268,C268,$F$2:F268)</f>
        <v>0</v>
      </c>
      <c r="I268" s="14">
        <f t="shared" si="33"/>
        <v>0</v>
      </c>
      <c r="K268" s="5">
        <f t="shared" si="34"/>
        <v>0</v>
      </c>
      <c r="O268" s="7">
        <f t="shared" ref="O268:O331" si="38">F268*(N268/100)*R268</f>
        <v>0</v>
      </c>
      <c r="P268" s="5">
        <f t="shared" si="35"/>
        <v>0</v>
      </c>
      <c r="Q268" s="16">
        <f>SUMIF($C$2:C268,C268,$O$2:O268)</f>
        <v>0</v>
      </c>
      <c r="R268" s="5">
        <f>IFERROR(VLOOKUP(C268,Kurse!$A$2:$B$101,2,FALSE), 0)</f>
        <v>0</v>
      </c>
      <c r="S268" s="18">
        <f t="shared" si="36"/>
        <v>0</v>
      </c>
      <c r="T268" s="7">
        <f>IF(ISNUMBER(S268), SUMIFS($S$2:S268, $C$2:C268, C268), "")</f>
        <v>0</v>
      </c>
      <c r="V268" s="9" t="str">
        <f t="shared" si="37"/>
        <v/>
      </c>
    </row>
    <row r="269" spans="7:22" x14ac:dyDescent="0.2">
      <c r="G269" s="121">
        <f>SUMIF($C$2:C269,C269,$F$2:F269)</f>
        <v>0</v>
      </c>
      <c r="I269" s="14">
        <f t="shared" si="33"/>
        <v>0</v>
      </c>
      <c r="K269" s="5">
        <f t="shared" si="34"/>
        <v>0</v>
      </c>
      <c r="O269" s="7">
        <f t="shared" si="38"/>
        <v>0</v>
      </c>
      <c r="P269" s="5">
        <f t="shared" si="35"/>
        <v>0</v>
      </c>
      <c r="Q269" s="16">
        <f>SUMIF($C$2:C269,C269,$O$2:O269)</f>
        <v>0</v>
      </c>
      <c r="R269" s="5">
        <f>IFERROR(VLOOKUP(C269,Kurse!$A$2:$B$101,2,FALSE), 0)</f>
        <v>0</v>
      </c>
      <c r="S269" s="18">
        <f t="shared" si="36"/>
        <v>0</v>
      </c>
      <c r="T269" s="7">
        <f>IF(ISNUMBER(S269), SUMIFS($S$2:S269, $C$2:C269, C269), "")</f>
        <v>0</v>
      </c>
      <c r="V269" s="9" t="str">
        <f t="shared" si="37"/>
        <v/>
      </c>
    </row>
    <row r="270" spans="7:22" x14ac:dyDescent="0.2">
      <c r="G270" s="121">
        <f>SUMIF($C$2:C270,C270,$F$2:F270)</f>
        <v>0</v>
      </c>
      <c r="I270" s="14">
        <f t="shared" si="33"/>
        <v>0</v>
      </c>
      <c r="K270" s="5">
        <f t="shared" si="34"/>
        <v>0</v>
      </c>
      <c r="O270" s="7">
        <f t="shared" si="38"/>
        <v>0</v>
      </c>
      <c r="P270" s="5">
        <f t="shared" si="35"/>
        <v>0</v>
      </c>
      <c r="Q270" s="16">
        <f>SUMIF($C$2:C270,C270,$O$2:O270)</f>
        <v>0</v>
      </c>
      <c r="R270" s="5">
        <f>IFERROR(VLOOKUP(C270,Kurse!$A$2:$B$101,2,FALSE), 0)</f>
        <v>0</v>
      </c>
      <c r="S270" s="18">
        <f t="shared" si="36"/>
        <v>0</v>
      </c>
      <c r="T270" s="7">
        <f>IF(ISNUMBER(S270), SUMIFS($S$2:S270, $C$2:C270, C270), "")</f>
        <v>0</v>
      </c>
      <c r="V270" s="9" t="str">
        <f t="shared" si="37"/>
        <v/>
      </c>
    </row>
    <row r="271" spans="7:22" x14ac:dyDescent="0.2">
      <c r="G271" s="121">
        <f>SUMIF($C$2:C271,C271,$F$2:F271)</f>
        <v>0</v>
      </c>
      <c r="I271" s="14">
        <f t="shared" si="33"/>
        <v>0</v>
      </c>
      <c r="K271" s="5">
        <f t="shared" si="34"/>
        <v>0</v>
      </c>
      <c r="O271" s="7">
        <f t="shared" si="38"/>
        <v>0</v>
      </c>
      <c r="P271" s="5">
        <f t="shared" si="35"/>
        <v>0</v>
      </c>
      <c r="Q271" s="16">
        <f>SUMIF($C$2:C271,C271,$O$2:O271)</f>
        <v>0</v>
      </c>
      <c r="R271" s="5">
        <f>IFERROR(VLOOKUP(C271,Kurse!$A$2:$B$101,2,FALSE), 0)</f>
        <v>0</v>
      </c>
      <c r="S271" s="18">
        <f t="shared" si="36"/>
        <v>0</v>
      </c>
      <c r="T271" s="7">
        <f>IF(ISNUMBER(S271), SUMIFS($S$2:S271, $C$2:C271, C271), "")</f>
        <v>0</v>
      </c>
      <c r="V271" s="9" t="str">
        <f t="shared" si="37"/>
        <v/>
      </c>
    </row>
    <row r="272" spans="7:22" x14ac:dyDescent="0.2">
      <c r="G272" s="121">
        <f>SUMIF($C$2:C272,C272,$F$2:F272)</f>
        <v>0</v>
      </c>
      <c r="I272" s="14">
        <f t="shared" si="33"/>
        <v>0</v>
      </c>
      <c r="K272" s="5">
        <f t="shared" si="34"/>
        <v>0</v>
      </c>
      <c r="O272" s="7">
        <f t="shared" si="38"/>
        <v>0</v>
      </c>
      <c r="P272" s="5">
        <f t="shared" si="35"/>
        <v>0</v>
      </c>
      <c r="Q272" s="16">
        <f>SUMIF($C$2:C272,C272,$O$2:O272)</f>
        <v>0</v>
      </c>
      <c r="R272" s="5">
        <f>IFERROR(VLOOKUP(C272,Kurse!$A$2:$B$101,2,FALSE), 0)</f>
        <v>0</v>
      </c>
      <c r="S272" s="18">
        <f t="shared" si="36"/>
        <v>0</v>
      </c>
      <c r="T272" s="7">
        <f>IF(ISNUMBER(S272), SUMIFS($S$2:S272, $C$2:C272, C272), "")</f>
        <v>0</v>
      </c>
      <c r="V272" s="9" t="str">
        <f t="shared" si="37"/>
        <v/>
      </c>
    </row>
    <row r="273" spans="7:22" x14ac:dyDescent="0.2">
      <c r="G273" s="121">
        <f>SUMIF($C$2:C273,C273,$F$2:F273)</f>
        <v>0</v>
      </c>
      <c r="I273" s="14">
        <f t="shared" si="33"/>
        <v>0</v>
      </c>
      <c r="K273" s="5">
        <f t="shared" si="34"/>
        <v>0</v>
      </c>
      <c r="O273" s="7">
        <f t="shared" si="38"/>
        <v>0</v>
      </c>
      <c r="P273" s="5">
        <f t="shared" si="35"/>
        <v>0</v>
      </c>
      <c r="Q273" s="16">
        <f>SUMIF($C$2:C273,C273,$O$2:O273)</f>
        <v>0</v>
      </c>
      <c r="R273" s="5">
        <f>IFERROR(VLOOKUP(C273,Kurse!$A$2:$B$101,2,FALSE), 0)</f>
        <v>0</v>
      </c>
      <c r="S273" s="18">
        <f t="shared" si="36"/>
        <v>0</v>
      </c>
      <c r="T273" s="7">
        <f>IF(ISNUMBER(S273), SUMIFS($S$2:S273, $C$2:C273, C273), "")</f>
        <v>0</v>
      </c>
      <c r="V273" s="9" t="str">
        <f t="shared" si="37"/>
        <v/>
      </c>
    </row>
    <row r="274" spans="7:22" x14ac:dyDescent="0.2">
      <c r="G274" s="121">
        <f>SUMIF($C$2:C274,C274,$F$2:F274)</f>
        <v>0</v>
      </c>
      <c r="I274" s="14">
        <f t="shared" si="33"/>
        <v>0</v>
      </c>
      <c r="K274" s="5">
        <f t="shared" si="34"/>
        <v>0</v>
      </c>
      <c r="O274" s="7">
        <f t="shared" si="38"/>
        <v>0</v>
      </c>
      <c r="P274" s="5">
        <f t="shared" si="35"/>
        <v>0</v>
      </c>
      <c r="Q274" s="16">
        <f>SUMIF($C$2:C274,C274,$O$2:O274)</f>
        <v>0</v>
      </c>
      <c r="R274" s="5">
        <f>IFERROR(VLOOKUP(C274,Kurse!$A$2:$B$101,2,FALSE), 0)</f>
        <v>0</v>
      </c>
      <c r="S274" s="18">
        <f t="shared" si="36"/>
        <v>0</v>
      </c>
      <c r="T274" s="7">
        <f>IF(ISNUMBER(S274), SUMIFS($S$2:S274, $C$2:C274, C274), "")</f>
        <v>0</v>
      </c>
      <c r="V274" s="9" t="str">
        <f t="shared" si="37"/>
        <v/>
      </c>
    </row>
    <row r="275" spans="7:22" x14ac:dyDescent="0.2">
      <c r="G275" s="121">
        <f>SUMIF($C$2:C275,C275,$F$2:F275)</f>
        <v>0</v>
      </c>
      <c r="I275" s="14">
        <f t="shared" si="33"/>
        <v>0</v>
      </c>
      <c r="K275" s="5">
        <f t="shared" si="34"/>
        <v>0</v>
      </c>
      <c r="O275" s="7">
        <f t="shared" si="38"/>
        <v>0</v>
      </c>
      <c r="P275" s="5">
        <f t="shared" si="35"/>
        <v>0</v>
      </c>
      <c r="Q275" s="16">
        <f>SUMIF($C$2:C275,C275,$O$2:O275)</f>
        <v>0</v>
      </c>
      <c r="R275" s="5">
        <f>IFERROR(VLOOKUP(C275,Kurse!$A$2:$B$101,2,FALSE), 0)</f>
        <v>0</v>
      </c>
      <c r="S275" s="18">
        <f t="shared" si="36"/>
        <v>0</v>
      </c>
      <c r="T275" s="7">
        <f>IF(ISNUMBER(S275), SUMIFS($S$2:S275, $C$2:C275, C275), "")</f>
        <v>0</v>
      </c>
      <c r="V275" s="9" t="str">
        <f t="shared" si="37"/>
        <v/>
      </c>
    </row>
    <row r="276" spans="7:22" x14ac:dyDescent="0.2">
      <c r="G276" s="121">
        <f>SUMIF($C$2:C276,C276,$F$2:F276)</f>
        <v>0</v>
      </c>
      <c r="I276" s="14">
        <f t="shared" si="33"/>
        <v>0</v>
      </c>
      <c r="K276" s="5">
        <f t="shared" si="34"/>
        <v>0</v>
      </c>
      <c r="O276" s="7">
        <f t="shared" si="38"/>
        <v>0</v>
      </c>
      <c r="P276" s="5">
        <f t="shared" si="35"/>
        <v>0</v>
      </c>
      <c r="Q276" s="16">
        <f>SUMIF($C$2:C276,C276,$O$2:O276)</f>
        <v>0</v>
      </c>
      <c r="R276" s="5">
        <f>IFERROR(VLOOKUP(C276,Kurse!$A$2:$B$101,2,FALSE), 0)</f>
        <v>0</v>
      </c>
      <c r="S276" s="18">
        <f t="shared" si="36"/>
        <v>0</v>
      </c>
      <c r="T276" s="7">
        <f>IF(ISNUMBER(S276), SUMIFS($S$2:S276, $C$2:C276, C276), "")</f>
        <v>0</v>
      </c>
      <c r="V276" s="9" t="str">
        <f t="shared" si="37"/>
        <v/>
      </c>
    </row>
    <row r="277" spans="7:22" x14ac:dyDescent="0.2">
      <c r="G277" s="121">
        <f>SUMIF($C$2:C277,C277,$F$2:F277)</f>
        <v>0</v>
      </c>
      <c r="I277" s="14">
        <f t="shared" si="33"/>
        <v>0</v>
      </c>
      <c r="K277" s="5">
        <f t="shared" si="34"/>
        <v>0</v>
      </c>
      <c r="O277" s="7">
        <f t="shared" si="38"/>
        <v>0</v>
      </c>
      <c r="P277" s="5">
        <f t="shared" si="35"/>
        <v>0</v>
      </c>
      <c r="Q277" s="16">
        <f>SUMIF($C$2:C277,C277,$O$2:O277)</f>
        <v>0</v>
      </c>
      <c r="R277" s="5">
        <f>IFERROR(VLOOKUP(C277,Kurse!$A$2:$B$101,2,FALSE), 0)</f>
        <v>0</v>
      </c>
      <c r="S277" s="18">
        <f t="shared" si="36"/>
        <v>0</v>
      </c>
      <c r="T277" s="7">
        <f>IF(ISNUMBER(S277), SUMIFS($S$2:S277, $C$2:C277, C277), "")</f>
        <v>0</v>
      </c>
      <c r="V277" s="9" t="str">
        <f t="shared" si="37"/>
        <v/>
      </c>
    </row>
    <row r="278" spans="7:22" x14ac:dyDescent="0.2">
      <c r="G278" s="121">
        <f>SUMIF($C$2:C278,C278,$F$2:F278)</f>
        <v>0</v>
      </c>
      <c r="I278" s="14">
        <f t="shared" si="33"/>
        <v>0</v>
      </c>
      <c r="K278" s="5">
        <f t="shared" si="34"/>
        <v>0</v>
      </c>
      <c r="O278" s="7">
        <f t="shared" si="38"/>
        <v>0</v>
      </c>
      <c r="P278" s="5">
        <f t="shared" si="35"/>
        <v>0</v>
      </c>
      <c r="Q278" s="16">
        <f>SUMIF($C$2:C278,C278,$O$2:O278)</f>
        <v>0</v>
      </c>
      <c r="R278" s="5">
        <f>IFERROR(VLOOKUP(C278,Kurse!$A$2:$B$101,2,FALSE), 0)</f>
        <v>0</v>
      </c>
      <c r="S278" s="18">
        <f t="shared" si="36"/>
        <v>0</v>
      </c>
      <c r="T278" s="7">
        <f>IF(ISNUMBER(S278), SUMIFS($S$2:S278, $C$2:C278, C278), "")</f>
        <v>0</v>
      </c>
      <c r="V278" s="9" t="str">
        <f t="shared" si="37"/>
        <v/>
      </c>
    </row>
    <row r="279" spans="7:22" x14ac:dyDescent="0.2">
      <c r="G279" s="121">
        <f>SUMIF($C$2:C279,C279,$F$2:F279)</f>
        <v>0</v>
      </c>
      <c r="I279" s="14">
        <f t="shared" si="33"/>
        <v>0</v>
      </c>
      <c r="K279" s="5">
        <f t="shared" si="34"/>
        <v>0</v>
      </c>
      <c r="O279" s="7">
        <f t="shared" si="38"/>
        <v>0</v>
      </c>
      <c r="P279" s="5">
        <f t="shared" si="35"/>
        <v>0</v>
      </c>
      <c r="Q279" s="16">
        <f>SUMIF($C$2:C279,C279,$O$2:O279)</f>
        <v>0</v>
      </c>
      <c r="R279" s="5">
        <f>IFERROR(VLOOKUP(C279,Kurse!$A$2:$B$101,2,FALSE), 0)</f>
        <v>0</v>
      </c>
      <c r="S279" s="18">
        <f t="shared" si="36"/>
        <v>0</v>
      </c>
      <c r="T279" s="7">
        <f>IF(ISNUMBER(S279), SUMIFS($S$2:S279, $C$2:C279, C279), "")</f>
        <v>0</v>
      </c>
      <c r="V279" s="9" t="str">
        <f t="shared" si="37"/>
        <v/>
      </c>
    </row>
    <row r="280" spans="7:22" x14ac:dyDescent="0.2">
      <c r="G280" s="121">
        <f>SUMIF($C$2:C280,C280,$F$2:F280)</f>
        <v>0</v>
      </c>
      <c r="I280" s="14">
        <f t="shared" si="33"/>
        <v>0</v>
      </c>
      <c r="K280" s="5">
        <f t="shared" si="34"/>
        <v>0</v>
      </c>
      <c r="O280" s="7">
        <f t="shared" si="38"/>
        <v>0</v>
      </c>
      <c r="P280" s="5">
        <f t="shared" si="35"/>
        <v>0</v>
      </c>
      <c r="Q280" s="16">
        <f>SUMIF($C$2:C280,C280,$O$2:O280)</f>
        <v>0</v>
      </c>
      <c r="R280" s="5">
        <f>IFERROR(VLOOKUP(C280,Kurse!$A$2:$B$101,2,FALSE), 0)</f>
        <v>0</v>
      </c>
      <c r="S280" s="18">
        <f t="shared" si="36"/>
        <v>0</v>
      </c>
      <c r="T280" s="7">
        <f>IF(ISNUMBER(S280), SUMIFS($S$2:S280, $C$2:C280, C280), "")</f>
        <v>0</v>
      </c>
      <c r="V280" s="9" t="str">
        <f t="shared" si="37"/>
        <v/>
      </c>
    </row>
    <row r="281" spans="7:22" x14ac:dyDescent="0.2">
      <c r="G281" s="121">
        <f>SUMIF($C$2:C281,C281,$F$2:F281)</f>
        <v>0</v>
      </c>
      <c r="I281" s="14">
        <f t="shared" si="33"/>
        <v>0</v>
      </c>
      <c r="K281" s="5">
        <f t="shared" si="34"/>
        <v>0</v>
      </c>
      <c r="O281" s="7">
        <f t="shared" si="38"/>
        <v>0</v>
      </c>
      <c r="P281" s="5">
        <f t="shared" si="35"/>
        <v>0</v>
      </c>
      <c r="Q281" s="16">
        <f>SUMIF($C$2:C281,C281,$O$2:O281)</f>
        <v>0</v>
      </c>
      <c r="R281" s="5">
        <f>IFERROR(VLOOKUP(C281,Kurse!$A$2:$B$101,2,FALSE), 0)</f>
        <v>0</v>
      </c>
      <c r="S281" s="18">
        <f t="shared" si="36"/>
        <v>0</v>
      </c>
      <c r="T281" s="7">
        <f>IF(ISNUMBER(S281), SUMIFS($S$2:S281, $C$2:C281, C281), "")</f>
        <v>0</v>
      </c>
      <c r="V281" s="9" t="str">
        <f t="shared" si="37"/>
        <v/>
      </c>
    </row>
    <row r="282" spans="7:22" x14ac:dyDescent="0.2">
      <c r="G282" s="121">
        <f>SUMIF($C$2:C282,C282,$F$2:F282)</f>
        <v>0</v>
      </c>
      <c r="I282" s="14">
        <f t="shared" si="33"/>
        <v>0</v>
      </c>
      <c r="K282" s="5">
        <f t="shared" si="34"/>
        <v>0</v>
      </c>
      <c r="O282" s="7">
        <f t="shared" si="38"/>
        <v>0</v>
      </c>
      <c r="P282" s="5">
        <f t="shared" si="35"/>
        <v>0</v>
      </c>
      <c r="Q282" s="16">
        <f>SUMIF($C$2:C282,C282,$O$2:O282)</f>
        <v>0</v>
      </c>
      <c r="R282" s="5">
        <f>IFERROR(VLOOKUP(C282,Kurse!$A$2:$B$101,2,FALSE), 0)</f>
        <v>0</v>
      </c>
      <c r="S282" s="18">
        <f t="shared" si="36"/>
        <v>0</v>
      </c>
      <c r="T282" s="7">
        <f>IF(ISNUMBER(S282), SUMIFS($S$2:S282, $C$2:C282, C282), "")</f>
        <v>0</v>
      </c>
      <c r="V282" s="9" t="str">
        <f t="shared" si="37"/>
        <v/>
      </c>
    </row>
    <row r="283" spans="7:22" x14ac:dyDescent="0.2">
      <c r="G283" s="121">
        <f>SUMIF($C$2:C283,C283,$F$2:F283)</f>
        <v>0</v>
      </c>
      <c r="I283" s="14">
        <f t="shared" si="33"/>
        <v>0</v>
      </c>
      <c r="K283" s="5">
        <f t="shared" si="34"/>
        <v>0</v>
      </c>
      <c r="O283" s="7">
        <f t="shared" si="38"/>
        <v>0</v>
      </c>
      <c r="P283" s="5">
        <f t="shared" si="35"/>
        <v>0</v>
      </c>
      <c r="Q283" s="16">
        <f>SUMIF($C$2:C283,C283,$O$2:O283)</f>
        <v>0</v>
      </c>
      <c r="R283" s="5">
        <f>IFERROR(VLOOKUP(C283,Kurse!$A$2:$B$101,2,FALSE), 0)</f>
        <v>0</v>
      </c>
      <c r="S283" s="18">
        <f t="shared" si="36"/>
        <v>0</v>
      </c>
      <c r="T283" s="7">
        <f>IF(ISNUMBER(S283), SUMIFS($S$2:S283, $C$2:C283, C283), "")</f>
        <v>0</v>
      </c>
      <c r="V283" s="9" t="str">
        <f t="shared" si="37"/>
        <v/>
      </c>
    </row>
    <row r="284" spans="7:22" x14ac:dyDescent="0.2">
      <c r="G284" s="121">
        <f>SUMIF($C$2:C284,C284,$F$2:F284)</f>
        <v>0</v>
      </c>
      <c r="I284" s="14">
        <f t="shared" si="33"/>
        <v>0</v>
      </c>
      <c r="K284" s="5">
        <f t="shared" si="34"/>
        <v>0</v>
      </c>
      <c r="O284" s="7">
        <f t="shared" si="38"/>
        <v>0</v>
      </c>
      <c r="P284" s="5">
        <f t="shared" si="35"/>
        <v>0</v>
      </c>
      <c r="Q284" s="16">
        <f>SUMIF($C$2:C284,C284,$O$2:O284)</f>
        <v>0</v>
      </c>
      <c r="R284" s="5">
        <f>IFERROR(VLOOKUP(C284,Kurse!$A$2:$B$101,2,FALSE), 0)</f>
        <v>0</v>
      </c>
      <c r="S284" s="18">
        <f t="shared" si="36"/>
        <v>0</v>
      </c>
      <c r="T284" s="7">
        <f>IF(ISNUMBER(S284), SUMIFS($S$2:S284, $C$2:C284, C284), "")</f>
        <v>0</v>
      </c>
      <c r="V284" s="9" t="str">
        <f t="shared" si="37"/>
        <v/>
      </c>
    </row>
    <row r="285" spans="7:22" x14ac:dyDescent="0.2">
      <c r="G285" s="121">
        <f>SUMIF($C$2:C285,C285,$F$2:F285)</f>
        <v>0</v>
      </c>
      <c r="I285" s="14">
        <f t="shared" si="33"/>
        <v>0</v>
      </c>
      <c r="K285" s="5">
        <f t="shared" si="34"/>
        <v>0</v>
      </c>
      <c r="O285" s="7">
        <f t="shared" si="38"/>
        <v>0</v>
      </c>
      <c r="P285" s="5">
        <f t="shared" si="35"/>
        <v>0</v>
      </c>
      <c r="Q285" s="16">
        <f>SUMIF($C$2:C285,C285,$O$2:O285)</f>
        <v>0</v>
      </c>
      <c r="R285" s="5">
        <f>IFERROR(VLOOKUP(C285,Kurse!$A$2:$B$101,2,FALSE), 0)</f>
        <v>0</v>
      </c>
      <c r="S285" s="18">
        <f t="shared" si="36"/>
        <v>0</v>
      </c>
      <c r="T285" s="7">
        <f>IF(ISNUMBER(S285), SUMIFS($S$2:S285, $C$2:C285, C285), "")</f>
        <v>0</v>
      </c>
      <c r="V285" s="9" t="str">
        <f t="shared" si="37"/>
        <v/>
      </c>
    </row>
    <row r="286" spans="7:22" x14ac:dyDescent="0.2">
      <c r="G286" s="121">
        <f>SUMIF($C$2:C286,C286,$F$2:F286)</f>
        <v>0</v>
      </c>
      <c r="I286" s="14">
        <f t="shared" si="33"/>
        <v>0</v>
      </c>
      <c r="K286" s="5">
        <f t="shared" si="34"/>
        <v>0</v>
      </c>
      <c r="O286" s="7">
        <f t="shared" si="38"/>
        <v>0</v>
      </c>
      <c r="P286" s="5">
        <f t="shared" si="35"/>
        <v>0</v>
      </c>
      <c r="Q286" s="16">
        <f>SUMIF($C$2:C286,C286,$O$2:O286)</f>
        <v>0</v>
      </c>
      <c r="R286" s="5">
        <f>IFERROR(VLOOKUP(C286,Kurse!$A$2:$B$101,2,FALSE), 0)</f>
        <v>0</v>
      </c>
      <c r="S286" s="18">
        <f t="shared" si="36"/>
        <v>0</v>
      </c>
      <c r="T286" s="7">
        <f>IF(ISNUMBER(S286), SUMIFS($S$2:S286, $C$2:C286, C286), "")</f>
        <v>0</v>
      </c>
      <c r="V286" s="9" t="str">
        <f t="shared" si="37"/>
        <v/>
      </c>
    </row>
    <row r="287" spans="7:22" x14ac:dyDescent="0.2">
      <c r="G287" s="121">
        <f>SUMIF($C$2:C287,C287,$F$2:F287)</f>
        <v>0</v>
      </c>
      <c r="I287" s="14">
        <f t="shared" si="33"/>
        <v>0</v>
      </c>
      <c r="K287" s="5">
        <f t="shared" si="34"/>
        <v>0</v>
      </c>
      <c r="O287" s="7">
        <f t="shared" si="38"/>
        <v>0</v>
      </c>
      <c r="P287" s="5">
        <f t="shared" si="35"/>
        <v>0</v>
      </c>
      <c r="Q287" s="16">
        <f>SUMIF($C$2:C287,C287,$O$2:O287)</f>
        <v>0</v>
      </c>
      <c r="R287" s="5">
        <f>IFERROR(VLOOKUP(C287,Kurse!$A$2:$B$101,2,FALSE), 0)</f>
        <v>0</v>
      </c>
      <c r="S287" s="18">
        <f t="shared" si="36"/>
        <v>0</v>
      </c>
      <c r="T287" s="7">
        <f>IF(ISNUMBER(S287), SUMIFS($S$2:S287, $C$2:C287, C287), "")</f>
        <v>0</v>
      </c>
      <c r="V287" s="9" t="str">
        <f t="shared" si="37"/>
        <v/>
      </c>
    </row>
    <row r="288" spans="7:22" x14ac:dyDescent="0.2">
      <c r="G288" s="121">
        <f>SUMIF($C$2:C288,C288,$F$2:F288)</f>
        <v>0</v>
      </c>
      <c r="I288" s="14">
        <f t="shared" si="33"/>
        <v>0</v>
      </c>
      <c r="K288" s="5">
        <f t="shared" si="34"/>
        <v>0</v>
      </c>
      <c r="O288" s="7">
        <f t="shared" si="38"/>
        <v>0</v>
      </c>
      <c r="P288" s="5">
        <f t="shared" si="35"/>
        <v>0</v>
      </c>
      <c r="Q288" s="16">
        <f>SUMIF($C$2:C288,C288,$O$2:O288)</f>
        <v>0</v>
      </c>
      <c r="R288" s="5">
        <f>IFERROR(VLOOKUP(C288,Kurse!$A$2:$B$101,2,FALSE), 0)</f>
        <v>0</v>
      </c>
      <c r="S288" s="18">
        <f t="shared" si="36"/>
        <v>0</v>
      </c>
      <c r="T288" s="7">
        <f>IF(ISNUMBER(S288), SUMIFS($S$2:S288, $C$2:C288, C288), "")</f>
        <v>0</v>
      </c>
      <c r="V288" s="9" t="str">
        <f t="shared" si="37"/>
        <v/>
      </c>
    </row>
    <row r="289" spans="7:22" x14ac:dyDescent="0.2">
      <c r="G289" s="121">
        <f>SUMIF($C$2:C289,C289,$F$2:F289)</f>
        <v>0</v>
      </c>
      <c r="I289" s="14">
        <f t="shared" si="33"/>
        <v>0</v>
      </c>
      <c r="K289" s="5">
        <f t="shared" si="34"/>
        <v>0</v>
      </c>
      <c r="O289" s="7">
        <f t="shared" si="38"/>
        <v>0</v>
      </c>
      <c r="P289" s="5">
        <f t="shared" si="35"/>
        <v>0</v>
      </c>
      <c r="Q289" s="16">
        <f>SUMIF($C$2:C289,C289,$O$2:O289)</f>
        <v>0</v>
      </c>
      <c r="R289" s="5">
        <f>IFERROR(VLOOKUP(C289,Kurse!$A$2:$B$101,2,FALSE), 0)</f>
        <v>0</v>
      </c>
      <c r="S289" s="18">
        <f t="shared" si="36"/>
        <v>0</v>
      </c>
      <c r="T289" s="7">
        <f>IF(ISNUMBER(S289), SUMIFS($S$2:S289, $C$2:C289, C289), "")</f>
        <v>0</v>
      </c>
      <c r="V289" s="9" t="str">
        <f t="shared" si="37"/>
        <v/>
      </c>
    </row>
    <row r="290" spans="7:22" x14ac:dyDescent="0.2">
      <c r="G290" s="121">
        <f>SUMIF($C$2:C290,C290,$F$2:F290)</f>
        <v>0</v>
      </c>
      <c r="I290" s="14">
        <f t="shared" si="33"/>
        <v>0</v>
      </c>
      <c r="K290" s="5">
        <f t="shared" si="34"/>
        <v>0</v>
      </c>
      <c r="O290" s="7">
        <f t="shared" si="38"/>
        <v>0</v>
      </c>
      <c r="P290" s="5">
        <f t="shared" si="35"/>
        <v>0</v>
      </c>
      <c r="Q290" s="16">
        <f>SUMIF($C$2:C290,C290,$O$2:O290)</f>
        <v>0</v>
      </c>
      <c r="R290" s="5">
        <f>IFERROR(VLOOKUP(C290,Kurse!$A$2:$B$101,2,FALSE), 0)</f>
        <v>0</v>
      </c>
      <c r="S290" s="18">
        <f t="shared" si="36"/>
        <v>0</v>
      </c>
      <c r="T290" s="7">
        <f>IF(ISNUMBER(S290), SUMIFS($S$2:S290, $C$2:C290, C290), "")</f>
        <v>0</v>
      </c>
      <c r="V290" s="9" t="str">
        <f t="shared" si="37"/>
        <v/>
      </c>
    </row>
    <row r="291" spans="7:22" x14ac:dyDescent="0.2">
      <c r="G291" s="121">
        <f>SUMIF($C$2:C291,C291,$F$2:F291)</f>
        <v>0</v>
      </c>
      <c r="I291" s="14">
        <f t="shared" si="33"/>
        <v>0</v>
      </c>
      <c r="K291" s="5">
        <f t="shared" si="34"/>
        <v>0</v>
      </c>
      <c r="O291" s="7">
        <f t="shared" si="38"/>
        <v>0</v>
      </c>
      <c r="P291" s="5">
        <f t="shared" si="35"/>
        <v>0</v>
      </c>
      <c r="Q291" s="16">
        <f>SUMIF($C$2:C291,C291,$O$2:O291)</f>
        <v>0</v>
      </c>
      <c r="R291" s="5">
        <f>IFERROR(VLOOKUP(C291,Kurse!$A$2:$B$101,2,FALSE), 0)</f>
        <v>0</v>
      </c>
      <c r="S291" s="18">
        <f t="shared" si="36"/>
        <v>0</v>
      </c>
      <c r="T291" s="7">
        <f>IF(ISNUMBER(S291), SUMIFS($S$2:S291, $C$2:C291, C291), "")</f>
        <v>0</v>
      </c>
      <c r="V291" s="9" t="str">
        <f t="shared" si="37"/>
        <v/>
      </c>
    </row>
    <row r="292" spans="7:22" x14ac:dyDescent="0.2">
      <c r="G292" s="121">
        <f>SUMIF($C$2:C292,C292,$F$2:F292)</f>
        <v>0</v>
      </c>
      <c r="I292" s="14">
        <f t="shared" si="33"/>
        <v>0</v>
      </c>
      <c r="K292" s="5">
        <f t="shared" si="34"/>
        <v>0</v>
      </c>
      <c r="O292" s="7">
        <f t="shared" si="38"/>
        <v>0</v>
      </c>
      <c r="P292" s="5">
        <f t="shared" si="35"/>
        <v>0</v>
      </c>
      <c r="Q292" s="16">
        <f>SUMIF($C$2:C292,C292,$O$2:O292)</f>
        <v>0</v>
      </c>
      <c r="R292" s="5">
        <f>IFERROR(VLOOKUP(C292,Kurse!$A$2:$B$101,2,FALSE), 0)</f>
        <v>0</v>
      </c>
      <c r="S292" s="18">
        <f t="shared" si="36"/>
        <v>0</v>
      </c>
      <c r="T292" s="7">
        <f>IF(ISNUMBER(S292), SUMIFS($S$2:S292, $C$2:C292, C292), "")</f>
        <v>0</v>
      </c>
      <c r="V292" s="9" t="str">
        <f t="shared" si="37"/>
        <v/>
      </c>
    </row>
    <row r="293" spans="7:22" x14ac:dyDescent="0.2">
      <c r="G293" s="121">
        <f>SUMIF($C$2:C293,C293,$F$2:F293)</f>
        <v>0</v>
      </c>
      <c r="I293" s="14">
        <f t="shared" si="33"/>
        <v>0</v>
      </c>
      <c r="K293" s="5">
        <f t="shared" si="34"/>
        <v>0</v>
      </c>
      <c r="O293" s="7">
        <f t="shared" si="38"/>
        <v>0</v>
      </c>
      <c r="P293" s="5">
        <f t="shared" si="35"/>
        <v>0</v>
      </c>
      <c r="Q293" s="16">
        <f>SUMIF($C$2:C293,C293,$O$2:O293)</f>
        <v>0</v>
      </c>
      <c r="R293" s="5">
        <f>IFERROR(VLOOKUP(C293,Kurse!$A$2:$B$101,2,FALSE), 0)</f>
        <v>0</v>
      </c>
      <c r="S293" s="18">
        <f t="shared" si="36"/>
        <v>0</v>
      </c>
      <c r="T293" s="7">
        <f>IF(ISNUMBER(S293), SUMIFS($S$2:S293, $C$2:C293, C293), "")</f>
        <v>0</v>
      </c>
      <c r="V293" s="9" t="str">
        <f t="shared" si="37"/>
        <v/>
      </c>
    </row>
    <row r="294" spans="7:22" x14ac:dyDescent="0.2">
      <c r="G294" s="121">
        <f>SUMIF($C$2:C294,C294,$F$2:F294)</f>
        <v>0</v>
      </c>
      <c r="I294" s="14">
        <f t="shared" si="33"/>
        <v>0</v>
      </c>
      <c r="K294" s="5">
        <f t="shared" si="34"/>
        <v>0</v>
      </c>
      <c r="O294" s="7">
        <f t="shared" si="38"/>
        <v>0</v>
      </c>
      <c r="P294" s="5">
        <f t="shared" si="35"/>
        <v>0</v>
      </c>
      <c r="Q294" s="16">
        <f>SUMIF($C$2:C294,C294,$O$2:O294)</f>
        <v>0</v>
      </c>
      <c r="R294" s="5">
        <f>IFERROR(VLOOKUP(C294,Kurse!$A$2:$B$101,2,FALSE), 0)</f>
        <v>0</v>
      </c>
      <c r="S294" s="18">
        <f t="shared" si="36"/>
        <v>0</v>
      </c>
      <c r="T294" s="7">
        <f>IF(ISNUMBER(S294), SUMIFS($S$2:S294, $C$2:C294, C294), "")</f>
        <v>0</v>
      </c>
      <c r="V294" s="9" t="str">
        <f t="shared" si="37"/>
        <v/>
      </c>
    </row>
    <row r="295" spans="7:22" x14ac:dyDescent="0.2">
      <c r="G295" s="121">
        <f>SUMIF($C$2:C295,C295,$F$2:F295)</f>
        <v>0</v>
      </c>
      <c r="I295" s="14">
        <f t="shared" si="33"/>
        <v>0</v>
      </c>
      <c r="K295" s="5">
        <f t="shared" si="34"/>
        <v>0</v>
      </c>
      <c r="O295" s="7">
        <f t="shared" si="38"/>
        <v>0</v>
      </c>
      <c r="P295" s="5">
        <f t="shared" si="35"/>
        <v>0</v>
      </c>
      <c r="Q295" s="16">
        <f>SUMIF($C$2:C295,C295,$O$2:O295)</f>
        <v>0</v>
      </c>
      <c r="R295" s="5">
        <f>IFERROR(VLOOKUP(C295,Kurse!$A$2:$B$101,2,FALSE), 0)</f>
        <v>0</v>
      </c>
      <c r="S295" s="18">
        <f t="shared" si="36"/>
        <v>0</v>
      </c>
      <c r="T295" s="7">
        <f>IF(ISNUMBER(S295), SUMIFS($S$2:S295, $C$2:C295, C295), "")</f>
        <v>0</v>
      </c>
      <c r="V295" s="9" t="str">
        <f t="shared" si="37"/>
        <v/>
      </c>
    </row>
    <row r="296" spans="7:22" x14ac:dyDescent="0.2">
      <c r="G296" s="121">
        <f>SUMIF($C$2:C296,C296,$F$2:F296)</f>
        <v>0</v>
      </c>
      <c r="I296" s="14">
        <f t="shared" si="33"/>
        <v>0</v>
      </c>
      <c r="K296" s="5">
        <f t="shared" si="34"/>
        <v>0</v>
      </c>
      <c r="O296" s="7">
        <f t="shared" si="38"/>
        <v>0</v>
      </c>
      <c r="P296" s="5">
        <f t="shared" si="35"/>
        <v>0</v>
      </c>
      <c r="Q296" s="16">
        <f>SUMIF($C$2:C296,C296,$O$2:O296)</f>
        <v>0</v>
      </c>
      <c r="R296" s="5">
        <f>IFERROR(VLOOKUP(C296,Kurse!$A$2:$B$101,2,FALSE), 0)</f>
        <v>0</v>
      </c>
      <c r="S296" s="18">
        <f t="shared" si="36"/>
        <v>0</v>
      </c>
      <c r="T296" s="7">
        <f>IF(ISNUMBER(S296), SUMIFS($S$2:S296, $C$2:C296, C296), "")</f>
        <v>0</v>
      </c>
      <c r="V296" s="9" t="str">
        <f t="shared" si="37"/>
        <v/>
      </c>
    </row>
    <row r="297" spans="7:22" x14ac:dyDescent="0.2">
      <c r="G297" s="121">
        <f>SUMIF($C$2:C297,C297,$F$2:F297)</f>
        <v>0</v>
      </c>
      <c r="I297" s="14">
        <f t="shared" si="33"/>
        <v>0</v>
      </c>
      <c r="K297" s="5">
        <f t="shared" si="34"/>
        <v>0</v>
      </c>
      <c r="O297" s="7">
        <f t="shared" si="38"/>
        <v>0</v>
      </c>
      <c r="P297" s="5">
        <f t="shared" si="35"/>
        <v>0</v>
      </c>
      <c r="Q297" s="16">
        <f>SUMIF($C$2:C297,C297,$O$2:O297)</f>
        <v>0</v>
      </c>
      <c r="R297" s="5">
        <f>IFERROR(VLOOKUP(C297,Kurse!$A$2:$B$101,2,FALSE), 0)</f>
        <v>0</v>
      </c>
      <c r="S297" s="18">
        <f t="shared" si="36"/>
        <v>0</v>
      </c>
      <c r="T297" s="7">
        <f>IF(ISNUMBER(S297), SUMIFS($S$2:S297, $C$2:C297, C297), "")</f>
        <v>0</v>
      </c>
      <c r="V297" s="9" t="str">
        <f t="shared" si="37"/>
        <v/>
      </c>
    </row>
    <row r="298" spans="7:22" x14ac:dyDescent="0.2">
      <c r="G298" s="121">
        <f>SUMIF($C$2:C298,C298,$F$2:F298)</f>
        <v>0</v>
      </c>
      <c r="I298" s="14">
        <f t="shared" si="33"/>
        <v>0</v>
      </c>
      <c r="K298" s="5">
        <f t="shared" si="34"/>
        <v>0</v>
      </c>
      <c r="O298" s="7">
        <f t="shared" si="38"/>
        <v>0</v>
      </c>
      <c r="P298" s="5">
        <f t="shared" si="35"/>
        <v>0</v>
      </c>
      <c r="Q298" s="16">
        <f>SUMIF($C$2:C298,C298,$O$2:O298)</f>
        <v>0</v>
      </c>
      <c r="R298" s="5">
        <f>IFERROR(VLOOKUP(C298,Kurse!$A$2:$B$101,2,FALSE), 0)</f>
        <v>0</v>
      </c>
      <c r="S298" s="18">
        <f t="shared" si="36"/>
        <v>0</v>
      </c>
      <c r="T298" s="7">
        <f>IF(ISNUMBER(S298), SUMIFS($S$2:S298, $C$2:C298, C298), "")</f>
        <v>0</v>
      </c>
      <c r="V298" s="9" t="str">
        <f t="shared" si="37"/>
        <v/>
      </c>
    </row>
    <row r="299" spans="7:22" x14ac:dyDescent="0.2">
      <c r="G299" s="121">
        <f>SUMIF($C$2:C299,C299,$F$2:F299)</f>
        <v>0</v>
      </c>
      <c r="I299" s="14">
        <f t="shared" si="33"/>
        <v>0</v>
      </c>
      <c r="K299" s="5">
        <f t="shared" si="34"/>
        <v>0</v>
      </c>
      <c r="O299" s="7">
        <f t="shared" si="38"/>
        <v>0</v>
      </c>
      <c r="P299" s="5">
        <f t="shared" si="35"/>
        <v>0</v>
      </c>
      <c r="Q299" s="16">
        <f>SUMIF($C$2:C299,C299,$O$2:O299)</f>
        <v>0</v>
      </c>
      <c r="R299" s="5">
        <f>IFERROR(VLOOKUP(C299,Kurse!$A$2:$B$101,2,FALSE), 0)</f>
        <v>0</v>
      </c>
      <c r="S299" s="18">
        <f t="shared" si="36"/>
        <v>0</v>
      </c>
      <c r="T299" s="7">
        <f>IF(ISNUMBER(S299), SUMIFS($S$2:S299, $C$2:C299, C299), "")</f>
        <v>0</v>
      </c>
      <c r="V299" s="9" t="str">
        <f t="shared" si="37"/>
        <v/>
      </c>
    </row>
    <row r="300" spans="7:22" x14ac:dyDescent="0.2">
      <c r="G300" s="121">
        <f>SUMIF($C$2:C300,C300,$F$2:F300)</f>
        <v>0</v>
      </c>
      <c r="I300" s="14">
        <f t="shared" si="33"/>
        <v>0</v>
      </c>
      <c r="K300" s="5">
        <f t="shared" si="34"/>
        <v>0</v>
      </c>
      <c r="O300" s="7">
        <f t="shared" si="38"/>
        <v>0</v>
      </c>
      <c r="P300" s="5">
        <f t="shared" si="35"/>
        <v>0</v>
      </c>
      <c r="Q300" s="16">
        <f>SUMIF($C$2:C300,C300,$O$2:O300)</f>
        <v>0</v>
      </c>
      <c r="R300" s="5">
        <f>IFERROR(VLOOKUP(C300,Kurse!$A$2:$B$101,2,FALSE), 0)</f>
        <v>0</v>
      </c>
      <c r="S300" s="18">
        <f t="shared" si="36"/>
        <v>0</v>
      </c>
      <c r="T300" s="7">
        <f>IF(ISNUMBER(S300), SUMIFS($S$2:S300, $C$2:C300, C300), "")</f>
        <v>0</v>
      </c>
      <c r="V300" s="9" t="str">
        <f t="shared" si="37"/>
        <v/>
      </c>
    </row>
    <row r="301" spans="7:22" x14ac:dyDescent="0.2">
      <c r="G301" s="121">
        <f>SUMIF($C$2:C301,C301,$F$2:F301)</f>
        <v>0</v>
      </c>
      <c r="I301" s="14">
        <f t="shared" si="33"/>
        <v>0</v>
      </c>
      <c r="K301" s="5">
        <f t="shared" si="34"/>
        <v>0</v>
      </c>
      <c r="O301" s="7">
        <f t="shared" si="38"/>
        <v>0</v>
      </c>
      <c r="P301" s="5">
        <f t="shared" si="35"/>
        <v>0</v>
      </c>
      <c r="Q301" s="16">
        <f>SUMIF($C$2:C301,C301,$O$2:O301)</f>
        <v>0</v>
      </c>
      <c r="R301" s="5">
        <f>IFERROR(VLOOKUP(C301,Kurse!$A$2:$B$101,2,FALSE), 0)</f>
        <v>0</v>
      </c>
      <c r="S301" s="18">
        <f t="shared" si="36"/>
        <v>0</v>
      </c>
      <c r="T301" s="7">
        <f>IF(ISNUMBER(S301), SUMIFS($S$2:S301, $C$2:C301, C301), "")</f>
        <v>0</v>
      </c>
      <c r="V301" s="9" t="str">
        <f t="shared" si="37"/>
        <v/>
      </c>
    </row>
    <row r="302" spans="7:22" x14ac:dyDescent="0.2">
      <c r="G302" s="121">
        <f>SUMIF($C$2:C302,C302,$F$2:F302)</f>
        <v>0</v>
      </c>
      <c r="I302" s="14">
        <f t="shared" si="33"/>
        <v>0</v>
      </c>
      <c r="K302" s="5">
        <f t="shared" si="34"/>
        <v>0</v>
      </c>
      <c r="O302" s="7">
        <f t="shared" si="38"/>
        <v>0</v>
      </c>
      <c r="P302" s="5">
        <f t="shared" si="35"/>
        <v>0</v>
      </c>
      <c r="Q302" s="16">
        <f>SUMIF($C$2:C302,C302,$O$2:O302)</f>
        <v>0</v>
      </c>
      <c r="R302" s="5">
        <f>IFERROR(VLOOKUP(C302,Kurse!$A$2:$B$101,2,FALSE), 0)</f>
        <v>0</v>
      </c>
      <c r="S302" s="18">
        <f t="shared" si="36"/>
        <v>0</v>
      </c>
      <c r="T302" s="7">
        <f>IF(ISNUMBER(S302), SUMIFS($S$2:S302, $C$2:C302, C302), "")</f>
        <v>0</v>
      </c>
      <c r="V302" s="9" t="str">
        <f t="shared" si="37"/>
        <v/>
      </c>
    </row>
    <row r="303" spans="7:22" x14ac:dyDescent="0.2">
      <c r="G303" s="121">
        <f>SUMIF($C$2:C303,C303,$F$2:F303)</f>
        <v>0</v>
      </c>
      <c r="I303" s="14">
        <f t="shared" si="33"/>
        <v>0</v>
      </c>
      <c r="K303" s="5">
        <f t="shared" si="34"/>
        <v>0</v>
      </c>
      <c r="O303" s="7">
        <f t="shared" si="38"/>
        <v>0</v>
      </c>
      <c r="P303" s="5">
        <f t="shared" si="35"/>
        <v>0</v>
      </c>
      <c r="Q303" s="16">
        <f>SUMIF($C$2:C303,C303,$O$2:O303)</f>
        <v>0</v>
      </c>
      <c r="R303" s="5">
        <f>IFERROR(VLOOKUP(C303,Kurse!$A$2:$B$101,2,FALSE), 0)</f>
        <v>0</v>
      </c>
      <c r="S303" s="18">
        <f t="shared" si="36"/>
        <v>0</v>
      </c>
      <c r="T303" s="7">
        <f>IF(ISNUMBER(S303), SUMIFS($S$2:S303, $C$2:C303, C303), "")</f>
        <v>0</v>
      </c>
      <c r="V303" s="9" t="str">
        <f t="shared" si="37"/>
        <v/>
      </c>
    </row>
    <row r="304" spans="7:22" x14ac:dyDescent="0.2">
      <c r="G304" s="121">
        <f>SUMIF($C$2:C304,C304,$F$2:F304)</f>
        <v>0</v>
      </c>
      <c r="I304" s="14">
        <f t="shared" si="33"/>
        <v>0</v>
      </c>
      <c r="K304" s="5">
        <f t="shared" si="34"/>
        <v>0</v>
      </c>
      <c r="O304" s="7">
        <f t="shared" si="38"/>
        <v>0</v>
      </c>
      <c r="P304" s="5">
        <f t="shared" si="35"/>
        <v>0</v>
      </c>
      <c r="Q304" s="16">
        <f>SUMIF($C$2:C304,C304,$O$2:O304)</f>
        <v>0</v>
      </c>
      <c r="R304" s="5">
        <f>IFERROR(VLOOKUP(C304,Kurse!$A$2:$B$101,2,FALSE), 0)</f>
        <v>0</v>
      </c>
      <c r="S304" s="18">
        <f t="shared" si="36"/>
        <v>0</v>
      </c>
      <c r="T304" s="7">
        <f>IF(ISNUMBER(S304), SUMIFS($S$2:S304, $C$2:C304, C304), "")</f>
        <v>0</v>
      </c>
      <c r="V304" s="9" t="str">
        <f t="shared" si="37"/>
        <v/>
      </c>
    </row>
    <row r="305" spans="7:22" x14ac:dyDescent="0.2">
      <c r="G305" s="121">
        <f>SUMIF($C$2:C305,C305,$F$2:F305)</f>
        <v>0</v>
      </c>
      <c r="I305" s="14">
        <f t="shared" si="33"/>
        <v>0</v>
      </c>
      <c r="K305" s="5">
        <f t="shared" si="34"/>
        <v>0</v>
      </c>
      <c r="O305" s="7">
        <f t="shared" si="38"/>
        <v>0</v>
      </c>
      <c r="P305" s="5">
        <f t="shared" si="35"/>
        <v>0</v>
      </c>
      <c r="Q305" s="16">
        <f>SUMIF($C$2:C305,C305,$O$2:O305)</f>
        <v>0</v>
      </c>
      <c r="R305" s="5">
        <f>IFERROR(VLOOKUP(C305,Kurse!$A$2:$B$101,2,FALSE), 0)</f>
        <v>0</v>
      </c>
      <c r="S305" s="18">
        <f t="shared" si="36"/>
        <v>0</v>
      </c>
      <c r="T305" s="7">
        <f>IF(ISNUMBER(S305), SUMIFS($S$2:S305, $C$2:C305, C305), "")</f>
        <v>0</v>
      </c>
      <c r="V305" s="9" t="str">
        <f t="shared" si="37"/>
        <v/>
      </c>
    </row>
    <row r="306" spans="7:22" x14ac:dyDescent="0.2">
      <c r="G306" s="121">
        <f>SUMIF($C$2:C306,C306,$F$2:F306)</f>
        <v>0</v>
      </c>
      <c r="I306" s="14">
        <f t="shared" si="33"/>
        <v>0</v>
      </c>
      <c r="K306" s="5">
        <f t="shared" si="34"/>
        <v>0</v>
      </c>
      <c r="O306" s="7">
        <f t="shared" si="38"/>
        <v>0</v>
      </c>
      <c r="P306" s="5">
        <f t="shared" si="35"/>
        <v>0</v>
      </c>
      <c r="Q306" s="16">
        <f>SUMIF($C$2:C306,C306,$O$2:O306)</f>
        <v>0</v>
      </c>
      <c r="R306" s="5">
        <f>IFERROR(VLOOKUP(C306,Kurse!$A$2:$B$101,2,FALSE), 0)</f>
        <v>0</v>
      </c>
      <c r="S306" s="18">
        <f t="shared" si="36"/>
        <v>0</v>
      </c>
      <c r="T306" s="7">
        <f>IF(ISNUMBER(S306), SUMIFS($S$2:S306, $C$2:C306, C306), "")</f>
        <v>0</v>
      </c>
      <c r="V306" s="9" t="str">
        <f t="shared" si="37"/>
        <v/>
      </c>
    </row>
    <row r="307" spans="7:22" x14ac:dyDescent="0.2">
      <c r="G307" s="121">
        <f>SUMIF($C$2:C307,C307,$F$2:F307)</f>
        <v>0</v>
      </c>
      <c r="I307" s="14">
        <f t="shared" si="33"/>
        <v>0</v>
      </c>
      <c r="K307" s="5">
        <f t="shared" si="34"/>
        <v>0</v>
      </c>
      <c r="O307" s="7">
        <f t="shared" si="38"/>
        <v>0</v>
      </c>
      <c r="P307" s="5">
        <f t="shared" si="35"/>
        <v>0</v>
      </c>
      <c r="Q307" s="16">
        <f>SUMIF($C$2:C307,C307,$O$2:O307)</f>
        <v>0</v>
      </c>
      <c r="R307" s="5">
        <f>IFERROR(VLOOKUP(C307,Kurse!$A$2:$B$101,2,FALSE), 0)</f>
        <v>0</v>
      </c>
      <c r="S307" s="18">
        <f t="shared" si="36"/>
        <v>0</v>
      </c>
      <c r="T307" s="7">
        <f>IF(ISNUMBER(S307), SUMIFS($S$2:S307, $C$2:C307, C307), "")</f>
        <v>0</v>
      </c>
      <c r="V307" s="9" t="str">
        <f t="shared" si="37"/>
        <v/>
      </c>
    </row>
    <row r="308" spans="7:22" x14ac:dyDescent="0.2">
      <c r="G308" s="121">
        <f>SUMIF($C$2:C308,C308,$F$2:F308)</f>
        <v>0</v>
      </c>
      <c r="I308" s="14">
        <f t="shared" si="33"/>
        <v>0</v>
      </c>
      <c r="K308" s="5">
        <f t="shared" si="34"/>
        <v>0</v>
      </c>
      <c r="O308" s="7">
        <f t="shared" si="38"/>
        <v>0</v>
      </c>
      <c r="P308" s="5">
        <f t="shared" si="35"/>
        <v>0</v>
      </c>
      <c r="Q308" s="16">
        <f>SUMIF($C$2:C308,C308,$O$2:O308)</f>
        <v>0</v>
      </c>
      <c r="R308" s="5">
        <f>IFERROR(VLOOKUP(C308,Kurse!$A$2:$B$101,2,FALSE), 0)</f>
        <v>0</v>
      </c>
      <c r="S308" s="18">
        <f t="shared" si="36"/>
        <v>0</v>
      </c>
      <c r="T308" s="7">
        <f>IF(ISNUMBER(S308), SUMIFS($S$2:S308, $C$2:C308, C308), "")</f>
        <v>0</v>
      </c>
      <c r="V308" s="9" t="str">
        <f t="shared" si="37"/>
        <v/>
      </c>
    </row>
    <row r="309" spans="7:22" x14ac:dyDescent="0.2">
      <c r="G309" s="121">
        <f>SUMIF($C$2:C309,C309,$F$2:F309)</f>
        <v>0</v>
      </c>
      <c r="I309" s="14">
        <f t="shared" si="33"/>
        <v>0</v>
      </c>
      <c r="K309" s="5">
        <f t="shared" si="34"/>
        <v>0</v>
      </c>
      <c r="O309" s="7">
        <f t="shared" si="38"/>
        <v>0</v>
      </c>
      <c r="P309" s="5">
        <f t="shared" si="35"/>
        <v>0</v>
      </c>
      <c r="Q309" s="16">
        <f>SUMIF($C$2:C309,C309,$O$2:O309)</f>
        <v>0</v>
      </c>
      <c r="R309" s="5">
        <f>IFERROR(VLOOKUP(C309,Kurse!$A$2:$B$101,2,FALSE), 0)</f>
        <v>0</v>
      </c>
      <c r="S309" s="18">
        <f t="shared" si="36"/>
        <v>0</v>
      </c>
      <c r="T309" s="7">
        <f>IF(ISNUMBER(S309), SUMIFS($S$2:S309, $C$2:C309, C309), "")</f>
        <v>0</v>
      </c>
      <c r="V309" s="9" t="str">
        <f t="shared" si="37"/>
        <v/>
      </c>
    </row>
    <row r="310" spans="7:22" x14ac:dyDescent="0.2">
      <c r="G310" s="121">
        <f>SUMIF($C$2:C310,C310,$F$2:F310)</f>
        <v>0</v>
      </c>
      <c r="I310" s="14">
        <f t="shared" si="33"/>
        <v>0</v>
      </c>
      <c r="K310" s="5">
        <f t="shared" si="34"/>
        <v>0</v>
      </c>
      <c r="O310" s="7">
        <f t="shared" si="38"/>
        <v>0</v>
      </c>
      <c r="P310" s="5">
        <f t="shared" si="35"/>
        <v>0</v>
      </c>
      <c r="Q310" s="16">
        <f>SUMIF($C$2:C310,C310,$O$2:O310)</f>
        <v>0</v>
      </c>
      <c r="R310" s="5">
        <f>IFERROR(VLOOKUP(C310,Kurse!$A$2:$B$101,2,FALSE), 0)</f>
        <v>0</v>
      </c>
      <c r="S310" s="18">
        <f t="shared" si="36"/>
        <v>0</v>
      </c>
      <c r="T310" s="7">
        <f>IF(ISNUMBER(S310), SUMIFS($S$2:S310, $C$2:C310, C310), "")</f>
        <v>0</v>
      </c>
      <c r="V310" s="9" t="str">
        <f t="shared" si="37"/>
        <v/>
      </c>
    </row>
    <row r="311" spans="7:22" x14ac:dyDescent="0.2">
      <c r="G311" s="121">
        <f>SUMIF($C$2:C311,C311,$F$2:F311)</f>
        <v>0</v>
      </c>
      <c r="I311" s="14">
        <f t="shared" si="33"/>
        <v>0</v>
      </c>
      <c r="K311" s="5">
        <f t="shared" si="34"/>
        <v>0</v>
      </c>
      <c r="O311" s="7">
        <f t="shared" si="38"/>
        <v>0</v>
      </c>
      <c r="P311" s="5">
        <f t="shared" si="35"/>
        <v>0</v>
      </c>
      <c r="Q311" s="16">
        <f>SUMIF($C$2:C311,C311,$O$2:O311)</f>
        <v>0</v>
      </c>
      <c r="R311" s="5">
        <f>IFERROR(VLOOKUP(C311,Kurse!$A$2:$B$101,2,FALSE), 0)</f>
        <v>0</v>
      </c>
      <c r="S311" s="18">
        <f t="shared" si="36"/>
        <v>0</v>
      </c>
      <c r="T311" s="7">
        <f>IF(ISNUMBER(S311), SUMIFS($S$2:S311, $C$2:C311, C311), "")</f>
        <v>0</v>
      </c>
      <c r="V311" s="9" t="str">
        <f t="shared" si="37"/>
        <v/>
      </c>
    </row>
    <row r="312" spans="7:22" x14ac:dyDescent="0.2">
      <c r="G312" s="121">
        <f>SUMIF($C$2:C312,C312,$F$2:F312)</f>
        <v>0</v>
      </c>
      <c r="I312" s="14">
        <f t="shared" si="33"/>
        <v>0</v>
      </c>
      <c r="K312" s="5">
        <f t="shared" si="34"/>
        <v>0</v>
      </c>
      <c r="O312" s="7">
        <f t="shared" si="38"/>
        <v>0</v>
      </c>
      <c r="P312" s="5">
        <f t="shared" si="35"/>
        <v>0</v>
      </c>
      <c r="Q312" s="16">
        <f>SUMIF($C$2:C312,C312,$O$2:O312)</f>
        <v>0</v>
      </c>
      <c r="R312" s="5">
        <f>IFERROR(VLOOKUP(C312,Kurse!$A$2:$B$101,2,FALSE), 0)</f>
        <v>0</v>
      </c>
      <c r="S312" s="18">
        <f t="shared" si="36"/>
        <v>0</v>
      </c>
      <c r="T312" s="7">
        <f>IF(ISNUMBER(S312), SUMIFS($S$2:S312, $C$2:C312, C312), "")</f>
        <v>0</v>
      </c>
      <c r="V312" s="9" t="str">
        <f t="shared" si="37"/>
        <v/>
      </c>
    </row>
    <row r="313" spans="7:22" x14ac:dyDescent="0.2">
      <c r="G313" s="121">
        <f>SUMIF($C$2:C313,C313,$F$2:F313)</f>
        <v>0</v>
      </c>
      <c r="I313" s="14">
        <f t="shared" si="33"/>
        <v>0</v>
      </c>
      <c r="K313" s="5">
        <f t="shared" si="34"/>
        <v>0</v>
      </c>
      <c r="O313" s="7">
        <f t="shared" si="38"/>
        <v>0</v>
      </c>
      <c r="P313" s="5">
        <f t="shared" si="35"/>
        <v>0</v>
      </c>
      <c r="Q313" s="16">
        <f>SUMIF($C$2:C313,C313,$O$2:O313)</f>
        <v>0</v>
      </c>
      <c r="R313" s="5">
        <f>IFERROR(VLOOKUP(C313,Kurse!$A$2:$B$101,2,FALSE), 0)</f>
        <v>0</v>
      </c>
      <c r="S313" s="18">
        <f t="shared" si="36"/>
        <v>0</v>
      </c>
      <c r="T313" s="7">
        <f>IF(ISNUMBER(S313), SUMIFS($S$2:S313, $C$2:C313, C313), "")</f>
        <v>0</v>
      </c>
      <c r="V313" s="9" t="str">
        <f t="shared" si="37"/>
        <v/>
      </c>
    </row>
    <row r="314" spans="7:22" x14ac:dyDescent="0.2">
      <c r="G314" s="121">
        <f>SUMIF($C$2:C314,C314,$F$2:F314)</f>
        <v>0</v>
      </c>
      <c r="I314" s="14">
        <f t="shared" si="33"/>
        <v>0</v>
      </c>
      <c r="K314" s="5">
        <f t="shared" si="34"/>
        <v>0</v>
      </c>
      <c r="O314" s="7">
        <f t="shared" si="38"/>
        <v>0</v>
      </c>
      <c r="P314" s="5">
        <f t="shared" si="35"/>
        <v>0</v>
      </c>
      <c r="Q314" s="16">
        <f>SUMIF($C$2:C314,C314,$O$2:O314)</f>
        <v>0</v>
      </c>
      <c r="R314" s="5">
        <f>IFERROR(VLOOKUP(C314,Kurse!$A$2:$B$101,2,FALSE), 0)</f>
        <v>0</v>
      </c>
      <c r="S314" s="18">
        <f t="shared" si="36"/>
        <v>0</v>
      </c>
      <c r="T314" s="7">
        <f>IF(ISNUMBER(S314), SUMIFS($S$2:S314, $C$2:C314, C314), "")</f>
        <v>0</v>
      </c>
      <c r="V314" s="9" t="str">
        <f t="shared" si="37"/>
        <v/>
      </c>
    </row>
    <row r="315" spans="7:22" x14ac:dyDescent="0.2">
      <c r="G315" s="121">
        <f>SUMIF($C$2:C315,C315,$F$2:F315)</f>
        <v>0</v>
      </c>
      <c r="I315" s="14">
        <f t="shared" si="33"/>
        <v>0</v>
      </c>
      <c r="K315" s="5">
        <f t="shared" si="34"/>
        <v>0</v>
      </c>
      <c r="O315" s="7">
        <f t="shared" si="38"/>
        <v>0</v>
      </c>
      <c r="P315" s="5">
        <f t="shared" si="35"/>
        <v>0</v>
      </c>
      <c r="Q315" s="16">
        <f>SUMIF($C$2:C315,C315,$O$2:O315)</f>
        <v>0</v>
      </c>
      <c r="R315" s="5">
        <f>IFERROR(VLOOKUP(C315,Kurse!$A$2:$B$101,2,FALSE), 0)</f>
        <v>0</v>
      </c>
      <c r="S315" s="18">
        <f t="shared" si="36"/>
        <v>0</v>
      </c>
      <c r="T315" s="7">
        <f>IF(ISNUMBER(S315), SUMIFS($S$2:S315, $C$2:C315, C315), "")</f>
        <v>0</v>
      </c>
      <c r="V315" s="9" t="str">
        <f t="shared" si="37"/>
        <v/>
      </c>
    </row>
    <row r="316" spans="7:22" x14ac:dyDescent="0.2">
      <c r="G316" s="121">
        <f>SUMIF($C$2:C316,C316,$F$2:F316)</f>
        <v>0</v>
      </c>
      <c r="I316" s="14">
        <f t="shared" si="33"/>
        <v>0</v>
      </c>
      <c r="K316" s="5">
        <f t="shared" si="34"/>
        <v>0</v>
      </c>
      <c r="O316" s="7">
        <f t="shared" si="38"/>
        <v>0</v>
      </c>
      <c r="P316" s="5">
        <f t="shared" si="35"/>
        <v>0</v>
      </c>
      <c r="Q316" s="16">
        <f>SUMIF($C$2:C316,C316,$O$2:O316)</f>
        <v>0</v>
      </c>
      <c r="R316" s="5">
        <f>IFERROR(VLOOKUP(C316,Kurse!$A$2:$B$101,2,FALSE), 0)</f>
        <v>0</v>
      </c>
      <c r="S316" s="18">
        <f t="shared" si="36"/>
        <v>0</v>
      </c>
      <c r="T316" s="7">
        <f>IF(ISNUMBER(S316), SUMIFS($S$2:S316, $C$2:C316, C316), "")</f>
        <v>0</v>
      </c>
      <c r="V316" s="9" t="str">
        <f t="shared" si="37"/>
        <v/>
      </c>
    </row>
    <row r="317" spans="7:22" x14ac:dyDescent="0.2">
      <c r="G317" s="121">
        <f>SUMIF($C$2:C317,C317,$F$2:F317)</f>
        <v>0</v>
      </c>
      <c r="I317" s="14">
        <f t="shared" si="33"/>
        <v>0</v>
      </c>
      <c r="K317" s="5">
        <f t="shared" si="34"/>
        <v>0</v>
      </c>
      <c r="O317" s="7">
        <f t="shared" si="38"/>
        <v>0</v>
      </c>
      <c r="P317" s="5">
        <f t="shared" si="35"/>
        <v>0</v>
      </c>
      <c r="Q317" s="16">
        <f>SUMIF($C$2:C317,C317,$O$2:O317)</f>
        <v>0</v>
      </c>
      <c r="R317" s="5">
        <f>IFERROR(VLOOKUP(C317,Kurse!$A$2:$B$101,2,FALSE), 0)</f>
        <v>0</v>
      </c>
      <c r="S317" s="18">
        <f t="shared" si="36"/>
        <v>0</v>
      </c>
      <c r="T317" s="7">
        <f>IF(ISNUMBER(S317), SUMIFS($S$2:S317, $C$2:C317, C317), "")</f>
        <v>0</v>
      </c>
      <c r="V317" s="9" t="str">
        <f t="shared" si="37"/>
        <v/>
      </c>
    </row>
    <row r="318" spans="7:22" x14ac:dyDescent="0.2">
      <c r="G318" s="121">
        <f>SUMIF($C$2:C318,C318,$F$2:F318)</f>
        <v>0</v>
      </c>
      <c r="I318" s="14">
        <f t="shared" si="33"/>
        <v>0</v>
      </c>
      <c r="K318" s="5">
        <f t="shared" si="34"/>
        <v>0</v>
      </c>
      <c r="O318" s="7">
        <f t="shared" si="38"/>
        <v>0</v>
      </c>
      <c r="P318" s="5">
        <f t="shared" si="35"/>
        <v>0</v>
      </c>
      <c r="Q318" s="16">
        <f>SUMIF($C$2:C318,C318,$O$2:O318)</f>
        <v>0</v>
      </c>
      <c r="R318" s="5">
        <f>IFERROR(VLOOKUP(C318,Kurse!$A$2:$B$101,2,FALSE), 0)</f>
        <v>0</v>
      </c>
      <c r="S318" s="18">
        <f t="shared" si="36"/>
        <v>0</v>
      </c>
      <c r="T318" s="7">
        <f>IF(ISNUMBER(S318), SUMIFS($S$2:S318, $C$2:C318, C318), "")</f>
        <v>0</v>
      </c>
      <c r="V318" s="9" t="str">
        <f t="shared" si="37"/>
        <v/>
      </c>
    </row>
    <row r="319" spans="7:22" x14ac:dyDescent="0.2">
      <c r="G319" s="121">
        <f>SUMIF($C$2:C319,C319,$F$2:F319)</f>
        <v>0</v>
      </c>
      <c r="I319" s="14">
        <f t="shared" si="33"/>
        <v>0</v>
      </c>
      <c r="K319" s="5">
        <f t="shared" si="34"/>
        <v>0</v>
      </c>
      <c r="O319" s="7">
        <f t="shared" si="38"/>
        <v>0</v>
      </c>
      <c r="P319" s="5">
        <f t="shared" si="35"/>
        <v>0</v>
      </c>
      <c r="Q319" s="16">
        <f>SUMIF($C$2:C319,C319,$O$2:O319)</f>
        <v>0</v>
      </c>
      <c r="R319" s="5">
        <f>IFERROR(VLOOKUP(C319,Kurse!$A$2:$B$101,2,FALSE), 0)</f>
        <v>0</v>
      </c>
      <c r="S319" s="18">
        <f t="shared" si="36"/>
        <v>0</v>
      </c>
      <c r="T319" s="7">
        <f>IF(ISNUMBER(S319), SUMIFS($S$2:S319, $C$2:C319, C319), "")</f>
        <v>0</v>
      </c>
      <c r="V319" s="9" t="str">
        <f t="shared" si="37"/>
        <v/>
      </c>
    </row>
    <row r="320" spans="7:22" x14ac:dyDescent="0.2">
      <c r="G320" s="121">
        <f>SUMIF($C$2:C320,C320,$F$2:F320)</f>
        <v>0</v>
      </c>
      <c r="I320" s="14">
        <f t="shared" si="33"/>
        <v>0</v>
      </c>
      <c r="K320" s="5">
        <f t="shared" si="34"/>
        <v>0</v>
      </c>
      <c r="O320" s="7">
        <f t="shared" si="38"/>
        <v>0</v>
      </c>
      <c r="P320" s="5">
        <f t="shared" si="35"/>
        <v>0</v>
      </c>
      <c r="Q320" s="16">
        <f>SUMIF($C$2:C320,C320,$O$2:O320)</f>
        <v>0</v>
      </c>
      <c r="R320" s="5">
        <f>IFERROR(VLOOKUP(C320,Kurse!$A$2:$B$101,2,FALSE), 0)</f>
        <v>0</v>
      </c>
      <c r="S320" s="18">
        <f t="shared" si="36"/>
        <v>0</v>
      </c>
      <c r="T320" s="7">
        <f>IF(ISNUMBER(S320), SUMIFS($S$2:S320, $C$2:C320, C320), "")</f>
        <v>0</v>
      </c>
      <c r="V320" s="9" t="str">
        <f t="shared" si="37"/>
        <v/>
      </c>
    </row>
    <row r="321" spans="7:22" x14ac:dyDescent="0.2">
      <c r="G321" s="121">
        <f>SUMIF($C$2:C321,C321,$F$2:F321)</f>
        <v>0</v>
      </c>
      <c r="I321" s="14">
        <f t="shared" si="33"/>
        <v>0</v>
      </c>
      <c r="K321" s="5">
        <f t="shared" si="34"/>
        <v>0</v>
      </c>
      <c r="O321" s="7">
        <f t="shared" si="38"/>
        <v>0</v>
      </c>
      <c r="P321" s="5">
        <f t="shared" si="35"/>
        <v>0</v>
      </c>
      <c r="Q321" s="16">
        <f>SUMIF($C$2:C321,C321,$O$2:O321)</f>
        <v>0</v>
      </c>
      <c r="R321" s="5">
        <f>IFERROR(VLOOKUP(C321,Kurse!$A$2:$B$101,2,FALSE), 0)</f>
        <v>0</v>
      </c>
      <c r="S321" s="18">
        <f t="shared" si="36"/>
        <v>0</v>
      </c>
      <c r="T321" s="7">
        <f>IF(ISNUMBER(S321), SUMIFS($S$2:S321, $C$2:C321, C321), "")</f>
        <v>0</v>
      </c>
      <c r="V321" s="9" t="str">
        <f t="shared" si="37"/>
        <v/>
      </c>
    </row>
    <row r="322" spans="7:22" x14ac:dyDescent="0.2">
      <c r="G322" s="121">
        <f>SUMIF($C$2:C322,C322,$F$2:F322)</f>
        <v>0</v>
      </c>
      <c r="I322" s="14">
        <f t="shared" ref="I322:I385" si="39">F322*H322</f>
        <v>0</v>
      </c>
      <c r="K322" s="5">
        <f t="shared" ref="K322:K385" si="40">IF(E322="Buy",I322+J322,IF(E322="Sell",I322-J322,IF(E322="Transfer – Out",J322,0)))</f>
        <v>0</v>
      </c>
      <c r="O322" s="7">
        <f t="shared" si="38"/>
        <v>0</v>
      </c>
      <c r="P322" s="5">
        <f t="shared" ref="P322:P385" si="41">IF(OR(E322="Buy",E322="Reward",E322="Airdrop",E322="Staking"), K322, 0)</f>
        <v>0</v>
      </c>
      <c r="Q322" s="16">
        <f>SUMIF($C$2:C322,C322,$O$2:O322)</f>
        <v>0</v>
      </c>
      <c r="R322" s="5">
        <f>IFERROR(VLOOKUP(C322,Kurse!$A$2:$B$101,2,FALSE), 0)</f>
        <v>0</v>
      </c>
      <c r="S322" s="18">
        <f t="shared" ref="S322:S385" si="42">IF(E322="Transfer – Out", 0, F322 * R322)</f>
        <v>0</v>
      </c>
      <c r="T322" s="7">
        <f>IF(ISNUMBER(S322), SUMIFS($S$2:S322, $C$2:C322, C322), "")</f>
        <v>0</v>
      </c>
      <c r="V322" s="9" t="str">
        <f t="shared" ref="V322:V385" si="43">IF(AND(ISNUMBER(S322), ISNUMBER(K322), K322&lt;&gt;0), (S322-K322)/K322, "")</f>
        <v/>
      </c>
    </row>
    <row r="323" spans="7:22" x14ac:dyDescent="0.2">
      <c r="G323" s="121">
        <f>SUMIF($C$2:C323,C323,$F$2:F323)</f>
        <v>0</v>
      </c>
      <c r="I323" s="14">
        <f t="shared" si="39"/>
        <v>0</v>
      </c>
      <c r="K323" s="5">
        <f t="shared" si="40"/>
        <v>0</v>
      </c>
      <c r="O323" s="7">
        <f t="shared" si="38"/>
        <v>0</v>
      </c>
      <c r="P323" s="5">
        <f t="shared" si="41"/>
        <v>0</v>
      </c>
      <c r="Q323" s="16">
        <f>SUMIF($C$2:C323,C323,$O$2:O323)</f>
        <v>0</v>
      </c>
      <c r="R323" s="5">
        <f>IFERROR(VLOOKUP(C323,Kurse!$A$2:$B$101,2,FALSE), 0)</f>
        <v>0</v>
      </c>
      <c r="S323" s="18">
        <f t="shared" si="42"/>
        <v>0</v>
      </c>
      <c r="T323" s="7">
        <f>IF(ISNUMBER(S323), SUMIFS($S$2:S323, $C$2:C323, C323), "")</f>
        <v>0</v>
      </c>
      <c r="V323" s="9" t="str">
        <f t="shared" si="43"/>
        <v/>
      </c>
    </row>
    <row r="324" spans="7:22" x14ac:dyDescent="0.2">
      <c r="G324" s="121">
        <f>SUMIF($C$2:C324,C324,$F$2:F324)</f>
        <v>0</v>
      </c>
      <c r="I324" s="14">
        <f t="shared" si="39"/>
        <v>0</v>
      </c>
      <c r="K324" s="5">
        <f t="shared" si="40"/>
        <v>0</v>
      </c>
      <c r="O324" s="7">
        <f t="shared" si="38"/>
        <v>0</v>
      </c>
      <c r="P324" s="5">
        <f t="shared" si="41"/>
        <v>0</v>
      </c>
      <c r="Q324" s="16">
        <f>SUMIF($C$2:C324,C324,$O$2:O324)</f>
        <v>0</v>
      </c>
      <c r="R324" s="5">
        <f>IFERROR(VLOOKUP(C324,Kurse!$A$2:$B$101,2,FALSE), 0)</f>
        <v>0</v>
      </c>
      <c r="S324" s="18">
        <f t="shared" si="42"/>
        <v>0</v>
      </c>
      <c r="T324" s="7">
        <f>IF(ISNUMBER(S324), SUMIFS($S$2:S324, $C$2:C324, C324), "")</f>
        <v>0</v>
      </c>
      <c r="V324" s="9" t="str">
        <f t="shared" si="43"/>
        <v/>
      </c>
    </row>
    <row r="325" spans="7:22" x14ac:dyDescent="0.2">
      <c r="G325" s="121">
        <f>SUMIF($C$2:C325,C325,$F$2:F325)</f>
        <v>0</v>
      </c>
      <c r="I325" s="14">
        <f t="shared" si="39"/>
        <v>0</v>
      </c>
      <c r="K325" s="5">
        <f t="shared" si="40"/>
        <v>0</v>
      </c>
      <c r="O325" s="7">
        <f t="shared" si="38"/>
        <v>0</v>
      </c>
      <c r="P325" s="5">
        <f t="shared" si="41"/>
        <v>0</v>
      </c>
      <c r="Q325" s="16">
        <f>SUMIF($C$2:C325,C325,$O$2:O325)</f>
        <v>0</v>
      </c>
      <c r="R325" s="5">
        <f>IFERROR(VLOOKUP(C325,Kurse!$A$2:$B$101,2,FALSE), 0)</f>
        <v>0</v>
      </c>
      <c r="S325" s="18">
        <f t="shared" si="42"/>
        <v>0</v>
      </c>
      <c r="T325" s="7">
        <f>IF(ISNUMBER(S325), SUMIFS($S$2:S325, $C$2:C325, C325), "")</f>
        <v>0</v>
      </c>
      <c r="V325" s="9" t="str">
        <f t="shared" si="43"/>
        <v/>
      </c>
    </row>
    <row r="326" spans="7:22" x14ac:dyDescent="0.2">
      <c r="G326" s="121">
        <f>SUMIF($C$2:C326,C326,$F$2:F326)</f>
        <v>0</v>
      </c>
      <c r="I326" s="14">
        <f t="shared" si="39"/>
        <v>0</v>
      </c>
      <c r="K326" s="5">
        <f t="shared" si="40"/>
        <v>0</v>
      </c>
      <c r="O326" s="7">
        <f t="shared" si="38"/>
        <v>0</v>
      </c>
      <c r="P326" s="5">
        <f t="shared" si="41"/>
        <v>0</v>
      </c>
      <c r="Q326" s="16">
        <f>SUMIF($C$2:C326,C326,$O$2:O326)</f>
        <v>0</v>
      </c>
      <c r="R326" s="5">
        <f>IFERROR(VLOOKUP(C326,Kurse!$A$2:$B$101,2,FALSE), 0)</f>
        <v>0</v>
      </c>
      <c r="S326" s="18">
        <f t="shared" si="42"/>
        <v>0</v>
      </c>
      <c r="T326" s="7">
        <f>IF(ISNUMBER(S326), SUMIFS($S$2:S326, $C$2:C326, C326), "")</f>
        <v>0</v>
      </c>
      <c r="V326" s="9" t="str">
        <f t="shared" si="43"/>
        <v/>
      </c>
    </row>
    <row r="327" spans="7:22" x14ac:dyDescent="0.2">
      <c r="G327" s="121">
        <f>SUMIF($C$2:C327,C327,$F$2:F327)</f>
        <v>0</v>
      </c>
      <c r="I327" s="14">
        <f t="shared" si="39"/>
        <v>0</v>
      </c>
      <c r="K327" s="5">
        <f t="shared" si="40"/>
        <v>0</v>
      </c>
      <c r="O327" s="7">
        <f t="shared" si="38"/>
        <v>0</v>
      </c>
      <c r="P327" s="5">
        <f t="shared" si="41"/>
        <v>0</v>
      </c>
      <c r="Q327" s="16">
        <f>SUMIF($C$2:C327,C327,$O$2:O327)</f>
        <v>0</v>
      </c>
      <c r="R327" s="5">
        <f>IFERROR(VLOOKUP(C327,Kurse!$A$2:$B$101,2,FALSE), 0)</f>
        <v>0</v>
      </c>
      <c r="S327" s="18">
        <f t="shared" si="42"/>
        <v>0</v>
      </c>
      <c r="T327" s="7">
        <f>IF(ISNUMBER(S327), SUMIFS($S$2:S327, $C$2:C327, C327), "")</f>
        <v>0</v>
      </c>
      <c r="V327" s="9" t="str">
        <f t="shared" si="43"/>
        <v/>
      </c>
    </row>
    <row r="328" spans="7:22" x14ac:dyDescent="0.2">
      <c r="G328" s="121">
        <f>SUMIF($C$2:C328,C328,$F$2:F328)</f>
        <v>0</v>
      </c>
      <c r="I328" s="14">
        <f t="shared" si="39"/>
        <v>0</v>
      </c>
      <c r="K328" s="5">
        <f t="shared" si="40"/>
        <v>0</v>
      </c>
      <c r="O328" s="7">
        <f t="shared" si="38"/>
        <v>0</v>
      </c>
      <c r="P328" s="5">
        <f t="shared" si="41"/>
        <v>0</v>
      </c>
      <c r="Q328" s="16">
        <f>SUMIF($C$2:C328,C328,$O$2:O328)</f>
        <v>0</v>
      </c>
      <c r="R328" s="5">
        <f>IFERROR(VLOOKUP(C328,Kurse!$A$2:$B$101,2,FALSE), 0)</f>
        <v>0</v>
      </c>
      <c r="S328" s="18">
        <f t="shared" si="42"/>
        <v>0</v>
      </c>
      <c r="T328" s="7">
        <f>IF(ISNUMBER(S328), SUMIFS($S$2:S328, $C$2:C328, C328), "")</f>
        <v>0</v>
      </c>
      <c r="V328" s="9" t="str">
        <f t="shared" si="43"/>
        <v/>
      </c>
    </row>
    <row r="329" spans="7:22" x14ac:dyDescent="0.2">
      <c r="G329" s="121">
        <f>SUMIF($C$2:C329,C329,$F$2:F329)</f>
        <v>0</v>
      </c>
      <c r="I329" s="14">
        <f t="shared" si="39"/>
        <v>0</v>
      </c>
      <c r="K329" s="5">
        <f t="shared" si="40"/>
        <v>0</v>
      </c>
      <c r="O329" s="7">
        <f t="shared" si="38"/>
        <v>0</v>
      </c>
      <c r="P329" s="5">
        <f t="shared" si="41"/>
        <v>0</v>
      </c>
      <c r="Q329" s="16">
        <f>SUMIF($C$2:C329,C329,$O$2:O329)</f>
        <v>0</v>
      </c>
      <c r="R329" s="5">
        <f>IFERROR(VLOOKUP(C329,Kurse!$A$2:$B$101,2,FALSE), 0)</f>
        <v>0</v>
      </c>
      <c r="S329" s="18">
        <f t="shared" si="42"/>
        <v>0</v>
      </c>
      <c r="T329" s="7">
        <f>IF(ISNUMBER(S329), SUMIFS($S$2:S329, $C$2:C329, C329), "")</f>
        <v>0</v>
      </c>
      <c r="V329" s="9" t="str">
        <f t="shared" si="43"/>
        <v/>
      </c>
    </row>
    <row r="330" spans="7:22" x14ac:dyDescent="0.2">
      <c r="G330" s="121">
        <f>SUMIF($C$2:C330,C330,$F$2:F330)</f>
        <v>0</v>
      </c>
      <c r="I330" s="14">
        <f t="shared" si="39"/>
        <v>0</v>
      </c>
      <c r="K330" s="5">
        <f t="shared" si="40"/>
        <v>0</v>
      </c>
      <c r="O330" s="7">
        <f t="shared" si="38"/>
        <v>0</v>
      </c>
      <c r="P330" s="5">
        <f t="shared" si="41"/>
        <v>0</v>
      </c>
      <c r="Q330" s="16">
        <f>SUMIF($C$2:C330,C330,$O$2:O330)</f>
        <v>0</v>
      </c>
      <c r="R330" s="5">
        <f>IFERROR(VLOOKUP(C330,Kurse!$A$2:$B$101,2,FALSE), 0)</f>
        <v>0</v>
      </c>
      <c r="S330" s="18">
        <f t="shared" si="42"/>
        <v>0</v>
      </c>
      <c r="T330" s="7">
        <f>IF(ISNUMBER(S330), SUMIFS($S$2:S330, $C$2:C330, C330), "")</f>
        <v>0</v>
      </c>
      <c r="V330" s="9" t="str">
        <f t="shared" si="43"/>
        <v/>
      </c>
    </row>
    <row r="331" spans="7:22" x14ac:dyDescent="0.2">
      <c r="G331" s="121">
        <f>SUMIF($C$2:C331,C331,$F$2:F331)</f>
        <v>0</v>
      </c>
      <c r="I331" s="14">
        <f t="shared" si="39"/>
        <v>0</v>
      </c>
      <c r="K331" s="5">
        <f t="shared" si="40"/>
        <v>0</v>
      </c>
      <c r="O331" s="7">
        <f t="shared" si="38"/>
        <v>0</v>
      </c>
      <c r="P331" s="5">
        <f t="shared" si="41"/>
        <v>0</v>
      </c>
      <c r="Q331" s="16">
        <f>SUMIF($C$2:C331,C331,$O$2:O331)</f>
        <v>0</v>
      </c>
      <c r="R331" s="5">
        <f>IFERROR(VLOOKUP(C331,Kurse!$A$2:$B$101,2,FALSE), 0)</f>
        <v>0</v>
      </c>
      <c r="S331" s="18">
        <f t="shared" si="42"/>
        <v>0</v>
      </c>
      <c r="T331" s="7">
        <f>IF(ISNUMBER(S331), SUMIFS($S$2:S331, $C$2:C331, C331), "")</f>
        <v>0</v>
      </c>
      <c r="V331" s="9" t="str">
        <f t="shared" si="43"/>
        <v/>
      </c>
    </row>
    <row r="332" spans="7:22" x14ac:dyDescent="0.2">
      <c r="G332" s="121">
        <f>SUMIF($C$2:C332,C332,$F$2:F332)</f>
        <v>0</v>
      </c>
      <c r="I332" s="14">
        <f t="shared" si="39"/>
        <v>0</v>
      </c>
      <c r="K332" s="5">
        <f t="shared" si="40"/>
        <v>0</v>
      </c>
      <c r="O332" s="7">
        <f t="shared" ref="O332:O395" si="44">F332*(N332/100)*R332</f>
        <v>0</v>
      </c>
      <c r="P332" s="5">
        <f t="shared" si="41"/>
        <v>0</v>
      </c>
      <c r="Q332" s="16">
        <f>SUMIF($C$2:C332,C332,$O$2:O332)</f>
        <v>0</v>
      </c>
      <c r="R332" s="5">
        <f>IFERROR(VLOOKUP(C332,Kurse!$A$2:$B$101,2,FALSE), 0)</f>
        <v>0</v>
      </c>
      <c r="S332" s="18">
        <f t="shared" si="42"/>
        <v>0</v>
      </c>
      <c r="T332" s="7">
        <f>IF(ISNUMBER(S332), SUMIFS($S$2:S332, $C$2:C332, C332), "")</f>
        <v>0</v>
      </c>
      <c r="V332" s="9" t="str">
        <f t="shared" si="43"/>
        <v/>
      </c>
    </row>
    <row r="333" spans="7:22" x14ac:dyDescent="0.2">
      <c r="G333" s="121">
        <f>SUMIF($C$2:C333,C333,$F$2:F333)</f>
        <v>0</v>
      </c>
      <c r="I333" s="14">
        <f t="shared" si="39"/>
        <v>0</v>
      </c>
      <c r="K333" s="5">
        <f t="shared" si="40"/>
        <v>0</v>
      </c>
      <c r="O333" s="7">
        <f t="shared" si="44"/>
        <v>0</v>
      </c>
      <c r="P333" s="5">
        <f t="shared" si="41"/>
        <v>0</v>
      </c>
      <c r="Q333" s="16">
        <f>SUMIF($C$2:C333,C333,$O$2:O333)</f>
        <v>0</v>
      </c>
      <c r="R333" s="5">
        <f>IFERROR(VLOOKUP(C333,Kurse!$A$2:$B$101,2,FALSE), 0)</f>
        <v>0</v>
      </c>
      <c r="S333" s="18">
        <f t="shared" si="42"/>
        <v>0</v>
      </c>
      <c r="T333" s="7">
        <f>IF(ISNUMBER(S333), SUMIFS($S$2:S333, $C$2:C333, C333), "")</f>
        <v>0</v>
      </c>
      <c r="V333" s="9" t="str">
        <f t="shared" si="43"/>
        <v/>
      </c>
    </row>
    <row r="334" spans="7:22" x14ac:dyDescent="0.2">
      <c r="G334" s="121">
        <f>SUMIF($C$2:C334,C334,$F$2:F334)</f>
        <v>0</v>
      </c>
      <c r="I334" s="14">
        <f t="shared" si="39"/>
        <v>0</v>
      </c>
      <c r="K334" s="5">
        <f t="shared" si="40"/>
        <v>0</v>
      </c>
      <c r="O334" s="7">
        <f t="shared" si="44"/>
        <v>0</v>
      </c>
      <c r="P334" s="5">
        <f t="shared" si="41"/>
        <v>0</v>
      </c>
      <c r="Q334" s="16">
        <f>SUMIF($C$2:C334,C334,$O$2:O334)</f>
        <v>0</v>
      </c>
      <c r="R334" s="5">
        <f>IFERROR(VLOOKUP(C334,Kurse!$A$2:$B$101,2,FALSE), 0)</f>
        <v>0</v>
      </c>
      <c r="S334" s="18">
        <f t="shared" si="42"/>
        <v>0</v>
      </c>
      <c r="T334" s="7">
        <f>IF(ISNUMBER(S334), SUMIFS($S$2:S334, $C$2:C334, C334), "")</f>
        <v>0</v>
      </c>
      <c r="V334" s="9" t="str">
        <f t="shared" si="43"/>
        <v/>
      </c>
    </row>
    <row r="335" spans="7:22" x14ac:dyDescent="0.2">
      <c r="G335" s="121">
        <f>SUMIF($C$2:C335,C335,$F$2:F335)</f>
        <v>0</v>
      </c>
      <c r="I335" s="14">
        <f t="shared" si="39"/>
        <v>0</v>
      </c>
      <c r="K335" s="5">
        <f t="shared" si="40"/>
        <v>0</v>
      </c>
      <c r="O335" s="7">
        <f t="shared" si="44"/>
        <v>0</v>
      </c>
      <c r="P335" s="5">
        <f t="shared" si="41"/>
        <v>0</v>
      </c>
      <c r="Q335" s="16">
        <f>SUMIF($C$2:C335,C335,$O$2:O335)</f>
        <v>0</v>
      </c>
      <c r="R335" s="5">
        <f>IFERROR(VLOOKUP(C335,Kurse!$A$2:$B$101,2,FALSE), 0)</f>
        <v>0</v>
      </c>
      <c r="S335" s="18">
        <f t="shared" si="42"/>
        <v>0</v>
      </c>
      <c r="T335" s="7">
        <f>IF(ISNUMBER(S335), SUMIFS($S$2:S335, $C$2:C335, C335), "")</f>
        <v>0</v>
      </c>
      <c r="V335" s="9" t="str">
        <f t="shared" si="43"/>
        <v/>
      </c>
    </row>
    <row r="336" spans="7:22" x14ac:dyDescent="0.2">
      <c r="G336" s="121">
        <f>SUMIF($C$2:C336,C336,$F$2:F336)</f>
        <v>0</v>
      </c>
      <c r="I336" s="14">
        <f t="shared" si="39"/>
        <v>0</v>
      </c>
      <c r="K336" s="5">
        <f t="shared" si="40"/>
        <v>0</v>
      </c>
      <c r="O336" s="7">
        <f t="shared" si="44"/>
        <v>0</v>
      </c>
      <c r="P336" s="5">
        <f t="shared" si="41"/>
        <v>0</v>
      </c>
      <c r="Q336" s="16">
        <f>SUMIF($C$2:C336,C336,$O$2:O336)</f>
        <v>0</v>
      </c>
      <c r="R336" s="5">
        <f>IFERROR(VLOOKUP(C336,Kurse!$A$2:$B$101,2,FALSE), 0)</f>
        <v>0</v>
      </c>
      <c r="S336" s="18">
        <f t="shared" si="42"/>
        <v>0</v>
      </c>
      <c r="T336" s="7">
        <f>IF(ISNUMBER(S336), SUMIFS($S$2:S336, $C$2:C336, C336), "")</f>
        <v>0</v>
      </c>
      <c r="V336" s="9" t="str">
        <f t="shared" si="43"/>
        <v/>
      </c>
    </row>
    <row r="337" spans="7:22" x14ac:dyDescent="0.2">
      <c r="G337" s="121">
        <f>SUMIF($C$2:C337,C337,$F$2:F337)</f>
        <v>0</v>
      </c>
      <c r="I337" s="14">
        <f t="shared" si="39"/>
        <v>0</v>
      </c>
      <c r="K337" s="5">
        <f t="shared" si="40"/>
        <v>0</v>
      </c>
      <c r="O337" s="7">
        <f t="shared" si="44"/>
        <v>0</v>
      </c>
      <c r="P337" s="5">
        <f t="shared" si="41"/>
        <v>0</v>
      </c>
      <c r="Q337" s="16">
        <f>SUMIF($C$2:C337,C337,$O$2:O337)</f>
        <v>0</v>
      </c>
      <c r="R337" s="5">
        <f>IFERROR(VLOOKUP(C337,Kurse!$A$2:$B$101,2,FALSE), 0)</f>
        <v>0</v>
      </c>
      <c r="S337" s="18">
        <f t="shared" si="42"/>
        <v>0</v>
      </c>
      <c r="T337" s="7">
        <f>IF(ISNUMBER(S337), SUMIFS($S$2:S337, $C$2:C337, C337), "")</f>
        <v>0</v>
      </c>
      <c r="V337" s="9" t="str">
        <f t="shared" si="43"/>
        <v/>
      </c>
    </row>
    <row r="338" spans="7:22" x14ac:dyDescent="0.2">
      <c r="G338" s="121">
        <f>SUMIF($C$2:C338,C338,$F$2:F338)</f>
        <v>0</v>
      </c>
      <c r="I338" s="14">
        <f t="shared" si="39"/>
        <v>0</v>
      </c>
      <c r="K338" s="5">
        <f t="shared" si="40"/>
        <v>0</v>
      </c>
      <c r="O338" s="7">
        <f t="shared" si="44"/>
        <v>0</v>
      </c>
      <c r="P338" s="5">
        <f t="shared" si="41"/>
        <v>0</v>
      </c>
      <c r="Q338" s="16">
        <f>SUMIF($C$2:C338,C338,$O$2:O338)</f>
        <v>0</v>
      </c>
      <c r="R338" s="5">
        <f>IFERROR(VLOOKUP(C338,Kurse!$A$2:$B$101,2,FALSE), 0)</f>
        <v>0</v>
      </c>
      <c r="S338" s="18">
        <f t="shared" si="42"/>
        <v>0</v>
      </c>
      <c r="T338" s="7">
        <f>IF(ISNUMBER(S338), SUMIFS($S$2:S338, $C$2:C338, C338), "")</f>
        <v>0</v>
      </c>
      <c r="V338" s="9" t="str">
        <f t="shared" si="43"/>
        <v/>
      </c>
    </row>
    <row r="339" spans="7:22" x14ac:dyDescent="0.2">
      <c r="G339" s="121">
        <f>SUMIF($C$2:C339,C339,$F$2:F339)</f>
        <v>0</v>
      </c>
      <c r="I339" s="14">
        <f t="shared" si="39"/>
        <v>0</v>
      </c>
      <c r="K339" s="5">
        <f t="shared" si="40"/>
        <v>0</v>
      </c>
      <c r="O339" s="7">
        <f t="shared" si="44"/>
        <v>0</v>
      </c>
      <c r="P339" s="5">
        <f t="shared" si="41"/>
        <v>0</v>
      </c>
      <c r="Q339" s="16">
        <f>SUMIF($C$2:C339,C339,$O$2:O339)</f>
        <v>0</v>
      </c>
      <c r="R339" s="5">
        <f>IFERROR(VLOOKUP(C339,Kurse!$A$2:$B$101,2,FALSE), 0)</f>
        <v>0</v>
      </c>
      <c r="S339" s="18">
        <f t="shared" si="42"/>
        <v>0</v>
      </c>
      <c r="T339" s="7">
        <f>IF(ISNUMBER(S339), SUMIFS($S$2:S339, $C$2:C339, C339), "")</f>
        <v>0</v>
      </c>
      <c r="V339" s="9" t="str">
        <f t="shared" si="43"/>
        <v/>
      </c>
    </row>
    <row r="340" spans="7:22" x14ac:dyDescent="0.2">
      <c r="G340" s="121">
        <f>SUMIF($C$2:C340,C340,$F$2:F340)</f>
        <v>0</v>
      </c>
      <c r="I340" s="14">
        <f t="shared" si="39"/>
        <v>0</v>
      </c>
      <c r="K340" s="5">
        <f t="shared" si="40"/>
        <v>0</v>
      </c>
      <c r="O340" s="7">
        <f t="shared" si="44"/>
        <v>0</v>
      </c>
      <c r="P340" s="5">
        <f t="shared" si="41"/>
        <v>0</v>
      </c>
      <c r="Q340" s="16">
        <f>SUMIF($C$2:C340,C340,$O$2:O340)</f>
        <v>0</v>
      </c>
      <c r="R340" s="5">
        <f>IFERROR(VLOOKUP(C340,Kurse!$A$2:$B$101,2,FALSE), 0)</f>
        <v>0</v>
      </c>
      <c r="S340" s="18">
        <f t="shared" si="42"/>
        <v>0</v>
      </c>
      <c r="T340" s="7">
        <f>IF(ISNUMBER(S340), SUMIFS($S$2:S340, $C$2:C340, C340), "")</f>
        <v>0</v>
      </c>
      <c r="V340" s="9" t="str">
        <f t="shared" si="43"/>
        <v/>
      </c>
    </row>
    <row r="341" spans="7:22" x14ac:dyDescent="0.2">
      <c r="G341" s="121">
        <f>SUMIF($C$2:C341,C341,$F$2:F341)</f>
        <v>0</v>
      </c>
      <c r="I341" s="14">
        <f t="shared" si="39"/>
        <v>0</v>
      </c>
      <c r="K341" s="5">
        <f t="shared" si="40"/>
        <v>0</v>
      </c>
      <c r="O341" s="7">
        <f t="shared" si="44"/>
        <v>0</v>
      </c>
      <c r="P341" s="5">
        <f t="shared" si="41"/>
        <v>0</v>
      </c>
      <c r="Q341" s="16">
        <f>SUMIF($C$2:C341,C341,$O$2:O341)</f>
        <v>0</v>
      </c>
      <c r="R341" s="5">
        <f>IFERROR(VLOOKUP(C341,Kurse!$A$2:$B$101,2,FALSE), 0)</f>
        <v>0</v>
      </c>
      <c r="S341" s="18">
        <f t="shared" si="42"/>
        <v>0</v>
      </c>
      <c r="T341" s="7">
        <f>IF(ISNUMBER(S341), SUMIFS($S$2:S341, $C$2:C341, C341), "")</f>
        <v>0</v>
      </c>
      <c r="V341" s="9" t="str">
        <f t="shared" si="43"/>
        <v/>
      </c>
    </row>
    <row r="342" spans="7:22" x14ac:dyDescent="0.2">
      <c r="G342" s="121">
        <f>SUMIF($C$2:C342,C342,$F$2:F342)</f>
        <v>0</v>
      </c>
      <c r="I342" s="14">
        <f t="shared" si="39"/>
        <v>0</v>
      </c>
      <c r="K342" s="5">
        <f t="shared" si="40"/>
        <v>0</v>
      </c>
      <c r="O342" s="7">
        <f t="shared" si="44"/>
        <v>0</v>
      </c>
      <c r="P342" s="5">
        <f t="shared" si="41"/>
        <v>0</v>
      </c>
      <c r="Q342" s="16">
        <f>SUMIF($C$2:C342,C342,$O$2:O342)</f>
        <v>0</v>
      </c>
      <c r="R342" s="5">
        <f>IFERROR(VLOOKUP(C342,Kurse!$A$2:$B$101,2,FALSE), 0)</f>
        <v>0</v>
      </c>
      <c r="S342" s="18">
        <f t="shared" si="42"/>
        <v>0</v>
      </c>
      <c r="T342" s="7">
        <f>IF(ISNUMBER(S342), SUMIFS($S$2:S342, $C$2:C342, C342), "")</f>
        <v>0</v>
      </c>
      <c r="V342" s="9" t="str">
        <f t="shared" si="43"/>
        <v/>
      </c>
    </row>
    <row r="343" spans="7:22" x14ac:dyDescent="0.2">
      <c r="G343" s="121">
        <f>SUMIF($C$2:C343,C343,$F$2:F343)</f>
        <v>0</v>
      </c>
      <c r="I343" s="14">
        <f t="shared" si="39"/>
        <v>0</v>
      </c>
      <c r="K343" s="5">
        <f t="shared" si="40"/>
        <v>0</v>
      </c>
      <c r="O343" s="7">
        <f t="shared" si="44"/>
        <v>0</v>
      </c>
      <c r="P343" s="5">
        <f t="shared" si="41"/>
        <v>0</v>
      </c>
      <c r="Q343" s="16">
        <f>SUMIF($C$2:C343,C343,$O$2:O343)</f>
        <v>0</v>
      </c>
      <c r="R343" s="5">
        <f>IFERROR(VLOOKUP(C343,Kurse!$A$2:$B$101,2,FALSE), 0)</f>
        <v>0</v>
      </c>
      <c r="S343" s="18">
        <f t="shared" si="42"/>
        <v>0</v>
      </c>
      <c r="T343" s="7">
        <f>IF(ISNUMBER(S343), SUMIFS($S$2:S343, $C$2:C343, C343), "")</f>
        <v>0</v>
      </c>
      <c r="V343" s="9" t="str">
        <f t="shared" si="43"/>
        <v/>
      </c>
    </row>
    <row r="344" spans="7:22" x14ac:dyDescent="0.2">
      <c r="G344" s="121">
        <f>SUMIF($C$2:C344,C344,$F$2:F344)</f>
        <v>0</v>
      </c>
      <c r="I344" s="14">
        <f t="shared" si="39"/>
        <v>0</v>
      </c>
      <c r="K344" s="5">
        <f t="shared" si="40"/>
        <v>0</v>
      </c>
      <c r="O344" s="7">
        <f t="shared" si="44"/>
        <v>0</v>
      </c>
      <c r="P344" s="5">
        <f t="shared" si="41"/>
        <v>0</v>
      </c>
      <c r="Q344" s="16">
        <f>SUMIF($C$2:C344,C344,$O$2:O344)</f>
        <v>0</v>
      </c>
      <c r="R344" s="5">
        <f>IFERROR(VLOOKUP(C344,Kurse!$A$2:$B$101,2,FALSE), 0)</f>
        <v>0</v>
      </c>
      <c r="S344" s="18">
        <f t="shared" si="42"/>
        <v>0</v>
      </c>
      <c r="T344" s="7">
        <f>IF(ISNUMBER(S344), SUMIFS($S$2:S344, $C$2:C344, C344), "")</f>
        <v>0</v>
      </c>
      <c r="V344" s="9" t="str">
        <f t="shared" si="43"/>
        <v/>
      </c>
    </row>
    <row r="345" spans="7:22" x14ac:dyDescent="0.2">
      <c r="G345" s="121">
        <f>SUMIF($C$2:C345,C345,$F$2:F345)</f>
        <v>0</v>
      </c>
      <c r="I345" s="14">
        <f t="shared" si="39"/>
        <v>0</v>
      </c>
      <c r="K345" s="5">
        <f t="shared" si="40"/>
        <v>0</v>
      </c>
      <c r="O345" s="7">
        <f t="shared" si="44"/>
        <v>0</v>
      </c>
      <c r="P345" s="5">
        <f t="shared" si="41"/>
        <v>0</v>
      </c>
      <c r="Q345" s="16">
        <f>SUMIF($C$2:C345,C345,$O$2:O345)</f>
        <v>0</v>
      </c>
      <c r="R345" s="5">
        <f>IFERROR(VLOOKUP(C345,Kurse!$A$2:$B$101,2,FALSE), 0)</f>
        <v>0</v>
      </c>
      <c r="S345" s="18">
        <f t="shared" si="42"/>
        <v>0</v>
      </c>
      <c r="T345" s="7">
        <f>IF(ISNUMBER(S345), SUMIFS($S$2:S345, $C$2:C345, C345), "")</f>
        <v>0</v>
      </c>
      <c r="V345" s="9" t="str">
        <f t="shared" si="43"/>
        <v/>
      </c>
    </row>
    <row r="346" spans="7:22" x14ac:dyDescent="0.2">
      <c r="G346" s="121">
        <f>SUMIF($C$2:C346,C346,$F$2:F346)</f>
        <v>0</v>
      </c>
      <c r="I346" s="14">
        <f t="shared" si="39"/>
        <v>0</v>
      </c>
      <c r="K346" s="5">
        <f t="shared" si="40"/>
        <v>0</v>
      </c>
      <c r="O346" s="7">
        <f t="shared" si="44"/>
        <v>0</v>
      </c>
      <c r="P346" s="5">
        <f t="shared" si="41"/>
        <v>0</v>
      </c>
      <c r="Q346" s="16">
        <f>SUMIF($C$2:C346,C346,$O$2:O346)</f>
        <v>0</v>
      </c>
      <c r="R346" s="5">
        <f>IFERROR(VLOOKUP(C346,Kurse!$A$2:$B$101,2,FALSE), 0)</f>
        <v>0</v>
      </c>
      <c r="S346" s="18">
        <f t="shared" si="42"/>
        <v>0</v>
      </c>
      <c r="T346" s="7">
        <f>IF(ISNUMBER(S346), SUMIFS($S$2:S346, $C$2:C346, C346), "")</f>
        <v>0</v>
      </c>
      <c r="V346" s="9" t="str">
        <f t="shared" si="43"/>
        <v/>
      </c>
    </row>
    <row r="347" spans="7:22" x14ac:dyDescent="0.2">
      <c r="G347" s="121">
        <f>SUMIF($C$2:C347,C347,$F$2:F347)</f>
        <v>0</v>
      </c>
      <c r="I347" s="14">
        <f t="shared" si="39"/>
        <v>0</v>
      </c>
      <c r="K347" s="5">
        <f t="shared" si="40"/>
        <v>0</v>
      </c>
      <c r="O347" s="7">
        <f t="shared" si="44"/>
        <v>0</v>
      </c>
      <c r="P347" s="5">
        <f t="shared" si="41"/>
        <v>0</v>
      </c>
      <c r="Q347" s="16">
        <f>SUMIF($C$2:C347,C347,$O$2:O347)</f>
        <v>0</v>
      </c>
      <c r="R347" s="5">
        <f>IFERROR(VLOOKUP(C347,Kurse!$A$2:$B$101,2,FALSE), 0)</f>
        <v>0</v>
      </c>
      <c r="S347" s="18">
        <f t="shared" si="42"/>
        <v>0</v>
      </c>
      <c r="T347" s="7">
        <f>IF(ISNUMBER(S347), SUMIFS($S$2:S347, $C$2:C347, C347), "")</f>
        <v>0</v>
      </c>
      <c r="V347" s="9" t="str">
        <f t="shared" si="43"/>
        <v/>
      </c>
    </row>
    <row r="348" spans="7:22" x14ac:dyDescent="0.2">
      <c r="G348" s="121">
        <f>SUMIF($C$2:C348,C348,$F$2:F348)</f>
        <v>0</v>
      </c>
      <c r="I348" s="14">
        <f t="shared" si="39"/>
        <v>0</v>
      </c>
      <c r="K348" s="5">
        <f t="shared" si="40"/>
        <v>0</v>
      </c>
      <c r="O348" s="7">
        <f t="shared" si="44"/>
        <v>0</v>
      </c>
      <c r="P348" s="5">
        <f t="shared" si="41"/>
        <v>0</v>
      </c>
      <c r="Q348" s="16">
        <f>SUMIF($C$2:C348,C348,$O$2:O348)</f>
        <v>0</v>
      </c>
      <c r="R348" s="5">
        <f>IFERROR(VLOOKUP(C348,Kurse!$A$2:$B$101,2,FALSE), 0)</f>
        <v>0</v>
      </c>
      <c r="S348" s="18">
        <f t="shared" si="42"/>
        <v>0</v>
      </c>
      <c r="T348" s="7">
        <f>IF(ISNUMBER(S348), SUMIFS($S$2:S348, $C$2:C348, C348), "")</f>
        <v>0</v>
      </c>
      <c r="V348" s="9" t="str">
        <f t="shared" si="43"/>
        <v/>
      </c>
    </row>
    <row r="349" spans="7:22" x14ac:dyDescent="0.2">
      <c r="G349" s="121">
        <f>SUMIF($C$2:C349,C349,$F$2:F349)</f>
        <v>0</v>
      </c>
      <c r="I349" s="14">
        <f t="shared" si="39"/>
        <v>0</v>
      </c>
      <c r="K349" s="5">
        <f t="shared" si="40"/>
        <v>0</v>
      </c>
      <c r="O349" s="7">
        <f t="shared" si="44"/>
        <v>0</v>
      </c>
      <c r="P349" s="5">
        <f t="shared" si="41"/>
        <v>0</v>
      </c>
      <c r="Q349" s="16">
        <f>SUMIF($C$2:C349,C349,$O$2:O349)</f>
        <v>0</v>
      </c>
      <c r="R349" s="5">
        <f>IFERROR(VLOOKUP(C349,Kurse!$A$2:$B$101,2,FALSE), 0)</f>
        <v>0</v>
      </c>
      <c r="S349" s="18">
        <f t="shared" si="42"/>
        <v>0</v>
      </c>
      <c r="T349" s="7">
        <f>IF(ISNUMBER(S349), SUMIFS($S$2:S349, $C$2:C349, C349), "")</f>
        <v>0</v>
      </c>
      <c r="V349" s="9" t="str">
        <f t="shared" si="43"/>
        <v/>
      </c>
    </row>
    <row r="350" spans="7:22" x14ac:dyDescent="0.2">
      <c r="G350" s="121">
        <f>SUMIF($C$2:C350,C350,$F$2:F350)</f>
        <v>0</v>
      </c>
      <c r="I350" s="14">
        <f t="shared" si="39"/>
        <v>0</v>
      </c>
      <c r="K350" s="5">
        <f t="shared" si="40"/>
        <v>0</v>
      </c>
      <c r="O350" s="7">
        <f t="shared" si="44"/>
        <v>0</v>
      </c>
      <c r="P350" s="5">
        <f t="shared" si="41"/>
        <v>0</v>
      </c>
      <c r="Q350" s="16">
        <f>SUMIF($C$2:C350,C350,$O$2:O350)</f>
        <v>0</v>
      </c>
      <c r="R350" s="5">
        <f>IFERROR(VLOOKUP(C350,Kurse!$A$2:$B$101,2,FALSE), 0)</f>
        <v>0</v>
      </c>
      <c r="S350" s="18">
        <f t="shared" si="42"/>
        <v>0</v>
      </c>
      <c r="T350" s="7">
        <f>IF(ISNUMBER(S350), SUMIFS($S$2:S350, $C$2:C350, C350), "")</f>
        <v>0</v>
      </c>
      <c r="V350" s="9" t="str">
        <f t="shared" si="43"/>
        <v/>
      </c>
    </row>
    <row r="351" spans="7:22" x14ac:dyDescent="0.2">
      <c r="G351" s="121">
        <f>SUMIF($C$2:C351,C351,$F$2:F351)</f>
        <v>0</v>
      </c>
      <c r="I351" s="14">
        <f t="shared" si="39"/>
        <v>0</v>
      </c>
      <c r="K351" s="5">
        <f t="shared" si="40"/>
        <v>0</v>
      </c>
      <c r="O351" s="7">
        <f t="shared" si="44"/>
        <v>0</v>
      </c>
      <c r="P351" s="5">
        <f t="shared" si="41"/>
        <v>0</v>
      </c>
      <c r="Q351" s="16">
        <f>SUMIF($C$2:C351,C351,$O$2:O351)</f>
        <v>0</v>
      </c>
      <c r="R351" s="5">
        <f>IFERROR(VLOOKUP(C351,Kurse!$A$2:$B$101,2,FALSE), 0)</f>
        <v>0</v>
      </c>
      <c r="S351" s="18">
        <f t="shared" si="42"/>
        <v>0</v>
      </c>
      <c r="T351" s="7">
        <f>IF(ISNUMBER(S351), SUMIFS($S$2:S351, $C$2:C351, C351), "")</f>
        <v>0</v>
      </c>
      <c r="V351" s="9" t="str">
        <f t="shared" si="43"/>
        <v/>
      </c>
    </row>
    <row r="352" spans="7:22" x14ac:dyDescent="0.2">
      <c r="G352" s="121">
        <f>SUMIF($C$2:C352,C352,$F$2:F352)</f>
        <v>0</v>
      </c>
      <c r="I352" s="14">
        <f t="shared" si="39"/>
        <v>0</v>
      </c>
      <c r="K352" s="5">
        <f t="shared" si="40"/>
        <v>0</v>
      </c>
      <c r="O352" s="7">
        <f t="shared" si="44"/>
        <v>0</v>
      </c>
      <c r="P352" s="5">
        <f t="shared" si="41"/>
        <v>0</v>
      </c>
      <c r="Q352" s="16">
        <f>SUMIF($C$2:C352,C352,$O$2:O352)</f>
        <v>0</v>
      </c>
      <c r="R352" s="5">
        <f>IFERROR(VLOOKUP(C352,Kurse!$A$2:$B$101,2,FALSE), 0)</f>
        <v>0</v>
      </c>
      <c r="S352" s="18">
        <f t="shared" si="42"/>
        <v>0</v>
      </c>
      <c r="T352" s="7">
        <f>IF(ISNUMBER(S352), SUMIFS($S$2:S352, $C$2:C352, C352), "")</f>
        <v>0</v>
      </c>
      <c r="V352" s="9" t="str">
        <f t="shared" si="43"/>
        <v/>
      </c>
    </row>
    <row r="353" spans="7:22" x14ac:dyDescent="0.2">
      <c r="G353" s="121">
        <f>SUMIF($C$2:C353,C353,$F$2:F353)</f>
        <v>0</v>
      </c>
      <c r="I353" s="14">
        <f t="shared" si="39"/>
        <v>0</v>
      </c>
      <c r="K353" s="5">
        <f t="shared" si="40"/>
        <v>0</v>
      </c>
      <c r="O353" s="7">
        <f t="shared" si="44"/>
        <v>0</v>
      </c>
      <c r="P353" s="5">
        <f t="shared" si="41"/>
        <v>0</v>
      </c>
      <c r="Q353" s="16">
        <f>SUMIF($C$2:C353,C353,$O$2:O353)</f>
        <v>0</v>
      </c>
      <c r="R353" s="5">
        <f>IFERROR(VLOOKUP(C353,Kurse!$A$2:$B$101,2,FALSE), 0)</f>
        <v>0</v>
      </c>
      <c r="S353" s="18">
        <f t="shared" si="42"/>
        <v>0</v>
      </c>
      <c r="T353" s="7">
        <f>IF(ISNUMBER(S353), SUMIFS($S$2:S353, $C$2:C353, C353), "")</f>
        <v>0</v>
      </c>
      <c r="V353" s="9" t="str">
        <f t="shared" si="43"/>
        <v/>
      </c>
    </row>
    <row r="354" spans="7:22" x14ac:dyDescent="0.2">
      <c r="G354" s="121">
        <f>SUMIF($C$2:C354,C354,$F$2:F354)</f>
        <v>0</v>
      </c>
      <c r="I354" s="14">
        <f t="shared" si="39"/>
        <v>0</v>
      </c>
      <c r="K354" s="5">
        <f t="shared" si="40"/>
        <v>0</v>
      </c>
      <c r="O354" s="7">
        <f t="shared" si="44"/>
        <v>0</v>
      </c>
      <c r="P354" s="5">
        <f t="shared" si="41"/>
        <v>0</v>
      </c>
      <c r="Q354" s="16">
        <f>SUMIF($C$2:C354,C354,$O$2:O354)</f>
        <v>0</v>
      </c>
      <c r="R354" s="5">
        <f>IFERROR(VLOOKUP(C354,Kurse!$A$2:$B$101,2,FALSE), 0)</f>
        <v>0</v>
      </c>
      <c r="S354" s="18">
        <f t="shared" si="42"/>
        <v>0</v>
      </c>
      <c r="T354" s="7">
        <f>IF(ISNUMBER(S354), SUMIFS($S$2:S354, $C$2:C354, C354), "")</f>
        <v>0</v>
      </c>
      <c r="V354" s="9" t="str">
        <f t="shared" si="43"/>
        <v/>
      </c>
    </row>
    <row r="355" spans="7:22" x14ac:dyDescent="0.2">
      <c r="G355" s="121">
        <f>SUMIF($C$2:C355,C355,$F$2:F355)</f>
        <v>0</v>
      </c>
      <c r="I355" s="14">
        <f t="shared" si="39"/>
        <v>0</v>
      </c>
      <c r="K355" s="5">
        <f t="shared" si="40"/>
        <v>0</v>
      </c>
      <c r="O355" s="7">
        <f t="shared" si="44"/>
        <v>0</v>
      </c>
      <c r="P355" s="5">
        <f t="shared" si="41"/>
        <v>0</v>
      </c>
      <c r="Q355" s="16">
        <f>SUMIF($C$2:C355,C355,$O$2:O355)</f>
        <v>0</v>
      </c>
      <c r="R355" s="5">
        <f>IFERROR(VLOOKUP(C355,Kurse!$A$2:$B$101,2,FALSE), 0)</f>
        <v>0</v>
      </c>
      <c r="S355" s="18">
        <f t="shared" si="42"/>
        <v>0</v>
      </c>
      <c r="T355" s="7">
        <f>IF(ISNUMBER(S355), SUMIFS($S$2:S355, $C$2:C355, C355), "")</f>
        <v>0</v>
      </c>
      <c r="V355" s="9" t="str">
        <f t="shared" si="43"/>
        <v/>
      </c>
    </row>
    <row r="356" spans="7:22" x14ac:dyDescent="0.2">
      <c r="G356" s="121">
        <f>SUMIF($C$2:C356,C356,$F$2:F356)</f>
        <v>0</v>
      </c>
      <c r="I356" s="14">
        <f t="shared" si="39"/>
        <v>0</v>
      </c>
      <c r="K356" s="5">
        <f t="shared" si="40"/>
        <v>0</v>
      </c>
      <c r="O356" s="7">
        <f t="shared" si="44"/>
        <v>0</v>
      </c>
      <c r="P356" s="5">
        <f t="shared" si="41"/>
        <v>0</v>
      </c>
      <c r="Q356" s="16">
        <f>SUMIF($C$2:C356,C356,$O$2:O356)</f>
        <v>0</v>
      </c>
      <c r="R356" s="5">
        <f>IFERROR(VLOOKUP(C356,Kurse!$A$2:$B$101,2,FALSE), 0)</f>
        <v>0</v>
      </c>
      <c r="S356" s="18">
        <f t="shared" si="42"/>
        <v>0</v>
      </c>
      <c r="T356" s="7">
        <f>IF(ISNUMBER(S356), SUMIFS($S$2:S356, $C$2:C356, C356), "")</f>
        <v>0</v>
      </c>
      <c r="V356" s="9" t="str">
        <f t="shared" si="43"/>
        <v/>
      </c>
    </row>
    <row r="357" spans="7:22" x14ac:dyDescent="0.2">
      <c r="G357" s="121">
        <f>SUMIF($C$2:C357,C357,$F$2:F357)</f>
        <v>0</v>
      </c>
      <c r="I357" s="14">
        <f t="shared" si="39"/>
        <v>0</v>
      </c>
      <c r="K357" s="5">
        <f t="shared" si="40"/>
        <v>0</v>
      </c>
      <c r="O357" s="7">
        <f t="shared" si="44"/>
        <v>0</v>
      </c>
      <c r="P357" s="5">
        <f t="shared" si="41"/>
        <v>0</v>
      </c>
      <c r="Q357" s="16">
        <f>SUMIF($C$2:C357,C357,$O$2:O357)</f>
        <v>0</v>
      </c>
      <c r="R357" s="5">
        <f>IFERROR(VLOOKUP(C357,Kurse!$A$2:$B$101,2,FALSE), 0)</f>
        <v>0</v>
      </c>
      <c r="S357" s="18">
        <f t="shared" si="42"/>
        <v>0</v>
      </c>
      <c r="T357" s="7">
        <f>IF(ISNUMBER(S357), SUMIFS($S$2:S357, $C$2:C357, C357), "")</f>
        <v>0</v>
      </c>
      <c r="V357" s="9" t="str">
        <f t="shared" si="43"/>
        <v/>
      </c>
    </row>
    <row r="358" spans="7:22" x14ac:dyDescent="0.2">
      <c r="G358" s="121">
        <f>SUMIF($C$2:C358,C358,$F$2:F358)</f>
        <v>0</v>
      </c>
      <c r="I358" s="14">
        <f t="shared" si="39"/>
        <v>0</v>
      </c>
      <c r="K358" s="5">
        <f t="shared" si="40"/>
        <v>0</v>
      </c>
      <c r="O358" s="7">
        <f t="shared" si="44"/>
        <v>0</v>
      </c>
      <c r="P358" s="5">
        <f t="shared" si="41"/>
        <v>0</v>
      </c>
      <c r="Q358" s="16">
        <f>SUMIF($C$2:C358,C358,$O$2:O358)</f>
        <v>0</v>
      </c>
      <c r="R358" s="5">
        <f>IFERROR(VLOOKUP(C358,Kurse!$A$2:$B$101,2,FALSE), 0)</f>
        <v>0</v>
      </c>
      <c r="S358" s="18">
        <f t="shared" si="42"/>
        <v>0</v>
      </c>
      <c r="T358" s="7">
        <f>IF(ISNUMBER(S358), SUMIFS($S$2:S358, $C$2:C358, C358), "")</f>
        <v>0</v>
      </c>
      <c r="V358" s="9" t="str">
        <f t="shared" si="43"/>
        <v/>
      </c>
    </row>
    <row r="359" spans="7:22" x14ac:dyDescent="0.2">
      <c r="G359" s="121">
        <f>SUMIF($C$2:C359,C359,$F$2:F359)</f>
        <v>0</v>
      </c>
      <c r="I359" s="14">
        <f t="shared" si="39"/>
        <v>0</v>
      </c>
      <c r="K359" s="5">
        <f t="shared" si="40"/>
        <v>0</v>
      </c>
      <c r="O359" s="7">
        <f t="shared" si="44"/>
        <v>0</v>
      </c>
      <c r="P359" s="5">
        <f t="shared" si="41"/>
        <v>0</v>
      </c>
      <c r="Q359" s="16">
        <f>SUMIF($C$2:C359,C359,$O$2:O359)</f>
        <v>0</v>
      </c>
      <c r="R359" s="5">
        <f>IFERROR(VLOOKUP(C359,Kurse!$A$2:$B$101,2,FALSE), 0)</f>
        <v>0</v>
      </c>
      <c r="S359" s="18">
        <f t="shared" si="42"/>
        <v>0</v>
      </c>
      <c r="T359" s="7">
        <f>IF(ISNUMBER(S359), SUMIFS($S$2:S359, $C$2:C359, C359), "")</f>
        <v>0</v>
      </c>
      <c r="V359" s="9" t="str">
        <f t="shared" si="43"/>
        <v/>
      </c>
    </row>
    <row r="360" spans="7:22" x14ac:dyDescent="0.2">
      <c r="G360" s="121">
        <f>SUMIF($C$2:C360,C360,$F$2:F360)</f>
        <v>0</v>
      </c>
      <c r="I360" s="14">
        <f t="shared" si="39"/>
        <v>0</v>
      </c>
      <c r="K360" s="5">
        <f t="shared" si="40"/>
        <v>0</v>
      </c>
      <c r="O360" s="7">
        <f t="shared" si="44"/>
        <v>0</v>
      </c>
      <c r="P360" s="5">
        <f t="shared" si="41"/>
        <v>0</v>
      </c>
      <c r="Q360" s="16">
        <f>SUMIF($C$2:C360,C360,$O$2:O360)</f>
        <v>0</v>
      </c>
      <c r="R360" s="5">
        <f>IFERROR(VLOOKUP(C360,Kurse!$A$2:$B$101,2,FALSE), 0)</f>
        <v>0</v>
      </c>
      <c r="S360" s="18">
        <f t="shared" si="42"/>
        <v>0</v>
      </c>
      <c r="T360" s="7">
        <f>IF(ISNUMBER(S360), SUMIFS($S$2:S360, $C$2:C360, C360), "")</f>
        <v>0</v>
      </c>
      <c r="V360" s="9" t="str">
        <f t="shared" si="43"/>
        <v/>
      </c>
    </row>
    <row r="361" spans="7:22" x14ac:dyDescent="0.2">
      <c r="G361" s="121">
        <f>SUMIF($C$2:C361,C361,$F$2:F361)</f>
        <v>0</v>
      </c>
      <c r="I361" s="14">
        <f t="shared" si="39"/>
        <v>0</v>
      </c>
      <c r="K361" s="5">
        <f t="shared" si="40"/>
        <v>0</v>
      </c>
      <c r="O361" s="7">
        <f t="shared" si="44"/>
        <v>0</v>
      </c>
      <c r="P361" s="5">
        <f t="shared" si="41"/>
        <v>0</v>
      </c>
      <c r="Q361" s="16">
        <f>SUMIF($C$2:C361,C361,$O$2:O361)</f>
        <v>0</v>
      </c>
      <c r="R361" s="5">
        <f>IFERROR(VLOOKUP(C361,Kurse!$A$2:$B$101,2,FALSE), 0)</f>
        <v>0</v>
      </c>
      <c r="S361" s="18">
        <f t="shared" si="42"/>
        <v>0</v>
      </c>
      <c r="T361" s="7">
        <f>IF(ISNUMBER(S361), SUMIFS($S$2:S361, $C$2:C361, C361), "")</f>
        <v>0</v>
      </c>
      <c r="V361" s="9" t="str">
        <f t="shared" si="43"/>
        <v/>
      </c>
    </row>
    <row r="362" spans="7:22" x14ac:dyDescent="0.2">
      <c r="G362" s="121">
        <f>SUMIF($C$2:C362,C362,$F$2:F362)</f>
        <v>0</v>
      </c>
      <c r="I362" s="14">
        <f t="shared" si="39"/>
        <v>0</v>
      </c>
      <c r="K362" s="5">
        <f t="shared" si="40"/>
        <v>0</v>
      </c>
      <c r="O362" s="7">
        <f t="shared" si="44"/>
        <v>0</v>
      </c>
      <c r="P362" s="5">
        <f t="shared" si="41"/>
        <v>0</v>
      </c>
      <c r="Q362" s="16">
        <f>SUMIF($C$2:C362,C362,$O$2:O362)</f>
        <v>0</v>
      </c>
      <c r="R362" s="5">
        <f>IFERROR(VLOOKUP(C362,Kurse!$A$2:$B$101,2,FALSE), 0)</f>
        <v>0</v>
      </c>
      <c r="S362" s="18">
        <f t="shared" si="42"/>
        <v>0</v>
      </c>
      <c r="T362" s="7">
        <f>IF(ISNUMBER(S362), SUMIFS($S$2:S362, $C$2:C362, C362), "")</f>
        <v>0</v>
      </c>
      <c r="V362" s="9" t="str">
        <f t="shared" si="43"/>
        <v/>
      </c>
    </row>
    <row r="363" spans="7:22" x14ac:dyDescent="0.2">
      <c r="G363" s="121">
        <f>SUMIF($C$2:C363,C363,$F$2:F363)</f>
        <v>0</v>
      </c>
      <c r="I363" s="14">
        <f t="shared" si="39"/>
        <v>0</v>
      </c>
      <c r="K363" s="5">
        <f t="shared" si="40"/>
        <v>0</v>
      </c>
      <c r="O363" s="7">
        <f t="shared" si="44"/>
        <v>0</v>
      </c>
      <c r="P363" s="5">
        <f t="shared" si="41"/>
        <v>0</v>
      </c>
      <c r="Q363" s="16">
        <f>SUMIF($C$2:C363,C363,$O$2:O363)</f>
        <v>0</v>
      </c>
      <c r="R363" s="5">
        <f>IFERROR(VLOOKUP(C363,Kurse!$A$2:$B$101,2,FALSE), 0)</f>
        <v>0</v>
      </c>
      <c r="S363" s="18">
        <f t="shared" si="42"/>
        <v>0</v>
      </c>
      <c r="T363" s="7">
        <f>IF(ISNUMBER(S363), SUMIFS($S$2:S363, $C$2:C363, C363), "")</f>
        <v>0</v>
      </c>
      <c r="V363" s="9" t="str">
        <f t="shared" si="43"/>
        <v/>
      </c>
    </row>
    <row r="364" spans="7:22" x14ac:dyDescent="0.2">
      <c r="G364" s="121">
        <f>SUMIF($C$2:C364,C364,$F$2:F364)</f>
        <v>0</v>
      </c>
      <c r="I364" s="14">
        <f t="shared" si="39"/>
        <v>0</v>
      </c>
      <c r="K364" s="5">
        <f t="shared" si="40"/>
        <v>0</v>
      </c>
      <c r="O364" s="7">
        <f t="shared" si="44"/>
        <v>0</v>
      </c>
      <c r="P364" s="5">
        <f t="shared" si="41"/>
        <v>0</v>
      </c>
      <c r="Q364" s="16">
        <f>SUMIF($C$2:C364,C364,$O$2:O364)</f>
        <v>0</v>
      </c>
      <c r="R364" s="5">
        <f>IFERROR(VLOOKUP(C364,Kurse!$A$2:$B$101,2,FALSE), 0)</f>
        <v>0</v>
      </c>
      <c r="S364" s="18">
        <f t="shared" si="42"/>
        <v>0</v>
      </c>
      <c r="T364" s="7">
        <f>IF(ISNUMBER(S364), SUMIFS($S$2:S364, $C$2:C364, C364), "")</f>
        <v>0</v>
      </c>
      <c r="V364" s="9" t="str">
        <f t="shared" si="43"/>
        <v/>
      </c>
    </row>
    <row r="365" spans="7:22" x14ac:dyDescent="0.2">
      <c r="G365" s="121">
        <f>SUMIF($C$2:C365,C365,$F$2:F365)</f>
        <v>0</v>
      </c>
      <c r="I365" s="14">
        <f t="shared" si="39"/>
        <v>0</v>
      </c>
      <c r="K365" s="5">
        <f t="shared" si="40"/>
        <v>0</v>
      </c>
      <c r="O365" s="7">
        <f t="shared" si="44"/>
        <v>0</v>
      </c>
      <c r="P365" s="5">
        <f t="shared" si="41"/>
        <v>0</v>
      </c>
      <c r="Q365" s="16">
        <f>SUMIF($C$2:C365,C365,$O$2:O365)</f>
        <v>0</v>
      </c>
      <c r="R365" s="5">
        <f>IFERROR(VLOOKUP(C365,Kurse!$A$2:$B$101,2,FALSE), 0)</f>
        <v>0</v>
      </c>
      <c r="S365" s="18">
        <f t="shared" si="42"/>
        <v>0</v>
      </c>
      <c r="T365" s="7">
        <f>IF(ISNUMBER(S365), SUMIFS($S$2:S365, $C$2:C365, C365), "")</f>
        <v>0</v>
      </c>
      <c r="V365" s="9" t="str">
        <f t="shared" si="43"/>
        <v/>
      </c>
    </row>
    <row r="366" spans="7:22" x14ac:dyDescent="0.2">
      <c r="G366" s="121">
        <f>SUMIF($C$2:C366,C366,$F$2:F366)</f>
        <v>0</v>
      </c>
      <c r="I366" s="14">
        <f t="shared" si="39"/>
        <v>0</v>
      </c>
      <c r="K366" s="5">
        <f t="shared" si="40"/>
        <v>0</v>
      </c>
      <c r="O366" s="7">
        <f t="shared" si="44"/>
        <v>0</v>
      </c>
      <c r="P366" s="5">
        <f t="shared" si="41"/>
        <v>0</v>
      </c>
      <c r="Q366" s="16">
        <f>SUMIF($C$2:C366,C366,$O$2:O366)</f>
        <v>0</v>
      </c>
      <c r="R366" s="5">
        <f>IFERROR(VLOOKUP(C366,Kurse!$A$2:$B$101,2,FALSE), 0)</f>
        <v>0</v>
      </c>
      <c r="S366" s="18">
        <f t="shared" si="42"/>
        <v>0</v>
      </c>
      <c r="T366" s="7">
        <f>IF(ISNUMBER(S366), SUMIFS($S$2:S366, $C$2:C366, C366), "")</f>
        <v>0</v>
      </c>
      <c r="V366" s="9" t="str">
        <f t="shared" si="43"/>
        <v/>
      </c>
    </row>
    <row r="367" spans="7:22" x14ac:dyDescent="0.2">
      <c r="G367" s="121">
        <f>SUMIF($C$2:C367,C367,$F$2:F367)</f>
        <v>0</v>
      </c>
      <c r="I367" s="14">
        <f t="shared" si="39"/>
        <v>0</v>
      </c>
      <c r="K367" s="5">
        <f t="shared" si="40"/>
        <v>0</v>
      </c>
      <c r="O367" s="7">
        <f t="shared" si="44"/>
        <v>0</v>
      </c>
      <c r="P367" s="5">
        <f t="shared" si="41"/>
        <v>0</v>
      </c>
      <c r="Q367" s="16">
        <f>SUMIF($C$2:C367,C367,$O$2:O367)</f>
        <v>0</v>
      </c>
      <c r="R367" s="5">
        <f>IFERROR(VLOOKUP(C367,Kurse!$A$2:$B$101,2,FALSE), 0)</f>
        <v>0</v>
      </c>
      <c r="S367" s="18">
        <f t="shared" si="42"/>
        <v>0</v>
      </c>
      <c r="T367" s="7">
        <f>IF(ISNUMBER(S367), SUMIFS($S$2:S367, $C$2:C367, C367), "")</f>
        <v>0</v>
      </c>
      <c r="V367" s="9" t="str">
        <f t="shared" si="43"/>
        <v/>
      </c>
    </row>
    <row r="368" spans="7:22" x14ac:dyDescent="0.2">
      <c r="G368" s="121">
        <f>SUMIF($C$2:C368,C368,$F$2:F368)</f>
        <v>0</v>
      </c>
      <c r="I368" s="14">
        <f t="shared" si="39"/>
        <v>0</v>
      </c>
      <c r="K368" s="5">
        <f t="shared" si="40"/>
        <v>0</v>
      </c>
      <c r="O368" s="7">
        <f t="shared" si="44"/>
        <v>0</v>
      </c>
      <c r="P368" s="5">
        <f t="shared" si="41"/>
        <v>0</v>
      </c>
      <c r="Q368" s="16">
        <f>SUMIF($C$2:C368,C368,$O$2:O368)</f>
        <v>0</v>
      </c>
      <c r="R368" s="5">
        <f>IFERROR(VLOOKUP(C368,Kurse!$A$2:$B$101,2,FALSE), 0)</f>
        <v>0</v>
      </c>
      <c r="S368" s="18">
        <f t="shared" si="42"/>
        <v>0</v>
      </c>
      <c r="T368" s="7">
        <f>IF(ISNUMBER(S368), SUMIFS($S$2:S368, $C$2:C368, C368), "")</f>
        <v>0</v>
      </c>
      <c r="V368" s="9" t="str">
        <f t="shared" si="43"/>
        <v/>
      </c>
    </row>
    <row r="369" spans="7:22" x14ac:dyDescent="0.2">
      <c r="G369" s="121">
        <f>SUMIF($C$2:C369,C369,$F$2:F369)</f>
        <v>0</v>
      </c>
      <c r="I369" s="14">
        <f t="shared" si="39"/>
        <v>0</v>
      </c>
      <c r="K369" s="5">
        <f t="shared" si="40"/>
        <v>0</v>
      </c>
      <c r="O369" s="7">
        <f t="shared" si="44"/>
        <v>0</v>
      </c>
      <c r="P369" s="5">
        <f t="shared" si="41"/>
        <v>0</v>
      </c>
      <c r="Q369" s="16">
        <f>SUMIF($C$2:C369,C369,$O$2:O369)</f>
        <v>0</v>
      </c>
      <c r="R369" s="5">
        <f>IFERROR(VLOOKUP(C369,Kurse!$A$2:$B$101,2,FALSE), 0)</f>
        <v>0</v>
      </c>
      <c r="S369" s="18">
        <f t="shared" si="42"/>
        <v>0</v>
      </c>
      <c r="T369" s="7">
        <f>IF(ISNUMBER(S369), SUMIFS($S$2:S369, $C$2:C369, C369), "")</f>
        <v>0</v>
      </c>
      <c r="V369" s="9" t="str">
        <f t="shared" si="43"/>
        <v/>
      </c>
    </row>
    <row r="370" spans="7:22" x14ac:dyDescent="0.2">
      <c r="G370" s="121">
        <f>SUMIF($C$2:C370,C370,$F$2:F370)</f>
        <v>0</v>
      </c>
      <c r="I370" s="14">
        <f t="shared" si="39"/>
        <v>0</v>
      </c>
      <c r="K370" s="5">
        <f t="shared" si="40"/>
        <v>0</v>
      </c>
      <c r="O370" s="7">
        <f t="shared" si="44"/>
        <v>0</v>
      </c>
      <c r="P370" s="5">
        <f t="shared" si="41"/>
        <v>0</v>
      </c>
      <c r="Q370" s="16">
        <f>SUMIF($C$2:C370,C370,$O$2:O370)</f>
        <v>0</v>
      </c>
      <c r="R370" s="5">
        <f>IFERROR(VLOOKUP(C370,Kurse!$A$2:$B$101,2,FALSE), 0)</f>
        <v>0</v>
      </c>
      <c r="S370" s="18">
        <f t="shared" si="42"/>
        <v>0</v>
      </c>
      <c r="T370" s="7">
        <f>IF(ISNUMBER(S370), SUMIFS($S$2:S370, $C$2:C370, C370), "")</f>
        <v>0</v>
      </c>
      <c r="V370" s="9" t="str">
        <f t="shared" si="43"/>
        <v/>
      </c>
    </row>
    <row r="371" spans="7:22" x14ac:dyDescent="0.2">
      <c r="G371" s="121">
        <f>SUMIF($C$2:C371,C371,$F$2:F371)</f>
        <v>0</v>
      </c>
      <c r="I371" s="14">
        <f t="shared" si="39"/>
        <v>0</v>
      </c>
      <c r="K371" s="5">
        <f t="shared" si="40"/>
        <v>0</v>
      </c>
      <c r="O371" s="7">
        <f t="shared" si="44"/>
        <v>0</v>
      </c>
      <c r="P371" s="5">
        <f t="shared" si="41"/>
        <v>0</v>
      </c>
      <c r="Q371" s="16">
        <f>SUMIF($C$2:C371,C371,$O$2:O371)</f>
        <v>0</v>
      </c>
      <c r="R371" s="5">
        <f>IFERROR(VLOOKUP(C371,Kurse!$A$2:$B$101,2,FALSE), 0)</f>
        <v>0</v>
      </c>
      <c r="S371" s="18">
        <f t="shared" si="42"/>
        <v>0</v>
      </c>
      <c r="T371" s="7">
        <f>IF(ISNUMBER(S371), SUMIFS($S$2:S371, $C$2:C371, C371), "")</f>
        <v>0</v>
      </c>
      <c r="V371" s="9" t="str">
        <f t="shared" si="43"/>
        <v/>
      </c>
    </row>
    <row r="372" spans="7:22" x14ac:dyDescent="0.2">
      <c r="G372" s="121">
        <f>SUMIF($C$2:C372,C372,$F$2:F372)</f>
        <v>0</v>
      </c>
      <c r="I372" s="14">
        <f t="shared" si="39"/>
        <v>0</v>
      </c>
      <c r="K372" s="5">
        <f t="shared" si="40"/>
        <v>0</v>
      </c>
      <c r="O372" s="7">
        <f t="shared" si="44"/>
        <v>0</v>
      </c>
      <c r="P372" s="5">
        <f t="shared" si="41"/>
        <v>0</v>
      </c>
      <c r="Q372" s="16">
        <f>SUMIF($C$2:C372,C372,$O$2:O372)</f>
        <v>0</v>
      </c>
      <c r="R372" s="5">
        <f>IFERROR(VLOOKUP(C372,Kurse!$A$2:$B$101,2,FALSE), 0)</f>
        <v>0</v>
      </c>
      <c r="S372" s="18">
        <f t="shared" si="42"/>
        <v>0</v>
      </c>
      <c r="T372" s="7">
        <f>IF(ISNUMBER(S372), SUMIFS($S$2:S372, $C$2:C372, C372), "")</f>
        <v>0</v>
      </c>
      <c r="V372" s="9" t="str">
        <f t="shared" si="43"/>
        <v/>
      </c>
    </row>
    <row r="373" spans="7:22" x14ac:dyDescent="0.2">
      <c r="G373" s="121">
        <f>SUMIF($C$2:C373,C373,$F$2:F373)</f>
        <v>0</v>
      </c>
      <c r="I373" s="14">
        <f t="shared" si="39"/>
        <v>0</v>
      </c>
      <c r="K373" s="5">
        <f t="shared" si="40"/>
        <v>0</v>
      </c>
      <c r="O373" s="7">
        <f t="shared" si="44"/>
        <v>0</v>
      </c>
      <c r="P373" s="5">
        <f t="shared" si="41"/>
        <v>0</v>
      </c>
      <c r="Q373" s="16">
        <f>SUMIF($C$2:C373,C373,$O$2:O373)</f>
        <v>0</v>
      </c>
      <c r="R373" s="5">
        <f>IFERROR(VLOOKUP(C373,Kurse!$A$2:$B$101,2,FALSE), 0)</f>
        <v>0</v>
      </c>
      <c r="S373" s="18">
        <f t="shared" si="42"/>
        <v>0</v>
      </c>
      <c r="T373" s="7">
        <f>IF(ISNUMBER(S373), SUMIFS($S$2:S373, $C$2:C373, C373), "")</f>
        <v>0</v>
      </c>
      <c r="V373" s="9" t="str">
        <f t="shared" si="43"/>
        <v/>
      </c>
    </row>
    <row r="374" spans="7:22" x14ac:dyDescent="0.2">
      <c r="G374" s="121">
        <f>SUMIF($C$2:C374,C374,$F$2:F374)</f>
        <v>0</v>
      </c>
      <c r="I374" s="14">
        <f t="shared" si="39"/>
        <v>0</v>
      </c>
      <c r="K374" s="5">
        <f t="shared" si="40"/>
        <v>0</v>
      </c>
      <c r="O374" s="7">
        <f t="shared" si="44"/>
        <v>0</v>
      </c>
      <c r="P374" s="5">
        <f t="shared" si="41"/>
        <v>0</v>
      </c>
      <c r="Q374" s="16">
        <f>SUMIF($C$2:C374,C374,$O$2:O374)</f>
        <v>0</v>
      </c>
      <c r="R374" s="5">
        <f>IFERROR(VLOOKUP(C374,Kurse!$A$2:$B$101,2,FALSE), 0)</f>
        <v>0</v>
      </c>
      <c r="S374" s="18">
        <f t="shared" si="42"/>
        <v>0</v>
      </c>
      <c r="T374" s="7">
        <f>IF(ISNUMBER(S374), SUMIFS($S$2:S374, $C$2:C374, C374), "")</f>
        <v>0</v>
      </c>
      <c r="V374" s="9" t="str">
        <f t="shared" si="43"/>
        <v/>
      </c>
    </row>
    <row r="375" spans="7:22" x14ac:dyDescent="0.2">
      <c r="G375" s="121">
        <f>SUMIF($C$2:C375,C375,$F$2:F375)</f>
        <v>0</v>
      </c>
      <c r="I375" s="14">
        <f t="shared" si="39"/>
        <v>0</v>
      </c>
      <c r="K375" s="5">
        <f t="shared" si="40"/>
        <v>0</v>
      </c>
      <c r="O375" s="7">
        <f t="shared" si="44"/>
        <v>0</v>
      </c>
      <c r="P375" s="5">
        <f t="shared" si="41"/>
        <v>0</v>
      </c>
      <c r="Q375" s="16">
        <f>SUMIF($C$2:C375,C375,$O$2:O375)</f>
        <v>0</v>
      </c>
      <c r="R375" s="5">
        <f>IFERROR(VLOOKUP(C375,Kurse!$A$2:$B$101,2,FALSE), 0)</f>
        <v>0</v>
      </c>
      <c r="S375" s="18">
        <f t="shared" si="42"/>
        <v>0</v>
      </c>
      <c r="T375" s="7">
        <f>IF(ISNUMBER(S375), SUMIFS($S$2:S375, $C$2:C375, C375), "")</f>
        <v>0</v>
      </c>
      <c r="V375" s="9" t="str">
        <f t="shared" si="43"/>
        <v/>
      </c>
    </row>
    <row r="376" spans="7:22" x14ac:dyDescent="0.2">
      <c r="G376" s="121">
        <f>SUMIF($C$2:C376,C376,$F$2:F376)</f>
        <v>0</v>
      </c>
      <c r="I376" s="14">
        <f t="shared" si="39"/>
        <v>0</v>
      </c>
      <c r="K376" s="5">
        <f t="shared" si="40"/>
        <v>0</v>
      </c>
      <c r="O376" s="7">
        <f t="shared" si="44"/>
        <v>0</v>
      </c>
      <c r="P376" s="5">
        <f t="shared" si="41"/>
        <v>0</v>
      </c>
      <c r="Q376" s="16">
        <f>SUMIF($C$2:C376,C376,$O$2:O376)</f>
        <v>0</v>
      </c>
      <c r="R376" s="5">
        <f>IFERROR(VLOOKUP(C376,Kurse!$A$2:$B$101,2,FALSE), 0)</f>
        <v>0</v>
      </c>
      <c r="S376" s="18">
        <f t="shared" si="42"/>
        <v>0</v>
      </c>
      <c r="T376" s="7">
        <f>IF(ISNUMBER(S376), SUMIFS($S$2:S376, $C$2:C376, C376), "")</f>
        <v>0</v>
      </c>
      <c r="V376" s="9" t="str">
        <f t="shared" si="43"/>
        <v/>
      </c>
    </row>
    <row r="377" spans="7:22" x14ac:dyDescent="0.2">
      <c r="G377" s="121">
        <f>SUMIF($C$2:C377,C377,$F$2:F377)</f>
        <v>0</v>
      </c>
      <c r="I377" s="14">
        <f t="shared" si="39"/>
        <v>0</v>
      </c>
      <c r="K377" s="5">
        <f t="shared" si="40"/>
        <v>0</v>
      </c>
      <c r="O377" s="7">
        <f t="shared" si="44"/>
        <v>0</v>
      </c>
      <c r="P377" s="5">
        <f t="shared" si="41"/>
        <v>0</v>
      </c>
      <c r="Q377" s="16">
        <f>SUMIF($C$2:C377,C377,$O$2:O377)</f>
        <v>0</v>
      </c>
      <c r="R377" s="5">
        <f>IFERROR(VLOOKUP(C377,Kurse!$A$2:$B$101,2,FALSE), 0)</f>
        <v>0</v>
      </c>
      <c r="S377" s="18">
        <f t="shared" si="42"/>
        <v>0</v>
      </c>
      <c r="T377" s="7">
        <f>IF(ISNUMBER(S377), SUMIFS($S$2:S377, $C$2:C377, C377), "")</f>
        <v>0</v>
      </c>
      <c r="V377" s="9" t="str">
        <f t="shared" si="43"/>
        <v/>
      </c>
    </row>
    <row r="378" spans="7:22" x14ac:dyDescent="0.2">
      <c r="G378" s="121">
        <f>SUMIF($C$2:C378,C378,$F$2:F378)</f>
        <v>0</v>
      </c>
      <c r="I378" s="14">
        <f t="shared" si="39"/>
        <v>0</v>
      </c>
      <c r="K378" s="5">
        <f t="shared" si="40"/>
        <v>0</v>
      </c>
      <c r="O378" s="7">
        <f t="shared" si="44"/>
        <v>0</v>
      </c>
      <c r="P378" s="5">
        <f t="shared" si="41"/>
        <v>0</v>
      </c>
      <c r="Q378" s="16">
        <f>SUMIF($C$2:C378,C378,$O$2:O378)</f>
        <v>0</v>
      </c>
      <c r="R378" s="5">
        <f>IFERROR(VLOOKUP(C378,Kurse!$A$2:$B$101,2,FALSE), 0)</f>
        <v>0</v>
      </c>
      <c r="S378" s="18">
        <f t="shared" si="42"/>
        <v>0</v>
      </c>
      <c r="T378" s="7">
        <f>IF(ISNUMBER(S378), SUMIFS($S$2:S378, $C$2:C378, C378), "")</f>
        <v>0</v>
      </c>
      <c r="V378" s="9" t="str">
        <f t="shared" si="43"/>
        <v/>
      </c>
    </row>
    <row r="379" spans="7:22" x14ac:dyDescent="0.2">
      <c r="G379" s="121">
        <f>SUMIF($C$2:C379,C379,$F$2:F379)</f>
        <v>0</v>
      </c>
      <c r="I379" s="14">
        <f t="shared" si="39"/>
        <v>0</v>
      </c>
      <c r="K379" s="5">
        <f t="shared" si="40"/>
        <v>0</v>
      </c>
      <c r="O379" s="7">
        <f t="shared" si="44"/>
        <v>0</v>
      </c>
      <c r="P379" s="5">
        <f t="shared" si="41"/>
        <v>0</v>
      </c>
      <c r="Q379" s="16">
        <f>SUMIF($C$2:C379,C379,$O$2:O379)</f>
        <v>0</v>
      </c>
      <c r="R379" s="5">
        <f>IFERROR(VLOOKUP(C379,Kurse!$A$2:$B$101,2,FALSE), 0)</f>
        <v>0</v>
      </c>
      <c r="S379" s="18">
        <f t="shared" si="42"/>
        <v>0</v>
      </c>
      <c r="T379" s="7">
        <f>IF(ISNUMBER(S379), SUMIFS($S$2:S379, $C$2:C379, C379), "")</f>
        <v>0</v>
      </c>
      <c r="V379" s="9" t="str">
        <f t="shared" si="43"/>
        <v/>
      </c>
    </row>
    <row r="380" spans="7:22" x14ac:dyDescent="0.2">
      <c r="G380" s="121">
        <f>SUMIF($C$2:C380,C380,$F$2:F380)</f>
        <v>0</v>
      </c>
      <c r="I380" s="14">
        <f t="shared" si="39"/>
        <v>0</v>
      </c>
      <c r="K380" s="5">
        <f t="shared" si="40"/>
        <v>0</v>
      </c>
      <c r="O380" s="7">
        <f t="shared" si="44"/>
        <v>0</v>
      </c>
      <c r="P380" s="5">
        <f t="shared" si="41"/>
        <v>0</v>
      </c>
      <c r="Q380" s="16">
        <f>SUMIF($C$2:C380,C380,$O$2:O380)</f>
        <v>0</v>
      </c>
      <c r="R380" s="5">
        <f>IFERROR(VLOOKUP(C380,Kurse!$A$2:$B$101,2,FALSE), 0)</f>
        <v>0</v>
      </c>
      <c r="S380" s="18">
        <f t="shared" si="42"/>
        <v>0</v>
      </c>
      <c r="T380" s="7">
        <f>IF(ISNUMBER(S380), SUMIFS($S$2:S380, $C$2:C380, C380), "")</f>
        <v>0</v>
      </c>
      <c r="V380" s="9" t="str">
        <f t="shared" si="43"/>
        <v/>
      </c>
    </row>
    <row r="381" spans="7:22" x14ac:dyDescent="0.2">
      <c r="G381" s="121">
        <f>SUMIF($C$2:C381,C381,$F$2:F381)</f>
        <v>0</v>
      </c>
      <c r="I381" s="14">
        <f t="shared" si="39"/>
        <v>0</v>
      </c>
      <c r="K381" s="5">
        <f t="shared" si="40"/>
        <v>0</v>
      </c>
      <c r="O381" s="7">
        <f t="shared" si="44"/>
        <v>0</v>
      </c>
      <c r="P381" s="5">
        <f t="shared" si="41"/>
        <v>0</v>
      </c>
      <c r="Q381" s="16">
        <f>SUMIF($C$2:C381,C381,$O$2:O381)</f>
        <v>0</v>
      </c>
      <c r="R381" s="5">
        <f>IFERROR(VLOOKUP(C381,Kurse!$A$2:$B$101,2,FALSE), 0)</f>
        <v>0</v>
      </c>
      <c r="S381" s="18">
        <f t="shared" si="42"/>
        <v>0</v>
      </c>
      <c r="T381" s="7">
        <f>IF(ISNUMBER(S381), SUMIFS($S$2:S381, $C$2:C381, C381), "")</f>
        <v>0</v>
      </c>
      <c r="V381" s="9" t="str">
        <f t="shared" si="43"/>
        <v/>
      </c>
    </row>
    <row r="382" spans="7:22" x14ac:dyDescent="0.2">
      <c r="G382" s="121">
        <f>SUMIF($C$2:C382,C382,$F$2:F382)</f>
        <v>0</v>
      </c>
      <c r="I382" s="14">
        <f t="shared" si="39"/>
        <v>0</v>
      </c>
      <c r="K382" s="5">
        <f t="shared" si="40"/>
        <v>0</v>
      </c>
      <c r="O382" s="7">
        <f t="shared" si="44"/>
        <v>0</v>
      </c>
      <c r="P382" s="5">
        <f t="shared" si="41"/>
        <v>0</v>
      </c>
      <c r="Q382" s="16">
        <f>SUMIF($C$2:C382,C382,$O$2:O382)</f>
        <v>0</v>
      </c>
      <c r="R382" s="5">
        <f>IFERROR(VLOOKUP(C382,Kurse!$A$2:$B$101,2,FALSE), 0)</f>
        <v>0</v>
      </c>
      <c r="S382" s="18">
        <f t="shared" si="42"/>
        <v>0</v>
      </c>
      <c r="T382" s="7">
        <f>IF(ISNUMBER(S382), SUMIFS($S$2:S382, $C$2:C382, C382), "")</f>
        <v>0</v>
      </c>
      <c r="V382" s="9" t="str">
        <f t="shared" si="43"/>
        <v/>
      </c>
    </row>
    <row r="383" spans="7:22" x14ac:dyDescent="0.2">
      <c r="G383" s="121">
        <f>SUMIF($C$2:C383,C383,$F$2:F383)</f>
        <v>0</v>
      </c>
      <c r="I383" s="14">
        <f t="shared" si="39"/>
        <v>0</v>
      </c>
      <c r="K383" s="5">
        <f t="shared" si="40"/>
        <v>0</v>
      </c>
      <c r="O383" s="7">
        <f t="shared" si="44"/>
        <v>0</v>
      </c>
      <c r="P383" s="5">
        <f t="shared" si="41"/>
        <v>0</v>
      </c>
      <c r="Q383" s="16">
        <f>SUMIF($C$2:C383,C383,$O$2:O383)</f>
        <v>0</v>
      </c>
      <c r="R383" s="5">
        <f>IFERROR(VLOOKUP(C383,Kurse!$A$2:$B$101,2,FALSE), 0)</f>
        <v>0</v>
      </c>
      <c r="S383" s="18">
        <f t="shared" si="42"/>
        <v>0</v>
      </c>
      <c r="T383" s="7">
        <f>IF(ISNUMBER(S383), SUMIFS($S$2:S383, $C$2:C383, C383), "")</f>
        <v>0</v>
      </c>
      <c r="V383" s="9" t="str">
        <f t="shared" si="43"/>
        <v/>
      </c>
    </row>
    <row r="384" spans="7:22" x14ac:dyDescent="0.2">
      <c r="G384" s="121">
        <f>SUMIF($C$2:C384,C384,$F$2:F384)</f>
        <v>0</v>
      </c>
      <c r="I384" s="14">
        <f t="shared" si="39"/>
        <v>0</v>
      </c>
      <c r="K384" s="5">
        <f t="shared" si="40"/>
        <v>0</v>
      </c>
      <c r="O384" s="7">
        <f t="shared" si="44"/>
        <v>0</v>
      </c>
      <c r="P384" s="5">
        <f t="shared" si="41"/>
        <v>0</v>
      </c>
      <c r="Q384" s="16">
        <f>SUMIF($C$2:C384,C384,$O$2:O384)</f>
        <v>0</v>
      </c>
      <c r="R384" s="5">
        <f>IFERROR(VLOOKUP(C384,Kurse!$A$2:$B$101,2,FALSE), 0)</f>
        <v>0</v>
      </c>
      <c r="S384" s="18">
        <f t="shared" si="42"/>
        <v>0</v>
      </c>
      <c r="T384" s="7">
        <f>IF(ISNUMBER(S384), SUMIFS($S$2:S384, $C$2:C384, C384), "")</f>
        <v>0</v>
      </c>
      <c r="V384" s="9" t="str">
        <f t="shared" si="43"/>
        <v/>
      </c>
    </row>
    <row r="385" spans="7:22" x14ac:dyDescent="0.2">
      <c r="G385" s="121">
        <f>SUMIF($C$2:C385,C385,$F$2:F385)</f>
        <v>0</v>
      </c>
      <c r="I385" s="14">
        <f t="shared" si="39"/>
        <v>0</v>
      </c>
      <c r="K385" s="5">
        <f t="shared" si="40"/>
        <v>0</v>
      </c>
      <c r="O385" s="7">
        <f t="shared" si="44"/>
        <v>0</v>
      </c>
      <c r="P385" s="5">
        <f t="shared" si="41"/>
        <v>0</v>
      </c>
      <c r="Q385" s="16">
        <f>SUMIF($C$2:C385,C385,$O$2:O385)</f>
        <v>0</v>
      </c>
      <c r="R385" s="5">
        <f>IFERROR(VLOOKUP(C385,Kurse!$A$2:$B$101,2,FALSE), 0)</f>
        <v>0</v>
      </c>
      <c r="S385" s="18">
        <f t="shared" si="42"/>
        <v>0</v>
      </c>
      <c r="T385" s="7">
        <f>IF(ISNUMBER(S385), SUMIFS($S$2:S385, $C$2:C385, C385), "")</f>
        <v>0</v>
      </c>
      <c r="V385" s="9" t="str">
        <f t="shared" si="43"/>
        <v/>
      </c>
    </row>
    <row r="386" spans="7:22" x14ac:dyDescent="0.2">
      <c r="G386" s="121">
        <f>SUMIF($C$2:C386,C386,$F$2:F386)</f>
        <v>0</v>
      </c>
      <c r="I386" s="14">
        <f t="shared" ref="I386:I449" si="45">F386*H386</f>
        <v>0</v>
      </c>
      <c r="K386" s="5">
        <f t="shared" ref="K386:K449" si="46">IF(E386="Buy",I386+J386,IF(E386="Sell",I386-J386,IF(E386="Transfer – Out",J386,0)))</f>
        <v>0</v>
      </c>
      <c r="O386" s="7">
        <f t="shared" si="44"/>
        <v>0</v>
      </c>
      <c r="P386" s="5">
        <f t="shared" ref="P386:P449" si="47">IF(OR(E386="Buy",E386="Reward",E386="Airdrop",E386="Staking"), K386, 0)</f>
        <v>0</v>
      </c>
      <c r="Q386" s="16">
        <f>SUMIF($C$2:C386,C386,$O$2:O386)</f>
        <v>0</v>
      </c>
      <c r="R386" s="5">
        <f>IFERROR(VLOOKUP(C386,Kurse!$A$2:$B$101,2,FALSE), 0)</f>
        <v>0</v>
      </c>
      <c r="S386" s="18">
        <f t="shared" ref="S386:S449" si="48">IF(E386="Transfer – Out", 0, F386 * R386)</f>
        <v>0</v>
      </c>
      <c r="T386" s="7">
        <f>IF(ISNUMBER(S386), SUMIFS($S$2:S386, $C$2:C386, C386), "")</f>
        <v>0</v>
      </c>
      <c r="V386" s="9" t="str">
        <f t="shared" ref="V386:V449" si="49">IF(AND(ISNUMBER(S386), ISNUMBER(K386), K386&lt;&gt;0), (S386-K386)/K386, "")</f>
        <v/>
      </c>
    </row>
    <row r="387" spans="7:22" x14ac:dyDescent="0.2">
      <c r="G387" s="121">
        <f>SUMIF($C$2:C387,C387,$F$2:F387)</f>
        <v>0</v>
      </c>
      <c r="I387" s="14">
        <f t="shared" si="45"/>
        <v>0</v>
      </c>
      <c r="K387" s="5">
        <f t="shared" si="46"/>
        <v>0</v>
      </c>
      <c r="O387" s="7">
        <f t="shared" si="44"/>
        <v>0</v>
      </c>
      <c r="P387" s="5">
        <f t="shared" si="47"/>
        <v>0</v>
      </c>
      <c r="Q387" s="16">
        <f>SUMIF($C$2:C387,C387,$O$2:O387)</f>
        <v>0</v>
      </c>
      <c r="R387" s="5">
        <f>IFERROR(VLOOKUP(C387,Kurse!$A$2:$B$101,2,FALSE), 0)</f>
        <v>0</v>
      </c>
      <c r="S387" s="18">
        <f t="shared" si="48"/>
        <v>0</v>
      </c>
      <c r="T387" s="7">
        <f>IF(ISNUMBER(S387), SUMIFS($S$2:S387, $C$2:C387, C387), "")</f>
        <v>0</v>
      </c>
      <c r="V387" s="9" t="str">
        <f t="shared" si="49"/>
        <v/>
      </c>
    </row>
    <row r="388" spans="7:22" x14ac:dyDescent="0.2">
      <c r="G388" s="121">
        <f>SUMIF($C$2:C388,C388,$F$2:F388)</f>
        <v>0</v>
      </c>
      <c r="I388" s="14">
        <f t="shared" si="45"/>
        <v>0</v>
      </c>
      <c r="K388" s="5">
        <f t="shared" si="46"/>
        <v>0</v>
      </c>
      <c r="O388" s="7">
        <f t="shared" si="44"/>
        <v>0</v>
      </c>
      <c r="P388" s="5">
        <f t="shared" si="47"/>
        <v>0</v>
      </c>
      <c r="Q388" s="16">
        <f>SUMIF($C$2:C388,C388,$O$2:O388)</f>
        <v>0</v>
      </c>
      <c r="R388" s="5">
        <f>IFERROR(VLOOKUP(C388,Kurse!$A$2:$B$101,2,FALSE), 0)</f>
        <v>0</v>
      </c>
      <c r="S388" s="18">
        <f t="shared" si="48"/>
        <v>0</v>
      </c>
      <c r="T388" s="7">
        <f>IF(ISNUMBER(S388), SUMIFS($S$2:S388, $C$2:C388, C388), "")</f>
        <v>0</v>
      </c>
      <c r="V388" s="9" t="str">
        <f t="shared" si="49"/>
        <v/>
      </c>
    </row>
    <row r="389" spans="7:22" x14ac:dyDescent="0.2">
      <c r="G389" s="121">
        <f>SUMIF($C$2:C389,C389,$F$2:F389)</f>
        <v>0</v>
      </c>
      <c r="I389" s="14">
        <f t="shared" si="45"/>
        <v>0</v>
      </c>
      <c r="K389" s="5">
        <f t="shared" si="46"/>
        <v>0</v>
      </c>
      <c r="O389" s="7">
        <f t="shared" si="44"/>
        <v>0</v>
      </c>
      <c r="P389" s="5">
        <f t="shared" si="47"/>
        <v>0</v>
      </c>
      <c r="Q389" s="16">
        <f>SUMIF($C$2:C389,C389,$O$2:O389)</f>
        <v>0</v>
      </c>
      <c r="R389" s="5">
        <f>IFERROR(VLOOKUP(C389,Kurse!$A$2:$B$101,2,FALSE), 0)</f>
        <v>0</v>
      </c>
      <c r="S389" s="18">
        <f t="shared" si="48"/>
        <v>0</v>
      </c>
      <c r="T389" s="7">
        <f>IF(ISNUMBER(S389), SUMIFS($S$2:S389, $C$2:C389, C389), "")</f>
        <v>0</v>
      </c>
      <c r="V389" s="9" t="str">
        <f t="shared" si="49"/>
        <v/>
      </c>
    </row>
    <row r="390" spans="7:22" x14ac:dyDescent="0.2">
      <c r="G390" s="121">
        <f>SUMIF($C$2:C390,C390,$F$2:F390)</f>
        <v>0</v>
      </c>
      <c r="I390" s="14">
        <f t="shared" si="45"/>
        <v>0</v>
      </c>
      <c r="K390" s="5">
        <f t="shared" si="46"/>
        <v>0</v>
      </c>
      <c r="O390" s="7">
        <f t="shared" si="44"/>
        <v>0</v>
      </c>
      <c r="P390" s="5">
        <f t="shared" si="47"/>
        <v>0</v>
      </c>
      <c r="Q390" s="16">
        <f>SUMIF($C$2:C390,C390,$O$2:O390)</f>
        <v>0</v>
      </c>
      <c r="R390" s="5">
        <f>IFERROR(VLOOKUP(C390,Kurse!$A$2:$B$101,2,FALSE), 0)</f>
        <v>0</v>
      </c>
      <c r="S390" s="18">
        <f t="shared" si="48"/>
        <v>0</v>
      </c>
      <c r="T390" s="7">
        <f>IF(ISNUMBER(S390), SUMIFS($S$2:S390, $C$2:C390, C390), "")</f>
        <v>0</v>
      </c>
      <c r="V390" s="9" t="str">
        <f t="shared" si="49"/>
        <v/>
      </c>
    </row>
    <row r="391" spans="7:22" x14ac:dyDescent="0.2">
      <c r="G391" s="121">
        <f>SUMIF($C$2:C391,C391,$F$2:F391)</f>
        <v>0</v>
      </c>
      <c r="I391" s="14">
        <f t="shared" si="45"/>
        <v>0</v>
      </c>
      <c r="K391" s="5">
        <f t="shared" si="46"/>
        <v>0</v>
      </c>
      <c r="O391" s="7">
        <f t="shared" si="44"/>
        <v>0</v>
      </c>
      <c r="P391" s="5">
        <f t="shared" si="47"/>
        <v>0</v>
      </c>
      <c r="Q391" s="16">
        <f>SUMIF($C$2:C391,C391,$O$2:O391)</f>
        <v>0</v>
      </c>
      <c r="R391" s="5">
        <f>IFERROR(VLOOKUP(C391,Kurse!$A$2:$B$101,2,FALSE), 0)</f>
        <v>0</v>
      </c>
      <c r="S391" s="18">
        <f t="shared" si="48"/>
        <v>0</v>
      </c>
      <c r="T391" s="7">
        <f>IF(ISNUMBER(S391), SUMIFS($S$2:S391, $C$2:C391, C391), "")</f>
        <v>0</v>
      </c>
      <c r="V391" s="9" t="str">
        <f t="shared" si="49"/>
        <v/>
      </c>
    </row>
    <row r="392" spans="7:22" x14ac:dyDescent="0.2">
      <c r="G392" s="121">
        <f>SUMIF($C$2:C392,C392,$F$2:F392)</f>
        <v>0</v>
      </c>
      <c r="I392" s="14">
        <f t="shared" si="45"/>
        <v>0</v>
      </c>
      <c r="K392" s="5">
        <f t="shared" si="46"/>
        <v>0</v>
      </c>
      <c r="O392" s="7">
        <f t="shared" si="44"/>
        <v>0</v>
      </c>
      <c r="P392" s="5">
        <f t="shared" si="47"/>
        <v>0</v>
      </c>
      <c r="Q392" s="16">
        <f>SUMIF($C$2:C392,C392,$O$2:O392)</f>
        <v>0</v>
      </c>
      <c r="R392" s="5">
        <f>IFERROR(VLOOKUP(C392,Kurse!$A$2:$B$101,2,FALSE), 0)</f>
        <v>0</v>
      </c>
      <c r="S392" s="18">
        <f t="shared" si="48"/>
        <v>0</v>
      </c>
      <c r="T392" s="7">
        <f>IF(ISNUMBER(S392), SUMIFS($S$2:S392, $C$2:C392, C392), "")</f>
        <v>0</v>
      </c>
      <c r="V392" s="9" t="str">
        <f t="shared" si="49"/>
        <v/>
      </c>
    </row>
    <row r="393" spans="7:22" x14ac:dyDescent="0.2">
      <c r="G393" s="121">
        <f>SUMIF($C$2:C393,C393,$F$2:F393)</f>
        <v>0</v>
      </c>
      <c r="I393" s="14">
        <f t="shared" si="45"/>
        <v>0</v>
      </c>
      <c r="K393" s="5">
        <f t="shared" si="46"/>
        <v>0</v>
      </c>
      <c r="O393" s="7">
        <f t="shared" si="44"/>
        <v>0</v>
      </c>
      <c r="P393" s="5">
        <f t="shared" si="47"/>
        <v>0</v>
      </c>
      <c r="Q393" s="16">
        <f>SUMIF($C$2:C393,C393,$O$2:O393)</f>
        <v>0</v>
      </c>
      <c r="R393" s="5">
        <f>IFERROR(VLOOKUP(C393,Kurse!$A$2:$B$101,2,FALSE), 0)</f>
        <v>0</v>
      </c>
      <c r="S393" s="18">
        <f t="shared" si="48"/>
        <v>0</v>
      </c>
      <c r="T393" s="7">
        <f>IF(ISNUMBER(S393), SUMIFS($S$2:S393, $C$2:C393, C393), "")</f>
        <v>0</v>
      </c>
      <c r="V393" s="9" t="str">
        <f t="shared" si="49"/>
        <v/>
      </c>
    </row>
    <row r="394" spans="7:22" x14ac:dyDescent="0.2">
      <c r="G394" s="121">
        <f>SUMIF($C$2:C394,C394,$F$2:F394)</f>
        <v>0</v>
      </c>
      <c r="I394" s="14">
        <f t="shared" si="45"/>
        <v>0</v>
      </c>
      <c r="K394" s="5">
        <f t="shared" si="46"/>
        <v>0</v>
      </c>
      <c r="O394" s="7">
        <f t="shared" si="44"/>
        <v>0</v>
      </c>
      <c r="P394" s="5">
        <f t="shared" si="47"/>
        <v>0</v>
      </c>
      <c r="Q394" s="16">
        <f>SUMIF($C$2:C394,C394,$O$2:O394)</f>
        <v>0</v>
      </c>
      <c r="R394" s="5">
        <f>IFERROR(VLOOKUP(C394,Kurse!$A$2:$B$101,2,FALSE), 0)</f>
        <v>0</v>
      </c>
      <c r="S394" s="18">
        <f t="shared" si="48"/>
        <v>0</v>
      </c>
      <c r="T394" s="7">
        <f>IF(ISNUMBER(S394), SUMIFS($S$2:S394, $C$2:C394, C394), "")</f>
        <v>0</v>
      </c>
      <c r="V394" s="9" t="str">
        <f t="shared" si="49"/>
        <v/>
      </c>
    </row>
    <row r="395" spans="7:22" x14ac:dyDescent="0.2">
      <c r="G395" s="121">
        <f>SUMIF($C$2:C395,C395,$F$2:F395)</f>
        <v>0</v>
      </c>
      <c r="I395" s="14">
        <f t="shared" si="45"/>
        <v>0</v>
      </c>
      <c r="K395" s="5">
        <f t="shared" si="46"/>
        <v>0</v>
      </c>
      <c r="O395" s="7">
        <f t="shared" si="44"/>
        <v>0</v>
      </c>
      <c r="P395" s="5">
        <f t="shared" si="47"/>
        <v>0</v>
      </c>
      <c r="Q395" s="16">
        <f>SUMIF($C$2:C395,C395,$O$2:O395)</f>
        <v>0</v>
      </c>
      <c r="R395" s="5">
        <f>IFERROR(VLOOKUP(C395,Kurse!$A$2:$B$101,2,FALSE), 0)</f>
        <v>0</v>
      </c>
      <c r="S395" s="18">
        <f t="shared" si="48"/>
        <v>0</v>
      </c>
      <c r="T395" s="7">
        <f>IF(ISNUMBER(S395), SUMIFS($S$2:S395, $C$2:C395, C395), "")</f>
        <v>0</v>
      </c>
      <c r="V395" s="9" t="str">
        <f t="shared" si="49"/>
        <v/>
      </c>
    </row>
    <row r="396" spans="7:22" x14ac:dyDescent="0.2">
      <c r="G396" s="121">
        <f>SUMIF($C$2:C396,C396,$F$2:F396)</f>
        <v>0</v>
      </c>
      <c r="I396" s="14">
        <f t="shared" si="45"/>
        <v>0</v>
      </c>
      <c r="K396" s="5">
        <f t="shared" si="46"/>
        <v>0</v>
      </c>
      <c r="O396" s="7">
        <f t="shared" ref="O396:O459" si="50">F396*(N396/100)*R396</f>
        <v>0</v>
      </c>
      <c r="P396" s="5">
        <f t="shared" si="47"/>
        <v>0</v>
      </c>
      <c r="Q396" s="16">
        <f>SUMIF($C$2:C396,C396,$O$2:O396)</f>
        <v>0</v>
      </c>
      <c r="R396" s="5">
        <f>IFERROR(VLOOKUP(C396,Kurse!$A$2:$B$101,2,FALSE), 0)</f>
        <v>0</v>
      </c>
      <c r="S396" s="18">
        <f t="shared" si="48"/>
        <v>0</v>
      </c>
      <c r="T396" s="7">
        <f>IF(ISNUMBER(S396), SUMIFS($S$2:S396, $C$2:C396, C396), "")</f>
        <v>0</v>
      </c>
      <c r="V396" s="9" t="str">
        <f t="shared" si="49"/>
        <v/>
      </c>
    </row>
    <row r="397" spans="7:22" x14ac:dyDescent="0.2">
      <c r="G397" s="121">
        <f>SUMIF($C$2:C397,C397,$F$2:F397)</f>
        <v>0</v>
      </c>
      <c r="I397" s="14">
        <f t="shared" si="45"/>
        <v>0</v>
      </c>
      <c r="K397" s="5">
        <f t="shared" si="46"/>
        <v>0</v>
      </c>
      <c r="O397" s="7">
        <f t="shared" si="50"/>
        <v>0</v>
      </c>
      <c r="P397" s="5">
        <f t="shared" si="47"/>
        <v>0</v>
      </c>
      <c r="Q397" s="16">
        <f>SUMIF($C$2:C397,C397,$O$2:O397)</f>
        <v>0</v>
      </c>
      <c r="R397" s="5">
        <f>IFERROR(VLOOKUP(C397,Kurse!$A$2:$B$101,2,FALSE), 0)</f>
        <v>0</v>
      </c>
      <c r="S397" s="18">
        <f t="shared" si="48"/>
        <v>0</v>
      </c>
      <c r="T397" s="7">
        <f>IF(ISNUMBER(S397), SUMIFS($S$2:S397, $C$2:C397, C397), "")</f>
        <v>0</v>
      </c>
      <c r="V397" s="9" t="str">
        <f t="shared" si="49"/>
        <v/>
      </c>
    </row>
    <row r="398" spans="7:22" x14ac:dyDescent="0.2">
      <c r="G398" s="121">
        <f>SUMIF($C$2:C398,C398,$F$2:F398)</f>
        <v>0</v>
      </c>
      <c r="I398" s="14">
        <f t="shared" si="45"/>
        <v>0</v>
      </c>
      <c r="K398" s="5">
        <f t="shared" si="46"/>
        <v>0</v>
      </c>
      <c r="O398" s="7">
        <f t="shared" si="50"/>
        <v>0</v>
      </c>
      <c r="P398" s="5">
        <f t="shared" si="47"/>
        <v>0</v>
      </c>
      <c r="Q398" s="16">
        <f>SUMIF($C$2:C398,C398,$O$2:O398)</f>
        <v>0</v>
      </c>
      <c r="R398" s="5">
        <f>IFERROR(VLOOKUP(C398,Kurse!$A$2:$B$101,2,FALSE), 0)</f>
        <v>0</v>
      </c>
      <c r="S398" s="18">
        <f t="shared" si="48"/>
        <v>0</v>
      </c>
      <c r="T398" s="7">
        <f>IF(ISNUMBER(S398), SUMIFS($S$2:S398, $C$2:C398, C398), "")</f>
        <v>0</v>
      </c>
      <c r="V398" s="9" t="str">
        <f t="shared" si="49"/>
        <v/>
      </c>
    </row>
    <row r="399" spans="7:22" x14ac:dyDescent="0.2">
      <c r="G399" s="121">
        <f>SUMIF($C$2:C399,C399,$F$2:F399)</f>
        <v>0</v>
      </c>
      <c r="I399" s="14">
        <f t="shared" si="45"/>
        <v>0</v>
      </c>
      <c r="K399" s="5">
        <f t="shared" si="46"/>
        <v>0</v>
      </c>
      <c r="O399" s="7">
        <f t="shared" si="50"/>
        <v>0</v>
      </c>
      <c r="P399" s="5">
        <f t="shared" si="47"/>
        <v>0</v>
      </c>
      <c r="Q399" s="16">
        <f>SUMIF($C$2:C399,C399,$O$2:O399)</f>
        <v>0</v>
      </c>
      <c r="R399" s="5">
        <f>IFERROR(VLOOKUP(C399,Kurse!$A$2:$B$101,2,FALSE), 0)</f>
        <v>0</v>
      </c>
      <c r="S399" s="18">
        <f t="shared" si="48"/>
        <v>0</v>
      </c>
      <c r="T399" s="7">
        <f>IF(ISNUMBER(S399), SUMIFS($S$2:S399, $C$2:C399, C399), "")</f>
        <v>0</v>
      </c>
      <c r="V399" s="9" t="str">
        <f t="shared" si="49"/>
        <v/>
      </c>
    </row>
    <row r="400" spans="7:22" x14ac:dyDescent="0.2">
      <c r="G400" s="121">
        <f>SUMIF($C$2:C400,C400,$F$2:F400)</f>
        <v>0</v>
      </c>
      <c r="I400" s="14">
        <f t="shared" si="45"/>
        <v>0</v>
      </c>
      <c r="K400" s="5">
        <f t="shared" si="46"/>
        <v>0</v>
      </c>
      <c r="O400" s="7">
        <f t="shared" si="50"/>
        <v>0</v>
      </c>
      <c r="P400" s="5">
        <f t="shared" si="47"/>
        <v>0</v>
      </c>
      <c r="Q400" s="16">
        <f>SUMIF($C$2:C400,C400,$O$2:O400)</f>
        <v>0</v>
      </c>
      <c r="R400" s="5">
        <f>IFERROR(VLOOKUP(C400,Kurse!$A$2:$B$101,2,FALSE), 0)</f>
        <v>0</v>
      </c>
      <c r="S400" s="18">
        <f t="shared" si="48"/>
        <v>0</v>
      </c>
      <c r="T400" s="7">
        <f>IF(ISNUMBER(S400), SUMIFS($S$2:S400, $C$2:C400, C400), "")</f>
        <v>0</v>
      </c>
      <c r="V400" s="9" t="str">
        <f t="shared" si="49"/>
        <v/>
      </c>
    </row>
    <row r="401" spans="7:22" x14ac:dyDescent="0.2">
      <c r="G401" s="121">
        <f>SUMIF($C$2:C401,C401,$F$2:F401)</f>
        <v>0</v>
      </c>
      <c r="I401" s="14">
        <f t="shared" si="45"/>
        <v>0</v>
      </c>
      <c r="K401" s="5">
        <f t="shared" si="46"/>
        <v>0</v>
      </c>
      <c r="O401" s="7">
        <f t="shared" si="50"/>
        <v>0</v>
      </c>
      <c r="P401" s="5">
        <f t="shared" si="47"/>
        <v>0</v>
      </c>
      <c r="Q401" s="16">
        <f>SUMIF($C$2:C401,C401,$O$2:O401)</f>
        <v>0</v>
      </c>
      <c r="R401" s="5">
        <f>IFERROR(VLOOKUP(C401,Kurse!$A$2:$B$101,2,FALSE), 0)</f>
        <v>0</v>
      </c>
      <c r="S401" s="18">
        <f t="shared" si="48"/>
        <v>0</v>
      </c>
      <c r="T401" s="7">
        <f>IF(ISNUMBER(S401), SUMIFS($S$2:S401, $C$2:C401, C401), "")</f>
        <v>0</v>
      </c>
      <c r="V401" s="9" t="str">
        <f t="shared" si="49"/>
        <v/>
      </c>
    </row>
    <row r="402" spans="7:22" x14ac:dyDescent="0.2">
      <c r="G402" s="121">
        <f>SUMIF($C$2:C402,C402,$F$2:F402)</f>
        <v>0</v>
      </c>
      <c r="I402" s="14">
        <f t="shared" si="45"/>
        <v>0</v>
      </c>
      <c r="K402" s="5">
        <f t="shared" si="46"/>
        <v>0</v>
      </c>
      <c r="O402" s="7">
        <f t="shared" si="50"/>
        <v>0</v>
      </c>
      <c r="P402" s="5">
        <f t="shared" si="47"/>
        <v>0</v>
      </c>
      <c r="Q402" s="16">
        <f>SUMIF($C$2:C402,C402,$O$2:O402)</f>
        <v>0</v>
      </c>
      <c r="R402" s="5">
        <f>IFERROR(VLOOKUP(C402,Kurse!$A$2:$B$101,2,FALSE), 0)</f>
        <v>0</v>
      </c>
      <c r="S402" s="18">
        <f t="shared" si="48"/>
        <v>0</v>
      </c>
      <c r="T402" s="7">
        <f>IF(ISNUMBER(S402), SUMIFS($S$2:S402, $C$2:C402, C402), "")</f>
        <v>0</v>
      </c>
      <c r="V402" s="9" t="str">
        <f t="shared" si="49"/>
        <v/>
      </c>
    </row>
    <row r="403" spans="7:22" x14ac:dyDescent="0.2">
      <c r="G403" s="121">
        <f>SUMIF($C$2:C403,C403,$F$2:F403)</f>
        <v>0</v>
      </c>
      <c r="I403" s="14">
        <f t="shared" si="45"/>
        <v>0</v>
      </c>
      <c r="K403" s="5">
        <f t="shared" si="46"/>
        <v>0</v>
      </c>
      <c r="O403" s="7">
        <f t="shared" si="50"/>
        <v>0</v>
      </c>
      <c r="P403" s="5">
        <f t="shared" si="47"/>
        <v>0</v>
      </c>
      <c r="Q403" s="16">
        <f>SUMIF($C$2:C403,C403,$O$2:O403)</f>
        <v>0</v>
      </c>
      <c r="R403" s="5">
        <f>IFERROR(VLOOKUP(C403,Kurse!$A$2:$B$101,2,FALSE), 0)</f>
        <v>0</v>
      </c>
      <c r="S403" s="18">
        <f t="shared" si="48"/>
        <v>0</v>
      </c>
      <c r="T403" s="7">
        <f>IF(ISNUMBER(S403), SUMIFS($S$2:S403, $C$2:C403, C403), "")</f>
        <v>0</v>
      </c>
      <c r="V403" s="9" t="str">
        <f t="shared" si="49"/>
        <v/>
      </c>
    </row>
    <row r="404" spans="7:22" x14ac:dyDescent="0.2">
      <c r="G404" s="121">
        <f>SUMIF($C$2:C404,C404,$F$2:F404)</f>
        <v>0</v>
      </c>
      <c r="I404" s="14">
        <f t="shared" si="45"/>
        <v>0</v>
      </c>
      <c r="K404" s="5">
        <f t="shared" si="46"/>
        <v>0</v>
      </c>
      <c r="O404" s="7">
        <f t="shared" si="50"/>
        <v>0</v>
      </c>
      <c r="P404" s="5">
        <f t="shared" si="47"/>
        <v>0</v>
      </c>
      <c r="Q404" s="16">
        <f>SUMIF($C$2:C404,C404,$O$2:O404)</f>
        <v>0</v>
      </c>
      <c r="R404" s="5">
        <f>IFERROR(VLOOKUP(C404,Kurse!$A$2:$B$101,2,FALSE), 0)</f>
        <v>0</v>
      </c>
      <c r="S404" s="18">
        <f t="shared" si="48"/>
        <v>0</v>
      </c>
      <c r="T404" s="7">
        <f>IF(ISNUMBER(S404), SUMIFS($S$2:S404, $C$2:C404, C404), "")</f>
        <v>0</v>
      </c>
      <c r="V404" s="9" t="str">
        <f t="shared" si="49"/>
        <v/>
      </c>
    </row>
    <row r="405" spans="7:22" x14ac:dyDescent="0.2">
      <c r="G405" s="121">
        <f>SUMIF($C$2:C405,C405,$F$2:F405)</f>
        <v>0</v>
      </c>
      <c r="I405" s="14">
        <f t="shared" si="45"/>
        <v>0</v>
      </c>
      <c r="K405" s="5">
        <f t="shared" si="46"/>
        <v>0</v>
      </c>
      <c r="O405" s="7">
        <f t="shared" si="50"/>
        <v>0</v>
      </c>
      <c r="P405" s="5">
        <f t="shared" si="47"/>
        <v>0</v>
      </c>
      <c r="Q405" s="16">
        <f>SUMIF($C$2:C405,C405,$O$2:O405)</f>
        <v>0</v>
      </c>
      <c r="R405" s="5">
        <f>IFERROR(VLOOKUP(C405,Kurse!$A$2:$B$101,2,FALSE), 0)</f>
        <v>0</v>
      </c>
      <c r="S405" s="18">
        <f t="shared" si="48"/>
        <v>0</v>
      </c>
      <c r="T405" s="7">
        <f>IF(ISNUMBER(S405), SUMIFS($S$2:S405, $C$2:C405, C405), "")</f>
        <v>0</v>
      </c>
      <c r="V405" s="9" t="str">
        <f t="shared" si="49"/>
        <v/>
      </c>
    </row>
    <row r="406" spans="7:22" x14ac:dyDescent="0.2">
      <c r="G406" s="121">
        <f>SUMIF($C$2:C406,C406,$F$2:F406)</f>
        <v>0</v>
      </c>
      <c r="I406" s="14">
        <f t="shared" si="45"/>
        <v>0</v>
      </c>
      <c r="K406" s="5">
        <f t="shared" si="46"/>
        <v>0</v>
      </c>
      <c r="O406" s="7">
        <f t="shared" si="50"/>
        <v>0</v>
      </c>
      <c r="P406" s="5">
        <f t="shared" si="47"/>
        <v>0</v>
      </c>
      <c r="Q406" s="16">
        <f>SUMIF($C$2:C406,C406,$O$2:O406)</f>
        <v>0</v>
      </c>
      <c r="R406" s="5">
        <f>IFERROR(VLOOKUP(C406,Kurse!$A$2:$B$101,2,FALSE), 0)</f>
        <v>0</v>
      </c>
      <c r="S406" s="18">
        <f t="shared" si="48"/>
        <v>0</v>
      </c>
      <c r="T406" s="7">
        <f>IF(ISNUMBER(S406), SUMIFS($S$2:S406, $C$2:C406, C406), "")</f>
        <v>0</v>
      </c>
      <c r="V406" s="9" t="str">
        <f t="shared" si="49"/>
        <v/>
      </c>
    </row>
    <row r="407" spans="7:22" x14ac:dyDescent="0.2">
      <c r="G407" s="121">
        <f>SUMIF($C$2:C407,C407,$F$2:F407)</f>
        <v>0</v>
      </c>
      <c r="I407" s="14">
        <f t="shared" si="45"/>
        <v>0</v>
      </c>
      <c r="K407" s="5">
        <f t="shared" si="46"/>
        <v>0</v>
      </c>
      <c r="O407" s="7">
        <f t="shared" si="50"/>
        <v>0</v>
      </c>
      <c r="P407" s="5">
        <f t="shared" si="47"/>
        <v>0</v>
      </c>
      <c r="Q407" s="16">
        <f>SUMIF($C$2:C407,C407,$O$2:O407)</f>
        <v>0</v>
      </c>
      <c r="R407" s="5">
        <f>IFERROR(VLOOKUP(C407,Kurse!$A$2:$B$101,2,FALSE), 0)</f>
        <v>0</v>
      </c>
      <c r="S407" s="18">
        <f t="shared" si="48"/>
        <v>0</v>
      </c>
      <c r="T407" s="7">
        <f>IF(ISNUMBER(S407), SUMIFS($S$2:S407, $C$2:C407, C407), "")</f>
        <v>0</v>
      </c>
      <c r="V407" s="9" t="str">
        <f t="shared" si="49"/>
        <v/>
      </c>
    </row>
    <row r="408" spans="7:22" x14ac:dyDescent="0.2">
      <c r="G408" s="121">
        <f>SUMIF($C$2:C408,C408,$F$2:F408)</f>
        <v>0</v>
      </c>
      <c r="I408" s="14">
        <f t="shared" si="45"/>
        <v>0</v>
      </c>
      <c r="K408" s="5">
        <f t="shared" si="46"/>
        <v>0</v>
      </c>
      <c r="O408" s="7">
        <f t="shared" si="50"/>
        <v>0</v>
      </c>
      <c r="P408" s="5">
        <f t="shared" si="47"/>
        <v>0</v>
      </c>
      <c r="Q408" s="16">
        <f>SUMIF($C$2:C408,C408,$O$2:O408)</f>
        <v>0</v>
      </c>
      <c r="R408" s="5">
        <f>IFERROR(VLOOKUP(C408,Kurse!$A$2:$B$101,2,FALSE), 0)</f>
        <v>0</v>
      </c>
      <c r="S408" s="18">
        <f t="shared" si="48"/>
        <v>0</v>
      </c>
      <c r="T408" s="7">
        <f>IF(ISNUMBER(S408), SUMIFS($S$2:S408, $C$2:C408, C408), "")</f>
        <v>0</v>
      </c>
      <c r="V408" s="9" t="str">
        <f t="shared" si="49"/>
        <v/>
      </c>
    </row>
    <row r="409" spans="7:22" x14ac:dyDescent="0.2">
      <c r="G409" s="121">
        <f>SUMIF($C$2:C409,C409,$F$2:F409)</f>
        <v>0</v>
      </c>
      <c r="I409" s="14">
        <f t="shared" si="45"/>
        <v>0</v>
      </c>
      <c r="K409" s="5">
        <f t="shared" si="46"/>
        <v>0</v>
      </c>
      <c r="O409" s="7">
        <f t="shared" si="50"/>
        <v>0</v>
      </c>
      <c r="P409" s="5">
        <f t="shared" si="47"/>
        <v>0</v>
      </c>
      <c r="Q409" s="16">
        <f>SUMIF($C$2:C409,C409,$O$2:O409)</f>
        <v>0</v>
      </c>
      <c r="R409" s="5">
        <f>IFERROR(VLOOKUP(C409,Kurse!$A$2:$B$101,2,FALSE), 0)</f>
        <v>0</v>
      </c>
      <c r="S409" s="18">
        <f t="shared" si="48"/>
        <v>0</v>
      </c>
      <c r="T409" s="7">
        <f>IF(ISNUMBER(S409), SUMIFS($S$2:S409, $C$2:C409, C409), "")</f>
        <v>0</v>
      </c>
      <c r="V409" s="9" t="str">
        <f t="shared" si="49"/>
        <v/>
      </c>
    </row>
    <row r="410" spans="7:22" x14ac:dyDescent="0.2">
      <c r="G410" s="121">
        <f>SUMIF($C$2:C410,C410,$F$2:F410)</f>
        <v>0</v>
      </c>
      <c r="I410" s="14">
        <f t="shared" si="45"/>
        <v>0</v>
      </c>
      <c r="K410" s="5">
        <f t="shared" si="46"/>
        <v>0</v>
      </c>
      <c r="O410" s="7">
        <f t="shared" si="50"/>
        <v>0</v>
      </c>
      <c r="P410" s="5">
        <f t="shared" si="47"/>
        <v>0</v>
      </c>
      <c r="Q410" s="16">
        <f>SUMIF($C$2:C410,C410,$O$2:O410)</f>
        <v>0</v>
      </c>
      <c r="R410" s="5">
        <f>IFERROR(VLOOKUP(C410,Kurse!$A$2:$B$101,2,FALSE), 0)</f>
        <v>0</v>
      </c>
      <c r="S410" s="18">
        <f t="shared" si="48"/>
        <v>0</v>
      </c>
      <c r="T410" s="7">
        <f>IF(ISNUMBER(S410), SUMIFS($S$2:S410, $C$2:C410, C410), "")</f>
        <v>0</v>
      </c>
      <c r="V410" s="9" t="str">
        <f t="shared" si="49"/>
        <v/>
      </c>
    </row>
    <row r="411" spans="7:22" x14ac:dyDescent="0.2">
      <c r="G411" s="121">
        <f>SUMIF($C$2:C411,C411,$F$2:F411)</f>
        <v>0</v>
      </c>
      <c r="I411" s="14">
        <f t="shared" si="45"/>
        <v>0</v>
      </c>
      <c r="K411" s="5">
        <f t="shared" si="46"/>
        <v>0</v>
      </c>
      <c r="O411" s="7">
        <f t="shared" si="50"/>
        <v>0</v>
      </c>
      <c r="P411" s="5">
        <f t="shared" si="47"/>
        <v>0</v>
      </c>
      <c r="Q411" s="16">
        <f>SUMIF($C$2:C411,C411,$O$2:O411)</f>
        <v>0</v>
      </c>
      <c r="R411" s="5">
        <f>IFERROR(VLOOKUP(C411,Kurse!$A$2:$B$101,2,FALSE), 0)</f>
        <v>0</v>
      </c>
      <c r="S411" s="18">
        <f t="shared" si="48"/>
        <v>0</v>
      </c>
      <c r="T411" s="7">
        <f>IF(ISNUMBER(S411), SUMIFS($S$2:S411, $C$2:C411, C411), "")</f>
        <v>0</v>
      </c>
      <c r="V411" s="9" t="str">
        <f t="shared" si="49"/>
        <v/>
      </c>
    </row>
    <row r="412" spans="7:22" x14ac:dyDescent="0.2">
      <c r="G412" s="121">
        <f>SUMIF($C$2:C412,C412,$F$2:F412)</f>
        <v>0</v>
      </c>
      <c r="I412" s="14">
        <f t="shared" si="45"/>
        <v>0</v>
      </c>
      <c r="K412" s="5">
        <f t="shared" si="46"/>
        <v>0</v>
      </c>
      <c r="O412" s="7">
        <f t="shared" si="50"/>
        <v>0</v>
      </c>
      <c r="P412" s="5">
        <f t="shared" si="47"/>
        <v>0</v>
      </c>
      <c r="Q412" s="16">
        <f>SUMIF($C$2:C412,C412,$O$2:O412)</f>
        <v>0</v>
      </c>
      <c r="R412" s="5">
        <f>IFERROR(VLOOKUP(C412,Kurse!$A$2:$B$101,2,FALSE), 0)</f>
        <v>0</v>
      </c>
      <c r="S412" s="18">
        <f t="shared" si="48"/>
        <v>0</v>
      </c>
      <c r="T412" s="7">
        <f>IF(ISNUMBER(S412), SUMIFS($S$2:S412, $C$2:C412, C412), "")</f>
        <v>0</v>
      </c>
      <c r="V412" s="9" t="str">
        <f t="shared" si="49"/>
        <v/>
      </c>
    </row>
    <row r="413" spans="7:22" x14ac:dyDescent="0.2">
      <c r="G413" s="121">
        <f>SUMIF($C$2:C413,C413,$F$2:F413)</f>
        <v>0</v>
      </c>
      <c r="I413" s="14">
        <f t="shared" si="45"/>
        <v>0</v>
      </c>
      <c r="K413" s="5">
        <f t="shared" si="46"/>
        <v>0</v>
      </c>
      <c r="O413" s="7">
        <f t="shared" si="50"/>
        <v>0</v>
      </c>
      <c r="P413" s="5">
        <f t="shared" si="47"/>
        <v>0</v>
      </c>
      <c r="Q413" s="16">
        <f>SUMIF($C$2:C413,C413,$O$2:O413)</f>
        <v>0</v>
      </c>
      <c r="R413" s="5">
        <f>IFERROR(VLOOKUP(C413,Kurse!$A$2:$B$101,2,FALSE), 0)</f>
        <v>0</v>
      </c>
      <c r="S413" s="18">
        <f t="shared" si="48"/>
        <v>0</v>
      </c>
      <c r="T413" s="7">
        <f>IF(ISNUMBER(S413), SUMIFS($S$2:S413, $C$2:C413, C413), "")</f>
        <v>0</v>
      </c>
      <c r="V413" s="9" t="str">
        <f t="shared" si="49"/>
        <v/>
      </c>
    </row>
    <row r="414" spans="7:22" x14ac:dyDescent="0.2">
      <c r="G414" s="121">
        <f>SUMIF($C$2:C414,C414,$F$2:F414)</f>
        <v>0</v>
      </c>
      <c r="I414" s="14">
        <f t="shared" si="45"/>
        <v>0</v>
      </c>
      <c r="K414" s="5">
        <f t="shared" si="46"/>
        <v>0</v>
      </c>
      <c r="O414" s="7">
        <f t="shared" si="50"/>
        <v>0</v>
      </c>
      <c r="P414" s="5">
        <f t="shared" si="47"/>
        <v>0</v>
      </c>
      <c r="Q414" s="16">
        <f>SUMIF($C$2:C414,C414,$O$2:O414)</f>
        <v>0</v>
      </c>
      <c r="R414" s="5">
        <f>IFERROR(VLOOKUP(C414,Kurse!$A$2:$B$101,2,FALSE), 0)</f>
        <v>0</v>
      </c>
      <c r="S414" s="18">
        <f t="shared" si="48"/>
        <v>0</v>
      </c>
      <c r="T414" s="7">
        <f>IF(ISNUMBER(S414), SUMIFS($S$2:S414, $C$2:C414, C414), "")</f>
        <v>0</v>
      </c>
      <c r="V414" s="9" t="str">
        <f t="shared" si="49"/>
        <v/>
      </c>
    </row>
    <row r="415" spans="7:22" x14ac:dyDescent="0.2">
      <c r="G415" s="121">
        <f>SUMIF($C$2:C415,C415,$F$2:F415)</f>
        <v>0</v>
      </c>
      <c r="I415" s="14">
        <f t="shared" si="45"/>
        <v>0</v>
      </c>
      <c r="K415" s="5">
        <f t="shared" si="46"/>
        <v>0</v>
      </c>
      <c r="O415" s="7">
        <f t="shared" si="50"/>
        <v>0</v>
      </c>
      <c r="P415" s="5">
        <f t="shared" si="47"/>
        <v>0</v>
      </c>
      <c r="Q415" s="16">
        <f>SUMIF($C$2:C415,C415,$O$2:O415)</f>
        <v>0</v>
      </c>
      <c r="R415" s="5">
        <f>IFERROR(VLOOKUP(C415,Kurse!$A$2:$B$101,2,FALSE), 0)</f>
        <v>0</v>
      </c>
      <c r="S415" s="18">
        <f t="shared" si="48"/>
        <v>0</v>
      </c>
      <c r="T415" s="7">
        <f>IF(ISNUMBER(S415), SUMIFS($S$2:S415, $C$2:C415, C415), "")</f>
        <v>0</v>
      </c>
      <c r="V415" s="9" t="str">
        <f t="shared" si="49"/>
        <v/>
      </c>
    </row>
    <row r="416" spans="7:22" x14ac:dyDescent="0.2">
      <c r="G416" s="121">
        <f>SUMIF($C$2:C416,C416,$F$2:F416)</f>
        <v>0</v>
      </c>
      <c r="I416" s="14">
        <f t="shared" si="45"/>
        <v>0</v>
      </c>
      <c r="K416" s="5">
        <f t="shared" si="46"/>
        <v>0</v>
      </c>
      <c r="O416" s="7">
        <f t="shared" si="50"/>
        <v>0</v>
      </c>
      <c r="P416" s="5">
        <f t="shared" si="47"/>
        <v>0</v>
      </c>
      <c r="Q416" s="16">
        <f>SUMIF($C$2:C416,C416,$O$2:O416)</f>
        <v>0</v>
      </c>
      <c r="R416" s="5">
        <f>IFERROR(VLOOKUP(C416,Kurse!$A$2:$B$101,2,FALSE), 0)</f>
        <v>0</v>
      </c>
      <c r="S416" s="18">
        <f t="shared" si="48"/>
        <v>0</v>
      </c>
      <c r="T416" s="7">
        <f>IF(ISNUMBER(S416), SUMIFS($S$2:S416, $C$2:C416, C416), "")</f>
        <v>0</v>
      </c>
      <c r="V416" s="9" t="str">
        <f t="shared" si="49"/>
        <v/>
      </c>
    </row>
    <row r="417" spans="7:22" x14ac:dyDescent="0.2">
      <c r="G417" s="121">
        <f>SUMIF($C$2:C417,C417,$F$2:F417)</f>
        <v>0</v>
      </c>
      <c r="I417" s="14">
        <f t="shared" si="45"/>
        <v>0</v>
      </c>
      <c r="K417" s="5">
        <f t="shared" si="46"/>
        <v>0</v>
      </c>
      <c r="O417" s="7">
        <f t="shared" si="50"/>
        <v>0</v>
      </c>
      <c r="P417" s="5">
        <f t="shared" si="47"/>
        <v>0</v>
      </c>
      <c r="Q417" s="16">
        <f>SUMIF($C$2:C417,C417,$O$2:O417)</f>
        <v>0</v>
      </c>
      <c r="R417" s="5">
        <f>IFERROR(VLOOKUP(C417,Kurse!$A$2:$B$101,2,FALSE), 0)</f>
        <v>0</v>
      </c>
      <c r="S417" s="18">
        <f t="shared" si="48"/>
        <v>0</v>
      </c>
      <c r="T417" s="7">
        <f>IF(ISNUMBER(S417), SUMIFS($S$2:S417, $C$2:C417, C417), "")</f>
        <v>0</v>
      </c>
      <c r="V417" s="9" t="str">
        <f t="shared" si="49"/>
        <v/>
      </c>
    </row>
    <row r="418" spans="7:22" x14ac:dyDescent="0.2">
      <c r="G418" s="121">
        <f>SUMIF($C$2:C418,C418,$F$2:F418)</f>
        <v>0</v>
      </c>
      <c r="I418" s="14">
        <f t="shared" si="45"/>
        <v>0</v>
      </c>
      <c r="K418" s="5">
        <f t="shared" si="46"/>
        <v>0</v>
      </c>
      <c r="O418" s="7">
        <f t="shared" si="50"/>
        <v>0</v>
      </c>
      <c r="P418" s="5">
        <f t="shared" si="47"/>
        <v>0</v>
      </c>
      <c r="Q418" s="16">
        <f>SUMIF($C$2:C418,C418,$O$2:O418)</f>
        <v>0</v>
      </c>
      <c r="R418" s="5">
        <f>IFERROR(VLOOKUP(C418,Kurse!$A$2:$B$101,2,FALSE), 0)</f>
        <v>0</v>
      </c>
      <c r="S418" s="18">
        <f t="shared" si="48"/>
        <v>0</v>
      </c>
      <c r="T418" s="7">
        <f>IF(ISNUMBER(S418), SUMIFS($S$2:S418, $C$2:C418, C418), "")</f>
        <v>0</v>
      </c>
      <c r="V418" s="9" t="str">
        <f t="shared" si="49"/>
        <v/>
      </c>
    </row>
    <row r="419" spans="7:22" x14ac:dyDescent="0.2">
      <c r="G419" s="121">
        <f>SUMIF($C$2:C419,C419,$F$2:F419)</f>
        <v>0</v>
      </c>
      <c r="I419" s="14">
        <f t="shared" si="45"/>
        <v>0</v>
      </c>
      <c r="K419" s="5">
        <f t="shared" si="46"/>
        <v>0</v>
      </c>
      <c r="O419" s="7">
        <f t="shared" si="50"/>
        <v>0</v>
      </c>
      <c r="P419" s="5">
        <f t="shared" si="47"/>
        <v>0</v>
      </c>
      <c r="Q419" s="16">
        <f>SUMIF($C$2:C419,C419,$O$2:O419)</f>
        <v>0</v>
      </c>
      <c r="R419" s="5">
        <f>IFERROR(VLOOKUP(C419,Kurse!$A$2:$B$101,2,FALSE), 0)</f>
        <v>0</v>
      </c>
      <c r="S419" s="18">
        <f t="shared" si="48"/>
        <v>0</v>
      </c>
      <c r="T419" s="7">
        <f>IF(ISNUMBER(S419), SUMIFS($S$2:S419, $C$2:C419, C419), "")</f>
        <v>0</v>
      </c>
      <c r="V419" s="9" t="str">
        <f t="shared" si="49"/>
        <v/>
      </c>
    </row>
    <row r="420" spans="7:22" x14ac:dyDescent="0.2">
      <c r="G420" s="121">
        <f>SUMIF($C$2:C420,C420,$F$2:F420)</f>
        <v>0</v>
      </c>
      <c r="I420" s="14">
        <f t="shared" si="45"/>
        <v>0</v>
      </c>
      <c r="K420" s="5">
        <f t="shared" si="46"/>
        <v>0</v>
      </c>
      <c r="O420" s="7">
        <f t="shared" si="50"/>
        <v>0</v>
      </c>
      <c r="P420" s="5">
        <f t="shared" si="47"/>
        <v>0</v>
      </c>
      <c r="Q420" s="16">
        <f>SUMIF($C$2:C420,C420,$O$2:O420)</f>
        <v>0</v>
      </c>
      <c r="R420" s="5">
        <f>IFERROR(VLOOKUP(C420,Kurse!$A$2:$B$101,2,FALSE), 0)</f>
        <v>0</v>
      </c>
      <c r="S420" s="18">
        <f t="shared" si="48"/>
        <v>0</v>
      </c>
      <c r="T420" s="7">
        <f>IF(ISNUMBER(S420), SUMIFS($S$2:S420, $C$2:C420, C420), "")</f>
        <v>0</v>
      </c>
      <c r="V420" s="9" t="str">
        <f t="shared" si="49"/>
        <v/>
      </c>
    </row>
    <row r="421" spans="7:22" x14ac:dyDescent="0.2">
      <c r="G421" s="121">
        <f>SUMIF($C$2:C421,C421,$F$2:F421)</f>
        <v>0</v>
      </c>
      <c r="I421" s="14">
        <f t="shared" si="45"/>
        <v>0</v>
      </c>
      <c r="K421" s="5">
        <f t="shared" si="46"/>
        <v>0</v>
      </c>
      <c r="O421" s="7">
        <f t="shared" si="50"/>
        <v>0</v>
      </c>
      <c r="P421" s="5">
        <f t="shared" si="47"/>
        <v>0</v>
      </c>
      <c r="Q421" s="16">
        <f>SUMIF($C$2:C421,C421,$O$2:O421)</f>
        <v>0</v>
      </c>
      <c r="R421" s="5">
        <f>IFERROR(VLOOKUP(C421,Kurse!$A$2:$B$101,2,FALSE), 0)</f>
        <v>0</v>
      </c>
      <c r="S421" s="18">
        <f t="shared" si="48"/>
        <v>0</v>
      </c>
      <c r="T421" s="7">
        <f>IF(ISNUMBER(S421), SUMIFS($S$2:S421, $C$2:C421, C421), "")</f>
        <v>0</v>
      </c>
      <c r="V421" s="9" t="str">
        <f t="shared" si="49"/>
        <v/>
      </c>
    </row>
    <row r="422" spans="7:22" x14ac:dyDescent="0.2">
      <c r="G422" s="121">
        <f>SUMIF($C$2:C422,C422,$F$2:F422)</f>
        <v>0</v>
      </c>
      <c r="I422" s="14">
        <f t="shared" si="45"/>
        <v>0</v>
      </c>
      <c r="K422" s="5">
        <f t="shared" si="46"/>
        <v>0</v>
      </c>
      <c r="O422" s="7">
        <f t="shared" si="50"/>
        <v>0</v>
      </c>
      <c r="P422" s="5">
        <f t="shared" si="47"/>
        <v>0</v>
      </c>
      <c r="Q422" s="16">
        <f>SUMIF($C$2:C422,C422,$O$2:O422)</f>
        <v>0</v>
      </c>
      <c r="R422" s="5">
        <f>IFERROR(VLOOKUP(C422,Kurse!$A$2:$B$101,2,FALSE), 0)</f>
        <v>0</v>
      </c>
      <c r="S422" s="18">
        <f t="shared" si="48"/>
        <v>0</v>
      </c>
      <c r="T422" s="7">
        <f>IF(ISNUMBER(S422), SUMIFS($S$2:S422, $C$2:C422, C422), "")</f>
        <v>0</v>
      </c>
      <c r="V422" s="9" t="str">
        <f t="shared" si="49"/>
        <v/>
      </c>
    </row>
    <row r="423" spans="7:22" x14ac:dyDescent="0.2">
      <c r="G423" s="121">
        <f>SUMIF($C$2:C423,C423,$F$2:F423)</f>
        <v>0</v>
      </c>
      <c r="I423" s="14">
        <f t="shared" si="45"/>
        <v>0</v>
      </c>
      <c r="K423" s="5">
        <f t="shared" si="46"/>
        <v>0</v>
      </c>
      <c r="O423" s="7">
        <f t="shared" si="50"/>
        <v>0</v>
      </c>
      <c r="P423" s="5">
        <f t="shared" si="47"/>
        <v>0</v>
      </c>
      <c r="Q423" s="16">
        <f>SUMIF($C$2:C423,C423,$O$2:O423)</f>
        <v>0</v>
      </c>
      <c r="R423" s="5">
        <f>IFERROR(VLOOKUP(C423,Kurse!$A$2:$B$101,2,FALSE), 0)</f>
        <v>0</v>
      </c>
      <c r="S423" s="18">
        <f t="shared" si="48"/>
        <v>0</v>
      </c>
      <c r="T423" s="7">
        <f>IF(ISNUMBER(S423), SUMIFS($S$2:S423, $C$2:C423, C423), "")</f>
        <v>0</v>
      </c>
      <c r="V423" s="9" t="str">
        <f t="shared" si="49"/>
        <v/>
      </c>
    </row>
    <row r="424" spans="7:22" x14ac:dyDescent="0.2">
      <c r="G424" s="121">
        <f>SUMIF($C$2:C424,C424,$F$2:F424)</f>
        <v>0</v>
      </c>
      <c r="I424" s="14">
        <f t="shared" si="45"/>
        <v>0</v>
      </c>
      <c r="K424" s="5">
        <f t="shared" si="46"/>
        <v>0</v>
      </c>
      <c r="O424" s="7">
        <f t="shared" si="50"/>
        <v>0</v>
      </c>
      <c r="P424" s="5">
        <f t="shared" si="47"/>
        <v>0</v>
      </c>
      <c r="Q424" s="16">
        <f>SUMIF($C$2:C424,C424,$O$2:O424)</f>
        <v>0</v>
      </c>
      <c r="R424" s="5">
        <f>IFERROR(VLOOKUP(C424,Kurse!$A$2:$B$101,2,FALSE), 0)</f>
        <v>0</v>
      </c>
      <c r="S424" s="18">
        <f t="shared" si="48"/>
        <v>0</v>
      </c>
      <c r="T424" s="7">
        <f>IF(ISNUMBER(S424), SUMIFS($S$2:S424, $C$2:C424, C424), "")</f>
        <v>0</v>
      </c>
      <c r="V424" s="9" t="str">
        <f t="shared" si="49"/>
        <v/>
      </c>
    </row>
    <row r="425" spans="7:22" x14ac:dyDescent="0.2">
      <c r="G425" s="121">
        <f>SUMIF($C$2:C425,C425,$F$2:F425)</f>
        <v>0</v>
      </c>
      <c r="I425" s="14">
        <f t="shared" si="45"/>
        <v>0</v>
      </c>
      <c r="K425" s="5">
        <f t="shared" si="46"/>
        <v>0</v>
      </c>
      <c r="O425" s="7">
        <f t="shared" si="50"/>
        <v>0</v>
      </c>
      <c r="P425" s="5">
        <f t="shared" si="47"/>
        <v>0</v>
      </c>
      <c r="Q425" s="16">
        <f>SUMIF($C$2:C425,C425,$O$2:O425)</f>
        <v>0</v>
      </c>
      <c r="R425" s="5">
        <f>IFERROR(VLOOKUP(C425,Kurse!$A$2:$B$101,2,FALSE), 0)</f>
        <v>0</v>
      </c>
      <c r="S425" s="18">
        <f t="shared" si="48"/>
        <v>0</v>
      </c>
      <c r="T425" s="7">
        <f>IF(ISNUMBER(S425), SUMIFS($S$2:S425, $C$2:C425, C425), "")</f>
        <v>0</v>
      </c>
      <c r="V425" s="9" t="str">
        <f t="shared" si="49"/>
        <v/>
      </c>
    </row>
    <row r="426" spans="7:22" x14ac:dyDescent="0.2">
      <c r="G426" s="121">
        <f>SUMIF($C$2:C426,C426,$F$2:F426)</f>
        <v>0</v>
      </c>
      <c r="I426" s="14">
        <f t="shared" si="45"/>
        <v>0</v>
      </c>
      <c r="K426" s="5">
        <f t="shared" si="46"/>
        <v>0</v>
      </c>
      <c r="O426" s="7">
        <f t="shared" si="50"/>
        <v>0</v>
      </c>
      <c r="P426" s="5">
        <f t="shared" si="47"/>
        <v>0</v>
      </c>
      <c r="Q426" s="16">
        <f>SUMIF($C$2:C426,C426,$O$2:O426)</f>
        <v>0</v>
      </c>
      <c r="R426" s="5">
        <f>IFERROR(VLOOKUP(C426,Kurse!$A$2:$B$101,2,FALSE), 0)</f>
        <v>0</v>
      </c>
      <c r="S426" s="18">
        <f t="shared" si="48"/>
        <v>0</v>
      </c>
      <c r="T426" s="7">
        <f>IF(ISNUMBER(S426), SUMIFS($S$2:S426, $C$2:C426, C426), "")</f>
        <v>0</v>
      </c>
      <c r="V426" s="9" t="str">
        <f t="shared" si="49"/>
        <v/>
      </c>
    </row>
    <row r="427" spans="7:22" x14ac:dyDescent="0.2">
      <c r="G427" s="121">
        <f>SUMIF($C$2:C427,C427,$F$2:F427)</f>
        <v>0</v>
      </c>
      <c r="I427" s="14">
        <f t="shared" si="45"/>
        <v>0</v>
      </c>
      <c r="K427" s="5">
        <f t="shared" si="46"/>
        <v>0</v>
      </c>
      <c r="O427" s="7">
        <f t="shared" si="50"/>
        <v>0</v>
      </c>
      <c r="P427" s="5">
        <f t="shared" si="47"/>
        <v>0</v>
      </c>
      <c r="Q427" s="16">
        <f>SUMIF($C$2:C427,C427,$O$2:O427)</f>
        <v>0</v>
      </c>
      <c r="R427" s="5">
        <f>IFERROR(VLOOKUP(C427,Kurse!$A$2:$B$101,2,FALSE), 0)</f>
        <v>0</v>
      </c>
      <c r="S427" s="18">
        <f t="shared" si="48"/>
        <v>0</v>
      </c>
      <c r="T427" s="7">
        <f>IF(ISNUMBER(S427), SUMIFS($S$2:S427, $C$2:C427, C427), "")</f>
        <v>0</v>
      </c>
      <c r="V427" s="9" t="str">
        <f t="shared" si="49"/>
        <v/>
      </c>
    </row>
    <row r="428" spans="7:22" x14ac:dyDescent="0.2">
      <c r="G428" s="121">
        <f>SUMIF($C$2:C428,C428,$F$2:F428)</f>
        <v>0</v>
      </c>
      <c r="I428" s="14">
        <f t="shared" si="45"/>
        <v>0</v>
      </c>
      <c r="K428" s="5">
        <f t="shared" si="46"/>
        <v>0</v>
      </c>
      <c r="O428" s="7">
        <f t="shared" si="50"/>
        <v>0</v>
      </c>
      <c r="P428" s="5">
        <f t="shared" si="47"/>
        <v>0</v>
      </c>
      <c r="Q428" s="16">
        <f>SUMIF($C$2:C428,C428,$O$2:O428)</f>
        <v>0</v>
      </c>
      <c r="R428" s="5">
        <f>IFERROR(VLOOKUP(C428,Kurse!$A$2:$B$101,2,FALSE), 0)</f>
        <v>0</v>
      </c>
      <c r="S428" s="18">
        <f t="shared" si="48"/>
        <v>0</v>
      </c>
      <c r="T428" s="7">
        <f>IF(ISNUMBER(S428), SUMIFS($S$2:S428, $C$2:C428, C428), "")</f>
        <v>0</v>
      </c>
      <c r="V428" s="9" t="str">
        <f t="shared" si="49"/>
        <v/>
      </c>
    </row>
    <row r="429" spans="7:22" x14ac:dyDescent="0.2">
      <c r="G429" s="121">
        <f>SUMIF($C$2:C429,C429,$F$2:F429)</f>
        <v>0</v>
      </c>
      <c r="I429" s="14">
        <f t="shared" si="45"/>
        <v>0</v>
      </c>
      <c r="K429" s="5">
        <f t="shared" si="46"/>
        <v>0</v>
      </c>
      <c r="O429" s="7">
        <f t="shared" si="50"/>
        <v>0</v>
      </c>
      <c r="P429" s="5">
        <f t="shared" si="47"/>
        <v>0</v>
      </c>
      <c r="Q429" s="16">
        <f>SUMIF($C$2:C429,C429,$O$2:O429)</f>
        <v>0</v>
      </c>
      <c r="R429" s="5">
        <f>IFERROR(VLOOKUP(C429,Kurse!$A$2:$B$101,2,FALSE), 0)</f>
        <v>0</v>
      </c>
      <c r="S429" s="18">
        <f t="shared" si="48"/>
        <v>0</v>
      </c>
      <c r="T429" s="7">
        <f>IF(ISNUMBER(S429), SUMIFS($S$2:S429, $C$2:C429, C429), "")</f>
        <v>0</v>
      </c>
      <c r="V429" s="9" t="str">
        <f t="shared" si="49"/>
        <v/>
      </c>
    </row>
    <row r="430" spans="7:22" x14ac:dyDescent="0.2">
      <c r="G430" s="121">
        <f>SUMIF($C$2:C430,C430,$F$2:F430)</f>
        <v>0</v>
      </c>
      <c r="I430" s="14">
        <f t="shared" si="45"/>
        <v>0</v>
      </c>
      <c r="K430" s="5">
        <f t="shared" si="46"/>
        <v>0</v>
      </c>
      <c r="O430" s="7">
        <f t="shared" si="50"/>
        <v>0</v>
      </c>
      <c r="P430" s="5">
        <f t="shared" si="47"/>
        <v>0</v>
      </c>
      <c r="Q430" s="16">
        <f>SUMIF($C$2:C430,C430,$O$2:O430)</f>
        <v>0</v>
      </c>
      <c r="R430" s="5">
        <f>IFERROR(VLOOKUP(C430,Kurse!$A$2:$B$101,2,FALSE), 0)</f>
        <v>0</v>
      </c>
      <c r="S430" s="18">
        <f t="shared" si="48"/>
        <v>0</v>
      </c>
      <c r="T430" s="7">
        <f>IF(ISNUMBER(S430), SUMIFS($S$2:S430, $C$2:C430, C430), "")</f>
        <v>0</v>
      </c>
      <c r="V430" s="9" t="str">
        <f t="shared" si="49"/>
        <v/>
      </c>
    </row>
    <row r="431" spans="7:22" x14ac:dyDescent="0.2">
      <c r="G431" s="121">
        <f>SUMIF($C$2:C431,C431,$F$2:F431)</f>
        <v>0</v>
      </c>
      <c r="I431" s="14">
        <f t="shared" si="45"/>
        <v>0</v>
      </c>
      <c r="K431" s="5">
        <f t="shared" si="46"/>
        <v>0</v>
      </c>
      <c r="O431" s="7">
        <f t="shared" si="50"/>
        <v>0</v>
      </c>
      <c r="P431" s="5">
        <f t="shared" si="47"/>
        <v>0</v>
      </c>
      <c r="Q431" s="16">
        <f>SUMIF($C$2:C431,C431,$O$2:O431)</f>
        <v>0</v>
      </c>
      <c r="R431" s="5">
        <f>IFERROR(VLOOKUP(C431,Kurse!$A$2:$B$101,2,FALSE), 0)</f>
        <v>0</v>
      </c>
      <c r="S431" s="18">
        <f t="shared" si="48"/>
        <v>0</v>
      </c>
      <c r="T431" s="7">
        <f>IF(ISNUMBER(S431), SUMIFS($S$2:S431, $C$2:C431, C431), "")</f>
        <v>0</v>
      </c>
      <c r="V431" s="9" t="str">
        <f t="shared" si="49"/>
        <v/>
      </c>
    </row>
    <row r="432" spans="7:22" x14ac:dyDescent="0.2">
      <c r="G432" s="121">
        <f>SUMIF($C$2:C432,C432,$F$2:F432)</f>
        <v>0</v>
      </c>
      <c r="I432" s="14">
        <f t="shared" si="45"/>
        <v>0</v>
      </c>
      <c r="K432" s="5">
        <f t="shared" si="46"/>
        <v>0</v>
      </c>
      <c r="O432" s="7">
        <f t="shared" si="50"/>
        <v>0</v>
      </c>
      <c r="P432" s="5">
        <f t="shared" si="47"/>
        <v>0</v>
      </c>
      <c r="Q432" s="16">
        <f>SUMIF($C$2:C432,C432,$O$2:O432)</f>
        <v>0</v>
      </c>
      <c r="R432" s="5">
        <f>IFERROR(VLOOKUP(C432,Kurse!$A$2:$B$101,2,FALSE), 0)</f>
        <v>0</v>
      </c>
      <c r="S432" s="18">
        <f t="shared" si="48"/>
        <v>0</v>
      </c>
      <c r="T432" s="7">
        <f>IF(ISNUMBER(S432), SUMIFS($S$2:S432, $C$2:C432, C432), "")</f>
        <v>0</v>
      </c>
      <c r="V432" s="9" t="str">
        <f t="shared" si="49"/>
        <v/>
      </c>
    </row>
    <row r="433" spans="7:22" x14ac:dyDescent="0.2">
      <c r="G433" s="121">
        <f>SUMIF($C$2:C433,C433,$F$2:F433)</f>
        <v>0</v>
      </c>
      <c r="I433" s="14">
        <f t="shared" si="45"/>
        <v>0</v>
      </c>
      <c r="K433" s="5">
        <f t="shared" si="46"/>
        <v>0</v>
      </c>
      <c r="O433" s="7">
        <f t="shared" si="50"/>
        <v>0</v>
      </c>
      <c r="P433" s="5">
        <f t="shared" si="47"/>
        <v>0</v>
      </c>
      <c r="Q433" s="16">
        <f>SUMIF($C$2:C433,C433,$O$2:O433)</f>
        <v>0</v>
      </c>
      <c r="R433" s="5">
        <f>IFERROR(VLOOKUP(C433,Kurse!$A$2:$B$101,2,FALSE), 0)</f>
        <v>0</v>
      </c>
      <c r="S433" s="18">
        <f t="shared" si="48"/>
        <v>0</v>
      </c>
      <c r="T433" s="7">
        <f>IF(ISNUMBER(S433), SUMIFS($S$2:S433, $C$2:C433, C433), "")</f>
        <v>0</v>
      </c>
      <c r="V433" s="9" t="str">
        <f t="shared" si="49"/>
        <v/>
      </c>
    </row>
    <row r="434" spans="7:22" x14ac:dyDescent="0.2">
      <c r="G434" s="121">
        <f>SUMIF($C$2:C434,C434,$F$2:F434)</f>
        <v>0</v>
      </c>
      <c r="I434" s="14">
        <f t="shared" si="45"/>
        <v>0</v>
      </c>
      <c r="K434" s="5">
        <f t="shared" si="46"/>
        <v>0</v>
      </c>
      <c r="O434" s="7">
        <f t="shared" si="50"/>
        <v>0</v>
      </c>
      <c r="P434" s="5">
        <f t="shared" si="47"/>
        <v>0</v>
      </c>
      <c r="Q434" s="16">
        <f>SUMIF($C$2:C434,C434,$O$2:O434)</f>
        <v>0</v>
      </c>
      <c r="R434" s="5">
        <f>IFERROR(VLOOKUP(C434,Kurse!$A$2:$B$101,2,FALSE), 0)</f>
        <v>0</v>
      </c>
      <c r="S434" s="18">
        <f t="shared" si="48"/>
        <v>0</v>
      </c>
      <c r="T434" s="7">
        <f>IF(ISNUMBER(S434), SUMIFS($S$2:S434, $C$2:C434, C434), "")</f>
        <v>0</v>
      </c>
      <c r="V434" s="9" t="str">
        <f t="shared" si="49"/>
        <v/>
      </c>
    </row>
    <row r="435" spans="7:22" x14ac:dyDescent="0.2">
      <c r="G435" s="121">
        <f>SUMIF($C$2:C435,C435,$F$2:F435)</f>
        <v>0</v>
      </c>
      <c r="I435" s="14">
        <f t="shared" si="45"/>
        <v>0</v>
      </c>
      <c r="K435" s="5">
        <f t="shared" si="46"/>
        <v>0</v>
      </c>
      <c r="O435" s="7">
        <f t="shared" si="50"/>
        <v>0</v>
      </c>
      <c r="P435" s="5">
        <f t="shared" si="47"/>
        <v>0</v>
      </c>
      <c r="Q435" s="16">
        <f>SUMIF($C$2:C435,C435,$O$2:O435)</f>
        <v>0</v>
      </c>
      <c r="R435" s="5">
        <f>IFERROR(VLOOKUP(C435,Kurse!$A$2:$B$101,2,FALSE), 0)</f>
        <v>0</v>
      </c>
      <c r="S435" s="18">
        <f t="shared" si="48"/>
        <v>0</v>
      </c>
      <c r="T435" s="7">
        <f>IF(ISNUMBER(S435), SUMIFS($S$2:S435, $C$2:C435, C435), "")</f>
        <v>0</v>
      </c>
      <c r="V435" s="9" t="str">
        <f t="shared" si="49"/>
        <v/>
      </c>
    </row>
    <row r="436" spans="7:22" x14ac:dyDescent="0.2">
      <c r="G436" s="121">
        <f>SUMIF($C$2:C436,C436,$F$2:F436)</f>
        <v>0</v>
      </c>
      <c r="I436" s="14">
        <f t="shared" si="45"/>
        <v>0</v>
      </c>
      <c r="K436" s="5">
        <f t="shared" si="46"/>
        <v>0</v>
      </c>
      <c r="O436" s="7">
        <f t="shared" si="50"/>
        <v>0</v>
      </c>
      <c r="P436" s="5">
        <f t="shared" si="47"/>
        <v>0</v>
      </c>
      <c r="Q436" s="16">
        <f>SUMIF($C$2:C436,C436,$O$2:O436)</f>
        <v>0</v>
      </c>
      <c r="R436" s="5">
        <f>IFERROR(VLOOKUP(C436,Kurse!$A$2:$B$101,2,FALSE), 0)</f>
        <v>0</v>
      </c>
      <c r="S436" s="18">
        <f t="shared" si="48"/>
        <v>0</v>
      </c>
      <c r="T436" s="7">
        <f>IF(ISNUMBER(S436), SUMIFS($S$2:S436, $C$2:C436, C436), "")</f>
        <v>0</v>
      </c>
      <c r="V436" s="9" t="str">
        <f t="shared" si="49"/>
        <v/>
      </c>
    </row>
    <row r="437" spans="7:22" x14ac:dyDescent="0.2">
      <c r="G437" s="121">
        <f>SUMIF($C$2:C437,C437,$F$2:F437)</f>
        <v>0</v>
      </c>
      <c r="I437" s="14">
        <f t="shared" si="45"/>
        <v>0</v>
      </c>
      <c r="K437" s="5">
        <f t="shared" si="46"/>
        <v>0</v>
      </c>
      <c r="O437" s="7">
        <f t="shared" si="50"/>
        <v>0</v>
      </c>
      <c r="P437" s="5">
        <f t="shared" si="47"/>
        <v>0</v>
      </c>
      <c r="Q437" s="16">
        <f>SUMIF($C$2:C437,C437,$O$2:O437)</f>
        <v>0</v>
      </c>
      <c r="R437" s="5">
        <f>IFERROR(VLOOKUP(C437,Kurse!$A$2:$B$101,2,FALSE), 0)</f>
        <v>0</v>
      </c>
      <c r="S437" s="18">
        <f t="shared" si="48"/>
        <v>0</v>
      </c>
      <c r="T437" s="7">
        <f>IF(ISNUMBER(S437), SUMIFS($S$2:S437, $C$2:C437, C437), "")</f>
        <v>0</v>
      </c>
      <c r="V437" s="9" t="str">
        <f t="shared" si="49"/>
        <v/>
      </c>
    </row>
    <row r="438" spans="7:22" x14ac:dyDescent="0.2">
      <c r="G438" s="121">
        <f>SUMIF($C$2:C438,C438,$F$2:F438)</f>
        <v>0</v>
      </c>
      <c r="I438" s="14">
        <f t="shared" si="45"/>
        <v>0</v>
      </c>
      <c r="K438" s="5">
        <f t="shared" si="46"/>
        <v>0</v>
      </c>
      <c r="O438" s="7">
        <f t="shared" si="50"/>
        <v>0</v>
      </c>
      <c r="P438" s="5">
        <f t="shared" si="47"/>
        <v>0</v>
      </c>
      <c r="Q438" s="16">
        <f>SUMIF($C$2:C438,C438,$O$2:O438)</f>
        <v>0</v>
      </c>
      <c r="R438" s="5">
        <f>IFERROR(VLOOKUP(C438,Kurse!$A$2:$B$101,2,FALSE), 0)</f>
        <v>0</v>
      </c>
      <c r="S438" s="18">
        <f t="shared" si="48"/>
        <v>0</v>
      </c>
      <c r="T438" s="7">
        <f>IF(ISNUMBER(S438), SUMIFS($S$2:S438, $C$2:C438, C438), "")</f>
        <v>0</v>
      </c>
      <c r="V438" s="9" t="str">
        <f t="shared" si="49"/>
        <v/>
      </c>
    </row>
    <row r="439" spans="7:22" x14ac:dyDescent="0.2">
      <c r="G439" s="121">
        <f>SUMIF($C$2:C439,C439,$F$2:F439)</f>
        <v>0</v>
      </c>
      <c r="I439" s="14">
        <f t="shared" si="45"/>
        <v>0</v>
      </c>
      <c r="K439" s="5">
        <f t="shared" si="46"/>
        <v>0</v>
      </c>
      <c r="O439" s="7">
        <f t="shared" si="50"/>
        <v>0</v>
      </c>
      <c r="P439" s="5">
        <f t="shared" si="47"/>
        <v>0</v>
      </c>
      <c r="Q439" s="16">
        <f>SUMIF($C$2:C439,C439,$O$2:O439)</f>
        <v>0</v>
      </c>
      <c r="R439" s="5">
        <f>IFERROR(VLOOKUP(C439,Kurse!$A$2:$B$101,2,FALSE), 0)</f>
        <v>0</v>
      </c>
      <c r="S439" s="18">
        <f t="shared" si="48"/>
        <v>0</v>
      </c>
      <c r="T439" s="7">
        <f>IF(ISNUMBER(S439), SUMIFS($S$2:S439, $C$2:C439, C439), "")</f>
        <v>0</v>
      </c>
      <c r="V439" s="9" t="str">
        <f t="shared" si="49"/>
        <v/>
      </c>
    </row>
    <row r="440" spans="7:22" x14ac:dyDescent="0.2">
      <c r="G440" s="121">
        <f>SUMIF($C$2:C440,C440,$F$2:F440)</f>
        <v>0</v>
      </c>
      <c r="I440" s="14">
        <f t="shared" si="45"/>
        <v>0</v>
      </c>
      <c r="K440" s="5">
        <f t="shared" si="46"/>
        <v>0</v>
      </c>
      <c r="O440" s="7">
        <f t="shared" si="50"/>
        <v>0</v>
      </c>
      <c r="P440" s="5">
        <f t="shared" si="47"/>
        <v>0</v>
      </c>
      <c r="Q440" s="16">
        <f>SUMIF($C$2:C440,C440,$O$2:O440)</f>
        <v>0</v>
      </c>
      <c r="R440" s="5">
        <f>IFERROR(VLOOKUP(C440,Kurse!$A$2:$B$101,2,FALSE), 0)</f>
        <v>0</v>
      </c>
      <c r="S440" s="18">
        <f t="shared" si="48"/>
        <v>0</v>
      </c>
      <c r="T440" s="7">
        <f>IF(ISNUMBER(S440), SUMIFS($S$2:S440, $C$2:C440, C440), "")</f>
        <v>0</v>
      </c>
      <c r="V440" s="9" t="str">
        <f t="shared" si="49"/>
        <v/>
      </c>
    </row>
    <row r="441" spans="7:22" x14ac:dyDescent="0.2">
      <c r="G441" s="121">
        <f>SUMIF($C$2:C441,C441,$F$2:F441)</f>
        <v>0</v>
      </c>
      <c r="I441" s="14">
        <f t="shared" si="45"/>
        <v>0</v>
      </c>
      <c r="K441" s="5">
        <f t="shared" si="46"/>
        <v>0</v>
      </c>
      <c r="O441" s="7">
        <f t="shared" si="50"/>
        <v>0</v>
      </c>
      <c r="P441" s="5">
        <f t="shared" si="47"/>
        <v>0</v>
      </c>
      <c r="Q441" s="16">
        <f>SUMIF($C$2:C441,C441,$O$2:O441)</f>
        <v>0</v>
      </c>
      <c r="R441" s="5">
        <f>IFERROR(VLOOKUP(C441,Kurse!$A$2:$B$101,2,FALSE), 0)</f>
        <v>0</v>
      </c>
      <c r="S441" s="18">
        <f t="shared" si="48"/>
        <v>0</v>
      </c>
      <c r="T441" s="7">
        <f>IF(ISNUMBER(S441), SUMIFS($S$2:S441, $C$2:C441, C441), "")</f>
        <v>0</v>
      </c>
      <c r="V441" s="9" t="str">
        <f t="shared" si="49"/>
        <v/>
      </c>
    </row>
    <row r="442" spans="7:22" x14ac:dyDescent="0.2">
      <c r="G442" s="121">
        <f>SUMIF($C$2:C442,C442,$F$2:F442)</f>
        <v>0</v>
      </c>
      <c r="I442" s="14">
        <f t="shared" si="45"/>
        <v>0</v>
      </c>
      <c r="K442" s="5">
        <f t="shared" si="46"/>
        <v>0</v>
      </c>
      <c r="O442" s="7">
        <f t="shared" si="50"/>
        <v>0</v>
      </c>
      <c r="P442" s="5">
        <f t="shared" si="47"/>
        <v>0</v>
      </c>
      <c r="Q442" s="16">
        <f>SUMIF($C$2:C442,C442,$O$2:O442)</f>
        <v>0</v>
      </c>
      <c r="R442" s="5">
        <f>IFERROR(VLOOKUP(C442,Kurse!$A$2:$B$101,2,FALSE), 0)</f>
        <v>0</v>
      </c>
      <c r="S442" s="18">
        <f t="shared" si="48"/>
        <v>0</v>
      </c>
      <c r="T442" s="7">
        <f>IF(ISNUMBER(S442), SUMIFS($S$2:S442, $C$2:C442, C442), "")</f>
        <v>0</v>
      </c>
      <c r="V442" s="9" t="str">
        <f t="shared" si="49"/>
        <v/>
      </c>
    </row>
    <row r="443" spans="7:22" x14ac:dyDescent="0.2">
      <c r="G443" s="121">
        <f>SUMIF($C$2:C443,C443,$F$2:F443)</f>
        <v>0</v>
      </c>
      <c r="I443" s="14">
        <f t="shared" si="45"/>
        <v>0</v>
      </c>
      <c r="K443" s="5">
        <f t="shared" si="46"/>
        <v>0</v>
      </c>
      <c r="O443" s="7">
        <f t="shared" si="50"/>
        <v>0</v>
      </c>
      <c r="P443" s="5">
        <f t="shared" si="47"/>
        <v>0</v>
      </c>
      <c r="Q443" s="16">
        <f>SUMIF($C$2:C443,C443,$O$2:O443)</f>
        <v>0</v>
      </c>
      <c r="R443" s="5">
        <f>IFERROR(VLOOKUP(C443,Kurse!$A$2:$B$101,2,FALSE), 0)</f>
        <v>0</v>
      </c>
      <c r="S443" s="18">
        <f t="shared" si="48"/>
        <v>0</v>
      </c>
      <c r="T443" s="7">
        <f>IF(ISNUMBER(S443), SUMIFS($S$2:S443, $C$2:C443, C443), "")</f>
        <v>0</v>
      </c>
      <c r="V443" s="9" t="str">
        <f t="shared" si="49"/>
        <v/>
      </c>
    </row>
    <row r="444" spans="7:22" x14ac:dyDescent="0.2">
      <c r="G444" s="121">
        <f>SUMIF($C$2:C444,C444,$F$2:F444)</f>
        <v>0</v>
      </c>
      <c r="I444" s="14">
        <f t="shared" si="45"/>
        <v>0</v>
      </c>
      <c r="K444" s="5">
        <f t="shared" si="46"/>
        <v>0</v>
      </c>
      <c r="O444" s="7">
        <f t="shared" si="50"/>
        <v>0</v>
      </c>
      <c r="P444" s="5">
        <f t="shared" si="47"/>
        <v>0</v>
      </c>
      <c r="Q444" s="16">
        <f>SUMIF($C$2:C444,C444,$O$2:O444)</f>
        <v>0</v>
      </c>
      <c r="R444" s="5">
        <f>IFERROR(VLOOKUP(C444,Kurse!$A$2:$B$101,2,FALSE), 0)</f>
        <v>0</v>
      </c>
      <c r="S444" s="18">
        <f t="shared" si="48"/>
        <v>0</v>
      </c>
      <c r="T444" s="7">
        <f>IF(ISNUMBER(S444), SUMIFS($S$2:S444, $C$2:C444, C444), "")</f>
        <v>0</v>
      </c>
      <c r="V444" s="9" t="str">
        <f t="shared" si="49"/>
        <v/>
      </c>
    </row>
    <row r="445" spans="7:22" x14ac:dyDescent="0.2">
      <c r="G445" s="121">
        <f>SUMIF($C$2:C445,C445,$F$2:F445)</f>
        <v>0</v>
      </c>
      <c r="I445" s="14">
        <f t="shared" si="45"/>
        <v>0</v>
      </c>
      <c r="K445" s="5">
        <f t="shared" si="46"/>
        <v>0</v>
      </c>
      <c r="O445" s="7">
        <f t="shared" si="50"/>
        <v>0</v>
      </c>
      <c r="P445" s="5">
        <f t="shared" si="47"/>
        <v>0</v>
      </c>
      <c r="Q445" s="16">
        <f>SUMIF($C$2:C445,C445,$O$2:O445)</f>
        <v>0</v>
      </c>
      <c r="R445" s="5">
        <f>IFERROR(VLOOKUP(C445,Kurse!$A$2:$B$101,2,FALSE), 0)</f>
        <v>0</v>
      </c>
      <c r="S445" s="18">
        <f t="shared" si="48"/>
        <v>0</v>
      </c>
      <c r="T445" s="7">
        <f>IF(ISNUMBER(S445), SUMIFS($S$2:S445, $C$2:C445, C445), "")</f>
        <v>0</v>
      </c>
      <c r="V445" s="9" t="str">
        <f t="shared" si="49"/>
        <v/>
      </c>
    </row>
    <row r="446" spans="7:22" x14ac:dyDescent="0.2">
      <c r="G446" s="121">
        <f>SUMIF($C$2:C446,C446,$F$2:F446)</f>
        <v>0</v>
      </c>
      <c r="I446" s="14">
        <f t="shared" si="45"/>
        <v>0</v>
      </c>
      <c r="K446" s="5">
        <f t="shared" si="46"/>
        <v>0</v>
      </c>
      <c r="O446" s="7">
        <f t="shared" si="50"/>
        <v>0</v>
      </c>
      <c r="P446" s="5">
        <f t="shared" si="47"/>
        <v>0</v>
      </c>
      <c r="Q446" s="16">
        <f>SUMIF($C$2:C446,C446,$O$2:O446)</f>
        <v>0</v>
      </c>
      <c r="R446" s="5">
        <f>IFERROR(VLOOKUP(C446,Kurse!$A$2:$B$101,2,FALSE), 0)</f>
        <v>0</v>
      </c>
      <c r="S446" s="18">
        <f t="shared" si="48"/>
        <v>0</v>
      </c>
      <c r="T446" s="7">
        <f>IF(ISNUMBER(S446), SUMIFS($S$2:S446, $C$2:C446, C446), "")</f>
        <v>0</v>
      </c>
      <c r="V446" s="9" t="str">
        <f t="shared" si="49"/>
        <v/>
      </c>
    </row>
    <row r="447" spans="7:22" x14ac:dyDescent="0.2">
      <c r="G447" s="121">
        <f>SUMIF($C$2:C447,C447,$F$2:F447)</f>
        <v>0</v>
      </c>
      <c r="I447" s="14">
        <f t="shared" si="45"/>
        <v>0</v>
      </c>
      <c r="K447" s="5">
        <f t="shared" si="46"/>
        <v>0</v>
      </c>
      <c r="O447" s="7">
        <f t="shared" si="50"/>
        <v>0</v>
      </c>
      <c r="P447" s="5">
        <f t="shared" si="47"/>
        <v>0</v>
      </c>
      <c r="Q447" s="16">
        <f>SUMIF($C$2:C447,C447,$O$2:O447)</f>
        <v>0</v>
      </c>
      <c r="R447" s="5">
        <f>IFERROR(VLOOKUP(C447,Kurse!$A$2:$B$101,2,FALSE), 0)</f>
        <v>0</v>
      </c>
      <c r="S447" s="18">
        <f t="shared" si="48"/>
        <v>0</v>
      </c>
      <c r="T447" s="7">
        <f>IF(ISNUMBER(S447), SUMIFS($S$2:S447, $C$2:C447, C447), "")</f>
        <v>0</v>
      </c>
      <c r="V447" s="9" t="str">
        <f t="shared" si="49"/>
        <v/>
      </c>
    </row>
    <row r="448" spans="7:22" x14ac:dyDescent="0.2">
      <c r="G448" s="121">
        <f>SUMIF($C$2:C448,C448,$F$2:F448)</f>
        <v>0</v>
      </c>
      <c r="I448" s="14">
        <f t="shared" si="45"/>
        <v>0</v>
      </c>
      <c r="K448" s="5">
        <f t="shared" si="46"/>
        <v>0</v>
      </c>
      <c r="O448" s="7">
        <f t="shared" si="50"/>
        <v>0</v>
      </c>
      <c r="P448" s="5">
        <f t="shared" si="47"/>
        <v>0</v>
      </c>
      <c r="Q448" s="16">
        <f>SUMIF($C$2:C448,C448,$O$2:O448)</f>
        <v>0</v>
      </c>
      <c r="R448" s="5">
        <f>IFERROR(VLOOKUP(C448,Kurse!$A$2:$B$101,2,FALSE), 0)</f>
        <v>0</v>
      </c>
      <c r="S448" s="18">
        <f t="shared" si="48"/>
        <v>0</v>
      </c>
      <c r="T448" s="7">
        <f>IF(ISNUMBER(S448), SUMIFS($S$2:S448, $C$2:C448, C448), "")</f>
        <v>0</v>
      </c>
      <c r="V448" s="9" t="str">
        <f t="shared" si="49"/>
        <v/>
      </c>
    </row>
    <row r="449" spans="7:22" x14ac:dyDescent="0.2">
      <c r="G449" s="121">
        <f>SUMIF($C$2:C449,C449,$F$2:F449)</f>
        <v>0</v>
      </c>
      <c r="I449" s="14">
        <f t="shared" si="45"/>
        <v>0</v>
      </c>
      <c r="K449" s="5">
        <f t="shared" si="46"/>
        <v>0</v>
      </c>
      <c r="O449" s="7">
        <f t="shared" si="50"/>
        <v>0</v>
      </c>
      <c r="P449" s="5">
        <f t="shared" si="47"/>
        <v>0</v>
      </c>
      <c r="Q449" s="16">
        <f>SUMIF($C$2:C449,C449,$O$2:O449)</f>
        <v>0</v>
      </c>
      <c r="R449" s="5">
        <f>IFERROR(VLOOKUP(C449,Kurse!$A$2:$B$101,2,FALSE), 0)</f>
        <v>0</v>
      </c>
      <c r="S449" s="18">
        <f t="shared" si="48"/>
        <v>0</v>
      </c>
      <c r="T449" s="7">
        <f>IF(ISNUMBER(S449), SUMIFS($S$2:S449, $C$2:C449, C449), "")</f>
        <v>0</v>
      </c>
      <c r="V449" s="9" t="str">
        <f t="shared" si="49"/>
        <v/>
      </c>
    </row>
    <row r="450" spans="7:22" x14ac:dyDescent="0.2">
      <c r="G450" s="121">
        <f>SUMIF($C$2:C450,C450,$F$2:F450)</f>
        <v>0</v>
      </c>
      <c r="I450" s="14">
        <f t="shared" ref="I450:I513" si="51">F450*H450</f>
        <v>0</v>
      </c>
      <c r="K450" s="5">
        <f t="shared" ref="K450:K513" si="52">IF(E450="Buy",I450+J450,IF(E450="Sell",I450-J450,IF(E450="Transfer – Out",J450,0)))</f>
        <v>0</v>
      </c>
      <c r="O450" s="7">
        <f t="shared" si="50"/>
        <v>0</v>
      </c>
      <c r="P450" s="5">
        <f t="shared" ref="P450:P513" si="53">IF(OR(E450="Buy",E450="Reward",E450="Airdrop",E450="Staking"), K450, 0)</f>
        <v>0</v>
      </c>
      <c r="Q450" s="16">
        <f>SUMIF($C$2:C450,C450,$O$2:O450)</f>
        <v>0</v>
      </c>
      <c r="R450" s="5">
        <f>IFERROR(VLOOKUP(C450,Kurse!$A$2:$B$101,2,FALSE), 0)</f>
        <v>0</v>
      </c>
      <c r="S450" s="18">
        <f t="shared" ref="S450:S513" si="54">IF(E450="Transfer – Out", 0, F450 * R450)</f>
        <v>0</v>
      </c>
      <c r="T450" s="7">
        <f>IF(ISNUMBER(S450), SUMIFS($S$2:S450, $C$2:C450, C450), "")</f>
        <v>0</v>
      </c>
      <c r="V450" s="9" t="str">
        <f t="shared" ref="V450:V513" si="55">IF(AND(ISNUMBER(S450), ISNUMBER(K450), K450&lt;&gt;0), (S450-K450)/K450, "")</f>
        <v/>
      </c>
    </row>
    <row r="451" spans="7:22" x14ac:dyDescent="0.2">
      <c r="G451" s="121">
        <f>SUMIF($C$2:C451,C451,$F$2:F451)</f>
        <v>0</v>
      </c>
      <c r="I451" s="14">
        <f t="shared" si="51"/>
        <v>0</v>
      </c>
      <c r="K451" s="5">
        <f t="shared" si="52"/>
        <v>0</v>
      </c>
      <c r="O451" s="7">
        <f t="shared" si="50"/>
        <v>0</v>
      </c>
      <c r="P451" s="5">
        <f t="shared" si="53"/>
        <v>0</v>
      </c>
      <c r="Q451" s="16">
        <f>SUMIF($C$2:C451,C451,$O$2:O451)</f>
        <v>0</v>
      </c>
      <c r="R451" s="5">
        <f>IFERROR(VLOOKUP(C451,Kurse!$A$2:$B$101,2,FALSE), 0)</f>
        <v>0</v>
      </c>
      <c r="S451" s="18">
        <f t="shared" si="54"/>
        <v>0</v>
      </c>
      <c r="T451" s="7">
        <f>IF(ISNUMBER(S451), SUMIFS($S$2:S451, $C$2:C451, C451), "")</f>
        <v>0</v>
      </c>
      <c r="V451" s="9" t="str">
        <f t="shared" si="55"/>
        <v/>
      </c>
    </row>
    <row r="452" spans="7:22" x14ac:dyDescent="0.2">
      <c r="G452" s="121">
        <f>SUMIF($C$2:C452,C452,$F$2:F452)</f>
        <v>0</v>
      </c>
      <c r="I452" s="14">
        <f t="shared" si="51"/>
        <v>0</v>
      </c>
      <c r="K452" s="5">
        <f t="shared" si="52"/>
        <v>0</v>
      </c>
      <c r="O452" s="7">
        <f t="shared" si="50"/>
        <v>0</v>
      </c>
      <c r="P452" s="5">
        <f t="shared" si="53"/>
        <v>0</v>
      </c>
      <c r="Q452" s="16">
        <f>SUMIF($C$2:C452,C452,$O$2:O452)</f>
        <v>0</v>
      </c>
      <c r="R452" s="5">
        <f>IFERROR(VLOOKUP(C452,Kurse!$A$2:$B$101,2,FALSE), 0)</f>
        <v>0</v>
      </c>
      <c r="S452" s="18">
        <f t="shared" si="54"/>
        <v>0</v>
      </c>
      <c r="T452" s="7">
        <f>IF(ISNUMBER(S452), SUMIFS($S$2:S452, $C$2:C452, C452), "")</f>
        <v>0</v>
      </c>
      <c r="V452" s="9" t="str">
        <f t="shared" si="55"/>
        <v/>
      </c>
    </row>
    <row r="453" spans="7:22" x14ac:dyDescent="0.2">
      <c r="G453" s="121">
        <f>SUMIF($C$2:C453,C453,$F$2:F453)</f>
        <v>0</v>
      </c>
      <c r="I453" s="14">
        <f t="shared" si="51"/>
        <v>0</v>
      </c>
      <c r="K453" s="5">
        <f t="shared" si="52"/>
        <v>0</v>
      </c>
      <c r="O453" s="7">
        <f t="shared" si="50"/>
        <v>0</v>
      </c>
      <c r="P453" s="5">
        <f t="shared" si="53"/>
        <v>0</v>
      </c>
      <c r="Q453" s="16">
        <f>SUMIF($C$2:C453,C453,$O$2:O453)</f>
        <v>0</v>
      </c>
      <c r="R453" s="5">
        <f>IFERROR(VLOOKUP(C453,Kurse!$A$2:$B$101,2,FALSE), 0)</f>
        <v>0</v>
      </c>
      <c r="S453" s="18">
        <f t="shared" si="54"/>
        <v>0</v>
      </c>
      <c r="T453" s="7">
        <f>IF(ISNUMBER(S453), SUMIFS($S$2:S453, $C$2:C453, C453), "")</f>
        <v>0</v>
      </c>
      <c r="V453" s="9" t="str">
        <f t="shared" si="55"/>
        <v/>
      </c>
    </row>
    <row r="454" spans="7:22" x14ac:dyDescent="0.2">
      <c r="G454" s="121">
        <f>SUMIF($C$2:C454,C454,$F$2:F454)</f>
        <v>0</v>
      </c>
      <c r="I454" s="14">
        <f t="shared" si="51"/>
        <v>0</v>
      </c>
      <c r="K454" s="5">
        <f t="shared" si="52"/>
        <v>0</v>
      </c>
      <c r="O454" s="7">
        <f t="shared" si="50"/>
        <v>0</v>
      </c>
      <c r="P454" s="5">
        <f t="shared" si="53"/>
        <v>0</v>
      </c>
      <c r="Q454" s="16">
        <f>SUMIF($C$2:C454,C454,$O$2:O454)</f>
        <v>0</v>
      </c>
      <c r="R454" s="5">
        <f>IFERROR(VLOOKUP(C454,Kurse!$A$2:$B$101,2,FALSE), 0)</f>
        <v>0</v>
      </c>
      <c r="S454" s="18">
        <f t="shared" si="54"/>
        <v>0</v>
      </c>
      <c r="T454" s="7">
        <f>IF(ISNUMBER(S454), SUMIFS($S$2:S454, $C$2:C454, C454), "")</f>
        <v>0</v>
      </c>
      <c r="V454" s="9" t="str">
        <f t="shared" si="55"/>
        <v/>
      </c>
    </row>
    <row r="455" spans="7:22" x14ac:dyDescent="0.2">
      <c r="G455" s="121">
        <f>SUMIF($C$2:C455,C455,$F$2:F455)</f>
        <v>0</v>
      </c>
      <c r="I455" s="14">
        <f t="shared" si="51"/>
        <v>0</v>
      </c>
      <c r="K455" s="5">
        <f t="shared" si="52"/>
        <v>0</v>
      </c>
      <c r="O455" s="7">
        <f t="shared" si="50"/>
        <v>0</v>
      </c>
      <c r="P455" s="5">
        <f t="shared" si="53"/>
        <v>0</v>
      </c>
      <c r="Q455" s="16">
        <f>SUMIF($C$2:C455,C455,$O$2:O455)</f>
        <v>0</v>
      </c>
      <c r="R455" s="5">
        <f>IFERROR(VLOOKUP(C455,Kurse!$A$2:$B$101,2,FALSE), 0)</f>
        <v>0</v>
      </c>
      <c r="S455" s="18">
        <f t="shared" si="54"/>
        <v>0</v>
      </c>
      <c r="T455" s="7">
        <f>IF(ISNUMBER(S455), SUMIFS($S$2:S455, $C$2:C455, C455), "")</f>
        <v>0</v>
      </c>
      <c r="V455" s="9" t="str">
        <f t="shared" si="55"/>
        <v/>
      </c>
    </row>
    <row r="456" spans="7:22" x14ac:dyDescent="0.2">
      <c r="G456" s="121">
        <f>SUMIF($C$2:C456,C456,$F$2:F456)</f>
        <v>0</v>
      </c>
      <c r="I456" s="14">
        <f t="shared" si="51"/>
        <v>0</v>
      </c>
      <c r="K456" s="5">
        <f t="shared" si="52"/>
        <v>0</v>
      </c>
      <c r="O456" s="7">
        <f t="shared" si="50"/>
        <v>0</v>
      </c>
      <c r="P456" s="5">
        <f t="shared" si="53"/>
        <v>0</v>
      </c>
      <c r="Q456" s="16">
        <f>SUMIF($C$2:C456,C456,$O$2:O456)</f>
        <v>0</v>
      </c>
      <c r="R456" s="5">
        <f>IFERROR(VLOOKUP(C456,Kurse!$A$2:$B$101,2,FALSE), 0)</f>
        <v>0</v>
      </c>
      <c r="S456" s="18">
        <f t="shared" si="54"/>
        <v>0</v>
      </c>
      <c r="T456" s="7">
        <f>IF(ISNUMBER(S456), SUMIFS($S$2:S456, $C$2:C456, C456), "")</f>
        <v>0</v>
      </c>
      <c r="V456" s="9" t="str">
        <f t="shared" si="55"/>
        <v/>
      </c>
    </row>
    <row r="457" spans="7:22" x14ac:dyDescent="0.2">
      <c r="G457" s="121">
        <f>SUMIF($C$2:C457,C457,$F$2:F457)</f>
        <v>0</v>
      </c>
      <c r="I457" s="14">
        <f t="shared" si="51"/>
        <v>0</v>
      </c>
      <c r="K457" s="5">
        <f t="shared" si="52"/>
        <v>0</v>
      </c>
      <c r="O457" s="7">
        <f t="shared" si="50"/>
        <v>0</v>
      </c>
      <c r="P457" s="5">
        <f t="shared" si="53"/>
        <v>0</v>
      </c>
      <c r="Q457" s="16">
        <f>SUMIF($C$2:C457,C457,$O$2:O457)</f>
        <v>0</v>
      </c>
      <c r="R457" s="5">
        <f>IFERROR(VLOOKUP(C457,Kurse!$A$2:$B$101,2,FALSE), 0)</f>
        <v>0</v>
      </c>
      <c r="S457" s="18">
        <f t="shared" si="54"/>
        <v>0</v>
      </c>
      <c r="T457" s="7">
        <f>IF(ISNUMBER(S457), SUMIFS($S$2:S457, $C$2:C457, C457), "")</f>
        <v>0</v>
      </c>
      <c r="V457" s="9" t="str">
        <f t="shared" si="55"/>
        <v/>
      </c>
    </row>
    <row r="458" spans="7:22" x14ac:dyDescent="0.2">
      <c r="G458" s="121">
        <f>SUMIF($C$2:C458,C458,$F$2:F458)</f>
        <v>0</v>
      </c>
      <c r="I458" s="14">
        <f t="shared" si="51"/>
        <v>0</v>
      </c>
      <c r="K458" s="5">
        <f t="shared" si="52"/>
        <v>0</v>
      </c>
      <c r="O458" s="7">
        <f t="shared" si="50"/>
        <v>0</v>
      </c>
      <c r="P458" s="5">
        <f t="shared" si="53"/>
        <v>0</v>
      </c>
      <c r="Q458" s="16">
        <f>SUMIF($C$2:C458,C458,$O$2:O458)</f>
        <v>0</v>
      </c>
      <c r="R458" s="5">
        <f>IFERROR(VLOOKUP(C458,Kurse!$A$2:$B$101,2,FALSE), 0)</f>
        <v>0</v>
      </c>
      <c r="S458" s="18">
        <f t="shared" si="54"/>
        <v>0</v>
      </c>
      <c r="T458" s="7">
        <f>IF(ISNUMBER(S458), SUMIFS($S$2:S458, $C$2:C458, C458), "")</f>
        <v>0</v>
      </c>
      <c r="V458" s="9" t="str">
        <f t="shared" si="55"/>
        <v/>
      </c>
    </row>
    <row r="459" spans="7:22" x14ac:dyDescent="0.2">
      <c r="G459" s="121">
        <f>SUMIF($C$2:C459,C459,$F$2:F459)</f>
        <v>0</v>
      </c>
      <c r="I459" s="14">
        <f t="shared" si="51"/>
        <v>0</v>
      </c>
      <c r="K459" s="5">
        <f t="shared" si="52"/>
        <v>0</v>
      </c>
      <c r="O459" s="7">
        <f t="shared" si="50"/>
        <v>0</v>
      </c>
      <c r="P459" s="5">
        <f t="shared" si="53"/>
        <v>0</v>
      </c>
      <c r="Q459" s="16">
        <f>SUMIF($C$2:C459,C459,$O$2:O459)</f>
        <v>0</v>
      </c>
      <c r="R459" s="5">
        <f>IFERROR(VLOOKUP(C459,Kurse!$A$2:$B$101,2,FALSE), 0)</f>
        <v>0</v>
      </c>
      <c r="S459" s="18">
        <f t="shared" si="54"/>
        <v>0</v>
      </c>
      <c r="T459" s="7">
        <f>IF(ISNUMBER(S459), SUMIFS($S$2:S459, $C$2:C459, C459), "")</f>
        <v>0</v>
      </c>
      <c r="V459" s="9" t="str">
        <f t="shared" si="55"/>
        <v/>
      </c>
    </row>
    <row r="460" spans="7:22" x14ac:dyDescent="0.2">
      <c r="G460" s="121">
        <f>SUMIF($C$2:C460,C460,$F$2:F460)</f>
        <v>0</v>
      </c>
      <c r="I460" s="14">
        <f t="shared" si="51"/>
        <v>0</v>
      </c>
      <c r="K460" s="5">
        <f t="shared" si="52"/>
        <v>0</v>
      </c>
      <c r="O460" s="7">
        <f t="shared" ref="O460:O523" si="56">F460*(N460/100)*R460</f>
        <v>0</v>
      </c>
      <c r="P460" s="5">
        <f t="shared" si="53"/>
        <v>0</v>
      </c>
      <c r="Q460" s="16">
        <f>SUMIF($C$2:C460,C460,$O$2:O460)</f>
        <v>0</v>
      </c>
      <c r="R460" s="5">
        <f>IFERROR(VLOOKUP(C460,Kurse!$A$2:$B$101,2,FALSE), 0)</f>
        <v>0</v>
      </c>
      <c r="S460" s="18">
        <f t="shared" si="54"/>
        <v>0</v>
      </c>
      <c r="T460" s="7">
        <f>IF(ISNUMBER(S460), SUMIFS($S$2:S460, $C$2:C460, C460), "")</f>
        <v>0</v>
      </c>
      <c r="V460" s="9" t="str">
        <f t="shared" si="55"/>
        <v/>
      </c>
    </row>
    <row r="461" spans="7:22" x14ac:dyDescent="0.2">
      <c r="G461" s="121">
        <f>SUMIF($C$2:C461,C461,$F$2:F461)</f>
        <v>0</v>
      </c>
      <c r="I461" s="14">
        <f t="shared" si="51"/>
        <v>0</v>
      </c>
      <c r="K461" s="5">
        <f t="shared" si="52"/>
        <v>0</v>
      </c>
      <c r="O461" s="7">
        <f t="shared" si="56"/>
        <v>0</v>
      </c>
      <c r="P461" s="5">
        <f t="shared" si="53"/>
        <v>0</v>
      </c>
      <c r="Q461" s="16">
        <f>SUMIF($C$2:C461,C461,$O$2:O461)</f>
        <v>0</v>
      </c>
      <c r="R461" s="5">
        <f>IFERROR(VLOOKUP(C461,Kurse!$A$2:$B$101,2,FALSE), 0)</f>
        <v>0</v>
      </c>
      <c r="S461" s="18">
        <f t="shared" si="54"/>
        <v>0</v>
      </c>
      <c r="T461" s="7">
        <f>IF(ISNUMBER(S461), SUMIFS($S$2:S461, $C$2:C461, C461), "")</f>
        <v>0</v>
      </c>
      <c r="V461" s="9" t="str">
        <f t="shared" si="55"/>
        <v/>
      </c>
    </row>
    <row r="462" spans="7:22" x14ac:dyDescent="0.2">
      <c r="G462" s="121">
        <f>SUMIF($C$2:C462,C462,$F$2:F462)</f>
        <v>0</v>
      </c>
      <c r="I462" s="14">
        <f t="shared" si="51"/>
        <v>0</v>
      </c>
      <c r="K462" s="5">
        <f t="shared" si="52"/>
        <v>0</v>
      </c>
      <c r="O462" s="7">
        <f t="shared" si="56"/>
        <v>0</v>
      </c>
      <c r="P462" s="5">
        <f t="shared" si="53"/>
        <v>0</v>
      </c>
      <c r="Q462" s="16">
        <f>SUMIF($C$2:C462,C462,$O$2:O462)</f>
        <v>0</v>
      </c>
      <c r="R462" s="5">
        <f>IFERROR(VLOOKUP(C462,Kurse!$A$2:$B$101,2,FALSE), 0)</f>
        <v>0</v>
      </c>
      <c r="S462" s="18">
        <f t="shared" si="54"/>
        <v>0</v>
      </c>
      <c r="T462" s="7">
        <f>IF(ISNUMBER(S462), SUMIFS($S$2:S462, $C$2:C462, C462), "")</f>
        <v>0</v>
      </c>
      <c r="V462" s="9" t="str">
        <f t="shared" si="55"/>
        <v/>
      </c>
    </row>
    <row r="463" spans="7:22" x14ac:dyDescent="0.2">
      <c r="G463" s="121">
        <f>SUMIF($C$2:C463,C463,$F$2:F463)</f>
        <v>0</v>
      </c>
      <c r="I463" s="14">
        <f t="shared" si="51"/>
        <v>0</v>
      </c>
      <c r="K463" s="5">
        <f t="shared" si="52"/>
        <v>0</v>
      </c>
      <c r="O463" s="7">
        <f t="shared" si="56"/>
        <v>0</v>
      </c>
      <c r="P463" s="5">
        <f t="shared" si="53"/>
        <v>0</v>
      </c>
      <c r="Q463" s="16">
        <f>SUMIF($C$2:C463,C463,$O$2:O463)</f>
        <v>0</v>
      </c>
      <c r="R463" s="5">
        <f>IFERROR(VLOOKUP(C463,Kurse!$A$2:$B$101,2,FALSE), 0)</f>
        <v>0</v>
      </c>
      <c r="S463" s="18">
        <f t="shared" si="54"/>
        <v>0</v>
      </c>
      <c r="T463" s="7">
        <f>IF(ISNUMBER(S463), SUMIFS($S$2:S463, $C$2:C463, C463), "")</f>
        <v>0</v>
      </c>
      <c r="V463" s="9" t="str">
        <f t="shared" si="55"/>
        <v/>
      </c>
    </row>
    <row r="464" spans="7:22" x14ac:dyDescent="0.2">
      <c r="G464" s="121">
        <f>SUMIF($C$2:C464,C464,$F$2:F464)</f>
        <v>0</v>
      </c>
      <c r="I464" s="14">
        <f t="shared" si="51"/>
        <v>0</v>
      </c>
      <c r="K464" s="5">
        <f t="shared" si="52"/>
        <v>0</v>
      </c>
      <c r="O464" s="7">
        <f t="shared" si="56"/>
        <v>0</v>
      </c>
      <c r="P464" s="5">
        <f t="shared" si="53"/>
        <v>0</v>
      </c>
      <c r="Q464" s="16">
        <f>SUMIF($C$2:C464,C464,$O$2:O464)</f>
        <v>0</v>
      </c>
      <c r="R464" s="5">
        <f>IFERROR(VLOOKUP(C464,Kurse!$A$2:$B$101,2,FALSE), 0)</f>
        <v>0</v>
      </c>
      <c r="S464" s="18">
        <f t="shared" si="54"/>
        <v>0</v>
      </c>
      <c r="T464" s="7">
        <f>IF(ISNUMBER(S464), SUMIFS($S$2:S464, $C$2:C464, C464), "")</f>
        <v>0</v>
      </c>
      <c r="V464" s="9" t="str">
        <f t="shared" si="55"/>
        <v/>
      </c>
    </row>
    <row r="465" spans="7:22" x14ac:dyDescent="0.2">
      <c r="G465" s="121">
        <f>SUMIF($C$2:C465,C465,$F$2:F465)</f>
        <v>0</v>
      </c>
      <c r="I465" s="14">
        <f t="shared" si="51"/>
        <v>0</v>
      </c>
      <c r="K465" s="5">
        <f t="shared" si="52"/>
        <v>0</v>
      </c>
      <c r="O465" s="7">
        <f t="shared" si="56"/>
        <v>0</v>
      </c>
      <c r="P465" s="5">
        <f t="shared" si="53"/>
        <v>0</v>
      </c>
      <c r="Q465" s="16">
        <f>SUMIF($C$2:C465,C465,$O$2:O465)</f>
        <v>0</v>
      </c>
      <c r="R465" s="5">
        <f>IFERROR(VLOOKUP(C465,Kurse!$A$2:$B$101,2,FALSE), 0)</f>
        <v>0</v>
      </c>
      <c r="S465" s="18">
        <f t="shared" si="54"/>
        <v>0</v>
      </c>
      <c r="T465" s="7">
        <f>IF(ISNUMBER(S465), SUMIFS($S$2:S465, $C$2:C465, C465), "")</f>
        <v>0</v>
      </c>
      <c r="V465" s="9" t="str">
        <f t="shared" si="55"/>
        <v/>
      </c>
    </row>
    <row r="466" spans="7:22" x14ac:dyDescent="0.2">
      <c r="G466" s="121">
        <f>SUMIF($C$2:C466,C466,$F$2:F466)</f>
        <v>0</v>
      </c>
      <c r="I466" s="14">
        <f t="shared" si="51"/>
        <v>0</v>
      </c>
      <c r="K466" s="5">
        <f t="shared" si="52"/>
        <v>0</v>
      </c>
      <c r="O466" s="7">
        <f t="shared" si="56"/>
        <v>0</v>
      </c>
      <c r="P466" s="5">
        <f t="shared" si="53"/>
        <v>0</v>
      </c>
      <c r="Q466" s="16">
        <f>SUMIF($C$2:C466,C466,$O$2:O466)</f>
        <v>0</v>
      </c>
      <c r="R466" s="5">
        <f>IFERROR(VLOOKUP(C466,Kurse!$A$2:$B$101,2,FALSE), 0)</f>
        <v>0</v>
      </c>
      <c r="S466" s="18">
        <f t="shared" si="54"/>
        <v>0</v>
      </c>
      <c r="T466" s="7">
        <f>IF(ISNUMBER(S466), SUMIFS($S$2:S466, $C$2:C466, C466), "")</f>
        <v>0</v>
      </c>
      <c r="V466" s="9" t="str">
        <f t="shared" si="55"/>
        <v/>
      </c>
    </row>
    <row r="467" spans="7:22" x14ac:dyDescent="0.2">
      <c r="G467" s="121">
        <f>SUMIF($C$2:C467,C467,$F$2:F467)</f>
        <v>0</v>
      </c>
      <c r="I467" s="14">
        <f t="shared" si="51"/>
        <v>0</v>
      </c>
      <c r="K467" s="5">
        <f t="shared" si="52"/>
        <v>0</v>
      </c>
      <c r="O467" s="7">
        <f t="shared" si="56"/>
        <v>0</v>
      </c>
      <c r="P467" s="5">
        <f t="shared" si="53"/>
        <v>0</v>
      </c>
      <c r="Q467" s="16">
        <f>SUMIF($C$2:C467,C467,$O$2:O467)</f>
        <v>0</v>
      </c>
      <c r="R467" s="5">
        <f>IFERROR(VLOOKUP(C467,Kurse!$A$2:$B$101,2,FALSE), 0)</f>
        <v>0</v>
      </c>
      <c r="S467" s="18">
        <f t="shared" si="54"/>
        <v>0</v>
      </c>
      <c r="T467" s="7">
        <f>IF(ISNUMBER(S467), SUMIFS($S$2:S467, $C$2:C467, C467), "")</f>
        <v>0</v>
      </c>
      <c r="V467" s="9" t="str">
        <f t="shared" si="55"/>
        <v/>
      </c>
    </row>
    <row r="468" spans="7:22" x14ac:dyDescent="0.2">
      <c r="G468" s="121">
        <f>SUMIF($C$2:C468,C468,$F$2:F468)</f>
        <v>0</v>
      </c>
      <c r="I468" s="14">
        <f t="shared" si="51"/>
        <v>0</v>
      </c>
      <c r="K468" s="5">
        <f t="shared" si="52"/>
        <v>0</v>
      </c>
      <c r="O468" s="7">
        <f t="shared" si="56"/>
        <v>0</v>
      </c>
      <c r="P468" s="5">
        <f t="shared" si="53"/>
        <v>0</v>
      </c>
      <c r="Q468" s="16">
        <f>SUMIF($C$2:C468,C468,$O$2:O468)</f>
        <v>0</v>
      </c>
      <c r="R468" s="5">
        <f>IFERROR(VLOOKUP(C468,Kurse!$A$2:$B$101,2,FALSE), 0)</f>
        <v>0</v>
      </c>
      <c r="S468" s="18">
        <f t="shared" si="54"/>
        <v>0</v>
      </c>
      <c r="T468" s="7">
        <f>IF(ISNUMBER(S468), SUMIFS($S$2:S468, $C$2:C468, C468), "")</f>
        <v>0</v>
      </c>
      <c r="V468" s="9" t="str">
        <f t="shared" si="55"/>
        <v/>
      </c>
    </row>
    <row r="469" spans="7:22" x14ac:dyDescent="0.2">
      <c r="G469" s="121">
        <f>SUMIF($C$2:C469,C469,$F$2:F469)</f>
        <v>0</v>
      </c>
      <c r="I469" s="14">
        <f t="shared" si="51"/>
        <v>0</v>
      </c>
      <c r="K469" s="5">
        <f t="shared" si="52"/>
        <v>0</v>
      </c>
      <c r="O469" s="7">
        <f t="shared" si="56"/>
        <v>0</v>
      </c>
      <c r="P469" s="5">
        <f t="shared" si="53"/>
        <v>0</v>
      </c>
      <c r="Q469" s="16">
        <f>SUMIF($C$2:C469,C469,$O$2:O469)</f>
        <v>0</v>
      </c>
      <c r="R469" s="5">
        <f>IFERROR(VLOOKUP(C469,Kurse!$A$2:$B$101,2,FALSE), 0)</f>
        <v>0</v>
      </c>
      <c r="S469" s="18">
        <f t="shared" si="54"/>
        <v>0</v>
      </c>
      <c r="T469" s="7">
        <f>IF(ISNUMBER(S469), SUMIFS($S$2:S469, $C$2:C469, C469), "")</f>
        <v>0</v>
      </c>
      <c r="V469" s="9" t="str">
        <f t="shared" si="55"/>
        <v/>
      </c>
    </row>
    <row r="470" spans="7:22" x14ac:dyDescent="0.2">
      <c r="G470" s="121">
        <f>SUMIF($C$2:C470,C470,$F$2:F470)</f>
        <v>0</v>
      </c>
      <c r="I470" s="14">
        <f t="shared" si="51"/>
        <v>0</v>
      </c>
      <c r="K470" s="5">
        <f t="shared" si="52"/>
        <v>0</v>
      </c>
      <c r="O470" s="7">
        <f t="shared" si="56"/>
        <v>0</v>
      </c>
      <c r="P470" s="5">
        <f t="shared" si="53"/>
        <v>0</v>
      </c>
      <c r="Q470" s="16">
        <f>SUMIF($C$2:C470,C470,$O$2:O470)</f>
        <v>0</v>
      </c>
      <c r="R470" s="5">
        <f>IFERROR(VLOOKUP(C470,Kurse!$A$2:$B$101,2,FALSE), 0)</f>
        <v>0</v>
      </c>
      <c r="S470" s="18">
        <f t="shared" si="54"/>
        <v>0</v>
      </c>
      <c r="T470" s="7">
        <f>IF(ISNUMBER(S470), SUMIFS($S$2:S470, $C$2:C470, C470), "")</f>
        <v>0</v>
      </c>
      <c r="V470" s="9" t="str">
        <f t="shared" si="55"/>
        <v/>
      </c>
    </row>
    <row r="471" spans="7:22" x14ac:dyDescent="0.2">
      <c r="G471" s="121">
        <f>SUMIF($C$2:C471,C471,$F$2:F471)</f>
        <v>0</v>
      </c>
      <c r="I471" s="14">
        <f t="shared" si="51"/>
        <v>0</v>
      </c>
      <c r="K471" s="5">
        <f t="shared" si="52"/>
        <v>0</v>
      </c>
      <c r="O471" s="7">
        <f t="shared" si="56"/>
        <v>0</v>
      </c>
      <c r="P471" s="5">
        <f t="shared" si="53"/>
        <v>0</v>
      </c>
      <c r="Q471" s="16">
        <f>SUMIF($C$2:C471,C471,$O$2:O471)</f>
        <v>0</v>
      </c>
      <c r="R471" s="5">
        <f>IFERROR(VLOOKUP(C471,Kurse!$A$2:$B$101,2,FALSE), 0)</f>
        <v>0</v>
      </c>
      <c r="S471" s="18">
        <f t="shared" si="54"/>
        <v>0</v>
      </c>
      <c r="T471" s="7">
        <f>IF(ISNUMBER(S471), SUMIFS($S$2:S471, $C$2:C471, C471), "")</f>
        <v>0</v>
      </c>
      <c r="V471" s="9" t="str">
        <f t="shared" si="55"/>
        <v/>
      </c>
    </row>
    <row r="472" spans="7:22" x14ac:dyDescent="0.2">
      <c r="G472" s="121">
        <f>SUMIF($C$2:C472,C472,$F$2:F472)</f>
        <v>0</v>
      </c>
      <c r="I472" s="14">
        <f t="shared" si="51"/>
        <v>0</v>
      </c>
      <c r="K472" s="5">
        <f t="shared" si="52"/>
        <v>0</v>
      </c>
      <c r="O472" s="7">
        <f t="shared" si="56"/>
        <v>0</v>
      </c>
      <c r="P472" s="5">
        <f t="shared" si="53"/>
        <v>0</v>
      </c>
      <c r="Q472" s="16">
        <f>SUMIF($C$2:C472,C472,$O$2:O472)</f>
        <v>0</v>
      </c>
      <c r="R472" s="5">
        <f>IFERROR(VLOOKUP(C472,Kurse!$A$2:$B$101,2,FALSE), 0)</f>
        <v>0</v>
      </c>
      <c r="S472" s="18">
        <f t="shared" si="54"/>
        <v>0</v>
      </c>
      <c r="T472" s="7">
        <f>IF(ISNUMBER(S472), SUMIFS($S$2:S472, $C$2:C472, C472), "")</f>
        <v>0</v>
      </c>
      <c r="V472" s="9" t="str">
        <f t="shared" si="55"/>
        <v/>
      </c>
    </row>
    <row r="473" spans="7:22" x14ac:dyDescent="0.2">
      <c r="G473" s="121">
        <f>SUMIF($C$2:C473,C473,$F$2:F473)</f>
        <v>0</v>
      </c>
      <c r="I473" s="14">
        <f t="shared" si="51"/>
        <v>0</v>
      </c>
      <c r="K473" s="5">
        <f t="shared" si="52"/>
        <v>0</v>
      </c>
      <c r="O473" s="7">
        <f t="shared" si="56"/>
        <v>0</v>
      </c>
      <c r="P473" s="5">
        <f t="shared" si="53"/>
        <v>0</v>
      </c>
      <c r="Q473" s="16">
        <f>SUMIF($C$2:C473,C473,$O$2:O473)</f>
        <v>0</v>
      </c>
      <c r="R473" s="5">
        <f>IFERROR(VLOOKUP(C473,Kurse!$A$2:$B$101,2,FALSE), 0)</f>
        <v>0</v>
      </c>
      <c r="S473" s="18">
        <f t="shared" si="54"/>
        <v>0</v>
      </c>
      <c r="T473" s="7">
        <f>IF(ISNUMBER(S473), SUMIFS($S$2:S473, $C$2:C473, C473), "")</f>
        <v>0</v>
      </c>
      <c r="V473" s="9" t="str">
        <f t="shared" si="55"/>
        <v/>
      </c>
    </row>
    <row r="474" spans="7:22" x14ac:dyDescent="0.2">
      <c r="G474" s="121">
        <f>SUMIF($C$2:C474,C474,$F$2:F474)</f>
        <v>0</v>
      </c>
      <c r="I474" s="14">
        <f t="shared" si="51"/>
        <v>0</v>
      </c>
      <c r="K474" s="5">
        <f t="shared" si="52"/>
        <v>0</v>
      </c>
      <c r="O474" s="7">
        <f t="shared" si="56"/>
        <v>0</v>
      </c>
      <c r="P474" s="5">
        <f t="shared" si="53"/>
        <v>0</v>
      </c>
      <c r="Q474" s="16">
        <f>SUMIF($C$2:C474,C474,$O$2:O474)</f>
        <v>0</v>
      </c>
      <c r="R474" s="5">
        <f>IFERROR(VLOOKUP(C474,Kurse!$A$2:$B$101,2,FALSE), 0)</f>
        <v>0</v>
      </c>
      <c r="S474" s="18">
        <f t="shared" si="54"/>
        <v>0</v>
      </c>
      <c r="T474" s="7">
        <f>IF(ISNUMBER(S474), SUMIFS($S$2:S474, $C$2:C474, C474), "")</f>
        <v>0</v>
      </c>
      <c r="V474" s="9" t="str">
        <f t="shared" si="55"/>
        <v/>
      </c>
    </row>
    <row r="475" spans="7:22" x14ac:dyDescent="0.2">
      <c r="G475" s="121">
        <f>SUMIF($C$2:C475,C475,$F$2:F475)</f>
        <v>0</v>
      </c>
      <c r="I475" s="14">
        <f t="shared" si="51"/>
        <v>0</v>
      </c>
      <c r="K475" s="5">
        <f t="shared" si="52"/>
        <v>0</v>
      </c>
      <c r="O475" s="7">
        <f t="shared" si="56"/>
        <v>0</v>
      </c>
      <c r="P475" s="5">
        <f t="shared" si="53"/>
        <v>0</v>
      </c>
      <c r="Q475" s="16">
        <f>SUMIF($C$2:C475,C475,$O$2:O475)</f>
        <v>0</v>
      </c>
      <c r="R475" s="5">
        <f>IFERROR(VLOOKUP(C475,Kurse!$A$2:$B$101,2,FALSE), 0)</f>
        <v>0</v>
      </c>
      <c r="S475" s="18">
        <f t="shared" si="54"/>
        <v>0</v>
      </c>
      <c r="T475" s="7">
        <f>IF(ISNUMBER(S475), SUMIFS($S$2:S475, $C$2:C475, C475), "")</f>
        <v>0</v>
      </c>
      <c r="V475" s="9" t="str">
        <f t="shared" si="55"/>
        <v/>
      </c>
    </row>
    <row r="476" spans="7:22" x14ac:dyDescent="0.2">
      <c r="G476" s="121">
        <f>SUMIF($C$2:C476,C476,$F$2:F476)</f>
        <v>0</v>
      </c>
      <c r="I476" s="14">
        <f t="shared" si="51"/>
        <v>0</v>
      </c>
      <c r="K476" s="5">
        <f t="shared" si="52"/>
        <v>0</v>
      </c>
      <c r="O476" s="7">
        <f t="shared" si="56"/>
        <v>0</v>
      </c>
      <c r="P476" s="5">
        <f t="shared" si="53"/>
        <v>0</v>
      </c>
      <c r="Q476" s="16">
        <f>SUMIF($C$2:C476,C476,$O$2:O476)</f>
        <v>0</v>
      </c>
      <c r="R476" s="5">
        <f>IFERROR(VLOOKUP(C476,Kurse!$A$2:$B$101,2,FALSE), 0)</f>
        <v>0</v>
      </c>
      <c r="S476" s="18">
        <f t="shared" si="54"/>
        <v>0</v>
      </c>
      <c r="T476" s="7">
        <f>IF(ISNUMBER(S476), SUMIFS($S$2:S476, $C$2:C476, C476), "")</f>
        <v>0</v>
      </c>
      <c r="V476" s="9" t="str">
        <f t="shared" si="55"/>
        <v/>
      </c>
    </row>
    <row r="477" spans="7:22" x14ac:dyDescent="0.2">
      <c r="G477" s="121">
        <f>SUMIF($C$2:C477,C477,$F$2:F477)</f>
        <v>0</v>
      </c>
      <c r="I477" s="14">
        <f t="shared" si="51"/>
        <v>0</v>
      </c>
      <c r="K477" s="5">
        <f t="shared" si="52"/>
        <v>0</v>
      </c>
      <c r="O477" s="7">
        <f t="shared" si="56"/>
        <v>0</v>
      </c>
      <c r="P477" s="5">
        <f t="shared" si="53"/>
        <v>0</v>
      </c>
      <c r="Q477" s="16">
        <f>SUMIF($C$2:C477,C477,$O$2:O477)</f>
        <v>0</v>
      </c>
      <c r="R477" s="5">
        <f>IFERROR(VLOOKUP(C477,Kurse!$A$2:$B$101,2,FALSE), 0)</f>
        <v>0</v>
      </c>
      <c r="S477" s="18">
        <f t="shared" si="54"/>
        <v>0</v>
      </c>
      <c r="T477" s="7">
        <f>IF(ISNUMBER(S477), SUMIFS($S$2:S477, $C$2:C477, C477), "")</f>
        <v>0</v>
      </c>
      <c r="V477" s="9" t="str">
        <f t="shared" si="55"/>
        <v/>
      </c>
    </row>
    <row r="478" spans="7:22" x14ac:dyDescent="0.2">
      <c r="G478" s="121">
        <f>SUMIF($C$2:C478,C478,$F$2:F478)</f>
        <v>0</v>
      </c>
      <c r="I478" s="14">
        <f t="shared" si="51"/>
        <v>0</v>
      </c>
      <c r="K478" s="5">
        <f t="shared" si="52"/>
        <v>0</v>
      </c>
      <c r="O478" s="7">
        <f t="shared" si="56"/>
        <v>0</v>
      </c>
      <c r="P478" s="5">
        <f t="shared" si="53"/>
        <v>0</v>
      </c>
      <c r="Q478" s="16">
        <f>SUMIF($C$2:C478,C478,$O$2:O478)</f>
        <v>0</v>
      </c>
      <c r="R478" s="5">
        <f>IFERROR(VLOOKUP(C478,Kurse!$A$2:$B$101,2,FALSE), 0)</f>
        <v>0</v>
      </c>
      <c r="S478" s="18">
        <f t="shared" si="54"/>
        <v>0</v>
      </c>
      <c r="T478" s="7">
        <f>IF(ISNUMBER(S478), SUMIFS($S$2:S478, $C$2:C478, C478), "")</f>
        <v>0</v>
      </c>
      <c r="V478" s="9" t="str">
        <f t="shared" si="55"/>
        <v/>
      </c>
    </row>
    <row r="479" spans="7:22" x14ac:dyDescent="0.2">
      <c r="G479" s="121">
        <f>SUMIF($C$2:C479,C479,$F$2:F479)</f>
        <v>0</v>
      </c>
      <c r="I479" s="14">
        <f t="shared" si="51"/>
        <v>0</v>
      </c>
      <c r="K479" s="5">
        <f t="shared" si="52"/>
        <v>0</v>
      </c>
      <c r="O479" s="7">
        <f t="shared" si="56"/>
        <v>0</v>
      </c>
      <c r="P479" s="5">
        <f t="shared" si="53"/>
        <v>0</v>
      </c>
      <c r="Q479" s="16">
        <f>SUMIF($C$2:C479,C479,$O$2:O479)</f>
        <v>0</v>
      </c>
      <c r="R479" s="5">
        <f>IFERROR(VLOOKUP(C479,Kurse!$A$2:$B$101,2,FALSE), 0)</f>
        <v>0</v>
      </c>
      <c r="S479" s="18">
        <f t="shared" si="54"/>
        <v>0</v>
      </c>
      <c r="T479" s="7">
        <f>IF(ISNUMBER(S479), SUMIFS($S$2:S479, $C$2:C479, C479), "")</f>
        <v>0</v>
      </c>
      <c r="V479" s="9" t="str">
        <f t="shared" si="55"/>
        <v/>
      </c>
    </row>
    <row r="480" spans="7:22" x14ac:dyDescent="0.2">
      <c r="G480" s="121">
        <f>SUMIF($C$2:C480,C480,$F$2:F480)</f>
        <v>0</v>
      </c>
      <c r="I480" s="14">
        <f t="shared" si="51"/>
        <v>0</v>
      </c>
      <c r="K480" s="5">
        <f t="shared" si="52"/>
        <v>0</v>
      </c>
      <c r="O480" s="7">
        <f t="shared" si="56"/>
        <v>0</v>
      </c>
      <c r="P480" s="5">
        <f t="shared" si="53"/>
        <v>0</v>
      </c>
      <c r="Q480" s="16">
        <f>SUMIF($C$2:C480,C480,$O$2:O480)</f>
        <v>0</v>
      </c>
      <c r="R480" s="5">
        <f>IFERROR(VLOOKUP(C480,Kurse!$A$2:$B$101,2,FALSE), 0)</f>
        <v>0</v>
      </c>
      <c r="S480" s="18">
        <f t="shared" si="54"/>
        <v>0</v>
      </c>
      <c r="T480" s="7">
        <f>IF(ISNUMBER(S480), SUMIFS($S$2:S480, $C$2:C480, C480), "")</f>
        <v>0</v>
      </c>
      <c r="V480" s="9" t="str">
        <f t="shared" si="55"/>
        <v/>
      </c>
    </row>
    <row r="481" spans="7:22" x14ac:dyDescent="0.2">
      <c r="G481" s="121">
        <f>SUMIF($C$2:C481,C481,$F$2:F481)</f>
        <v>0</v>
      </c>
      <c r="I481" s="14">
        <f t="shared" si="51"/>
        <v>0</v>
      </c>
      <c r="K481" s="5">
        <f t="shared" si="52"/>
        <v>0</v>
      </c>
      <c r="O481" s="7">
        <f t="shared" si="56"/>
        <v>0</v>
      </c>
      <c r="P481" s="5">
        <f t="shared" si="53"/>
        <v>0</v>
      </c>
      <c r="Q481" s="16">
        <f>SUMIF($C$2:C481,C481,$O$2:O481)</f>
        <v>0</v>
      </c>
      <c r="R481" s="5">
        <f>IFERROR(VLOOKUP(C481,Kurse!$A$2:$B$101,2,FALSE), 0)</f>
        <v>0</v>
      </c>
      <c r="S481" s="18">
        <f t="shared" si="54"/>
        <v>0</v>
      </c>
      <c r="T481" s="7">
        <f>IF(ISNUMBER(S481), SUMIFS($S$2:S481, $C$2:C481, C481), "")</f>
        <v>0</v>
      </c>
      <c r="V481" s="9" t="str">
        <f t="shared" si="55"/>
        <v/>
      </c>
    </row>
    <row r="482" spans="7:22" x14ac:dyDescent="0.2">
      <c r="G482" s="121">
        <f>SUMIF($C$2:C482,C482,$F$2:F482)</f>
        <v>0</v>
      </c>
      <c r="I482" s="14">
        <f t="shared" si="51"/>
        <v>0</v>
      </c>
      <c r="K482" s="5">
        <f t="shared" si="52"/>
        <v>0</v>
      </c>
      <c r="O482" s="7">
        <f t="shared" si="56"/>
        <v>0</v>
      </c>
      <c r="P482" s="5">
        <f t="shared" si="53"/>
        <v>0</v>
      </c>
      <c r="Q482" s="16">
        <f>SUMIF($C$2:C482,C482,$O$2:O482)</f>
        <v>0</v>
      </c>
      <c r="R482" s="5">
        <f>IFERROR(VLOOKUP(C482,Kurse!$A$2:$B$101,2,FALSE), 0)</f>
        <v>0</v>
      </c>
      <c r="S482" s="18">
        <f t="shared" si="54"/>
        <v>0</v>
      </c>
      <c r="T482" s="7">
        <f>IF(ISNUMBER(S482), SUMIFS($S$2:S482, $C$2:C482, C482), "")</f>
        <v>0</v>
      </c>
      <c r="V482" s="9" t="str">
        <f t="shared" si="55"/>
        <v/>
      </c>
    </row>
    <row r="483" spans="7:22" x14ac:dyDescent="0.2">
      <c r="G483" s="121">
        <f>SUMIF($C$2:C483,C483,$F$2:F483)</f>
        <v>0</v>
      </c>
      <c r="I483" s="14">
        <f t="shared" si="51"/>
        <v>0</v>
      </c>
      <c r="K483" s="5">
        <f t="shared" si="52"/>
        <v>0</v>
      </c>
      <c r="O483" s="7">
        <f t="shared" si="56"/>
        <v>0</v>
      </c>
      <c r="P483" s="5">
        <f t="shared" si="53"/>
        <v>0</v>
      </c>
      <c r="Q483" s="16">
        <f>SUMIF($C$2:C483,C483,$O$2:O483)</f>
        <v>0</v>
      </c>
      <c r="R483" s="5">
        <f>IFERROR(VLOOKUP(C483,Kurse!$A$2:$B$101,2,FALSE), 0)</f>
        <v>0</v>
      </c>
      <c r="S483" s="18">
        <f t="shared" si="54"/>
        <v>0</v>
      </c>
      <c r="T483" s="7">
        <f>IF(ISNUMBER(S483), SUMIFS($S$2:S483, $C$2:C483, C483), "")</f>
        <v>0</v>
      </c>
      <c r="V483" s="9" t="str">
        <f t="shared" si="55"/>
        <v/>
      </c>
    </row>
    <row r="484" spans="7:22" x14ac:dyDescent="0.2">
      <c r="G484" s="121">
        <f>SUMIF($C$2:C484,C484,$F$2:F484)</f>
        <v>0</v>
      </c>
      <c r="I484" s="14">
        <f t="shared" si="51"/>
        <v>0</v>
      </c>
      <c r="K484" s="5">
        <f t="shared" si="52"/>
        <v>0</v>
      </c>
      <c r="O484" s="7">
        <f t="shared" si="56"/>
        <v>0</v>
      </c>
      <c r="P484" s="5">
        <f t="shared" si="53"/>
        <v>0</v>
      </c>
      <c r="Q484" s="16">
        <f>SUMIF($C$2:C484,C484,$O$2:O484)</f>
        <v>0</v>
      </c>
      <c r="R484" s="5">
        <f>IFERROR(VLOOKUP(C484,Kurse!$A$2:$B$101,2,FALSE), 0)</f>
        <v>0</v>
      </c>
      <c r="S484" s="18">
        <f t="shared" si="54"/>
        <v>0</v>
      </c>
      <c r="T484" s="7">
        <f>IF(ISNUMBER(S484), SUMIFS($S$2:S484, $C$2:C484, C484), "")</f>
        <v>0</v>
      </c>
      <c r="V484" s="9" t="str">
        <f t="shared" si="55"/>
        <v/>
      </c>
    </row>
    <row r="485" spans="7:22" x14ac:dyDescent="0.2">
      <c r="G485" s="121">
        <f>SUMIF($C$2:C485,C485,$F$2:F485)</f>
        <v>0</v>
      </c>
      <c r="I485" s="14">
        <f t="shared" si="51"/>
        <v>0</v>
      </c>
      <c r="K485" s="5">
        <f t="shared" si="52"/>
        <v>0</v>
      </c>
      <c r="O485" s="7">
        <f t="shared" si="56"/>
        <v>0</v>
      </c>
      <c r="P485" s="5">
        <f t="shared" si="53"/>
        <v>0</v>
      </c>
      <c r="Q485" s="16">
        <f>SUMIF($C$2:C485,C485,$O$2:O485)</f>
        <v>0</v>
      </c>
      <c r="R485" s="5">
        <f>IFERROR(VLOOKUP(C485,Kurse!$A$2:$B$101,2,FALSE), 0)</f>
        <v>0</v>
      </c>
      <c r="S485" s="18">
        <f t="shared" si="54"/>
        <v>0</v>
      </c>
      <c r="T485" s="7">
        <f>IF(ISNUMBER(S485), SUMIFS($S$2:S485, $C$2:C485, C485), "")</f>
        <v>0</v>
      </c>
      <c r="V485" s="9" t="str">
        <f t="shared" si="55"/>
        <v/>
      </c>
    </row>
    <row r="486" spans="7:22" x14ac:dyDescent="0.2">
      <c r="G486" s="121">
        <f>SUMIF($C$2:C486,C486,$F$2:F486)</f>
        <v>0</v>
      </c>
      <c r="I486" s="14">
        <f t="shared" si="51"/>
        <v>0</v>
      </c>
      <c r="K486" s="5">
        <f t="shared" si="52"/>
        <v>0</v>
      </c>
      <c r="O486" s="7">
        <f t="shared" si="56"/>
        <v>0</v>
      </c>
      <c r="P486" s="5">
        <f t="shared" si="53"/>
        <v>0</v>
      </c>
      <c r="Q486" s="16">
        <f>SUMIF($C$2:C486,C486,$O$2:O486)</f>
        <v>0</v>
      </c>
      <c r="R486" s="5">
        <f>IFERROR(VLOOKUP(C486,Kurse!$A$2:$B$101,2,FALSE), 0)</f>
        <v>0</v>
      </c>
      <c r="S486" s="18">
        <f t="shared" si="54"/>
        <v>0</v>
      </c>
      <c r="T486" s="7">
        <f>IF(ISNUMBER(S486), SUMIFS($S$2:S486, $C$2:C486, C486), "")</f>
        <v>0</v>
      </c>
      <c r="V486" s="9" t="str">
        <f t="shared" si="55"/>
        <v/>
      </c>
    </row>
    <row r="487" spans="7:22" x14ac:dyDescent="0.2">
      <c r="G487" s="121">
        <f>SUMIF($C$2:C487,C487,$F$2:F487)</f>
        <v>0</v>
      </c>
      <c r="I487" s="14">
        <f t="shared" si="51"/>
        <v>0</v>
      </c>
      <c r="K487" s="5">
        <f t="shared" si="52"/>
        <v>0</v>
      </c>
      <c r="O487" s="7">
        <f t="shared" si="56"/>
        <v>0</v>
      </c>
      <c r="P487" s="5">
        <f t="shared" si="53"/>
        <v>0</v>
      </c>
      <c r="Q487" s="16">
        <f>SUMIF($C$2:C487,C487,$O$2:O487)</f>
        <v>0</v>
      </c>
      <c r="R487" s="5">
        <f>IFERROR(VLOOKUP(C487,Kurse!$A$2:$B$101,2,FALSE), 0)</f>
        <v>0</v>
      </c>
      <c r="S487" s="18">
        <f t="shared" si="54"/>
        <v>0</v>
      </c>
      <c r="T487" s="7">
        <f>IF(ISNUMBER(S487), SUMIFS($S$2:S487, $C$2:C487, C487), "")</f>
        <v>0</v>
      </c>
      <c r="V487" s="9" t="str">
        <f t="shared" si="55"/>
        <v/>
      </c>
    </row>
    <row r="488" spans="7:22" x14ac:dyDescent="0.2">
      <c r="G488" s="121">
        <f>SUMIF($C$2:C488,C488,$F$2:F488)</f>
        <v>0</v>
      </c>
      <c r="I488" s="14">
        <f t="shared" si="51"/>
        <v>0</v>
      </c>
      <c r="K488" s="5">
        <f t="shared" si="52"/>
        <v>0</v>
      </c>
      <c r="O488" s="7">
        <f t="shared" si="56"/>
        <v>0</v>
      </c>
      <c r="P488" s="5">
        <f t="shared" si="53"/>
        <v>0</v>
      </c>
      <c r="Q488" s="16">
        <f>SUMIF($C$2:C488,C488,$O$2:O488)</f>
        <v>0</v>
      </c>
      <c r="R488" s="5">
        <f>IFERROR(VLOOKUP(C488,Kurse!$A$2:$B$101,2,FALSE), 0)</f>
        <v>0</v>
      </c>
      <c r="S488" s="18">
        <f t="shared" si="54"/>
        <v>0</v>
      </c>
      <c r="T488" s="7">
        <f>IF(ISNUMBER(S488), SUMIFS($S$2:S488, $C$2:C488, C488), "")</f>
        <v>0</v>
      </c>
      <c r="V488" s="9" t="str">
        <f t="shared" si="55"/>
        <v/>
      </c>
    </row>
    <row r="489" spans="7:22" x14ac:dyDescent="0.2">
      <c r="G489" s="121">
        <f>SUMIF($C$2:C489,C489,$F$2:F489)</f>
        <v>0</v>
      </c>
      <c r="I489" s="14">
        <f t="shared" si="51"/>
        <v>0</v>
      </c>
      <c r="K489" s="5">
        <f t="shared" si="52"/>
        <v>0</v>
      </c>
      <c r="O489" s="7">
        <f t="shared" si="56"/>
        <v>0</v>
      </c>
      <c r="P489" s="5">
        <f t="shared" si="53"/>
        <v>0</v>
      </c>
      <c r="Q489" s="16">
        <f>SUMIF($C$2:C489,C489,$O$2:O489)</f>
        <v>0</v>
      </c>
      <c r="R489" s="5">
        <f>IFERROR(VLOOKUP(C489,Kurse!$A$2:$B$101,2,FALSE), 0)</f>
        <v>0</v>
      </c>
      <c r="S489" s="18">
        <f t="shared" si="54"/>
        <v>0</v>
      </c>
      <c r="T489" s="7">
        <f>IF(ISNUMBER(S489), SUMIFS($S$2:S489, $C$2:C489, C489), "")</f>
        <v>0</v>
      </c>
      <c r="V489" s="9" t="str">
        <f t="shared" si="55"/>
        <v/>
      </c>
    </row>
    <row r="490" spans="7:22" x14ac:dyDescent="0.2">
      <c r="G490" s="121">
        <f>SUMIF($C$2:C490,C490,$F$2:F490)</f>
        <v>0</v>
      </c>
      <c r="I490" s="14">
        <f t="shared" si="51"/>
        <v>0</v>
      </c>
      <c r="K490" s="5">
        <f t="shared" si="52"/>
        <v>0</v>
      </c>
      <c r="O490" s="7">
        <f t="shared" si="56"/>
        <v>0</v>
      </c>
      <c r="P490" s="5">
        <f t="shared" si="53"/>
        <v>0</v>
      </c>
      <c r="Q490" s="16">
        <f>SUMIF($C$2:C490,C490,$O$2:O490)</f>
        <v>0</v>
      </c>
      <c r="R490" s="5">
        <f>IFERROR(VLOOKUP(C490,Kurse!$A$2:$B$101,2,FALSE), 0)</f>
        <v>0</v>
      </c>
      <c r="S490" s="18">
        <f t="shared" si="54"/>
        <v>0</v>
      </c>
      <c r="T490" s="7">
        <f>IF(ISNUMBER(S490), SUMIFS($S$2:S490, $C$2:C490, C490), "")</f>
        <v>0</v>
      </c>
      <c r="V490" s="9" t="str">
        <f t="shared" si="55"/>
        <v/>
      </c>
    </row>
    <row r="491" spans="7:22" x14ac:dyDescent="0.2">
      <c r="G491" s="121">
        <f>SUMIF($C$2:C491,C491,$F$2:F491)</f>
        <v>0</v>
      </c>
      <c r="I491" s="14">
        <f t="shared" si="51"/>
        <v>0</v>
      </c>
      <c r="K491" s="5">
        <f t="shared" si="52"/>
        <v>0</v>
      </c>
      <c r="O491" s="7">
        <f t="shared" si="56"/>
        <v>0</v>
      </c>
      <c r="P491" s="5">
        <f t="shared" si="53"/>
        <v>0</v>
      </c>
      <c r="Q491" s="16">
        <f>SUMIF($C$2:C491,C491,$O$2:O491)</f>
        <v>0</v>
      </c>
      <c r="R491" s="5">
        <f>IFERROR(VLOOKUP(C491,Kurse!$A$2:$B$101,2,FALSE), 0)</f>
        <v>0</v>
      </c>
      <c r="S491" s="18">
        <f t="shared" si="54"/>
        <v>0</v>
      </c>
      <c r="T491" s="7">
        <f>IF(ISNUMBER(S491), SUMIFS($S$2:S491, $C$2:C491, C491), "")</f>
        <v>0</v>
      </c>
      <c r="V491" s="9" t="str">
        <f t="shared" si="55"/>
        <v/>
      </c>
    </row>
    <row r="492" spans="7:22" x14ac:dyDescent="0.2">
      <c r="G492" s="121">
        <f>SUMIF($C$2:C492,C492,$F$2:F492)</f>
        <v>0</v>
      </c>
      <c r="I492" s="14">
        <f t="shared" si="51"/>
        <v>0</v>
      </c>
      <c r="K492" s="5">
        <f t="shared" si="52"/>
        <v>0</v>
      </c>
      <c r="O492" s="7">
        <f t="shared" si="56"/>
        <v>0</v>
      </c>
      <c r="P492" s="5">
        <f t="shared" si="53"/>
        <v>0</v>
      </c>
      <c r="Q492" s="16">
        <f>SUMIF($C$2:C492,C492,$O$2:O492)</f>
        <v>0</v>
      </c>
      <c r="R492" s="5">
        <f>IFERROR(VLOOKUP(C492,Kurse!$A$2:$B$101,2,FALSE), 0)</f>
        <v>0</v>
      </c>
      <c r="S492" s="18">
        <f t="shared" si="54"/>
        <v>0</v>
      </c>
      <c r="T492" s="7">
        <f>IF(ISNUMBER(S492), SUMIFS($S$2:S492, $C$2:C492, C492), "")</f>
        <v>0</v>
      </c>
      <c r="V492" s="9" t="str">
        <f t="shared" si="55"/>
        <v/>
      </c>
    </row>
    <row r="493" spans="7:22" x14ac:dyDescent="0.2">
      <c r="G493" s="121">
        <f>SUMIF($C$2:C493,C493,$F$2:F493)</f>
        <v>0</v>
      </c>
      <c r="I493" s="14">
        <f t="shared" si="51"/>
        <v>0</v>
      </c>
      <c r="K493" s="5">
        <f t="shared" si="52"/>
        <v>0</v>
      </c>
      <c r="O493" s="7">
        <f t="shared" si="56"/>
        <v>0</v>
      </c>
      <c r="P493" s="5">
        <f t="shared" si="53"/>
        <v>0</v>
      </c>
      <c r="Q493" s="16">
        <f>SUMIF($C$2:C493,C493,$O$2:O493)</f>
        <v>0</v>
      </c>
      <c r="R493" s="5">
        <f>IFERROR(VLOOKUP(C493,Kurse!$A$2:$B$101,2,FALSE), 0)</f>
        <v>0</v>
      </c>
      <c r="S493" s="18">
        <f t="shared" si="54"/>
        <v>0</v>
      </c>
      <c r="T493" s="7">
        <f>IF(ISNUMBER(S493), SUMIFS($S$2:S493, $C$2:C493, C493), "")</f>
        <v>0</v>
      </c>
      <c r="V493" s="9" t="str">
        <f t="shared" si="55"/>
        <v/>
      </c>
    </row>
    <row r="494" spans="7:22" x14ac:dyDescent="0.2">
      <c r="G494" s="121">
        <f>SUMIF($C$2:C494,C494,$F$2:F494)</f>
        <v>0</v>
      </c>
      <c r="I494" s="14">
        <f t="shared" si="51"/>
        <v>0</v>
      </c>
      <c r="K494" s="5">
        <f t="shared" si="52"/>
        <v>0</v>
      </c>
      <c r="O494" s="7">
        <f t="shared" si="56"/>
        <v>0</v>
      </c>
      <c r="P494" s="5">
        <f t="shared" si="53"/>
        <v>0</v>
      </c>
      <c r="Q494" s="16">
        <f>SUMIF($C$2:C494,C494,$O$2:O494)</f>
        <v>0</v>
      </c>
      <c r="R494" s="5">
        <f>IFERROR(VLOOKUP(C494,Kurse!$A$2:$B$101,2,FALSE), 0)</f>
        <v>0</v>
      </c>
      <c r="S494" s="18">
        <f t="shared" si="54"/>
        <v>0</v>
      </c>
      <c r="T494" s="7">
        <f>IF(ISNUMBER(S494), SUMIFS($S$2:S494, $C$2:C494, C494), "")</f>
        <v>0</v>
      </c>
      <c r="V494" s="9" t="str">
        <f t="shared" si="55"/>
        <v/>
      </c>
    </row>
    <row r="495" spans="7:22" x14ac:dyDescent="0.2">
      <c r="G495" s="121">
        <f>SUMIF($C$2:C495,C495,$F$2:F495)</f>
        <v>0</v>
      </c>
      <c r="I495" s="14">
        <f t="shared" si="51"/>
        <v>0</v>
      </c>
      <c r="K495" s="5">
        <f t="shared" si="52"/>
        <v>0</v>
      </c>
      <c r="O495" s="7">
        <f t="shared" si="56"/>
        <v>0</v>
      </c>
      <c r="P495" s="5">
        <f t="shared" si="53"/>
        <v>0</v>
      </c>
      <c r="Q495" s="16">
        <f>SUMIF($C$2:C495,C495,$O$2:O495)</f>
        <v>0</v>
      </c>
      <c r="R495" s="5">
        <f>IFERROR(VLOOKUP(C495,Kurse!$A$2:$B$101,2,FALSE), 0)</f>
        <v>0</v>
      </c>
      <c r="S495" s="18">
        <f t="shared" si="54"/>
        <v>0</v>
      </c>
      <c r="T495" s="7">
        <f>IF(ISNUMBER(S495), SUMIFS($S$2:S495, $C$2:C495, C495), "")</f>
        <v>0</v>
      </c>
      <c r="V495" s="9" t="str">
        <f t="shared" si="55"/>
        <v/>
      </c>
    </row>
    <row r="496" spans="7:22" x14ac:dyDescent="0.2">
      <c r="G496" s="121">
        <f>SUMIF($C$2:C496,C496,$F$2:F496)</f>
        <v>0</v>
      </c>
      <c r="I496" s="14">
        <f t="shared" si="51"/>
        <v>0</v>
      </c>
      <c r="K496" s="5">
        <f t="shared" si="52"/>
        <v>0</v>
      </c>
      <c r="O496" s="7">
        <f t="shared" si="56"/>
        <v>0</v>
      </c>
      <c r="P496" s="5">
        <f t="shared" si="53"/>
        <v>0</v>
      </c>
      <c r="Q496" s="16">
        <f>SUMIF($C$2:C496,C496,$O$2:O496)</f>
        <v>0</v>
      </c>
      <c r="R496" s="5">
        <f>IFERROR(VLOOKUP(C496,Kurse!$A$2:$B$101,2,FALSE), 0)</f>
        <v>0</v>
      </c>
      <c r="S496" s="18">
        <f t="shared" si="54"/>
        <v>0</v>
      </c>
      <c r="T496" s="7">
        <f>IF(ISNUMBER(S496), SUMIFS($S$2:S496, $C$2:C496, C496), "")</f>
        <v>0</v>
      </c>
      <c r="V496" s="9" t="str">
        <f t="shared" si="55"/>
        <v/>
      </c>
    </row>
    <row r="497" spans="7:22" x14ac:dyDescent="0.2">
      <c r="G497" s="121">
        <f>SUMIF($C$2:C497,C497,$F$2:F497)</f>
        <v>0</v>
      </c>
      <c r="I497" s="14">
        <f t="shared" si="51"/>
        <v>0</v>
      </c>
      <c r="K497" s="5">
        <f t="shared" si="52"/>
        <v>0</v>
      </c>
      <c r="O497" s="7">
        <f t="shared" si="56"/>
        <v>0</v>
      </c>
      <c r="P497" s="5">
        <f t="shared" si="53"/>
        <v>0</v>
      </c>
      <c r="Q497" s="16">
        <f>SUMIF($C$2:C497,C497,$O$2:O497)</f>
        <v>0</v>
      </c>
      <c r="R497" s="5">
        <f>IFERROR(VLOOKUP(C497,Kurse!$A$2:$B$101,2,FALSE), 0)</f>
        <v>0</v>
      </c>
      <c r="S497" s="18">
        <f t="shared" si="54"/>
        <v>0</v>
      </c>
      <c r="T497" s="7">
        <f>IF(ISNUMBER(S497), SUMIFS($S$2:S497, $C$2:C497, C497), "")</f>
        <v>0</v>
      </c>
      <c r="V497" s="9" t="str">
        <f t="shared" si="55"/>
        <v/>
      </c>
    </row>
    <row r="498" spans="7:22" x14ac:dyDescent="0.2">
      <c r="G498" s="121">
        <f>SUMIF($C$2:C498,C498,$F$2:F498)</f>
        <v>0</v>
      </c>
      <c r="I498" s="14">
        <f t="shared" si="51"/>
        <v>0</v>
      </c>
      <c r="K498" s="5">
        <f t="shared" si="52"/>
        <v>0</v>
      </c>
      <c r="O498" s="7">
        <f t="shared" si="56"/>
        <v>0</v>
      </c>
      <c r="P498" s="5">
        <f t="shared" si="53"/>
        <v>0</v>
      </c>
      <c r="Q498" s="16">
        <f>SUMIF($C$2:C498,C498,$O$2:O498)</f>
        <v>0</v>
      </c>
      <c r="R498" s="5">
        <f>IFERROR(VLOOKUP(C498,Kurse!$A$2:$B$101,2,FALSE), 0)</f>
        <v>0</v>
      </c>
      <c r="S498" s="18">
        <f t="shared" si="54"/>
        <v>0</v>
      </c>
      <c r="T498" s="7">
        <f>IF(ISNUMBER(S498), SUMIFS($S$2:S498, $C$2:C498, C498), "")</f>
        <v>0</v>
      </c>
      <c r="V498" s="9" t="str">
        <f t="shared" si="55"/>
        <v/>
      </c>
    </row>
    <row r="499" spans="7:22" x14ac:dyDescent="0.2">
      <c r="G499" s="121">
        <f>SUMIF($C$2:C499,C499,$F$2:F499)</f>
        <v>0</v>
      </c>
      <c r="I499" s="14">
        <f t="shared" si="51"/>
        <v>0</v>
      </c>
      <c r="K499" s="5">
        <f t="shared" si="52"/>
        <v>0</v>
      </c>
      <c r="O499" s="7">
        <f t="shared" si="56"/>
        <v>0</v>
      </c>
      <c r="P499" s="5">
        <f t="shared" si="53"/>
        <v>0</v>
      </c>
      <c r="Q499" s="16">
        <f>SUMIF($C$2:C499,C499,$O$2:O499)</f>
        <v>0</v>
      </c>
      <c r="R499" s="5">
        <f>IFERROR(VLOOKUP(C499,Kurse!$A$2:$B$101,2,FALSE), 0)</f>
        <v>0</v>
      </c>
      <c r="S499" s="18">
        <f t="shared" si="54"/>
        <v>0</v>
      </c>
      <c r="T499" s="7">
        <f>IF(ISNUMBER(S499), SUMIFS($S$2:S499, $C$2:C499, C499), "")</f>
        <v>0</v>
      </c>
      <c r="V499" s="9" t="str">
        <f t="shared" si="55"/>
        <v/>
      </c>
    </row>
    <row r="500" spans="7:22" x14ac:dyDescent="0.2">
      <c r="G500" s="121">
        <f>SUMIF($C$2:C500,C500,$F$2:F500)</f>
        <v>0</v>
      </c>
      <c r="I500" s="14">
        <f t="shared" si="51"/>
        <v>0</v>
      </c>
      <c r="K500" s="5">
        <f t="shared" si="52"/>
        <v>0</v>
      </c>
      <c r="O500" s="7">
        <f t="shared" si="56"/>
        <v>0</v>
      </c>
      <c r="P500" s="5">
        <f t="shared" si="53"/>
        <v>0</v>
      </c>
      <c r="Q500" s="16">
        <f>SUMIF($C$2:C500,C500,$O$2:O500)</f>
        <v>0</v>
      </c>
      <c r="R500" s="5">
        <f>IFERROR(VLOOKUP(C500,Kurse!$A$2:$B$101,2,FALSE), 0)</f>
        <v>0</v>
      </c>
      <c r="S500" s="18">
        <f t="shared" si="54"/>
        <v>0</v>
      </c>
      <c r="T500" s="7">
        <f>IF(ISNUMBER(S500), SUMIFS($S$2:S500, $C$2:C500, C500), "")</f>
        <v>0</v>
      </c>
      <c r="V500" s="9" t="str">
        <f t="shared" si="55"/>
        <v/>
      </c>
    </row>
    <row r="501" spans="7:22" x14ac:dyDescent="0.2">
      <c r="G501" s="121">
        <f>SUMIF($C$2:C501,C501,$F$2:F501)</f>
        <v>0</v>
      </c>
      <c r="I501" s="14">
        <f t="shared" si="51"/>
        <v>0</v>
      </c>
      <c r="K501" s="5">
        <f t="shared" si="52"/>
        <v>0</v>
      </c>
      <c r="O501" s="7">
        <f t="shared" si="56"/>
        <v>0</v>
      </c>
      <c r="P501" s="5">
        <f t="shared" si="53"/>
        <v>0</v>
      </c>
      <c r="Q501" s="16">
        <f>SUMIF($C$2:C501,C501,$O$2:O501)</f>
        <v>0</v>
      </c>
      <c r="R501" s="5">
        <f>IFERROR(VLOOKUP(C501,Kurse!$A$2:$B$101,2,FALSE), 0)</f>
        <v>0</v>
      </c>
      <c r="S501" s="18">
        <f t="shared" si="54"/>
        <v>0</v>
      </c>
      <c r="T501" s="7">
        <f>IF(ISNUMBER(S501), SUMIFS($S$2:S501, $C$2:C501, C501), "")</f>
        <v>0</v>
      </c>
      <c r="V501" s="9" t="str">
        <f t="shared" si="55"/>
        <v/>
      </c>
    </row>
    <row r="502" spans="7:22" x14ac:dyDescent="0.2">
      <c r="G502" s="121">
        <f>SUMIF($C$2:C502,C502,$F$2:F502)</f>
        <v>0</v>
      </c>
      <c r="I502" s="14">
        <f t="shared" si="51"/>
        <v>0</v>
      </c>
      <c r="K502" s="5">
        <f t="shared" si="52"/>
        <v>0</v>
      </c>
      <c r="O502" s="7">
        <f t="shared" si="56"/>
        <v>0</v>
      </c>
      <c r="P502" s="5">
        <f t="shared" si="53"/>
        <v>0</v>
      </c>
      <c r="Q502" s="16">
        <f>SUMIF($C$2:C502,C502,$O$2:O502)</f>
        <v>0</v>
      </c>
      <c r="R502" s="5">
        <f>IFERROR(VLOOKUP(C502,Kurse!$A$2:$B$101,2,FALSE), 0)</f>
        <v>0</v>
      </c>
      <c r="S502" s="18">
        <f t="shared" si="54"/>
        <v>0</v>
      </c>
      <c r="T502" s="7">
        <f>IF(ISNUMBER(S502), SUMIFS($S$2:S502, $C$2:C502, C502), "")</f>
        <v>0</v>
      </c>
      <c r="V502" s="9" t="str">
        <f t="shared" si="55"/>
        <v/>
      </c>
    </row>
    <row r="503" spans="7:22" x14ac:dyDescent="0.2">
      <c r="G503" s="121">
        <f>SUMIF($C$2:C503,C503,$F$2:F503)</f>
        <v>0</v>
      </c>
      <c r="I503" s="14">
        <f t="shared" si="51"/>
        <v>0</v>
      </c>
      <c r="K503" s="5">
        <f t="shared" si="52"/>
        <v>0</v>
      </c>
      <c r="O503" s="7">
        <f t="shared" si="56"/>
        <v>0</v>
      </c>
      <c r="P503" s="5">
        <f t="shared" si="53"/>
        <v>0</v>
      </c>
      <c r="Q503" s="16">
        <f>SUMIF($C$2:C503,C503,$O$2:O503)</f>
        <v>0</v>
      </c>
      <c r="R503" s="5">
        <f>IFERROR(VLOOKUP(C503,Kurse!$A$2:$B$101,2,FALSE), 0)</f>
        <v>0</v>
      </c>
      <c r="S503" s="18">
        <f t="shared" si="54"/>
        <v>0</v>
      </c>
      <c r="T503" s="7">
        <f>IF(ISNUMBER(S503), SUMIFS($S$2:S503, $C$2:C503, C503), "")</f>
        <v>0</v>
      </c>
      <c r="V503" s="9" t="str">
        <f t="shared" si="55"/>
        <v/>
      </c>
    </row>
    <row r="504" spans="7:22" x14ac:dyDescent="0.2">
      <c r="G504" s="121">
        <f>SUMIF($C$2:C504,C504,$F$2:F504)</f>
        <v>0</v>
      </c>
      <c r="I504" s="14">
        <f t="shared" si="51"/>
        <v>0</v>
      </c>
      <c r="K504" s="5">
        <f t="shared" si="52"/>
        <v>0</v>
      </c>
      <c r="O504" s="7">
        <f t="shared" si="56"/>
        <v>0</v>
      </c>
      <c r="P504" s="5">
        <f t="shared" si="53"/>
        <v>0</v>
      </c>
      <c r="Q504" s="16">
        <f>SUMIF($C$2:C504,C504,$O$2:O504)</f>
        <v>0</v>
      </c>
      <c r="R504" s="5">
        <f>IFERROR(VLOOKUP(C504,Kurse!$A$2:$B$101,2,FALSE), 0)</f>
        <v>0</v>
      </c>
      <c r="S504" s="18">
        <f t="shared" si="54"/>
        <v>0</v>
      </c>
      <c r="T504" s="7">
        <f>IF(ISNUMBER(S504), SUMIFS($S$2:S504, $C$2:C504, C504), "")</f>
        <v>0</v>
      </c>
      <c r="V504" s="9" t="str">
        <f t="shared" si="55"/>
        <v/>
      </c>
    </row>
    <row r="505" spans="7:22" x14ac:dyDescent="0.2">
      <c r="G505" s="121">
        <f>SUMIF($C$2:C505,C505,$F$2:F505)</f>
        <v>0</v>
      </c>
      <c r="I505" s="14">
        <f t="shared" si="51"/>
        <v>0</v>
      </c>
      <c r="K505" s="5">
        <f t="shared" si="52"/>
        <v>0</v>
      </c>
      <c r="O505" s="7">
        <f t="shared" si="56"/>
        <v>0</v>
      </c>
      <c r="P505" s="5">
        <f t="shared" si="53"/>
        <v>0</v>
      </c>
      <c r="Q505" s="16">
        <f>SUMIF($C$2:C505,C505,$O$2:O505)</f>
        <v>0</v>
      </c>
      <c r="R505" s="5">
        <f>IFERROR(VLOOKUP(C505,Kurse!$A$2:$B$101,2,FALSE), 0)</f>
        <v>0</v>
      </c>
      <c r="S505" s="18">
        <f t="shared" si="54"/>
        <v>0</v>
      </c>
      <c r="T505" s="7">
        <f>IF(ISNUMBER(S505), SUMIFS($S$2:S505, $C$2:C505, C505), "")</f>
        <v>0</v>
      </c>
      <c r="V505" s="9" t="str">
        <f t="shared" si="55"/>
        <v/>
      </c>
    </row>
    <row r="506" spans="7:22" x14ac:dyDescent="0.2">
      <c r="G506" s="121">
        <f>SUMIF($C$2:C506,C506,$F$2:F506)</f>
        <v>0</v>
      </c>
      <c r="I506" s="14">
        <f t="shared" si="51"/>
        <v>0</v>
      </c>
      <c r="K506" s="5">
        <f t="shared" si="52"/>
        <v>0</v>
      </c>
      <c r="O506" s="7">
        <f t="shared" si="56"/>
        <v>0</v>
      </c>
      <c r="P506" s="5">
        <f t="shared" si="53"/>
        <v>0</v>
      </c>
      <c r="Q506" s="16">
        <f>SUMIF($C$2:C506,C506,$O$2:O506)</f>
        <v>0</v>
      </c>
      <c r="R506" s="5">
        <f>IFERROR(VLOOKUP(C506,Kurse!$A$2:$B$101,2,FALSE), 0)</f>
        <v>0</v>
      </c>
      <c r="S506" s="18">
        <f t="shared" si="54"/>
        <v>0</v>
      </c>
      <c r="T506" s="7">
        <f>IF(ISNUMBER(S506), SUMIFS($S$2:S506, $C$2:C506, C506), "")</f>
        <v>0</v>
      </c>
      <c r="V506" s="9" t="str">
        <f t="shared" si="55"/>
        <v/>
      </c>
    </row>
    <row r="507" spans="7:22" x14ac:dyDescent="0.2">
      <c r="G507" s="121">
        <f>SUMIF($C$2:C507,C507,$F$2:F507)</f>
        <v>0</v>
      </c>
      <c r="I507" s="14">
        <f t="shared" si="51"/>
        <v>0</v>
      </c>
      <c r="K507" s="5">
        <f t="shared" si="52"/>
        <v>0</v>
      </c>
      <c r="O507" s="7">
        <f t="shared" si="56"/>
        <v>0</v>
      </c>
      <c r="P507" s="5">
        <f t="shared" si="53"/>
        <v>0</v>
      </c>
      <c r="Q507" s="16">
        <f>SUMIF($C$2:C507,C507,$O$2:O507)</f>
        <v>0</v>
      </c>
      <c r="R507" s="5">
        <f>IFERROR(VLOOKUP(C507,Kurse!$A$2:$B$101,2,FALSE), 0)</f>
        <v>0</v>
      </c>
      <c r="S507" s="18">
        <f t="shared" si="54"/>
        <v>0</v>
      </c>
      <c r="T507" s="7">
        <f>IF(ISNUMBER(S507), SUMIFS($S$2:S507, $C$2:C507, C507), "")</f>
        <v>0</v>
      </c>
      <c r="V507" s="9" t="str">
        <f t="shared" si="55"/>
        <v/>
      </c>
    </row>
    <row r="508" spans="7:22" x14ac:dyDescent="0.2">
      <c r="G508" s="121">
        <f>SUMIF($C$2:C508,C508,$F$2:F508)</f>
        <v>0</v>
      </c>
      <c r="I508" s="14">
        <f t="shared" si="51"/>
        <v>0</v>
      </c>
      <c r="K508" s="5">
        <f t="shared" si="52"/>
        <v>0</v>
      </c>
      <c r="O508" s="7">
        <f t="shared" si="56"/>
        <v>0</v>
      </c>
      <c r="P508" s="5">
        <f t="shared" si="53"/>
        <v>0</v>
      </c>
      <c r="Q508" s="16">
        <f>SUMIF($C$2:C508,C508,$O$2:O508)</f>
        <v>0</v>
      </c>
      <c r="R508" s="5">
        <f>IFERROR(VLOOKUP(C508,Kurse!$A$2:$B$101,2,FALSE), 0)</f>
        <v>0</v>
      </c>
      <c r="S508" s="18">
        <f t="shared" si="54"/>
        <v>0</v>
      </c>
      <c r="T508" s="7">
        <f>IF(ISNUMBER(S508), SUMIFS($S$2:S508, $C$2:C508, C508), "")</f>
        <v>0</v>
      </c>
      <c r="V508" s="9" t="str">
        <f t="shared" si="55"/>
        <v/>
      </c>
    </row>
    <row r="509" spans="7:22" x14ac:dyDescent="0.2">
      <c r="G509" s="121">
        <f>SUMIF($C$2:C509,C509,$F$2:F509)</f>
        <v>0</v>
      </c>
      <c r="I509" s="14">
        <f t="shared" si="51"/>
        <v>0</v>
      </c>
      <c r="K509" s="5">
        <f t="shared" si="52"/>
        <v>0</v>
      </c>
      <c r="O509" s="7">
        <f t="shared" si="56"/>
        <v>0</v>
      </c>
      <c r="P509" s="5">
        <f t="shared" si="53"/>
        <v>0</v>
      </c>
      <c r="Q509" s="16">
        <f>SUMIF($C$2:C509,C509,$O$2:O509)</f>
        <v>0</v>
      </c>
      <c r="R509" s="5">
        <f>IFERROR(VLOOKUP(C509,Kurse!$A$2:$B$101,2,FALSE), 0)</f>
        <v>0</v>
      </c>
      <c r="S509" s="18">
        <f t="shared" si="54"/>
        <v>0</v>
      </c>
      <c r="T509" s="7">
        <f>IF(ISNUMBER(S509), SUMIFS($S$2:S509, $C$2:C509, C509), "")</f>
        <v>0</v>
      </c>
      <c r="V509" s="9" t="str">
        <f t="shared" si="55"/>
        <v/>
      </c>
    </row>
    <row r="510" spans="7:22" x14ac:dyDescent="0.2">
      <c r="G510" s="121">
        <f>SUMIF($C$2:C510,C510,$F$2:F510)</f>
        <v>0</v>
      </c>
      <c r="I510" s="14">
        <f t="shared" si="51"/>
        <v>0</v>
      </c>
      <c r="K510" s="5">
        <f t="shared" si="52"/>
        <v>0</v>
      </c>
      <c r="O510" s="7">
        <f t="shared" si="56"/>
        <v>0</v>
      </c>
      <c r="P510" s="5">
        <f t="shared" si="53"/>
        <v>0</v>
      </c>
      <c r="Q510" s="16">
        <f>SUMIF($C$2:C510,C510,$O$2:O510)</f>
        <v>0</v>
      </c>
      <c r="R510" s="5">
        <f>IFERROR(VLOOKUP(C510,Kurse!$A$2:$B$101,2,FALSE), 0)</f>
        <v>0</v>
      </c>
      <c r="S510" s="18">
        <f t="shared" si="54"/>
        <v>0</v>
      </c>
      <c r="T510" s="7">
        <f>IF(ISNUMBER(S510), SUMIFS($S$2:S510, $C$2:C510, C510), "")</f>
        <v>0</v>
      </c>
      <c r="V510" s="9" t="str">
        <f t="shared" si="55"/>
        <v/>
      </c>
    </row>
    <row r="511" spans="7:22" x14ac:dyDescent="0.2">
      <c r="G511" s="121">
        <f>SUMIF($C$2:C511,C511,$F$2:F511)</f>
        <v>0</v>
      </c>
      <c r="I511" s="14">
        <f t="shared" si="51"/>
        <v>0</v>
      </c>
      <c r="K511" s="5">
        <f t="shared" si="52"/>
        <v>0</v>
      </c>
      <c r="O511" s="7">
        <f t="shared" si="56"/>
        <v>0</v>
      </c>
      <c r="P511" s="5">
        <f t="shared" si="53"/>
        <v>0</v>
      </c>
      <c r="Q511" s="16">
        <f>SUMIF($C$2:C511,C511,$O$2:O511)</f>
        <v>0</v>
      </c>
      <c r="R511" s="5">
        <f>IFERROR(VLOOKUP(C511,Kurse!$A$2:$B$101,2,FALSE), 0)</f>
        <v>0</v>
      </c>
      <c r="S511" s="18">
        <f t="shared" si="54"/>
        <v>0</v>
      </c>
      <c r="T511" s="7">
        <f>IF(ISNUMBER(S511), SUMIFS($S$2:S511, $C$2:C511, C511), "")</f>
        <v>0</v>
      </c>
      <c r="V511" s="9" t="str">
        <f t="shared" si="55"/>
        <v/>
      </c>
    </row>
    <row r="512" spans="7:22" x14ac:dyDescent="0.2">
      <c r="G512" s="121">
        <f>SUMIF($C$2:C512,C512,$F$2:F512)</f>
        <v>0</v>
      </c>
      <c r="I512" s="14">
        <f t="shared" si="51"/>
        <v>0</v>
      </c>
      <c r="K512" s="5">
        <f t="shared" si="52"/>
        <v>0</v>
      </c>
      <c r="O512" s="7">
        <f t="shared" si="56"/>
        <v>0</v>
      </c>
      <c r="P512" s="5">
        <f t="shared" si="53"/>
        <v>0</v>
      </c>
      <c r="Q512" s="16">
        <f>SUMIF($C$2:C512,C512,$O$2:O512)</f>
        <v>0</v>
      </c>
      <c r="R512" s="5">
        <f>IFERROR(VLOOKUP(C512,Kurse!$A$2:$B$101,2,FALSE), 0)</f>
        <v>0</v>
      </c>
      <c r="S512" s="18">
        <f t="shared" si="54"/>
        <v>0</v>
      </c>
      <c r="T512" s="7">
        <f>IF(ISNUMBER(S512), SUMIFS($S$2:S512, $C$2:C512, C512), "")</f>
        <v>0</v>
      </c>
      <c r="V512" s="9" t="str">
        <f t="shared" si="55"/>
        <v/>
      </c>
    </row>
    <row r="513" spans="7:22" x14ac:dyDescent="0.2">
      <c r="G513" s="121">
        <f>SUMIF($C$2:C513,C513,$F$2:F513)</f>
        <v>0</v>
      </c>
      <c r="I513" s="14">
        <f t="shared" si="51"/>
        <v>0</v>
      </c>
      <c r="K513" s="5">
        <f t="shared" si="52"/>
        <v>0</v>
      </c>
      <c r="O513" s="7">
        <f t="shared" si="56"/>
        <v>0</v>
      </c>
      <c r="P513" s="5">
        <f t="shared" si="53"/>
        <v>0</v>
      </c>
      <c r="Q513" s="16">
        <f>SUMIF($C$2:C513,C513,$O$2:O513)</f>
        <v>0</v>
      </c>
      <c r="R513" s="5">
        <f>IFERROR(VLOOKUP(C513,Kurse!$A$2:$B$101,2,FALSE), 0)</f>
        <v>0</v>
      </c>
      <c r="S513" s="18">
        <f t="shared" si="54"/>
        <v>0</v>
      </c>
      <c r="T513" s="7">
        <f>IF(ISNUMBER(S513), SUMIFS($S$2:S513, $C$2:C513, C513), "")</f>
        <v>0</v>
      </c>
      <c r="V513" s="9" t="str">
        <f t="shared" si="55"/>
        <v/>
      </c>
    </row>
    <row r="514" spans="7:22" x14ac:dyDescent="0.2">
      <c r="G514" s="121">
        <f>SUMIF($C$2:C514,C514,$F$2:F514)</f>
        <v>0</v>
      </c>
      <c r="I514" s="14">
        <f t="shared" ref="I514:I577" si="57">F514*H514</f>
        <v>0</v>
      </c>
      <c r="K514" s="5">
        <f t="shared" ref="K514:K577" si="58">IF(E514="Buy",I514+J514,IF(E514="Sell",I514-J514,IF(E514="Transfer – Out",J514,0)))</f>
        <v>0</v>
      </c>
      <c r="O514" s="7">
        <f t="shared" si="56"/>
        <v>0</v>
      </c>
      <c r="P514" s="5">
        <f t="shared" ref="P514:P577" si="59">IF(OR(E514="Buy",E514="Reward",E514="Airdrop",E514="Staking"), K514, 0)</f>
        <v>0</v>
      </c>
      <c r="Q514" s="16">
        <f>SUMIF($C$2:C514,C514,$O$2:O514)</f>
        <v>0</v>
      </c>
      <c r="R514" s="5">
        <f>IFERROR(VLOOKUP(C514,Kurse!$A$2:$B$101,2,FALSE), 0)</f>
        <v>0</v>
      </c>
      <c r="S514" s="18">
        <f t="shared" ref="S514:S577" si="60">IF(E514="Transfer – Out", 0, F514 * R514)</f>
        <v>0</v>
      </c>
      <c r="T514" s="7">
        <f>IF(ISNUMBER(S514), SUMIFS($S$2:S514, $C$2:C514, C514), "")</f>
        <v>0</v>
      </c>
      <c r="V514" s="9" t="str">
        <f t="shared" ref="V514:V577" si="61">IF(AND(ISNUMBER(S514), ISNUMBER(K514), K514&lt;&gt;0), (S514-K514)/K514, "")</f>
        <v/>
      </c>
    </row>
    <row r="515" spans="7:22" x14ac:dyDescent="0.2">
      <c r="G515" s="121">
        <f>SUMIF($C$2:C515,C515,$F$2:F515)</f>
        <v>0</v>
      </c>
      <c r="I515" s="14">
        <f t="shared" si="57"/>
        <v>0</v>
      </c>
      <c r="K515" s="5">
        <f t="shared" si="58"/>
        <v>0</v>
      </c>
      <c r="O515" s="7">
        <f t="shared" si="56"/>
        <v>0</v>
      </c>
      <c r="P515" s="5">
        <f t="shared" si="59"/>
        <v>0</v>
      </c>
      <c r="Q515" s="16">
        <f>SUMIF($C$2:C515,C515,$O$2:O515)</f>
        <v>0</v>
      </c>
      <c r="R515" s="5">
        <f>IFERROR(VLOOKUP(C515,Kurse!$A$2:$B$101,2,FALSE), 0)</f>
        <v>0</v>
      </c>
      <c r="S515" s="18">
        <f t="shared" si="60"/>
        <v>0</v>
      </c>
      <c r="T515" s="7">
        <f>IF(ISNUMBER(S515), SUMIFS($S$2:S515, $C$2:C515, C515), "")</f>
        <v>0</v>
      </c>
      <c r="V515" s="9" t="str">
        <f t="shared" si="61"/>
        <v/>
      </c>
    </row>
    <row r="516" spans="7:22" x14ac:dyDescent="0.2">
      <c r="G516" s="121">
        <f>SUMIF($C$2:C516,C516,$F$2:F516)</f>
        <v>0</v>
      </c>
      <c r="I516" s="14">
        <f t="shared" si="57"/>
        <v>0</v>
      </c>
      <c r="K516" s="5">
        <f t="shared" si="58"/>
        <v>0</v>
      </c>
      <c r="O516" s="7">
        <f t="shared" si="56"/>
        <v>0</v>
      </c>
      <c r="P516" s="5">
        <f t="shared" si="59"/>
        <v>0</v>
      </c>
      <c r="Q516" s="16">
        <f>SUMIF($C$2:C516,C516,$O$2:O516)</f>
        <v>0</v>
      </c>
      <c r="R516" s="5">
        <f>IFERROR(VLOOKUP(C516,Kurse!$A$2:$B$101,2,FALSE), 0)</f>
        <v>0</v>
      </c>
      <c r="S516" s="18">
        <f t="shared" si="60"/>
        <v>0</v>
      </c>
      <c r="T516" s="7">
        <f>IF(ISNUMBER(S516), SUMIFS($S$2:S516, $C$2:C516, C516), "")</f>
        <v>0</v>
      </c>
      <c r="V516" s="9" t="str">
        <f t="shared" si="61"/>
        <v/>
      </c>
    </row>
    <row r="517" spans="7:22" x14ac:dyDescent="0.2">
      <c r="G517" s="121">
        <f>SUMIF($C$2:C517,C517,$F$2:F517)</f>
        <v>0</v>
      </c>
      <c r="I517" s="14">
        <f t="shared" si="57"/>
        <v>0</v>
      </c>
      <c r="K517" s="5">
        <f t="shared" si="58"/>
        <v>0</v>
      </c>
      <c r="O517" s="7">
        <f t="shared" si="56"/>
        <v>0</v>
      </c>
      <c r="P517" s="5">
        <f t="shared" si="59"/>
        <v>0</v>
      </c>
      <c r="Q517" s="16">
        <f>SUMIF($C$2:C517,C517,$O$2:O517)</f>
        <v>0</v>
      </c>
      <c r="R517" s="5">
        <f>IFERROR(VLOOKUP(C517,Kurse!$A$2:$B$101,2,FALSE), 0)</f>
        <v>0</v>
      </c>
      <c r="S517" s="18">
        <f t="shared" si="60"/>
        <v>0</v>
      </c>
      <c r="T517" s="7">
        <f>IF(ISNUMBER(S517), SUMIFS($S$2:S517, $C$2:C517, C517), "")</f>
        <v>0</v>
      </c>
      <c r="V517" s="9" t="str">
        <f t="shared" si="61"/>
        <v/>
      </c>
    </row>
    <row r="518" spans="7:22" x14ac:dyDescent="0.2">
      <c r="G518" s="121">
        <f>SUMIF($C$2:C518,C518,$F$2:F518)</f>
        <v>0</v>
      </c>
      <c r="I518" s="14">
        <f t="shared" si="57"/>
        <v>0</v>
      </c>
      <c r="K518" s="5">
        <f t="shared" si="58"/>
        <v>0</v>
      </c>
      <c r="O518" s="7">
        <f t="shared" si="56"/>
        <v>0</v>
      </c>
      <c r="P518" s="5">
        <f t="shared" si="59"/>
        <v>0</v>
      </c>
      <c r="Q518" s="16">
        <f>SUMIF($C$2:C518,C518,$O$2:O518)</f>
        <v>0</v>
      </c>
      <c r="R518" s="5">
        <f>IFERROR(VLOOKUP(C518,Kurse!$A$2:$B$101,2,FALSE), 0)</f>
        <v>0</v>
      </c>
      <c r="S518" s="18">
        <f t="shared" si="60"/>
        <v>0</v>
      </c>
      <c r="T518" s="7">
        <f>IF(ISNUMBER(S518), SUMIFS($S$2:S518, $C$2:C518, C518), "")</f>
        <v>0</v>
      </c>
      <c r="V518" s="9" t="str">
        <f t="shared" si="61"/>
        <v/>
      </c>
    </row>
    <row r="519" spans="7:22" x14ac:dyDescent="0.2">
      <c r="G519" s="121">
        <f>SUMIF($C$2:C519,C519,$F$2:F519)</f>
        <v>0</v>
      </c>
      <c r="I519" s="14">
        <f t="shared" si="57"/>
        <v>0</v>
      </c>
      <c r="K519" s="5">
        <f t="shared" si="58"/>
        <v>0</v>
      </c>
      <c r="O519" s="7">
        <f t="shared" si="56"/>
        <v>0</v>
      </c>
      <c r="P519" s="5">
        <f t="shared" si="59"/>
        <v>0</v>
      </c>
      <c r="Q519" s="16">
        <f>SUMIF($C$2:C519,C519,$O$2:O519)</f>
        <v>0</v>
      </c>
      <c r="R519" s="5">
        <f>IFERROR(VLOOKUP(C519,Kurse!$A$2:$B$101,2,FALSE), 0)</f>
        <v>0</v>
      </c>
      <c r="S519" s="18">
        <f t="shared" si="60"/>
        <v>0</v>
      </c>
      <c r="T519" s="7">
        <f>IF(ISNUMBER(S519), SUMIFS($S$2:S519, $C$2:C519, C519), "")</f>
        <v>0</v>
      </c>
      <c r="V519" s="9" t="str">
        <f t="shared" si="61"/>
        <v/>
      </c>
    </row>
    <row r="520" spans="7:22" x14ac:dyDescent="0.2">
      <c r="G520" s="121">
        <f>SUMIF($C$2:C520,C520,$F$2:F520)</f>
        <v>0</v>
      </c>
      <c r="I520" s="14">
        <f t="shared" si="57"/>
        <v>0</v>
      </c>
      <c r="K520" s="5">
        <f t="shared" si="58"/>
        <v>0</v>
      </c>
      <c r="O520" s="7">
        <f t="shared" si="56"/>
        <v>0</v>
      </c>
      <c r="P520" s="5">
        <f t="shared" si="59"/>
        <v>0</v>
      </c>
      <c r="Q520" s="16">
        <f>SUMIF($C$2:C520,C520,$O$2:O520)</f>
        <v>0</v>
      </c>
      <c r="R520" s="5">
        <f>IFERROR(VLOOKUP(C520,Kurse!$A$2:$B$101,2,FALSE), 0)</f>
        <v>0</v>
      </c>
      <c r="S520" s="18">
        <f t="shared" si="60"/>
        <v>0</v>
      </c>
      <c r="T520" s="7">
        <f>IF(ISNUMBER(S520), SUMIFS($S$2:S520, $C$2:C520, C520), "")</f>
        <v>0</v>
      </c>
      <c r="V520" s="9" t="str">
        <f t="shared" si="61"/>
        <v/>
      </c>
    </row>
    <row r="521" spans="7:22" x14ac:dyDescent="0.2">
      <c r="G521" s="121">
        <f>SUMIF($C$2:C521,C521,$F$2:F521)</f>
        <v>0</v>
      </c>
      <c r="I521" s="14">
        <f t="shared" si="57"/>
        <v>0</v>
      </c>
      <c r="K521" s="5">
        <f t="shared" si="58"/>
        <v>0</v>
      </c>
      <c r="O521" s="7">
        <f t="shared" si="56"/>
        <v>0</v>
      </c>
      <c r="P521" s="5">
        <f t="shared" si="59"/>
        <v>0</v>
      </c>
      <c r="Q521" s="16">
        <f>SUMIF($C$2:C521,C521,$O$2:O521)</f>
        <v>0</v>
      </c>
      <c r="R521" s="5">
        <f>IFERROR(VLOOKUP(C521,Kurse!$A$2:$B$101,2,FALSE), 0)</f>
        <v>0</v>
      </c>
      <c r="S521" s="18">
        <f t="shared" si="60"/>
        <v>0</v>
      </c>
      <c r="T521" s="7">
        <f>IF(ISNUMBER(S521), SUMIFS($S$2:S521, $C$2:C521, C521), "")</f>
        <v>0</v>
      </c>
      <c r="V521" s="9" t="str">
        <f t="shared" si="61"/>
        <v/>
      </c>
    </row>
    <row r="522" spans="7:22" x14ac:dyDescent="0.2">
      <c r="G522" s="121">
        <f>SUMIF($C$2:C522,C522,$F$2:F522)</f>
        <v>0</v>
      </c>
      <c r="I522" s="14">
        <f t="shared" si="57"/>
        <v>0</v>
      </c>
      <c r="K522" s="5">
        <f t="shared" si="58"/>
        <v>0</v>
      </c>
      <c r="O522" s="7">
        <f t="shared" si="56"/>
        <v>0</v>
      </c>
      <c r="P522" s="5">
        <f t="shared" si="59"/>
        <v>0</v>
      </c>
      <c r="Q522" s="16">
        <f>SUMIF($C$2:C522,C522,$O$2:O522)</f>
        <v>0</v>
      </c>
      <c r="R522" s="5">
        <f>IFERROR(VLOOKUP(C522,Kurse!$A$2:$B$101,2,FALSE), 0)</f>
        <v>0</v>
      </c>
      <c r="S522" s="18">
        <f t="shared" si="60"/>
        <v>0</v>
      </c>
      <c r="T522" s="7">
        <f>IF(ISNUMBER(S522), SUMIFS($S$2:S522, $C$2:C522, C522), "")</f>
        <v>0</v>
      </c>
      <c r="V522" s="9" t="str">
        <f t="shared" si="61"/>
        <v/>
      </c>
    </row>
    <row r="523" spans="7:22" x14ac:dyDescent="0.2">
      <c r="G523" s="121">
        <f>SUMIF($C$2:C523,C523,$F$2:F523)</f>
        <v>0</v>
      </c>
      <c r="I523" s="14">
        <f t="shared" si="57"/>
        <v>0</v>
      </c>
      <c r="K523" s="5">
        <f t="shared" si="58"/>
        <v>0</v>
      </c>
      <c r="O523" s="7">
        <f t="shared" si="56"/>
        <v>0</v>
      </c>
      <c r="P523" s="5">
        <f t="shared" si="59"/>
        <v>0</v>
      </c>
      <c r="Q523" s="16">
        <f>SUMIF($C$2:C523,C523,$O$2:O523)</f>
        <v>0</v>
      </c>
      <c r="R523" s="5">
        <f>IFERROR(VLOOKUP(C523,Kurse!$A$2:$B$101,2,FALSE), 0)</f>
        <v>0</v>
      </c>
      <c r="S523" s="18">
        <f t="shared" si="60"/>
        <v>0</v>
      </c>
      <c r="T523" s="7">
        <f>IF(ISNUMBER(S523), SUMIFS($S$2:S523, $C$2:C523, C523), "")</f>
        <v>0</v>
      </c>
      <c r="V523" s="9" t="str">
        <f t="shared" si="61"/>
        <v/>
      </c>
    </row>
    <row r="524" spans="7:22" x14ac:dyDescent="0.2">
      <c r="G524" s="121">
        <f>SUMIF($C$2:C524,C524,$F$2:F524)</f>
        <v>0</v>
      </c>
      <c r="I524" s="14">
        <f t="shared" si="57"/>
        <v>0</v>
      </c>
      <c r="K524" s="5">
        <f t="shared" si="58"/>
        <v>0</v>
      </c>
      <c r="O524" s="7">
        <f t="shared" ref="O524:O587" si="62">F524*(N524/100)*R524</f>
        <v>0</v>
      </c>
      <c r="P524" s="5">
        <f t="shared" si="59"/>
        <v>0</v>
      </c>
      <c r="Q524" s="16">
        <f>SUMIF($C$2:C524,C524,$O$2:O524)</f>
        <v>0</v>
      </c>
      <c r="R524" s="5">
        <f>IFERROR(VLOOKUP(C524,Kurse!$A$2:$B$101,2,FALSE), 0)</f>
        <v>0</v>
      </c>
      <c r="S524" s="18">
        <f t="shared" si="60"/>
        <v>0</v>
      </c>
      <c r="T524" s="7">
        <f>IF(ISNUMBER(S524), SUMIFS($S$2:S524, $C$2:C524, C524), "")</f>
        <v>0</v>
      </c>
      <c r="V524" s="9" t="str">
        <f t="shared" si="61"/>
        <v/>
      </c>
    </row>
    <row r="525" spans="7:22" x14ac:dyDescent="0.2">
      <c r="G525" s="121">
        <f>SUMIF($C$2:C525,C525,$F$2:F525)</f>
        <v>0</v>
      </c>
      <c r="I525" s="14">
        <f t="shared" si="57"/>
        <v>0</v>
      </c>
      <c r="K525" s="5">
        <f t="shared" si="58"/>
        <v>0</v>
      </c>
      <c r="O525" s="7">
        <f t="shared" si="62"/>
        <v>0</v>
      </c>
      <c r="P525" s="5">
        <f t="shared" si="59"/>
        <v>0</v>
      </c>
      <c r="Q525" s="16">
        <f>SUMIF($C$2:C525,C525,$O$2:O525)</f>
        <v>0</v>
      </c>
      <c r="R525" s="5">
        <f>IFERROR(VLOOKUP(C525,Kurse!$A$2:$B$101,2,FALSE), 0)</f>
        <v>0</v>
      </c>
      <c r="S525" s="18">
        <f t="shared" si="60"/>
        <v>0</v>
      </c>
      <c r="T525" s="7">
        <f>IF(ISNUMBER(S525), SUMIFS($S$2:S525, $C$2:C525, C525), "")</f>
        <v>0</v>
      </c>
      <c r="V525" s="9" t="str">
        <f t="shared" si="61"/>
        <v/>
      </c>
    </row>
    <row r="526" spans="7:22" x14ac:dyDescent="0.2">
      <c r="G526" s="121">
        <f>SUMIF($C$2:C526,C526,$F$2:F526)</f>
        <v>0</v>
      </c>
      <c r="I526" s="14">
        <f t="shared" si="57"/>
        <v>0</v>
      </c>
      <c r="K526" s="5">
        <f t="shared" si="58"/>
        <v>0</v>
      </c>
      <c r="O526" s="7">
        <f t="shared" si="62"/>
        <v>0</v>
      </c>
      <c r="P526" s="5">
        <f t="shared" si="59"/>
        <v>0</v>
      </c>
      <c r="Q526" s="16">
        <f>SUMIF($C$2:C526,C526,$O$2:O526)</f>
        <v>0</v>
      </c>
      <c r="R526" s="5">
        <f>IFERROR(VLOOKUP(C526,Kurse!$A$2:$B$101,2,FALSE), 0)</f>
        <v>0</v>
      </c>
      <c r="S526" s="18">
        <f t="shared" si="60"/>
        <v>0</v>
      </c>
      <c r="T526" s="7">
        <f>IF(ISNUMBER(S526), SUMIFS($S$2:S526, $C$2:C526, C526), "")</f>
        <v>0</v>
      </c>
      <c r="V526" s="9" t="str">
        <f t="shared" si="61"/>
        <v/>
      </c>
    </row>
    <row r="527" spans="7:22" x14ac:dyDescent="0.2">
      <c r="G527" s="121">
        <f>SUMIF($C$2:C527,C527,$F$2:F527)</f>
        <v>0</v>
      </c>
      <c r="I527" s="14">
        <f t="shared" si="57"/>
        <v>0</v>
      </c>
      <c r="K527" s="5">
        <f t="shared" si="58"/>
        <v>0</v>
      </c>
      <c r="O527" s="7">
        <f t="shared" si="62"/>
        <v>0</v>
      </c>
      <c r="P527" s="5">
        <f t="shared" si="59"/>
        <v>0</v>
      </c>
      <c r="Q527" s="16">
        <f>SUMIF($C$2:C527,C527,$O$2:O527)</f>
        <v>0</v>
      </c>
      <c r="R527" s="5">
        <f>IFERROR(VLOOKUP(C527,Kurse!$A$2:$B$101,2,FALSE), 0)</f>
        <v>0</v>
      </c>
      <c r="S527" s="18">
        <f t="shared" si="60"/>
        <v>0</v>
      </c>
      <c r="T527" s="7">
        <f>IF(ISNUMBER(S527), SUMIFS($S$2:S527, $C$2:C527, C527), "")</f>
        <v>0</v>
      </c>
      <c r="V527" s="9" t="str">
        <f t="shared" si="61"/>
        <v/>
      </c>
    </row>
    <row r="528" spans="7:22" x14ac:dyDescent="0.2">
      <c r="G528" s="121">
        <f>SUMIF($C$2:C528,C528,$F$2:F528)</f>
        <v>0</v>
      </c>
      <c r="I528" s="14">
        <f t="shared" si="57"/>
        <v>0</v>
      </c>
      <c r="K528" s="5">
        <f t="shared" si="58"/>
        <v>0</v>
      </c>
      <c r="O528" s="7">
        <f t="shared" si="62"/>
        <v>0</v>
      </c>
      <c r="P528" s="5">
        <f t="shared" si="59"/>
        <v>0</v>
      </c>
      <c r="Q528" s="16">
        <f>SUMIF($C$2:C528,C528,$O$2:O528)</f>
        <v>0</v>
      </c>
      <c r="R528" s="5">
        <f>IFERROR(VLOOKUP(C528,Kurse!$A$2:$B$101,2,FALSE), 0)</f>
        <v>0</v>
      </c>
      <c r="S528" s="18">
        <f t="shared" si="60"/>
        <v>0</v>
      </c>
      <c r="T528" s="7">
        <f>IF(ISNUMBER(S528), SUMIFS($S$2:S528, $C$2:C528, C528), "")</f>
        <v>0</v>
      </c>
      <c r="V528" s="9" t="str">
        <f t="shared" si="61"/>
        <v/>
      </c>
    </row>
    <row r="529" spans="7:22" x14ac:dyDescent="0.2">
      <c r="G529" s="121">
        <f>SUMIF($C$2:C529,C529,$F$2:F529)</f>
        <v>0</v>
      </c>
      <c r="I529" s="14">
        <f t="shared" si="57"/>
        <v>0</v>
      </c>
      <c r="K529" s="5">
        <f t="shared" si="58"/>
        <v>0</v>
      </c>
      <c r="O529" s="7">
        <f t="shared" si="62"/>
        <v>0</v>
      </c>
      <c r="P529" s="5">
        <f t="shared" si="59"/>
        <v>0</v>
      </c>
      <c r="Q529" s="16">
        <f>SUMIF($C$2:C529,C529,$O$2:O529)</f>
        <v>0</v>
      </c>
      <c r="R529" s="5">
        <f>IFERROR(VLOOKUP(C529,Kurse!$A$2:$B$101,2,FALSE), 0)</f>
        <v>0</v>
      </c>
      <c r="S529" s="18">
        <f t="shared" si="60"/>
        <v>0</v>
      </c>
      <c r="T529" s="7">
        <f>IF(ISNUMBER(S529), SUMIFS($S$2:S529, $C$2:C529, C529), "")</f>
        <v>0</v>
      </c>
      <c r="V529" s="9" t="str">
        <f t="shared" si="61"/>
        <v/>
      </c>
    </row>
    <row r="530" spans="7:22" x14ac:dyDescent="0.2">
      <c r="G530" s="121">
        <f>SUMIF($C$2:C530,C530,$F$2:F530)</f>
        <v>0</v>
      </c>
      <c r="I530" s="14">
        <f t="shared" si="57"/>
        <v>0</v>
      </c>
      <c r="K530" s="5">
        <f t="shared" si="58"/>
        <v>0</v>
      </c>
      <c r="O530" s="7">
        <f t="shared" si="62"/>
        <v>0</v>
      </c>
      <c r="P530" s="5">
        <f t="shared" si="59"/>
        <v>0</v>
      </c>
      <c r="Q530" s="16">
        <f>SUMIF($C$2:C530,C530,$O$2:O530)</f>
        <v>0</v>
      </c>
      <c r="R530" s="5">
        <f>IFERROR(VLOOKUP(C530,Kurse!$A$2:$B$101,2,FALSE), 0)</f>
        <v>0</v>
      </c>
      <c r="S530" s="18">
        <f t="shared" si="60"/>
        <v>0</v>
      </c>
      <c r="T530" s="7">
        <f>IF(ISNUMBER(S530), SUMIFS($S$2:S530, $C$2:C530, C530), "")</f>
        <v>0</v>
      </c>
      <c r="V530" s="9" t="str">
        <f t="shared" si="61"/>
        <v/>
      </c>
    </row>
    <row r="531" spans="7:22" x14ac:dyDescent="0.2">
      <c r="G531" s="121">
        <f>SUMIF($C$2:C531,C531,$F$2:F531)</f>
        <v>0</v>
      </c>
      <c r="I531" s="14">
        <f t="shared" si="57"/>
        <v>0</v>
      </c>
      <c r="K531" s="5">
        <f t="shared" si="58"/>
        <v>0</v>
      </c>
      <c r="O531" s="7">
        <f t="shared" si="62"/>
        <v>0</v>
      </c>
      <c r="P531" s="5">
        <f t="shared" si="59"/>
        <v>0</v>
      </c>
      <c r="Q531" s="16">
        <f>SUMIF($C$2:C531,C531,$O$2:O531)</f>
        <v>0</v>
      </c>
      <c r="R531" s="5">
        <f>IFERROR(VLOOKUP(C531,Kurse!$A$2:$B$101,2,FALSE), 0)</f>
        <v>0</v>
      </c>
      <c r="S531" s="18">
        <f t="shared" si="60"/>
        <v>0</v>
      </c>
      <c r="T531" s="7">
        <f>IF(ISNUMBER(S531), SUMIFS($S$2:S531, $C$2:C531, C531), "")</f>
        <v>0</v>
      </c>
      <c r="V531" s="9" t="str">
        <f t="shared" si="61"/>
        <v/>
      </c>
    </row>
    <row r="532" spans="7:22" x14ac:dyDescent="0.2">
      <c r="G532" s="121">
        <f>SUMIF($C$2:C532,C532,$F$2:F532)</f>
        <v>0</v>
      </c>
      <c r="I532" s="14">
        <f t="shared" si="57"/>
        <v>0</v>
      </c>
      <c r="K532" s="5">
        <f t="shared" si="58"/>
        <v>0</v>
      </c>
      <c r="O532" s="7">
        <f t="shared" si="62"/>
        <v>0</v>
      </c>
      <c r="P532" s="5">
        <f t="shared" si="59"/>
        <v>0</v>
      </c>
      <c r="Q532" s="16">
        <f>SUMIF($C$2:C532,C532,$O$2:O532)</f>
        <v>0</v>
      </c>
      <c r="R532" s="5">
        <f>IFERROR(VLOOKUP(C532,Kurse!$A$2:$B$101,2,FALSE), 0)</f>
        <v>0</v>
      </c>
      <c r="S532" s="18">
        <f t="shared" si="60"/>
        <v>0</v>
      </c>
      <c r="T532" s="7">
        <f>IF(ISNUMBER(S532), SUMIFS($S$2:S532, $C$2:C532, C532), "")</f>
        <v>0</v>
      </c>
      <c r="V532" s="9" t="str">
        <f t="shared" si="61"/>
        <v/>
      </c>
    </row>
    <row r="533" spans="7:22" x14ac:dyDescent="0.2">
      <c r="G533" s="121">
        <f>SUMIF($C$2:C533,C533,$F$2:F533)</f>
        <v>0</v>
      </c>
      <c r="I533" s="14">
        <f t="shared" si="57"/>
        <v>0</v>
      </c>
      <c r="K533" s="5">
        <f t="shared" si="58"/>
        <v>0</v>
      </c>
      <c r="O533" s="7">
        <f t="shared" si="62"/>
        <v>0</v>
      </c>
      <c r="P533" s="5">
        <f t="shared" si="59"/>
        <v>0</v>
      </c>
      <c r="Q533" s="16">
        <f>SUMIF($C$2:C533,C533,$O$2:O533)</f>
        <v>0</v>
      </c>
      <c r="R533" s="5">
        <f>IFERROR(VLOOKUP(C533,Kurse!$A$2:$B$101,2,FALSE), 0)</f>
        <v>0</v>
      </c>
      <c r="S533" s="18">
        <f t="shared" si="60"/>
        <v>0</v>
      </c>
      <c r="T533" s="7">
        <f>IF(ISNUMBER(S533), SUMIFS($S$2:S533, $C$2:C533, C533), "")</f>
        <v>0</v>
      </c>
      <c r="V533" s="9" t="str">
        <f t="shared" si="61"/>
        <v/>
      </c>
    </row>
    <row r="534" spans="7:22" x14ac:dyDescent="0.2">
      <c r="G534" s="121">
        <f>SUMIF($C$2:C534,C534,$F$2:F534)</f>
        <v>0</v>
      </c>
      <c r="I534" s="14">
        <f t="shared" si="57"/>
        <v>0</v>
      </c>
      <c r="K534" s="5">
        <f t="shared" si="58"/>
        <v>0</v>
      </c>
      <c r="O534" s="7">
        <f t="shared" si="62"/>
        <v>0</v>
      </c>
      <c r="P534" s="5">
        <f t="shared" si="59"/>
        <v>0</v>
      </c>
      <c r="Q534" s="16">
        <f>SUMIF($C$2:C534,C534,$O$2:O534)</f>
        <v>0</v>
      </c>
      <c r="R534" s="5">
        <f>IFERROR(VLOOKUP(C534,Kurse!$A$2:$B$101,2,FALSE), 0)</f>
        <v>0</v>
      </c>
      <c r="S534" s="18">
        <f t="shared" si="60"/>
        <v>0</v>
      </c>
      <c r="T534" s="7">
        <f>IF(ISNUMBER(S534), SUMIFS($S$2:S534, $C$2:C534, C534), "")</f>
        <v>0</v>
      </c>
      <c r="V534" s="9" t="str">
        <f t="shared" si="61"/>
        <v/>
      </c>
    </row>
    <row r="535" spans="7:22" x14ac:dyDescent="0.2">
      <c r="G535" s="121">
        <f>SUMIF($C$2:C535,C535,$F$2:F535)</f>
        <v>0</v>
      </c>
      <c r="I535" s="14">
        <f t="shared" si="57"/>
        <v>0</v>
      </c>
      <c r="K535" s="5">
        <f t="shared" si="58"/>
        <v>0</v>
      </c>
      <c r="O535" s="7">
        <f t="shared" si="62"/>
        <v>0</v>
      </c>
      <c r="P535" s="5">
        <f t="shared" si="59"/>
        <v>0</v>
      </c>
      <c r="Q535" s="16">
        <f>SUMIF($C$2:C535,C535,$O$2:O535)</f>
        <v>0</v>
      </c>
      <c r="R535" s="5">
        <f>IFERROR(VLOOKUP(C535,Kurse!$A$2:$B$101,2,FALSE), 0)</f>
        <v>0</v>
      </c>
      <c r="S535" s="18">
        <f t="shared" si="60"/>
        <v>0</v>
      </c>
      <c r="T535" s="7">
        <f>IF(ISNUMBER(S535), SUMIFS($S$2:S535, $C$2:C535, C535), "")</f>
        <v>0</v>
      </c>
      <c r="V535" s="9" t="str">
        <f t="shared" si="61"/>
        <v/>
      </c>
    </row>
    <row r="536" spans="7:22" x14ac:dyDescent="0.2">
      <c r="G536" s="121">
        <f>SUMIF($C$2:C536,C536,$F$2:F536)</f>
        <v>0</v>
      </c>
      <c r="I536" s="14">
        <f t="shared" si="57"/>
        <v>0</v>
      </c>
      <c r="K536" s="5">
        <f t="shared" si="58"/>
        <v>0</v>
      </c>
      <c r="O536" s="7">
        <f t="shared" si="62"/>
        <v>0</v>
      </c>
      <c r="P536" s="5">
        <f t="shared" si="59"/>
        <v>0</v>
      </c>
      <c r="Q536" s="16">
        <f>SUMIF($C$2:C536,C536,$O$2:O536)</f>
        <v>0</v>
      </c>
      <c r="R536" s="5">
        <f>IFERROR(VLOOKUP(C536,Kurse!$A$2:$B$101,2,FALSE), 0)</f>
        <v>0</v>
      </c>
      <c r="S536" s="18">
        <f t="shared" si="60"/>
        <v>0</v>
      </c>
      <c r="T536" s="7">
        <f>IF(ISNUMBER(S536), SUMIFS($S$2:S536, $C$2:C536, C536), "")</f>
        <v>0</v>
      </c>
      <c r="V536" s="9" t="str">
        <f t="shared" si="61"/>
        <v/>
      </c>
    </row>
    <row r="537" spans="7:22" x14ac:dyDescent="0.2">
      <c r="G537" s="121">
        <f>SUMIF($C$2:C537,C537,$F$2:F537)</f>
        <v>0</v>
      </c>
      <c r="I537" s="14">
        <f t="shared" si="57"/>
        <v>0</v>
      </c>
      <c r="K537" s="5">
        <f t="shared" si="58"/>
        <v>0</v>
      </c>
      <c r="O537" s="7">
        <f t="shared" si="62"/>
        <v>0</v>
      </c>
      <c r="P537" s="5">
        <f t="shared" si="59"/>
        <v>0</v>
      </c>
      <c r="Q537" s="16">
        <f>SUMIF($C$2:C537,C537,$O$2:O537)</f>
        <v>0</v>
      </c>
      <c r="R537" s="5">
        <f>IFERROR(VLOOKUP(C537,Kurse!$A$2:$B$101,2,FALSE), 0)</f>
        <v>0</v>
      </c>
      <c r="S537" s="18">
        <f t="shared" si="60"/>
        <v>0</v>
      </c>
      <c r="T537" s="7">
        <f>IF(ISNUMBER(S537), SUMIFS($S$2:S537, $C$2:C537, C537), "")</f>
        <v>0</v>
      </c>
      <c r="V537" s="9" t="str">
        <f t="shared" si="61"/>
        <v/>
      </c>
    </row>
    <row r="538" spans="7:22" x14ac:dyDescent="0.2">
      <c r="G538" s="121">
        <f>SUMIF($C$2:C538,C538,$F$2:F538)</f>
        <v>0</v>
      </c>
      <c r="I538" s="14">
        <f t="shared" si="57"/>
        <v>0</v>
      </c>
      <c r="K538" s="5">
        <f t="shared" si="58"/>
        <v>0</v>
      </c>
      <c r="O538" s="7">
        <f t="shared" si="62"/>
        <v>0</v>
      </c>
      <c r="P538" s="5">
        <f t="shared" si="59"/>
        <v>0</v>
      </c>
      <c r="Q538" s="16">
        <f>SUMIF($C$2:C538,C538,$O$2:O538)</f>
        <v>0</v>
      </c>
      <c r="R538" s="5">
        <f>IFERROR(VLOOKUP(C538,Kurse!$A$2:$B$101,2,FALSE), 0)</f>
        <v>0</v>
      </c>
      <c r="S538" s="18">
        <f t="shared" si="60"/>
        <v>0</v>
      </c>
      <c r="T538" s="7">
        <f>IF(ISNUMBER(S538), SUMIFS($S$2:S538, $C$2:C538, C538), "")</f>
        <v>0</v>
      </c>
      <c r="V538" s="9" t="str">
        <f t="shared" si="61"/>
        <v/>
      </c>
    </row>
    <row r="539" spans="7:22" x14ac:dyDescent="0.2">
      <c r="G539" s="121">
        <f>SUMIF($C$2:C539,C539,$F$2:F539)</f>
        <v>0</v>
      </c>
      <c r="I539" s="14">
        <f t="shared" si="57"/>
        <v>0</v>
      </c>
      <c r="K539" s="5">
        <f t="shared" si="58"/>
        <v>0</v>
      </c>
      <c r="O539" s="7">
        <f t="shared" si="62"/>
        <v>0</v>
      </c>
      <c r="P539" s="5">
        <f t="shared" si="59"/>
        <v>0</v>
      </c>
      <c r="Q539" s="16">
        <f>SUMIF($C$2:C539,C539,$O$2:O539)</f>
        <v>0</v>
      </c>
      <c r="R539" s="5">
        <f>IFERROR(VLOOKUP(C539,Kurse!$A$2:$B$101,2,FALSE), 0)</f>
        <v>0</v>
      </c>
      <c r="S539" s="18">
        <f t="shared" si="60"/>
        <v>0</v>
      </c>
      <c r="T539" s="7">
        <f>IF(ISNUMBER(S539), SUMIFS($S$2:S539, $C$2:C539, C539), "")</f>
        <v>0</v>
      </c>
      <c r="V539" s="9" t="str">
        <f t="shared" si="61"/>
        <v/>
      </c>
    </row>
    <row r="540" spans="7:22" x14ac:dyDescent="0.2">
      <c r="G540" s="121">
        <f>SUMIF($C$2:C540,C540,$F$2:F540)</f>
        <v>0</v>
      </c>
      <c r="I540" s="14">
        <f t="shared" si="57"/>
        <v>0</v>
      </c>
      <c r="K540" s="5">
        <f t="shared" si="58"/>
        <v>0</v>
      </c>
      <c r="O540" s="7">
        <f t="shared" si="62"/>
        <v>0</v>
      </c>
      <c r="P540" s="5">
        <f t="shared" si="59"/>
        <v>0</v>
      </c>
      <c r="Q540" s="16">
        <f>SUMIF($C$2:C540,C540,$O$2:O540)</f>
        <v>0</v>
      </c>
      <c r="R540" s="5">
        <f>IFERROR(VLOOKUP(C540,Kurse!$A$2:$B$101,2,FALSE), 0)</f>
        <v>0</v>
      </c>
      <c r="S540" s="18">
        <f t="shared" si="60"/>
        <v>0</v>
      </c>
      <c r="T540" s="7">
        <f>IF(ISNUMBER(S540), SUMIFS($S$2:S540, $C$2:C540, C540), "")</f>
        <v>0</v>
      </c>
      <c r="V540" s="9" t="str">
        <f t="shared" si="61"/>
        <v/>
      </c>
    </row>
    <row r="541" spans="7:22" x14ac:dyDescent="0.2">
      <c r="G541" s="121">
        <f>SUMIF($C$2:C541,C541,$F$2:F541)</f>
        <v>0</v>
      </c>
      <c r="I541" s="14">
        <f t="shared" si="57"/>
        <v>0</v>
      </c>
      <c r="K541" s="5">
        <f t="shared" si="58"/>
        <v>0</v>
      </c>
      <c r="O541" s="7">
        <f t="shared" si="62"/>
        <v>0</v>
      </c>
      <c r="P541" s="5">
        <f t="shared" si="59"/>
        <v>0</v>
      </c>
      <c r="Q541" s="16">
        <f>SUMIF($C$2:C541,C541,$O$2:O541)</f>
        <v>0</v>
      </c>
      <c r="R541" s="5">
        <f>IFERROR(VLOOKUP(C541,Kurse!$A$2:$B$101,2,FALSE), 0)</f>
        <v>0</v>
      </c>
      <c r="S541" s="18">
        <f t="shared" si="60"/>
        <v>0</v>
      </c>
      <c r="T541" s="7">
        <f>IF(ISNUMBER(S541), SUMIFS($S$2:S541, $C$2:C541, C541), "")</f>
        <v>0</v>
      </c>
      <c r="V541" s="9" t="str">
        <f t="shared" si="61"/>
        <v/>
      </c>
    </row>
    <row r="542" spans="7:22" x14ac:dyDescent="0.2">
      <c r="G542" s="121">
        <f>SUMIF($C$2:C542,C542,$F$2:F542)</f>
        <v>0</v>
      </c>
      <c r="I542" s="14">
        <f t="shared" si="57"/>
        <v>0</v>
      </c>
      <c r="K542" s="5">
        <f t="shared" si="58"/>
        <v>0</v>
      </c>
      <c r="O542" s="7">
        <f t="shared" si="62"/>
        <v>0</v>
      </c>
      <c r="P542" s="5">
        <f t="shared" si="59"/>
        <v>0</v>
      </c>
      <c r="Q542" s="16">
        <f>SUMIF($C$2:C542,C542,$O$2:O542)</f>
        <v>0</v>
      </c>
      <c r="R542" s="5">
        <f>IFERROR(VLOOKUP(C542,Kurse!$A$2:$B$101,2,FALSE), 0)</f>
        <v>0</v>
      </c>
      <c r="S542" s="18">
        <f t="shared" si="60"/>
        <v>0</v>
      </c>
      <c r="T542" s="7">
        <f>IF(ISNUMBER(S542), SUMIFS($S$2:S542, $C$2:C542, C542), "")</f>
        <v>0</v>
      </c>
      <c r="V542" s="9" t="str">
        <f t="shared" si="61"/>
        <v/>
      </c>
    </row>
    <row r="543" spans="7:22" x14ac:dyDescent="0.2">
      <c r="G543" s="121">
        <f>SUMIF($C$2:C543,C543,$F$2:F543)</f>
        <v>0</v>
      </c>
      <c r="I543" s="14">
        <f t="shared" si="57"/>
        <v>0</v>
      </c>
      <c r="K543" s="5">
        <f t="shared" si="58"/>
        <v>0</v>
      </c>
      <c r="O543" s="7">
        <f t="shared" si="62"/>
        <v>0</v>
      </c>
      <c r="P543" s="5">
        <f t="shared" si="59"/>
        <v>0</v>
      </c>
      <c r="Q543" s="16">
        <f>SUMIF($C$2:C543,C543,$O$2:O543)</f>
        <v>0</v>
      </c>
      <c r="R543" s="5">
        <f>IFERROR(VLOOKUP(C543,Kurse!$A$2:$B$101,2,FALSE), 0)</f>
        <v>0</v>
      </c>
      <c r="S543" s="18">
        <f t="shared" si="60"/>
        <v>0</v>
      </c>
      <c r="T543" s="7">
        <f>IF(ISNUMBER(S543), SUMIFS($S$2:S543, $C$2:C543, C543), "")</f>
        <v>0</v>
      </c>
      <c r="V543" s="9" t="str">
        <f t="shared" si="61"/>
        <v/>
      </c>
    </row>
    <row r="544" spans="7:22" x14ac:dyDescent="0.2">
      <c r="G544" s="121">
        <f>SUMIF($C$2:C544,C544,$F$2:F544)</f>
        <v>0</v>
      </c>
      <c r="I544" s="14">
        <f t="shared" si="57"/>
        <v>0</v>
      </c>
      <c r="K544" s="5">
        <f t="shared" si="58"/>
        <v>0</v>
      </c>
      <c r="O544" s="7">
        <f t="shared" si="62"/>
        <v>0</v>
      </c>
      <c r="P544" s="5">
        <f t="shared" si="59"/>
        <v>0</v>
      </c>
      <c r="Q544" s="16">
        <f>SUMIF($C$2:C544,C544,$O$2:O544)</f>
        <v>0</v>
      </c>
      <c r="R544" s="5">
        <f>IFERROR(VLOOKUP(C544,Kurse!$A$2:$B$101,2,FALSE), 0)</f>
        <v>0</v>
      </c>
      <c r="S544" s="18">
        <f t="shared" si="60"/>
        <v>0</v>
      </c>
      <c r="T544" s="7">
        <f>IF(ISNUMBER(S544), SUMIFS($S$2:S544, $C$2:C544, C544), "")</f>
        <v>0</v>
      </c>
      <c r="V544" s="9" t="str">
        <f t="shared" si="61"/>
        <v/>
      </c>
    </row>
    <row r="545" spans="7:22" x14ac:dyDescent="0.2">
      <c r="G545" s="121">
        <f>SUMIF($C$2:C545,C545,$F$2:F545)</f>
        <v>0</v>
      </c>
      <c r="I545" s="14">
        <f t="shared" si="57"/>
        <v>0</v>
      </c>
      <c r="K545" s="5">
        <f t="shared" si="58"/>
        <v>0</v>
      </c>
      <c r="O545" s="7">
        <f t="shared" si="62"/>
        <v>0</v>
      </c>
      <c r="P545" s="5">
        <f t="shared" si="59"/>
        <v>0</v>
      </c>
      <c r="Q545" s="16">
        <f>SUMIF($C$2:C545,C545,$O$2:O545)</f>
        <v>0</v>
      </c>
      <c r="R545" s="5">
        <f>IFERROR(VLOOKUP(C545,Kurse!$A$2:$B$101,2,FALSE), 0)</f>
        <v>0</v>
      </c>
      <c r="S545" s="18">
        <f t="shared" si="60"/>
        <v>0</v>
      </c>
      <c r="T545" s="7">
        <f>IF(ISNUMBER(S545), SUMIFS($S$2:S545, $C$2:C545, C545), "")</f>
        <v>0</v>
      </c>
      <c r="V545" s="9" t="str">
        <f t="shared" si="61"/>
        <v/>
      </c>
    </row>
    <row r="546" spans="7:22" x14ac:dyDescent="0.2">
      <c r="G546" s="121">
        <f>SUMIF($C$2:C546,C546,$F$2:F546)</f>
        <v>0</v>
      </c>
      <c r="I546" s="14">
        <f t="shared" si="57"/>
        <v>0</v>
      </c>
      <c r="K546" s="5">
        <f t="shared" si="58"/>
        <v>0</v>
      </c>
      <c r="O546" s="7">
        <f t="shared" si="62"/>
        <v>0</v>
      </c>
      <c r="P546" s="5">
        <f t="shared" si="59"/>
        <v>0</v>
      </c>
      <c r="Q546" s="16">
        <f>SUMIF($C$2:C546,C546,$O$2:O546)</f>
        <v>0</v>
      </c>
      <c r="R546" s="5">
        <f>IFERROR(VLOOKUP(C546,Kurse!$A$2:$B$101,2,FALSE), 0)</f>
        <v>0</v>
      </c>
      <c r="S546" s="18">
        <f t="shared" si="60"/>
        <v>0</v>
      </c>
      <c r="T546" s="7">
        <f>IF(ISNUMBER(S546), SUMIFS($S$2:S546, $C$2:C546, C546), "")</f>
        <v>0</v>
      </c>
      <c r="V546" s="9" t="str">
        <f t="shared" si="61"/>
        <v/>
      </c>
    </row>
    <row r="547" spans="7:22" x14ac:dyDescent="0.2">
      <c r="G547" s="121">
        <f>SUMIF($C$2:C547,C547,$F$2:F547)</f>
        <v>0</v>
      </c>
      <c r="I547" s="14">
        <f t="shared" si="57"/>
        <v>0</v>
      </c>
      <c r="K547" s="5">
        <f t="shared" si="58"/>
        <v>0</v>
      </c>
      <c r="O547" s="7">
        <f t="shared" si="62"/>
        <v>0</v>
      </c>
      <c r="P547" s="5">
        <f t="shared" si="59"/>
        <v>0</v>
      </c>
      <c r="Q547" s="16">
        <f>SUMIF($C$2:C547,C547,$O$2:O547)</f>
        <v>0</v>
      </c>
      <c r="R547" s="5">
        <f>IFERROR(VLOOKUP(C547,Kurse!$A$2:$B$101,2,FALSE), 0)</f>
        <v>0</v>
      </c>
      <c r="S547" s="18">
        <f t="shared" si="60"/>
        <v>0</v>
      </c>
      <c r="T547" s="7">
        <f>IF(ISNUMBER(S547), SUMIFS($S$2:S547, $C$2:C547, C547), "")</f>
        <v>0</v>
      </c>
      <c r="V547" s="9" t="str">
        <f t="shared" si="61"/>
        <v/>
      </c>
    </row>
    <row r="548" spans="7:22" x14ac:dyDescent="0.2">
      <c r="G548" s="121">
        <f>SUMIF($C$2:C548,C548,$F$2:F548)</f>
        <v>0</v>
      </c>
      <c r="I548" s="14">
        <f t="shared" si="57"/>
        <v>0</v>
      </c>
      <c r="K548" s="5">
        <f t="shared" si="58"/>
        <v>0</v>
      </c>
      <c r="O548" s="7">
        <f t="shared" si="62"/>
        <v>0</v>
      </c>
      <c r="P548" s="5">
        <f t="shared" si="59"/>
        <v>0</v>
      </c>
      <c r="Q548" s="16">
        <f>SUMIF($C$2:C548,C548,$O$2:O548)</f>
        <v>0</v>
      </c>
      <c r="R548" s="5">
        <f>IFERROR(VLOOKUP(C548,Kurse!$A$2:$B$101,2,FALSE), 0)</f>
        <v>0</v>
      </c>
      <c r="S548" s="18">
        <f t="shared" si="60"/>
        <v>0</v>
      </c>
      <c r="T548" s="7">
        <f>IF(ISNUMBER(S548), SUMIFS($S$2:S548, $C$2:C548, C548), "")</f>
        <v>0</v>
      </c>
      <c r="V548" s="9" t="str">
        <f t="shared" si="61"/>
        <v/>
      </c>
    </row>
    <row r="549" spans="7:22" x14ac:dyDescent="0.2">
      <c r="G549" s="121">
        <f>SUMIF($C$2:C549,C549,$F$2:F549)</f>
        <v>0</v>
      </c>
      <c r="I549" s="14">
        <f t="shared" si="57"/>
        <v>0</v>
      </c>
      <c r="K549" s="5">
        <f t="shared" si="58"/>
        <v>0</v>
      </c>
      <c r="O549" s="7">
        <f t="shared" si="62"/>
        <v>0</v>
      </c>
      <c r="P549" s="5">
        <f t="shared" si="59"/>
        <v>0</v>
      </c>
      <c r="Q549" s="16">
        <f>SUMIF($C$2:C549,C549,$O$2:O549)</f>
        <v>0</v>
      </c>
      <c r="R549" s="5">
        <f>IFERROR(VLOOKUP(C549,Kurse!$A$2:$B$101,2,FALSE), 0)</f>
        <v>0</v>
      </c>
      <c r="S549" s="18">
        <f t="shared" si="60"/>
        <v>0</v>
      </c>
      <c r="T549" s="7">
        <f>IF(ISNUMBER(S549), SUMIFS($S$2:S549, $C$2:C549, C549), "")</f>
        <v>0</v>
      </c>
      <c r="V549" s="9" t="str">
        <f t="shared" si="61"/>
        <v/>
      </c>
    </row>
    <row r="550" spans="7:22" x14ac:dyDescent="0.2">
      <c r="G550" s="121">
        <f>SUMIF($C$2:C550,C550,$F$2:F550)</f>
        <v>0</v>
      </c>
      <c r="I550" s="14">
        <f t="shared" si="57"/>
        <v>0</v>
      </c>
      <c r="K550" s="5">
        <f t="shared" si="58"/>
        <v>0</v>
      </c>
      <c r="O550" s="7">
        <f t="shared" si="62"/>
        <v>0</v>
      </c>
      <c r="P550" s="5">
        <f t="shared" si="59"/>
        <v>0</v>
      </c>
      <c r="Q550" s="16">
        <f>SUMIF($C$2:C550,C550,$O$2:O550)</f>
        <v>0</v>
      </c>
      <c r="R550" s="5">
        <f>IFERROR(VLOOKUP(C550,Kurse!$A$2:$B$101,2,FALSE), 0)</f>
        <v>0</v>
      </c>
      <c r="S550" s="18">
        <f t="shared" si="60"/>
        <v>0</v>
      </c>
      <c r="T550" s="7">
        <f>IF(ISNUMBER(S550), SUMIFS($S$2:S550, $C$2:C550, C550), "")</f>
        <v>0</v>
      </c>
      <c r="V550" s="9" t="str">
        <f t="shared" si="61"/>
        <v/>
      </c>
    </row>
    <row r="551" spans="7:22" x14ac:dyDescent="0.2">
      <c r="G551" s="121">
        <f>SUMIF($C$2:C551,C551,$F$2:F551)</f>
        <v>0</v>
      </c>
      <c r="I551" s="14">
        <f t="shared" si="57"/>
        <v>0</v>
      </c>
      <c r="K551" s="5">
        <f t="shared" si="58"/>
        <v>0</v>
      </c>
      <c r="O551" s="7">
        <f t="shared" si="62"/>
        <v>0</v>
      </c>
      <c r="P551" s="5">
        <f t="shared" si="59"/>
        <v>0</v>
      </c>
      <c r="Q551" s="16">
        <f>SUMIF($C$2:C551,C551,$O$2:O551)</f>
        <v>0</v>
      </c>
      <c r="R551" s="5">
        <f>IFERROR(VLOOKUP(C551,Kurse!$A$2:$B$101,2,FALSE), 0)</f>
        <v>0</v>
      </c>
      <c r="S551" s="18">
        <f t="shared" si="60"/>
        <v>0</v>
      </c>
      <c r="T551" s="7">
        <f>IF(ISNUMBER(S551), SUMIFS($S$2:S551, $C$2:C551, C551), "")</f>
        <v>0</v>
      </c>
      <c r="V551" s="9" t="str">
        <f t="shared" si="61"/>
        <v/>
      </c>
    </row>
    <row r="552" spans="7:22" x14ac:dyDescent="0.2">
      <c r="G552" s="121">
        <f>SUMIF($C$2:C552,C552,$F$2:F552)</f>
        <v>0</v>
      </c>
      <c r="I552" s="14">
        <f t="shared" si="57"/>
        <v>0</v>
      </c>
      <c r="K552" s="5">
        <f t="shared" si="58"/>
        <v>0</v>
      </c>
      <c r="O552" s="7">
        <f t="shared" si="62"/>
        <v>0</v>
      </c>
      <c r="P552" s="5">
        <f t="shared" si="59"/>
        <v>0</v>
      </c>
      <c r="Q552" s="16">
        <f>SUMIF($C$2:C552,C552,$O$2:O552)</f>
        <v>0</v>
      </c>
      <c r="R552" s="5">
        <f>IFERROR(VLOOKUP(C552,Kurse!$A$2:$B$101,2,FALSE), 0)</f>
        <v>0</v>
      </c>
      <c r="S552" s="18">
        <f t="shared" si="60"/>
        <v>0</v>
      </c>
      <c r="T552" s="7">
        <f>IF(ISNUMBER(S552), SUMIFS($S$2:S552, $C$2:C552, C552), "")</f>
        <v>0</v>
      </c>
      <c r="V552" s="9" t="str">
        <f t="shared" si="61"/>
        <v/>
      </c>
    </row>
    <row r="553" spans="7:22" x14ac:dyDescent="0.2">
      <c r="G553" s="121">
        <f>SUMIF($C$2:C553,C553,$F$2:F553)</f>
        <v>0</v>
      </c>
      <c r="I553" s="14">
        <f t="shared" si="57"/>
        <v>0</v>
      </c>
      <c r="K553" s="5">
        <f t="shared" si="58"/>
        <v>0</v>
      </c>
      <c r="O553" s="7">
        <f t="shared" si="62"/>
        <v>0</v>
      </c>
      <c r="P553" s="5">
        <f t="shared" si="59"/>
        <v>0</v>
      </c>
      <c r="Q553" s="16">
        <f>SUMIF($C$2:C553,C553,$O$2:O553)</f>
        <v>0</v>
      </c>
      <c r="R553" s="5">
        <f>IFERROR(VLOOKUP(C553,Kurse!$A$2:$B$101,2,FALSE), 0)</f>
        <v>0</v>
      </c>
      <c r="S553" s="18">
        <f t="shared" si="60"/>
        <v>0</v>
      </c>
      <c r="T553" s="7">
        <f>IF(ISNUMBER(S553), SUMIFS($S$2:S553, $C$2:C553, C553), "")</f>
        <v>0</v>
      </c>
      <c r="V553" s="9" t="str">
        <f t="shared" si="61"/>
        <v/>
      </c>
    </row>
    <row r="554" spans="7:22" x14ac:dyDescent="0.2">
      <c r="G554" s="121">
        <f>SUMIF($C$2:C554,C554,$F$2:F554)</f>
        <v>0</v>
      </c>
      <c r="I554" s="14">
        <f t="shared" si="57"/>
        <v>0</v>
      </c>
      <c r="K554" s="5">
        <f t="shared" si="58"/>
        <v>0</v>
      </c>
      <c r="O554" s="7">
        <f t="shared" si="62"/>
        <v>0</v>
      </c>
      <c r="P554" s="5">
        <f t="shared" si="59"/>
        <v>0</v>
      </c>
      <c r="Q554" s="16">
        <f>SUMIF($C$2:C554,C554,$O$2:O554)</f>
        <v>0</v>
      </c>
      <c r="R554" s="5">
        <f>IFERROR(VLOOKUP(C554,Kurse!$A$2:$B$101,2,FALSE), 0)</f>
        <v>0</v>
      </c>
      <c r="S554" s="18">
        <f t="shared" si="60"/>
        <v>0</v>
      </c>
      <c r="T554" s="7">
        <f>IF(ISNUMBER(S554), SUMIFS($S$2:S554, $C$2:C554, C554), "")</f>
        <v>0</v>
      </c>
      <c r="V554" s="9" t="str">
        <f t="shared" si="61"/>
        <v/>
      </c>
    </row>
    <row r="555" spans="7:22" x14ac:dyDescent="0.2">
      <c r="G555" s="121">
        <f>SUMIF($C$2:C555,C555,$F$2:F555)</f>
        <v>0</v>
      </c>
      <c r="I555" s="14">
        <f t="shared" si="57"/>
        <v>0</v>
      </c>
      <c r="K555" s="5">
        <f t="shared" si="58"/>
        <v>0</v>
      </c>
      <c r="O555" s="7">
        <f t="shared" si="62"/>
        <v>0</v>
      </c>
      <c r="P555" s="5">
        <f t="shared" si="59"/>
        <v>0</v>
      </c>
      <c r="Q555" s="16">
        <f>SUMIF($C$2:C555,C555,$O$2:O555)</f>
        <v>0</v>
      </c>
      <c r="R555" s="5">
        <f>IFERROR(VLOOKUP(C555,Kurse!$A$2:$B$101,2,FALSE), 0)</f>
        <v>0</v>
      </c>
      <c r="S555" s="18">
        <f t="shared" si="60"/>
        <v>0</v>
      </c>
      <c r="T555" s="7">
        <f>IF(ISNUMBER(S555), SUMIFS($S$2:S555, $C$2:C555, C555), "")</f>
        <v>0</v>
      </c>
      <c r="V555" s="9" t="str">
        <f t="shared" si="61"/>
        <v/>
      </c>
    </row>
    <row r="556" spans="7:22" x14ac:dyDescent="0.2">
      <c r="G556" s="121">
        <f>SUMIF($C$2:C556,C556,$F$2:F556)</f>
        <v>0</v>
      </c>
      <c r="I556" s="14">
        <f t="shared" si="57"/>
        <v>0</v>
      </c>
      <c r="K556" s="5">
        <f t="shared" si="58"/>
        <v>0</v>
      </c>
      <c r="O556" s="7">
        <f t="shared" si="62"/>
        <v>0</v>
      </c>
      <c r="P556" s="5">
        <f t="shared" si="59"/>
        <v>0</v>
      </c>
      <c r="Q556" s="16">
        <f>SUMIF($C$2:C556,C556,$O$2:O556)</f>
        <v>0</v>
      </c>
      <c r="R556" s="5">
        <f>IFERROR(VLOOKUP(C556,Kurse!$A$2:$B$101,2,FALSE), 0)</f>
        <v>0</v>
      </c>
      <c r="S556" s="18">
        <f t="shared" si="60"/>
        <v>0</v>
      </c>
      <c r="T556" s="7">
        <f>IF(ISNUMBER(S556), SUMIFS($S$2:S556, $C$2:C556, C556), "")</f>
        <v>0</v>
      </c>
      <c r="V556" s="9" t="str">
        <f t="shared" si="61"/>
        <v/>
      </c>
    </row>
    <row r="557" spans="7:22" x14ac:dyDescent="0.2">
      <c r="G557" s="121">
        <f>SUMIF($C$2:C557,C557,$F$2:F557)</f>
        <v>0</v>
      </c>
      <c r="I557" s="14">
        <f t="shared" si="57"/>
        <v>0</v>
      </c>
      <c r="K557" s="5">
        <f t="shared" si="58"/>
        <v>0</v>
      </c>
      <c r="O557" s="7">
        <f t="shared" si="62"/>
        <v>0</v>
      </c>
      <c r="P557" s="5">
        <f t="shared" si="59"/>
        <v>0</v>
      </c>
      <c r="Q557" s="16">
        <f>SUMIF($C$2:C557,C557,$O$2:O557)</f>
        <v>0</v>
      </c>
      <c r="R557" s="5">
        <f>IFERROR(VLOOKUP(C557,Kurse!$A$2:$B$101,2,FALSE), 0)</f>
        <v>0</v>
      </c>
      <c r="S557" s="18">
        <f t="shared" si="60"/>
        <v>0</v>
      </c>
      <c r="T557" s="7">
        <f>IF(ISNUMBER(S557), SUMIFS($S$2:S557, $C$2:C557, C557), "")</f>
        <v>0</v>
      </c>
      <c r="V557" s="9" t="str">
        <f t="shared" si="61"/>
        <v/>
      </c>
    </row>
    <row r="558" spans="7:22" x14ac:dyDescent="0.2">
      <c r="G558" s="121">
        <f>SUMIF($C$2:C558,C558,$F$2:F558)</f>
        <v>0</v>
      </c>
      <c r="I558" s="14">
        <f t="shared" si="57"/>
        <v>0</v>
      </c>
      <c r="K558" s="5">
        <f t="shared" si="58"/>
        <v>0</v>
      </c>
      <c r="O558" s="7">
        <f t="shared" si="62"/>
        <v>0</v>
      </c>
      <c r="P558" s="5">
        <f t="shared" si="59"/>
        <v>0</v>
      </c>
      <c r="Q558" s="16">
        <f>SUMIF($C$2:C558,C558,$O$2:O558)</f>
        <v>0</v>
      </c>
      <c r="R558" s="5">
        <f>IFERROR(VLOOKUP(C558,Kurse!$A$2:$B$101,2,FALSE), 0)</f>
        <v>0</v>
      </c>
      <c r="S558" s="18">
        <f t="shared" si="60"/>
        <v>0</v>
      </c>
      <c r="T558" s="7">
        <f>IF(ISNUMBER(S558), SUMIFS($S$2:S558, $C$2:C558, C558), "")</f>
        <v>0</v>
      </c>
      <c r="V558" s="9" t="str">
        <f t="shared" si="61"/>
        <v/>
      </c>
    </row>
    <row r="559" spans="7:22" x14ac:dyDescent="0.2">
      <c r="G559" s="121">
        <f>SUMIF($C$2:C559,C559,$F$2:F559)</f>
        <v>0</v>
      </c>
      <c r="I559" s="14">
        <f t="shared" si="57"/>
        <v>0</v>
      </c>
      <c r="K559" s="5">
        <f t="shared" si="58"/>
        <v>0</v>
      </c>
      <c r="O559" s="7">
        <f t="shared" si="62"/>
        <v>0</v>
      </c>
      <c r="P559" s="5">
        <f t="shared" si="59"/>
        <v>0</v>
      </c>
      <c r="Q559" s="16">
        <f>SUMIF($C$2:C559,C559,$O$2:O559)</f>
        <v>0</v>
      </c>
      <c r="R559" s="5">
        <f>IFERROR(VLOOKUP(C559,Kurse!$A$2:$B$101,2,FALSE), 0)</f>
        <v>0</v>
      </c>
      <c r="S559" s="18">
        <f t="shared" si="60"/>
        <v>0</v>
      </c>
      <c r="T559" s="7">
        <f>IF(ISNUMBER(S559), SUMIFS($S$2:S559, $C$2:C559, C559), "")</f>
        <v>0</v>
      </c>
      <c r="V559" s="9" t="str">
        <f t="shared" si="61"/>
        <v/>
      </c>
    </row>
    <row r="560" spans="7:22" x14ac:dyDescent="0.2">
      <c r="G560" s="121">
        <f>SUMIF($C$2:C560,C560,$F$2:F560)</f>
        <v>0</v>
      </c>
      <c r="I560" s="14">
        <f t="shared" si="57"/>
        <v>0</v>
      </c>
      <c r="K560" s="5">
        <f t="shared" si="58"/>
        <v>0</v>
      </c>
      <c r="O560" s="7">
        <f t="shared" si="62"/>
        <v>0</v>
      </c>
      <c r="P560" s="5">
        <f t="shared" si="59"/>
        <v>0</v>
      </c>
      <c r="Q560" s="16">
        <f>SUMIF($C$2:C560,C560,$O$2:O560)</f>
        <v>0</v>
      </c>
      <c r="R560" s="5">
        <f>IFERROR(VLOOKUP(C560,Kurse!$A$2:$B$101,2,FALSE), 0)</f>
        <v>0</v>
      </c>
      <c r="S560" s="18">
        <f t="shared" si="60"/>
        <v>0</v>
      </c>
      <c r="T560" s="7">
        <f>IF(ISNUMBER(S560), SUMIFS($S$2:S560, $C$2:C560, C560), "")</f>
        <v>0</v>
      </c>
      <c r="V560" s="9" t="str">
        <f t="shared" si="61"/>
        <v/>
      </c>
    </row>
    <row r="561" spans="7:22" x14ac:dyDescent="0.2">
      <c r="G561" s="121">
        <f>SUMIF($C$2:C561,C561,$F$2:F561)</f>
        <v>0</v>
      </c>
      <c r="I561" s="14">
        <f t="shared" si="57"/>
        <v>0</v>
      </c>
      <c r="K561" s="5">
        <f t="shared" si="58"/>
        <v>0</v>
      </c>
      <c r="O561" s="7">
        <f t="shared" si="62"/>
        <v>0</v>
      </c>
      <c r="P561" s="5">
        <f t="shared" si="59"/>
        <v>0</v>
      </c>
      <c r="Q561" s="16">
        <f>SUMIF($C$2:C561,C561,$O$2:O561)</f>
        <v>0</v>
      </c>
      <c r="R561" s="5">
        <f>IFERROR(VLOOKUP(C561,Kurse!$A$2:$B$101,2,FALSE), 0)</f>
        <v>0</v>
      </c>
      <c r="S561" s="18">
        <f t="shared" si="60"/>
        <v>0</v>
      </c>
      <c r="T561" s="7">
        <f>IF(ISNUMBER(S561), SUMIFS($S$2:S561, $C$2:C561, C561), "")</f>
        <v>0</v>
      </c>
      <c r="V561" s="9" t="str">
        <f t="shared" si="61"/>
        <v/>
      </c>
    </row>
    <row r="562" spans="7:22" x14ac:dyDescent="0.2">
      <c r="G562" s="121">
        <f>SUMIF($C$2:C562,C562,$F$2:F562)</f>
        <v>0</v>
      </c>
      <c r="I562" s="14">
        <f t="shared" si="57"/>
        <v>0</v>
      </c>
      <c r="K562" s="5">
        <f t="shared" si="58"/>
        <v>0</v>
      </c>
      <c r="O562" s="7">
        <f t="shared" si="62"/>
        <v>0</v>
      </c>
      <c r="P562" s="5">
        <f t="shared" si="59"/>
        <v>0</v>
      </c>
      <c r="Q562" s="16">
        <f>SUMIF($C$2:C562,C562,$O$2:O562)</f>
        <v>0</v>
      </c>
      <c r="R562" s="5">
        <f>IFERROR(VLOOKUP(C562,Kurse!$A$2:$B$101,2,FALSE), 0)</f>
        <v>0</v>
      </c>
      <c r="S562" s="18">
        <f t="shared" si="60"/>
        <v>0</v>
      </c>
      <c r="T562" s="7">
        <f>IF(ISNUMBER(S562), SUMIFS($S$2:S562, $C$2:C562, C562), "")</f>
        <v>0</v>
      </c>
      <c r="V562" s="9" t="str">
        <f t="shared" si="61"/>
        <v/>
      </c>
    </row>
    <row r="563" spans="7:22" x14ac:dyDescent="0.2">
      <c r="G563" s="121">
        <f>SUMIF($C$2:C563,C563,$F$2:F563)</f>
        <v>0</v>
      </c>
      <c r="I563" s="14">
        <f t="shared" si="57"/>
        <v>0</v>
      </c>
      <c r="K563" s="5">
        <f t="shared" si="58"/>
        <v>0</v>
      </c>
      <c r="O563" s="7">
        <f t="shared" si="62"/>
        <v>0</v>
      </c>
      <c r="P563" s="5">
        <f t="shared" si="59"/>
        <v>0</v>
      </c>
      <c r="Q563" s="16">
        <f>SUMIF($C$2:C563,C563,$O$2:O563)</f>
        <v>0</v>
      </c>
      <c r="R563" s="5">
        <f>IFERROR(VLOOKUP(C563,Kurse!$A$2:$B$101,2,FALSE), 0)</f>
        <v>0</v>
      </c>
      <c r="S563" s="18">
        <f t="shared" si="60"/>
        <v>0</v>
      </c>
      <c r="T563" s="7">
        <f>IF(ISNUMBER(S563), SUMIFS($S$2:S563, $C$2:C563, C563), "")</f>
        <v>0</v>
      </c>
      <c r="V563" s="9" t="str">
        <f t="shared" si="61"/>
        <v/>
      </c>
    </row>
    <row r="564" spans="7:22" x14ac:dyDescent="0.2">
      <c r="G564" s="121">
        <f>SUMIF($C$2:C564,C564,$F$2:F564)</f>
        <v>0</v>
      </c>
      <c r="I564" s="14">
        <f t="shared" si="57"/>
        <v>0</v>
      </c>
      <c r="K564" s="5">
        <f t="shared" si="58"/>
        <v>0</v>
      </c>
      <c r="O564" s="7">
        <f t="shared" si="62"/>
        <v>0</v>
      </c>
      <c r="P564" s="5">
        <f t="shared" si="59"/>
        <v>0</v>
      </c>
      <c r="Q564" s="16">
        <f>SUMIF($C$2:C564,C564,$O$2:O564)</f>
        <v>0</v>
      </c>
      <c r="R564" s="5">
        <f>IFERROR(VLOOKUP(C564,Kurse!$A$2:$B$101,2,FALSE), 0)</f>
        <v>0</v>
      </c>
      <c r="S564" s="18">
        <f t="shared" si="60"/>
        <v>0</v>
      </c>
      <c r="T564" s="7">
        <f>IF(ISNUMBER(S564), SUMIFS($S$2:S564, $C$2:C564, C564), "")</f>
        <v>0</v>
      </c>
      <c r="V564" s="9" t="str">
        <f t="shared" si="61"/>
        <v/>
      </c>
    </row>
    <row r="565" spans="7:22" x14ac:dyDescent="0.2">
      <c r="G565" s="121">
        <f>SUMIF($C$2:C565,C565,$F$2:F565)</f>
        <v>0</v>
      </c>
      <c r="I565" s="14">
        <f t="shared" si="57"/>
        <v>0</v>
      </c>
      <c r="K565" s="5">
        <f t="shared" si="58"/>
        <v>0</v>
      </c>
      <c r="O565" s="7">
        <f t="shared" si="62"/>
        <v>0</v>
      </c>
      <c r="P565" s="5">
        <f t="shared" si="59"/>
        <v>0</v>
      </c>
      <c r="Q565" s="16">
        <f>SUMIF($C$2:C565,C565,$O$2:O565)</f>
        <v>0</v>
      </c>
      <c r="R565" s="5">
        <f>IFERROR(VLOOKUP(C565,Kurse!$A$2:$B$101,2,FALSE), 0)</f>
        <v>0</v>
      </c>
      <c r="S565" s="18">
        <f t="shared" si="60"/>
        <v>0</v>
      </c>
      <c r="T565" s="7">
        <f>IF(ISNUMBER(S565), SUMIFS($S$2:S565, $C$2:C565, C565), "")</f>
        <v>0</v>
      </c>
      <c r="V565" s="9" t="str">
        <f t="shared" si="61"/>
        <v/>
      </c>
    </row>
    <row r="566" spans="7:22" x14ac:dyDescent="0.2">
      <c r="G566" s="121">
        <f>SUMIF($C$2:C566,C566,$F$2:F566)</f>
        <v>0</v>
      </c>
      <c r="I566" s="14">
        <f t="shared" si="57"/>
        <v>0</v>
      </c>
      <c r="K566" s="5">
        <f t="shared" si="58"/>
        <v>0</v>
      </c>
      <c r="O566" s="7">
        <f t="shared" si="62"/>
        <v>0</v>
      </c>
      <c r="P566" s="5">
        <f t="shared" si="59"/>
        <v>0</v>
      </c>
      <c r="Q566" s="16">
        <f>SUMIF($C$2:C566,C566,$O$2:O566)</f>
        <v>0</v>
      </c>
      <c r="R566" s="5">
        <f>IFERROR(VLOOKUP(C566,Kurse!$A$2:$B$101,2,FALSE), 0)</f>
        <v>0</v>
      </c>
      <c r="S566" s="18">
        <f t="shared" si="60"/>
        <v>0</v>
      </c>
      <c r="T566" s="7">
        <f>IF(ISNUMBER(S566), SUMIFS($S$2:S566, $C$2:C566, C566), "")</f>
        <v>0</v>
      </c>
      <c r="V566" s="9" t="str">
        <f t="shared" si="61"/>
        <v/>
      </c>
    </row>
    <row r="567" spans="7:22" x14ac:dyDescent="0.2">
      <c r="G567" s="121">
        <f>SUMIF($C$2:C567,C567,$F$2:F567)</f>
        <v>0</v>
      </c>
      <c r="I567" s="14">
        <f t="shared" si="57"/>
        <v>0</v>
      </c>
      <c r="K567" s="5">
        <f t="shared" si="58"/>
        <v>0</v>
      </c>
      <c r="O567" s="7">
        <f t="shared" si="62"/>
        <v>0</v>
      </c>
      <c r="P567" s="5">
        <f t="shared" si="59"/>
        <v>0</v>
      </c>
      <c r="Q567" s="16">
        <f>SUMIF($C$2:C567,C567,$O$2:O567)</f>
        <v>0</v>
      </c>
      <c r="R567" s="5">
        <f>IFERROR(VLOOKUP(C567,Kurse!$A$2:$B$101,2,FALSE), 0)</f>
        <v>0</v>
      </c>
      <c r="S567" s="18">
        <f t="shared" si="60"/>
        <v>0</v>
      </c>
      <c r="T567" s="7">
        <f>IF(ISNUMBER(S567), SUMIFS($S$2:S567, $C$2:C567, C567), "")</f>
        <v>0</v>
      </c>
      <c r="V567" s="9" t="str">
        <f t="shared" si="61"/>
        <v/>
      </c>
    </row>
    <row r="568" spans="7:22" x14ac:dyDescent="0.2">
      <c r="G568" s="121">
        <f>SUMIF($C$2:C568,C568,$F$2:F568)</f>
        <v>0</v>
      </c>
      <c r="I568" s="14">
        <f t="shared" si="57"/>
        <v>0</v>
      </c>
      <c r="K568" s="5">
        <f t="shared" si="58"/>
        <v>0</v>
      </c>
      <c r="O568" s="7">
        <f t="shared" si="62"/>
        <v>0</v>
      </c>
      <c r="P568" s="5">
        <f t="shared" si="59"/>
        <v>0</v>
      </c>
      <c r="Q568" s="16">
        <f>SUMIF($C$2:C568,C568,$O$2:O568)</f>
        <v>0</v>
      </c>
      <c r="R568" s="5">
        <f>IFERROR(VLOOKUP(C568,Kurse!$A$2:$B$101,2,FALSE), 0)</f>
        <v>0</v>
      </c>
      <c r="S568" s="18">
        <f t="shared" si="60"/>
        <v>0</v>
      </c>
      <c r="T568" s="7">
        <f>IF(ISNUMBER(S568), SUMIFS($S$2:S568, $C$2:C568, C568), "")</f>
        <v>0</v>
      </c>
      <c r="V568" s="9" t="str">
        <f t="shared" si="61"/>
        <v/>
      </c>
    </row>
    <row r="569" spans="7:22" x14ac:dyDescent="0.2">
      <c r="G569" s="121">
        <f>SUMIF($C$2:C569,C569,$F$2:F569)</f>
        <v>0</v>
      </c>
      <c r="I569" s="14">
        <f t="shared" si="57"/>
        <v>0</v>
      </c>
      <c r="K569" s="5">
        <f t="shared" si="58"/>
        <v>0</v>
      </c>
      <c r="O569" s="7">
        <f t="shared" si="62"/>
        <v>0</v>
      </c>
      <c r="P569" s="5">
        <f t="shared" si="59"/>
        <v>0</v>
      </c>
      <c r="Q569" s="16">
        <f>SUMIF($C$2:C569,C569,$O$2:O569)</f>
        <v>0</v>
      </c>
      <c r="R569" s="5">
        <f>IFERROR(VLOOKUP(C569,Kurse!$A$2:$B$101,2,FALSE), 0)</f>
        <v>0</v>
      </c>
      <c r="S569" s="18">
        <f t="shared" si="60"/>
        <v>0</v>
      </c>
      <c r="T569" s="7">
        <f>IF(ISNUMBER(S569), SUMIFS($S$2:S569, $C$2:C569, C569), "")</f>
        <v>0</v>
      </c>
      <c r="V569" s="9" t="str">
        <f t="shared" si="61"/>
        <v/>
      </c>
    </row>
    <row r="570" spans="7:22" x14ac:dyDescent="0.2">
      <c r="G570" s="121">
        <f>SUMIF($C$2:C570,C570,$F$2:F570)</f>
        <v>0</v>
      </c>
      <c r="I570" s="14">
        <f t="shared" si="57"/>
        <v>0</v>
      </c>
      <c r="K570" s="5">
        <f t="shared" si="58"/>
        <v>0</v>
      </c>
      <c r="P570" s="5">
        <f t="shared" si="59"/>
        <v>0</v>
      </c>
      <c r="R570" s="5">
        <f>IFERROR(VLOOKUP(C570,Kurse!$A$2:$B$101,2,FALSE), 0)</f>
        <v>0</v>
      </c>
      <c r="S570" s="18">
        <f t="shared" si="60"/>
        <v>0</v>
      </c>
      <c r="T570" s="7"/>
      <c r="V570" s="9" t="str">
        <f t="shared" si="61"/>
        <v/>
      </c>
    </row>
    <row r="571" spans="7:22" x14ac:dyDescent="0.2">
      <c r="G571" s="121">
        <f>SUMIF($C$2:C571,C571,$F$2:F571)</f>
        <v>0</v>
      </c>
      <c r="I571" s="14">
        <f t="shared" si="57"/>
        <v>0</v>
      </c>
      <c r="K571" s="5">
        <f t="shared" si="58"/>
        <v>0</v>
      </c>
      <c r="P571" s="5">
        <f t="shared" si="59"/>
        <v>0</v>
      </c>
      <c r="R571" s="5">
        <f>IFERROR(VLOOKUP(C571,Kurse!$A$2:$B$101,2,FALSE), 0)</f>
        <v>0</v>
      </c>
      <c r="S571" s="18">
        <f t="shared" si="60"/>
        <v>0</v>
      </c>
      <c r="T571" s="7"/>
      <c r="V571" s="9" t="str">
        <f t="shared" si="61"/>
        <v/>
      </c>
    </row>
    <row r="572" spans="7:22" x14ac:dyDescent="0.2">
      <c r="G572" s="121">
        <f>SUMIF($C$2:C572,C572,$F$2:F572)</f>
        <v>0</v>
      </c>
      <c r="I572" s="14">
        <f t="shared" si="57"/>
        <v>0</v>
      </c>
      <c r="K572" s="5">
        <f t="shared" si="58"/>
        <v>0</v>
      </c>
      <c r="P572" s="5">
        <f t="shared" si="59"/>
        <v>0</v>
      </c>
      <c r="R572" s="5">
        <f>IFERROR(VLOOKUP(C572,Kurse!$A$2:$B$101,2,FALSE), 0)</f>
        <v>0</v>
      </c>
      <c r="S572" s="18">
        <f t="shared" si="60"/>
        <v>0</v>
      </c>
      <c r="T572" s="7"/>
      <c r="V572" s="9" t="str">
        <f t="shared" si="61"/>
        <v/>
      </c>
    </row>
    <row r="573" spans="7:22" x14ac:dyDescent="0.2">
      <c r="G573" s="121">
        <f>SUMIF($C$2:C573,C573,$F$2:F573)</f>
        <v>0</v>
      </c>
      <c r="I573" s="14">
        <f t="shared" si="57"/>
        <v>0</v>
      </c>
      <c r="K573" s="5">
        <f t="shared" si="58"/>
        <v>0</v>
      </c>
      <c r="P573" s="5">
        <f t="shared" si="59"/>
        <v>0</v>
      </c>
      <c r="R573" s="5">
        <f>IFERROR(VLOOKUP(C573,Kurse!$A$2:$B$101,2,FALSE), 0)</f>
        <v>0</v>
      </c>
      <c r="S573" s="18">
        <f t="shared" si="60"/>
        <v>0</v>
      </c>
      <c r="T573" s="7"/>
      <c r="V573" s="9" t="str">
        <f t="shared" si="61"/>
        <v/>
      </c>
    </row>
    <row r="574" spans="7:22" x14ac:dyDescent="0.2">
      <c r="G574" s="121">
        <f>SUMIF($C$2:C574,C574,$F$2:F574)</f>
        <v>0</v>
      </c>
      <c r="I574" s="14">
        <f t="shared" si="57"/>
        <v>0</v>
      </c>
      <c r="K574" s="5">
        <f t="shared" si="58"/>
        <v>0</v>
      </c>
      <c r="P574" s="5">
        <f t="shared" si="59"/>
        <v>0</v>
      </c>
      <c r="R574" s="5">
        <f>IFERROR(VLOOKUP(C574,Kurse!$A$2:$B$101,2,FALSE), 0)</f>
        <v>0</v>
      </c>
      <c r="S574" s="18">
        <f t="shared" si="60"/>
        <v>0</v>
      </c>
      <c r="T574" s="7"/>
      <c r="V574" s="9" t="str">
        <f t="shared" si="61"/>
        <v/>
      </c>
    </row>
    <row r="575" spans="7:22" x14ac:dyDescent="0.2">
      <c r="G575" s="121">
        <f>SUMIF($C$2:C575,C575,$F$2:F575)</f>
        <v>0</v>
      </c>
      <c r="I575" s="14">
        <f t="shared" si="57"/>
        <v>0</v>
      </c>
      <c r="K575" s="5">
        <f t="shared" si="58"/>
        <v>0</v>
      </c>
      <c r="P575" s="5">
        <f t="shared" si="59"/>
        <v>0</v>
      </c>
      <c r="R575" s="5">
        <f>IFERROR(VLOOKUP(C575,Kurse!$A$2:$B$101,2,FALSE), 0)</f>
        <v>0</v>
      </c>
      <c r="S575" s="18">
        <f t="shared" si="60"/>
        <v>0</v>
      </c>
      <c r="T575" s="7"/>
      <c r="V575" s="9" t="str">
        <f t="shared" si="61"/>
        <v/>
      </c>
    </row>
    <row r="576" spans="7:22" x14ac:dyDescent="0.2">
      <c r="G576" s="121">
        <f>SUMIF($C$2:C576,C576,$F$2:F576)</f>
        <v>0</v>
      </c>
      <c r="I576" s="14">
        <f t="shared" si="57"/>
        <v>0</v>
      </c>
      <c r="K576" s="5">
        <f t="shared" si="58"/>
        <v>0</v>
      </c>
      <c r="P576" s="5">
        <f t="shared" si="59"/>
        <v>0</v>
      </c>
      <c r="R576" s="5">
        <f>IFERROR(VLOOKUP(C576,Kurse!$A$2:$B$101,2,FALSE), 0)</f>
        <v>0</v>
      </c>
      <c r="S576" s="18">
        <f t="shared" si="60"/>
        <v>0</v>
      </c>
      <c r="T576" s="7"/>
      <c r="V576" s="9" t="str">
        <f t="shared" si="61"/>
        <v/>
      </c>
    </row>
    <row r="577" spans="7:22" x14ac:dyDescent="0.2">
      <c r="G577" s="121">
        <f>SUMIF($C$2:C577,C577,$F$2:F577)</f>
        <v>0</v>
      </c>
      <c r="K577" s="5">
        <f t="shared" si="58"/>
        <v>0</v>
      </c>
      <c r="P577" s="5">
        <f t="shared" si="59"/>
        <v>0</v>
      </c>
      <c r="R577" s="5">
        <f>IFERROR(VLOOKUP(C577,Kurse!$A$2:$B$101,2,FALSE), 0)</f>
        <v>0</v>
      </c>
      <c r="S577" s="18">
        <f t="shared" si="60"/>
        <v>0</v>
      </c>
      <c r="T577" s="7"/>
      <c r="V577" s="9" t="str">
        <f t="shared" si="61"/>
        <v/>
      </c>
    </row>
    <row r="578" spans="7:22" x14ac:dyDescent="0.2">
      <c r="G578" s="121">
        <f>SUMIF($C$2:C578,C578,$F$2:F578)</f>
        <v>0</v>
      </c>
      <c r="K578" s="5">
        <f t="shared" ref="K578:K641" si="63">IF(E578="Buy",I578+J578,IF(E578="Sell",I578-J578,IF(E578="Transfer – Out",J578,0)))</f>
        <v>0</v>
      </c>
      <c r="P578" s="5">
        <f t="shared" ref="P578:P641" si="64">IF(OR(E578="Buy",E578="Reward",E578="Airdrop",E578="Staking"), K578, 0)</f>
        <v>0</v>
      </c>
      <c r="R578" s="5">
        <f>IFERROR(VLOOKUP(C578,Kurse!$A$2:$B$101,2,FALSE), 0)</f>
        <v>0</v>
      </c>
      <c r="S578" s="18">
        <f t="shared" ref="S578:S641" si="65">IF(E578="Transfer – Out", 0, F578 * R578)</f>
        <v>0</v>
      </c>
      <c r="T578" s="7"/>
      <c r="V578" s="9" t="str">
        <f t="shared" ref="V578:V641" si="66">IF(AND(ISNUMBER(S578), ISNUMBER(K578), K578&lt;&gt;0), (S578-K578)/K578, "")</f>
        <v/>
      </c>
    </row>
    <row r="579" spans="7:22" x14ac:dyDescent="0.2">
      <c r="G579" s="121">
        <f>SUMIF($C$2:C579,C579,$F$2:F579)</f>
        <v>0</v>
      </c>
      <c r="K579" s="5">
        <f t="shared" si="63"/>
        <v>0</v>
      </c>
      <c r="P579" s="5">
        <f t="shared" si="64"/>
        <v>0</v>
      </c>
      <c r="R579" s="5">
        <f>IFERROR(VLOOKUP(C579,Kurse!$A$2:$B$101,2,FALSE), 0)</f>
        <v>0</v>
      </c>
      <c r="S579" s="18">
        <f t="shared" si="65"/>
        <v>0</v>
      </c>
      <c r="T579" s="7"/>
      <c r="V579" s="9" t="str">
        <f t="shared" si="66"/>
        <v/>
      </c>
    </row>
    <row r="580" spans="7:22" x14ac:dyDescent="0.2">
      <c r="G580" s="121">
        <f>SUMIF($C$2:C580,C580,$F$2:F580)</f>
        <v>0</v>
      </c>
      <c r="K580" s="5">
        <f t="shared" si="63"/>
        <v>0</v>
      </c>
      <c r="P580" s="5">
        <f t="shared" si="64"/>
        <v>0</v>
      </c>
      <c r="R580" s="5">
        <f>IFERROR(VLOOKUP(C580,Kurse!$A$2:$B$101,2,FALSE), 0)</f>
        <v>0</v>
      </c>
      <c r="S580" s="18">
        <f t="shared" si="65"/>
        <v>0</v>
      </c>
      <c r="T580" s="7"/>
      <c r="V580" s="9" t="str">
        <f t="shared" si="66"/>
        <v/>
      </c>
    </row>
    <row r="581" spans="7:22" x14ac:dyDescent="0.2">
      <c r="G581" s="121">
        <f>SUMIF($C$2:C581,C581,$F$2:F581)</f>
        <v>0</v>
      </c>
      <c r="K581" s="5">
        <f t="shared" si="63"/>
        <v>0</v>
      </c>
      <c r="P581" s="5">
        <f t="shared" si="64"/>
        <v>0</v>
      </c>
      <c r="R581" s="5">
        <f>IFERROR(VLOOKUP(C581,Kurse!$A$2:$B$101,2,FALSE), 0)</f>
        <v>0</v>
      </c>
      <c r="S581" s="18">
        <f t="shared" si="65"/>
        <v>0</v>
      </c>
      <c r="T581" s="7"/>
      <c r="V581" s="9" t="str">
        <f t="shared" si="66"/>
        <v/>
      </c>
    </row>
    <row r="582" spans="7:22" x14ac:dyDescent="0.2">
      <c r="G582" s="121">
        <f>SUMIF($C$2:C582,C582,$F$2:F582)</f>
        <v>0</v>
      </c>
      <c r="K582" s="5">
        <f t="shared" si="63"/>
        <v>0</v>
      </c>
      <c r="P582" s="5">
        <f t="shared" si="64"/>
        <v>0</v>
      </c>
      <c r="R582" s="5">
        <f>IFERROR(VLOOKUP(C582,Kurse!$A$2:$B$101,2,FALSE), 0)</f>
        <v>0</v>
      </c>
      <c r="S582" s="18">
        <f t="shared" si="65"/>
        <v>0</v>
      </c>
      <c r="T582" s="7"/>
      <c r="V582" s="9" t="str">
        <f t="shared" si="66"/>
        <v/>
      </c>
    </row>
    <row r="583" spans="7:22" x14ac:dyDescent="0.2">
      <c r="G583" s="121">
        <f>SUMIF($C$2:C583,C583,$F$2:F583)</f>
        <v>0</v>
      </c>
      <c r="K583" s="5">
        <f t="shared" si="63"/>
        <v>0</v>
      </c>
      <c r="P583" s="5">
        <f t="shared" si="64"/>
        <v>0</v>
      </c>
      <c r="R583" s="5">
        <f>IFERROR(VLOOKUP(C583,Kurse!$A$2:$B$101,2,FALSE), 0)</f>
        <v>0</v>
      </c>
      <c r="S583" s="18">
        <f t="shared" si="65"/>
        <v>0</v>
      </c>
      <c r="T583" s="7"/>
      <c r="V583" s="9" t="str">
        <f t="shared" si="66"/>
        <v/>
      </c>
    </row>
    <row r="584" spans="7:22" x14ac:dyDescent="0.2">
      <c r="G584" s="121">
        <f>SUMIF($C$2:C584,C584,$F$2:F584)</f>
        <v>0</v>
      </c>
      <c r="K584" s="5">
        <f t="shared" si="63"/>
        <v>0</v>
      </c>
      <c r="P584" s="5">
        <f t="shared" si="64"/>
        <v>0</v>
      </c>
      <c r="R584" s="5">
        <f>IFERROR(VLOOKUP(C584,Kurse!$A$2:$B$101,2,FALSE), 0)</f>
        <v>0</v>
      </c>
      <c r="S584" s="18">
        <f t="shared" si="65"/>
        <v>0</v>
      </c>
      <c r="T584" s="7"/>
      <c r="V584" s="9" t="str">
        <f t="shared" si="66"/>
        <v/>
      </c>
    </row>
    <row r="585" spans="7:22" x14ac:dyDescent="0.2">
      <c r="G585" s="121">
        <f>SUMIF($C$2:C585,C585,$F$2:F585)</f>
        <v>0</v>
      </c>
      <c r="K585" s="5">
        <f t="shared" si="63"/>
        <v>0</v>
      </c>
      <c r="P585" s="5">
        <f t="shared" si="64"/>
        <v>0</v>
      </c>
      <c r="R585" s="5">
        <f>IFERROR(VLOOKUP(C585,Kurse!$A$2:$B$101,2,FALSE), 0)</f>
        <v>0</v>
      </c>
      <c r="S585" s="18">
        <f t="shared" si="65"/>
        <v>0</v>
      </c>
      <c r="T585" s="7"/>
      <c r="V585" s="9" t="str">
        <f t="shared" si="66"/>
        <v/>
      </c>
    </row>
    <row r="586" spans="7:22" x14ac:dyDescent="0.2">
      <c r="G586" s="121">
        <f>SUMIF($C$2:C586,C586,$F$2:F586)</f>
        <v>0</v>
      </c>
      <c r="K586" s="5">
        <f t="shared" si="63"/>
        <v>0</v>
      </c>
      <c r="P586" s="5">
        <f t="shared" si="64"/>
        <v>0</v>
      </c>
      <c r="R586" s="5">
        <f>IFERROR(VLOOKUP(C586,Kurse!$A$2:$B$101,2,FALSE), 0)</f>
        <v>0</v>
      </c>
      <c r="S586" s="18">
        <f t="shared" si="65"/>
        <v>0</v>
      </c>
      <c r="T586" s="7"/>
      <c r="V586" s="9" t="str">
        <f t="shared" si="66"/>
        <v/>
      </c>
    </row>
    <row r="587" spans="7:22" x14ac:dyDescent="0.2">
      <c r="G587" s="121">
        <f>SUMIF($C$2:C587,C587,$F$2:F587)</f>
        <v>0</v>
      </c>
      <c r="K587" s="5">
        <f t="shared" si="63"/>
        <v>0</v>
      </c>
      <c r="P587" s="5">
        <f t="shared" si="64"/>
        <v>0</v>
      </c>
      <c r="R587" s="5">
        <f>IFERROR(VLOOKUP(C587,Kurse!$A$2:$B$101,2,FALSE), 0)</f>
        <v>0</v>
      </c>
      <c r="S587" s="18">
        <f t="shared" si="65"/>
        <v>0</v>
      </c>
      <c r="T587" s="7"/>
      <c r="V587" s="9" t="str">
        <f t="shared" si="66"/>
        <v/>
      </c>
    </row>
    <row r="588" spans="7:22" x14ac:dyDescent="0.2">
      <c r="G588" s="121">
        <f>SUMIF($C$2:C588,C588,$F$2:F588)</f>
        <v>0</v>
      </c>
      <c r="K588" s="5">
        <f t="shared" si="63"/>
        <v>0</v>
      </c>
      <c r="P588" s="5">
        <f t="shared" si="64"/>
        <v>0</v>
      </c>
      <c r="R588" s="5">
        <f>IFERROR(VLOOKUP(C588,Kurse!$A$2:$B$101,2,FALSE), 0)</f>
        <v>0</v>
      </c>
      <c r="S588" s="18">
        <f t="shared" si="65"/>
        <v>0</v>
      </c>
      <c r="T588" s="7"/>
      <c r="V588" s="9" t="str">
        <f t="shared" si="66"/>
        <v/>
      </c>
    </row>
    <row r="589" spans="7:22" x14ac:dyDescent="0.2">
      <c r="G589" s="121">
        <f>SUMIF($C$2:C589,C589,$F$2:F589)</f>
        <v>0</v>
      </c>
      <c r="K589" s="5">
        <f t="shared" si="63"/>
        <v>0</v>
      </c>
      <c r="P589" s="5">
        <f t="shared" si="64"/>
        <v>0</v>
      </c>
      <c r="R589" s="5">
        <f>IFERROR(VLOOKUP(C589,Kurse!$A$2:$B$101,2,FALSE), 0)</f>
        <v>0</v>
      </c>
      <c r="S589" s="18">
        <f t="shared" si="65"/>
        <v>0</v>
      </c>
      <c r="T589" s="7"/>
      <c r="V589" s="9" t="str">
        <f t="shared" si="66"/>
        <v/>
      </c>
    </row>
    <row r="590" spans="7:22" x14ac:dyDescent="0.2">
      <c r="G590" s="121">
        <f>SUMIF($C$2:C590,C590,$F$2:F590)</f>
        <v>0</v>
      </c>
      <c r="K590" s="5">
        <f t="shared" si="63"/>
        <v>0</v>
      </c>
      <c r="P590" s="5">
        <f t="shared" si="64"/>
        <v>0</v>
      </c>
      <c r="R590" s="5">
        <f>IFERROR(VLOOKUP(C590,Kurse!$A$2:$B$101,2,FALSE), 0)</f>
        <v>0</v>
      </c>
      <c r="S590" s="18">
        <f t="shared" si="65"/>
        <v>0</v>
      </c>
      <c r="T590" s="7"/>
      <c r="V590" s="9" t="str">
        <f t="shared" si="66"/>
        <v/>
      </c>
    </row>
    <row r="591" spans="7:22" x14ac:dyDescent="0.2">
      <c r="G591" s="121">
        <f>SUMIF($C$2:C591,C591,$F$2:F591)</f>
        <v>0</v>
      </c>
      <c r="K591" s="5">
        <f t="shared" si="63"/>
        <v>0</v>
      </c>
      <c r="P591" s="5">
        <f t="shared" si="64"/>
        <v>0</v>
      </c>
      <c r="R591" s="5">
        <f>IFERROR(VLOOKUP(C591,Kurse!$A$2:$B$101,2,FALSE), 0)</f>
        <v>0</v>
      </c>
      <c r="S591" s="18">
        <f t="shared" si="65"/>
        <v>0</v>
      </c>
      <c r="T591" s="7"/>
      <c r="V591" s="9" t="str">
        <f t="shared" si="66"/>
        <v/>
      </c>
    </row>
    <row r="592" spans="7:22" x14ac:dyDescent="0.2">
      <c r="G592" s="121">
        <f>SUMIF($C$2:C592,C592,$F$2:F592)</f>
        <v>0</v>
      </c>
      <c r="K592" s="5">
        <f t="shared" si="63"/>
        <v>0</v>
      </c>
      <c r="P592" s="5">
        <f t="shared" si="64"/>
        <v>0</v>
      </c>
      <c r="R592" s="5">
        <f>IFERROR(VLOOKUP(C592,Kurse!$A$2:$B$101,2,FALSE), 0)</f>
        <v>0</v>
      </c>
      <c r="S592" s="18">
        <f t="shared" si="65"/>
        <v>0</v>
      </c>
      <c r="T592" s="7"/>
      <c r="V592" s="9" t="str">
        <f t="shared" si="66"/>
        <v/>
      </c>
    </row>
    <row r="593" spans="7:22" x14ac:dyDescent="0.2">
      <c r="G593" s="121">
        <f>SUMIF($C$2:C593,C593,$F$2:F593)</f>
        <v>0</v>
      </c>
      <c r="K593" s="5">
        <f t="shared" si="63"/>
        <v>0</v>
      </c>
      <c r="P593" s="5">
        <f t="shared" si="64"/>
        <v>0</v>
      </c>
      <c r="R593" s="5">
        <f>IFERROR(VLOOKUP(C593,Kurse!$A$2:$B$101,2,FALSE), 0)</f>
        <v>0</v>
      </c>
      <c r="S593" s="18">
        <f t="shared" si="65"/>
        <v>0</v>
      </c>
      <c r="T593" s="7"/>
      <c r="V593" s="9" t="str">
        <f t="shared" si="66"/>
        <v/>
      </c>
    </row>
    <row r="594" spans="7:22" x14ac:dyDescent="0.2">
      <c r="G594" s="121">
        <f>SUMIF($C$2:C594,C594,$F$2:F594)</f>
        <v>0</v>
      </c>
      <c r="K594" s="5">
        <f t="shared" si="63"/>
        <v>0</v>
      </c>
      <c r="P594" s="5">
        <f t="shared" si="64"/>
        <v>0</v>
      </c>
      <c r="R594" s="5">
        <f>IFERROR(VLOOKUP(C594,Kurse!$A$2:$B$101,2,FALSE), 0)</f>
        <v>0</v>
      </c>
      <c r="S594" s="18">
        <f t="shared" si="65"/>
        <v>0</v>
      </c>
      <c r="T594" s="7"/>
      <c r="V594" s="9" t="str">
        <f t="shared" si="66"/>
        <v/>
      </c>
    </row>
    <row r="595" spans="7:22" x14ac:dyDescent="0.2">
      <c r="G595" s="121">
        <f>SUMIF($C$2:C595,C595,$F$2:F595)</f>
        <v>0</v>
      </c>
      <c r="K595" s="5">
        <f t="shared" si="63"/>
        <v>0</v>
      </c>
      <c r="P595" s="5">
        <f t="shared" si="64"/>
        <v>0</v>
      </c>
      <c r="R595" s="5">
        <f>IFERROR(VLOOKUP(C595,Kurse!$A$2:$B$101,2,FALSE), 0)</f>
        <v>0</v>
      </c>
      <c r="S595" s="18">
        <f t="shared" si="65"/>
        <v>0</v>
      </c>
      <c r="T595" s="7"/>
      <c r="V595" s="9" t="str">
        <f t="shared" si="66"/>
        <v/>
      </c>
    </row>
    <row r="596" spans="7:22" x14ac:dyDescent="0.2">
      <c r="G596" s="121">
        <f>SUMIF($C$2:C596,C596,$F$2:F596)</f>
        <v>0</v>
      </c>
      <c r="K596" s="5">
        <f t="shared" si="63"/>
        <v>0</v>
      </c>
      <c r="P596" s="5">
        <f t="shared" si="64"/>
        <v>0</v>
      </c>
      <c r="R596" s="5">
        <f>IFERROR(VLOOKUP(C596,Kurse!$A$2:$B$101,2,FALSE), 0)</f>
        <v>0</v>
      </c>
      <c r="S596" s="18">
        <f t="shared" si="65"/>
        <v>0</v>
      </c>
      <c r="T596" s="7"/>
      <c r="V596" s="9" t="str">
        <f t="shared" si="66"/>
        <v/>
      </c>
    </row>
    <row r="597" spans="7:22" x14ac:dyDescent="0.2">
      <c r="G597" s="121">
        <f>SUMIF($C$2:C597,C597,$F$2:F597)</f>
        <v>0</v>
      </c>
      <c r="K597" s="5">
        <f t="shared" si="63"/>
        <v>0</v>
      </c>
      <c r="P597" s="5">
        <f t="shared" si="64"/>
        <v>0</v>
      </c>
      <c r="R597" s="5">
        <f>IFERROR(VLOOKUP(C597,Kurse!$A$2:$B$101,2,FALSE), 0)</f>
        <v>0</v>
      </c>
      <c r="S597" s="18">
        <f t="shared" si="65"/>
        <v>0</v>
      </c>
      <c r="T597" s="7"/>
      <c r="V597" s="9" t="str">
        <f t="shared" si="66"/>
        <v/>
      </c>
    </row>
    <row r="598" spans="7:22" x14ac:dyDescent="0.2">
      <c r="G598" s="121">
        <f>SUMIF($C$2:C598,C598,$F$2:F598)</f>
        <v>0</v>
      </c>
      <c r="K598" s="5">
        <f t="shared" si="63"/>
        <v>0</v>
      </c>
      <c r="P598" s="5">
        <f t="shared" si="64"/>
        <v>0</v>
      </c>
      <c r="R598" s="5">
        <f>IFERROR(VLOOKUP(C598,Kurse!$A$2:$B$101,2,FALSE), 0)</f>
        <v>0</v>
      </c>
      <c r="S598" s="18">
        <f t="shared" si="65"/>
        <v>0</v>
      </c>
      <c r="T598" s="7"/>
      <c r="V598" s="9" t="str">
        <f t="shared" si="66"/>
        <v/>
      </c>
    </row>
    <row r="599" spans="7:22" x14ac:dyDescent="0.2">
      <c r="G599" s="121">
        <f>SUMIF($C$2:C599,C599,$F$2:F599)</f>
        <v>0</v>
      </c>
      <c r="K599" s="5">
        <f t="shared" si="63"/>
        <v>0</v>
      </c>
      <c r="P599" s="5">
        <f t="shared" si="64"/>
        <v>0</v>
      </c>
      <c r="R599" s="5">
        <f>IFERROR(VLOOKUP(C599,Kurse!$A$2:$B$101,2,FALSE), 0)</f>
        <v>0</v>
      </c>
      <c r="S599" s="18">
        <f t="shared" si="65"/>
        <v>0</v>
      </c>
      <c r="T599" s="7"/>
      <c r="V599" s="9" t="str">
        <f t="shared" si="66"/>
        <v/>
      </c>
    </row>
    <row r="600" spans="7:22" x14ac:dyDescent="0.2">
      <c r="G600" s="121">
        <f>SUMIF($C$2:C600,C600,$F$2:F600)</f>
        <v>0</v>
      </c>
      <c r="K600" s="5">
        <f t="shared" si="63"/>
        <v>0</v>
      </c>
      <c r="P600" s="5">
        <f t="shared" si="64"/>
        <v>0</v>
      </c>
      <c r="R600" s="5">
        <f>IFERROR(VLOOKUP(C600,Kurse!$A$2:$B$101,2,FALSE), 0)</f>
        <v>0</v>
      </c>
      <c r="S600" s="18">
        <f t="shared" si="65"/>
        <v>0</v>
      </c>
      <c r="T600" s="7"/>
      <c r="V600" s="9" t="str">
        <f t="shared" si="66"/>
        <v/>
      </c>
    </row>
    <row r="601" spans="7:22" x14ac:dyDescent="0.2">
      <c r="G601" s="121">
        <f>SUMIF($C$2:C601,C601,$F$2:F601)</f>
        <v>0</v>
      </c>
      <c r="K601" s="5">
        <f t="shared" si="63"/>
        <v>0</v>
      </c>
      <c r="P601" s="5">
        <f t="shared" si="64"/>
        <v>0</v>
      </c>
      <c r="R601" s="5">
        <f>IFERROR(VLOOKUP(C601,Kurse!$A$2:$B$101,2,FALSE), 0)</f>
        <v>0</v>
      </c>
      <c r="S601" s="18">
        <f t="shared" si="65"/>
        <v>0</v>
      </c>
      <c r="T601" s="7"/>
      <c r="V601" s="9" t="str">
        <f t="shared" si="66"/>
        <v/>
      </c>
    </row>
    <row r="602" spans="7:22" x14ac:dyDescent="0.2">
      <c r="G602" s="121">
        <f>SUMIF($C$2:C602,C602,$F$2:F602)</f>
        <v>0</v>
      </c>
      <c r="K602" s="5">
        <f t="shared" si="63"/>
        <v>0</v>
      </c>
      <c r="P602" s="5">
        <f t="shared" si="64"/>
        <v>0</v>
      </c>
      <c r="R602" s="5">
        <f>IFERROR(VLOOKUP(C602,Kurse!$A$2:$B$101,2,FALSE), 0)</f>
        <v>0</v>
      </c>
      <c r="S602" s="18">
        <f t="shared" si="65"/>
        <v>0</v>
      </c>
      <c r="T602" s="7"/>
      <c r="V602" s="9" t="str">
        <f t="shared" si="66"/>
        <v/>
      </c>
    </row>
    <row r="603" spans="7:22" x14ac:dyDescent="0.2">
      <c r="G603" s="121">
        <f>SUMIF($C$2:C603,C603,$F$2:F603)</f>
        <v>0</v>
      </c>
      <c r="K603" s="5">
        <f t="shared" si="63"/>
        <v>0</v>
      </c>
      <c r="P603" s="5">
        <f t="shared" si="64"/>
        <v>0</v>
      </c>
      <c r="R603" s="5">
        <f>IFERROR(VLOOKUP(C603,Kurse!$A$2:$B$101,2,FALSE), 0)</f>
        <v>0</v>
      </c>
      <c r="S603" s="18">
        <f t="shared" si="65"/>
        <v>0</v>
      </c>
      <c r="T603" s="7"/>
      <c r="V603" s="9" t="str">
        <f t="shared" si="66"/>
        <v/>
      </c>
    </row>
    <row r="604" spans="7:22" x14ac:dyDescent="0.2">
      <c r="G604" s="121">
        <f>SUMIF($C$2:C604,C604,$F$2:F604)</f>
        <v>0</v>
      </c>
      <c r="K604" s="5">
        <f t="shared" si="63"/>
        <v>0</v>
      </c>
      <c r="P604" s="5">
        <f t="shared" si="64"/>
        <v>0</v>
      </c>
      <c r="R604" s="5">
        <f>IFERROR(VLOOKUP(C604,Kurse!$A$2:$B$101,2,FALSE), 0)</f>
        <v>0</v>
      </c>
      <c r="S604" s="18">
        <f t="shared" si="65"/>
        <v>0</v>
      </c>
      <c r="T604" s="7"/>
      <c r="V604" s="9" t="str">
        <f t="shared" si="66"/>
        <v/>
      </c>
    </row>
    <row r="605" spans="7:22" x14ac:dyDescent="0.2">
      <c r="G605" s="121">
        <f>SUMIF($C$2:C605,C605,$F$2:F605)</f>
        <v>0</v>
      </c>
      <c r="K605" s="5">
        <f t="shared" si="63"/>
        <v>0</v>
      </c>
      <c r="P605" s="5">
        <f t="shared" si="64"/>
        <v>0</v>
      </c>
      <c r="R605" s="5">
        <f>IFERROR(VLOOKUP(C605,Kurse!$A$2:$B$101,2,FALSE), 0)</f>
        <v>0</v>
      </c>
      <c r="S605" s="18">
        <f t="shared" si="65"/>
        <v>0</v>
      </c>
      <c r="T605" s="7"/>
      <c r="V605" s="9" t="str">
        <f t="shared" si="66"/>
        <v/>
      </c>
    </row>
    <row r="606" spans="7:22" x14ac:dyDescent="0.2">
      <c r="G606" s="121">
        <f>SUMIF($C$2:C606,C606,$F$2:F606)</f>
        <v>0</v>
      </c>
      <c r="K606" s="5">
        <f t="shared" si="63"/>
        <v>0</v>
      </c>
      <c r="P606" s="5">
        <f t="shared" si="64"/>
        <v>0</v>
      </c>
      <c r="R606" s="5">
        <f>IFERROR(VLOOKUP(C606,Kurse!$A$2:$B$101,2,FALSE), 0)</f>
        <v>0</v>
      </c>
      <c r="S606" s="18">
        <f t="shared" si="65"/>
        <v>0</v>
      </c>
      <c r="T606" s="7"/>
      <c r="V606" s="9" t="str">
        <f t="shared" si="66"/>
        <v/>
      </c>
    </row>
    <row r="607" spans="7:22" x14ac:dyDescent="0.2">
      <c r="G607" s="121">
        <f>SUMIF($C$2:C607,C607,$F$2:F607)</f>
        <v>0</v>
      </c>
      <c r="K607" s="5">
        <f t="shared" si="63"/>
        <v>0</v>
      </c>
      <c r="P607" s="5">
        <f t="shared" si="64"/>
        <v>0</v>
      </c>
      <c r="R607" s="5">
        <f>IFERROR(VLOOKUP(C607,Kurse!$A$2:$B$101,2,FALSE), 0)</f>
        <v>0</v>
      </c>
      <c r="S607" s="18">
        <f t="shared" si="65"/>
        <v>0</v>
      </c>
      <c r="T607" s="7"/>
      <c r="V607" s="9" t="str">
        <f t="shared" si="66"/>
        <v/>
      </c>
    </row>
    <row r="608" spans="7:22" x14ac:dyDescent="0.2">
      <c r="G608" s="121">
        <f>SUMIF($C$2:C608,C608,$F$2:F608)</f>
        <v>0</v>
      </c>
      <c r="K608" s="5">
        <f t="shared" si="63"/>
        <v>0</v>
      </c>
      <c r="P608" s="5">
        <f t="shared" si="64"/>
        <v>0</v>
      </c>
      <c r="R608" s="5">
        <f>IFERROR(VLOOKUP(C608,Kurse!$A$2:$B$101,2,FALSE), 0)</f>
        <v>0</v>
      </c>
      <c r="S608" s="18">
        <f t="shared" si="65"/>
        <v>0</v>
      </c>
      <c r="T608" s="7"/>
      <c r="V608" s="9" t="str">
        <f t="shared" si="66"/>
        <v/>
      </c>
    </row>
    <row r="609" spans="7:22" x14ac:dyDescent="0.2">
      <c r="G609" s="121">
        <f>SUMIF($C$2:C609,C609,$F$2:F609)</f>
        <v>0</v>
      </c>
      <c r="K609" s="5">
        <f t="shared" si="63"/>
        <v>0</v>
      </c>
      <c r="P609" s="5">
        <f t="shared" si="64"/>
        <v>0</v>
      </c>
      <c r="R609" s="5">
        <f>IFERROR(VLOOKUP(C609,Kurse!$A$2:$B$101,2,FALSE), 0)</f>
        <v>0</v>
      </c>
      <c r="S609" s="18">
        <f t="shared" si="65"/>
        <v>0</v>
      </c>
      <c r="T609" s="7"/>
      <c r="V609" s="9" t="str">
        <f t="shared" si="66"/>
        <v/>
      </c>
    </row>
    <row r="610" spans="7:22" x14ac:dyDescent="0.2">
      <c r="G610" s="121">
        <f>SUMIF($C$2:C610,C610,$F$2:F610)</f>
        <v>0</v>
      </c>
      <c r="K610" s="5">
        <f t="shared" si="63"/>
        <v>0</v>
      </c>
      <c r="P610" s="5">
        <f t="shared" si="64"/>
        <v>0</v>
      </c>
      <c r="R610" s="5">
        <f>IFERROR(VLOOKUP(C610,Kurse!$A$2:$B$101,2,FALSE), 0)</f>
        <v>0</v>
      </c>
      <c r="S610" s="18">
        <f t="shared" si="65"/>
        <v>0</v>
      </c>
      <c r="T610" s="7"/>
      <c r="V610" s="9" t="str">
        <f t="shared" si="66"/>
        <v/>
      </c>
    </row>
    <row r="611" spans="7:22" x14ac:dyDescent="0.2">
      <c r="G611" s="121">
        <f>SUMIF($C$2:C611,C611,$F$2:F611)</f>
        <v>0</v>
      </c>
      <c r="K611" s="5">
        <f t="shared" si="63"/>
        <v>0</v>
      </c>
      <c r="P611" s="5">
        <f t="shared" si="64"/>
        <v>0</v>
      </c>
      <c r="R611" s="5">
        <f>IFERROR(VLOOKUP(C611,Kurse!$A$2:$B$101,2,FALSE), 0)</f>
        <v>0</v>
      </c>
      <c r="S611" s="18">
        <f t="shared" si="65"/>
        <v>0</v>
      </c>
      <c r="T611" s="7"/>
      <c r="V611" s="9" t="str">
        <f t="shared" si="66"/>
        <v/>
      </c>
    </row>
    <row r="612" spans="7:22" x14ac:dyDescent="0.2">
      <c r="G612" s="121">
        <f>SUMIF($C$2:C612,C612,$F$2:F612)</f>
        <v>0</v>
      </c>
      <c r="K612" s="5">
        <f t="shared" si="63"/>
        <v>0</v>
      </c>
      <c r="P612" s="5">
        <f t="shared" si="64"/>
        <v>0</v>
      </c>
      <c r="R612" s="5">
        <f>IFERROR(VLOOKUP(C612,Kurse!$A$2:$B$101,2,FALSE), 0)</f>
        <v>0</v>
      </c>
      <c r="S612" s="18">
        <f t="shared" si="65"/>
        <v>0</v>
      </c>
      <c r="T612" s="7"/>
      <c r="V612" s="9" t="str">
        <f t="shared" si="66"/>
        <v/>
      </c>
    </row>
    <row r="613" spans="7:22" x14ac:dyDescent="0.2">
      <c r="G613" s="121">
        <f>SUMIF($C$2:C613,C613,$F$2:F613)</f>
        <v>0</v>
      </c>
      <c r="K613" s="5">
        <f t="shared" si="63"/>
        <v>0</v>
      </c>
      <c r="P613" s="5">
        <f t="shared" si="64"/>
        <v>0</v>
      </c>
      <c r="R613" s="5">
        <f>IFERROR(VLOOKUP(C613,Kurse!$A$2:$B$101,2,FALSE), 0)</f>
        <v>0</v>
      </c>
      <c r="S613" s="18">
        <f t="shared" si="65"/>
        <v>0</v>
      </c>
      <c r="T613" s="7"/>
      <c r="V613" s="9" t="str">
        <f t="shared" si="66"/>
        <v/>
      </c>
    </row>
    <row r="614" spans="7:22" x14ac:dyDescent="0.2">
      <c r="G614" s="121">
        <f>SUMIF($C$2:C614,C614,$F$2:F614)</f>
        <v>0</v>
      </c>
      <c r="K614" s="5">
        <f t="shared" si="63"/>
        <v>0</v>
      </c>
      <c r="P614" s="5">
        <f t="shared" si="64"/>
        <v>0</v>
      </c>
      <c r="R614" s="5">
        <f>IFERROR(VLOOKUP(C614,Kurse!$A$2:$B$101,2,FALSE), 0)</f>
        <v>0</v>
      </c>
      <c r="S614" s="18">
        <f t="shared" si="65"/>
        <v>0</v>
      </c>
      <c r="T614" s="7"/>
      <c r="V614" s="9" t="str">
        <f t="shared" si="66"/>
        <v/>
      </c>
    </row>
    <row r="615" spans="7:22" x14ac:dyDescent="0.2">
      <c r="G615" s="121">
        <f>SUMIF($C$2:C615,C615,$F$2:F615)</f>
        <v>0</v>
      </c>
      <c r="K615" s="5">
        <f t="shared" si="63"/>
        <v>0</v>
      </c>
      <c r="P615" s="5">
        <f t="shared" si="64"/>
        <v>0</v>
      </c>
      <c r="R615" s="5">
        <f>IFERROR(VLOOKUP(C615,Kurse!$A$2:$B$101,2,FALSE), 0)</f>
        <v>0</v>
      </c>
      <c r="S615" s="18">
        <f t="shared" si="65"/>
        <v>0</v>
      </c>
      <c r="T615" s="7"/>
      <c r="V615" s="9" t="str">
        <f t="shared" si="66"/>
        <v/>
      </c>
    </row>
    <row r="616" spans="7:22" x14ac:dyDescent="0.2">
      <c r="G616" s="121">
        <f>SUMIF($C$2:C616,C616,$F$2:F616)</f>
        <v>0</v>
      </c>
      <c r="K616" s="5">
        <f t="shared" si="63"/>
        <v>0</v>
      </c>
      <c r="P616" s="5">
        <f t="shared" si="64"/>
        <v>0</v>
      </c>
      <c r="R616" s="5">
        <f>IFERROR(VLOOKUP(C616,Kurse!$A$2:$B$101,2,FALSE), 0)</f>
        <v>0</v>
      </c>
      <c r="S616" s="18">
        <f t="shared" si="65"/>
        <v>0</v>
      </c>
      <c r="T616" s="7"/>
      <c r="V616" s="9" t="str">
        <f t="shared" si="66"/>
        <v/>
      </c>
    </row>
    <row r="617" spans="7:22" x14ac:dyDescent="0.2">
      <c r="G617" s="121">
        <f>SUMIF($C$2:C617,C617,$F$2:F617)</f>
        <v>0</v>
      </c>
      <c r="K617" s="5">
        <f t="shared" si="63"/>
        <v>0</v>
      </c>
      <c r="P617" s="5">
        <f t="shared" si="64"/>
        <v>0</v>
      </c>
      <c r="R617" s="5">
        <f>IFERROR(VLOOKUP(C617,Kurse!$A$2:$B$101,2,FALSE), 0)</f>
        <v>0</v>
      </c>
      <c r="S617" s="18">
        <f t="shared" si="65"/>
        <v>0</v>
      </c>
      <c r="T617" s="7"/>
      <c r="V617" s="9" t="str">
        <f t="shared" si="66"/>
        <v/>
      </c>
    </row>
    <row r="618" spans="7:22" x14ac:dyDescent="0.2">
      <c r="G618" s="121">
        <f>SUMIF($C$2:C618,C618,$F$2:F618)</f>
        <v>0</v>
      </c>
      <c r="K618" s="5">
        <f t="shared" si="63"/>
        <v>0</v>
      </c>
      <c r="P618" s="5">
        <f t="shared" si="64"/>
        <v>0</v>
      </c>
      <c r="R618" s="5">
        <f>IFERROR(VLOOKUP(C618,Kurse!$A$2:$B$101,2,FALSE), 0)</f>
        <v>0</v>
      </c>
      <c r="S618" s="18">
        <f t="shared" si="65"/>
        <v>0</v>
      </c>
      <c r="T618" s="7"/>
      <c r="V618" s="9" t="str">
        <f t="shared" si="66"/>
        <v/>
      </c>
    </row>
    <row r="619" spans="7:22" x14ac:dyDescent="0.2">
      <c r="G619" s="121">
        <f>SUMIF($C$2:C619,C619,$F$2:F619)</f>
        <v>0</v>
      </c>
      <c r="K619" s="5">
        <f t="shared" si="63"/>
        <v>0</v>
      </c>
      <c r="P619" s="5">
        <f t="shared" si="64"/>
        <v>0</v>
      </c>
      <c r="R619" s="5">
        <f>IFERROR(VLOOKUP(C619,Kurse!$A$2:$B$101,2,FALSE), 0)</f>
        <v>0</v>
      </c>
      <c r="S619" s="18">
        <f t="shared" si="65"/>
        <v>0</v>
      </c>
      <c r="T619" s="7"/>
      <c r="V619" s="9" t="str">
        <f t="shared" si="66"/>
        <v/>
      </c>
    </row>
    <row r="620" spans="7:22" x14ac:dyDescent="0.2">
      <c r="G620" s="121">
        <f>SUMIF($C$2:C620,C620,$F$2:F620)</f>
        <v>0</v>
      </c>
      <c r="K620" s="5">
        <f t="shared" si="63"/>
        <v>0</v>
      </c>
      <c r="P620" s="5">
        <f t="shared" si="64"/>
        <v>0</v>
      </c>
      <c r="R620" s="5">
        <f>IFERROR(VLOOKUP(C620,Kurse!$A$2:$B$101,2,FALSE), 0)</f>
        <v>0</v>
      </c>
      <c r="S620" s="18">
        <f t="shared" si="65"/>
        <v>0</v>
      </c>
      <c r="T620" s="7"/>
      <c r="V620" s="9" t="str">
        <f t="shared" si="66"/>
        <v/>
      </c>
    </row>
    <row r="621" spans="7:22" x14ac:dyDescent="0.2">
      <c r="G621" s="121">
        <f>SUMIF($C$2:C621,C621,$F$2:F621)</f>
        <v>0</v>
      </c>
      <c r="K621" s="5">
        <f t="shared" si="63"/>
        <v>0</v>
      </c>
      <c r="P621" s="5">
        <f t="shared" si="64"/>
        <v>0</v>
      </c>
      <c r="R621" s="5">
        <f>IFERROR(VLOOKUP(C621,Kurse!$A$2:$B$101,2,FALSE), 0)</f>
        <v>0</v>
      </c>
      <c r="S621" s="18">
        <f t="shared" si="65"/>
        <v>0</v>
      </c>
      <c r="T621" s="7"/>
      <c r="V621" s="9" t="str">
        <f t="shared" si="66"/>
        <v/>
      </c>
    </row>
    <row r="622" spans="7:22" x14ac:dyDescent="0.2">
      <c r="G622" s="121">
        <f>SUMIF($C$2:C622,C622,$F$2:F622)</f>
        <v>0</v>
      </c>
      <c r="K622" s="5">
        <f t="shared" si="63"/>
        <v>0</v>
      </c>
      <c r="P622" s="5">
        <f t="shared" si="64"/>
        <v>0</v>
      </c>
      <c r="R622" s="5">
        <f>IFERROR(VLOOKUP(C622,Kurse!$A$2:$B$101,2,FALSE), 0)</f>
        <v>0</v>
      </c>
      <c r="S622" s="18">
        <f t="shared" si="65"/>
        <v>0</v>
      </c>
      <c r="T622" s="7"/>
      <c r="V622" s="9" t="str">
        <f t="shared" si="66"/>
        <v/>
      </c>
    </row>
    <row r="623" spans="7:22" x14ac:dyDescent="0.2">
      <c r="G623" s="121">
        <f>SUMIF($C$2:C623,C623,$F$2:F623)</f>
        <v>0</v>
      </c>
      <c r="K623" s="5">
        <f t="shared" si="63"/>
        <v>0</v>
      </c>
      <c r="P623" s="5">
        <f t="shared" si="64"/>
        <v>0</v>
      </c>
      <c r="R623" s="5">
        <f>IFERROR(VLOOKUP(C623,Kurse!$A$2:$B$101,2,FALSE), 0)</f>
        <v>0</v>
      </c>
      <c r="S623" s="18">
        <f t="shared" si="65"/>
        <v>0</v>
      </c>
      <c r="T623" s="7"/>
      <c r="V623" s="9" t="str">
        <f t="shared" si="66"/>
        <v/>
      </c>
    </row>
    <row r="624" spans="7:22" x14ac:dyDescent="0.2">
      <c r="G624" s="121">
        <f>SUMIF($C$2:C624,C624,$F$2:F624)</f>
        <v>0</v>
      </c>
      <c r="K624" s="5">
        <f t="shared" si="63"/>
        <v>0</v>
      </c>
      <c r="P624" s="5">
        <f t="shared" si="64"/>
        <v>0</v>
      </c>
      <c r="R624" s="5">
        <f>IFERROR(VLOOKUP(C624,Kurse!$A$2:$B$101,2,FALSE), 0)</f>
        <v>0</v>
      </c>
      <c r="S624" s="18">
        <f t="shared" si="65"/>
        <v>0</v>
      </c>
      <c r="T624" s="7"/>
      <c r="V624" s="9" t="str">
        <f t="shared" si="66"/>
        <v/>
      </c>
    </row>
    <row r="625" spans="7:22" x14ac:dyDescent="0.2">
      <c r="G625" s="121">
        <f>SUMIF($C$2:C625,C625,$F$2:F625)</f>
        <v>0</v>
      </c>
      <c r="K625" s="5">
        <f t="shared" si="63"/>
        <v>0</v>
      </c>
      <c r="P625" s="5">
        <f t="shared" si="64"/>
        <v>0</v>
      </c>
      <c r="R625" s="5">
        <f>IFERROR(VLOOKUP(C625,Kurse!$A$2:$B$101,2,FALSE), 0)</f>
        <v>0</v>
      </c>
      <c r="S625" s="18">
        <f t="shared" si="65"/>
        <v>0</v>
      </c>
      <c r="T625" s="7"/>
      <c r="V625" s="9" t="str">
        <f t="shared" si="66"/>
        <v/>
      </c>
    </row>
    <row r="626" spans="7:22" x14ac:dyDescent="0.2">
      <c r="G626" s="121">
        <f>SUMIF($C$2:C626,C626,$F$2:F626)</f>
        <v>0</v>
      </c>
      <c r="K626" s="5">
        <f t="shared" si="63"/>
        <v>0</v>
      </c>
      <c r="P626" s="5">
        <f t="shared" si="64"/>
        <v>0</v>
      </c>
      <c r="R626" s="5">
        <f>IFERROR(VLOOKUP(C626,Kurse!$A$2:$B$101,2,FALSE), 0)</f>
        <v>0</v>
      </c>
      <c r="S626" s="18">
        <f t="shared" si="65"/>
        <v>0</v>
      </c>
      <c r="T626" s="7"/>
      <c r="V626" s="9" t="str">
        <f t="shared" si="66"/>
        <v/>
      </c>
    </row>
    <row r="627" spans="7:22" x14ac:dyDescent="0.2">
      <c r="G627" s="121">
        <f>SUMIF($C$2:C627,C627,$F$2:F627)</f>
        <v>0</v>
      </c>
      <c r="K627" s="5">
        <f t="shared" si="63"/>
        <v>0</v>
      </c>
      <c r="P627" s="5">
        <f t="shared" si="64"/>
        <v>0</v>
      </c>
      <c r="R627" s="5">
        <f>IFERROR(VLOOKUP(C627,Kurse!$A$2:$B$101,2,FALSE), 0)</f>
        <v>0</v>
      </c>
      <c r="S627" s="18">
        <f t="shared" si="65"/>
        <v>0</v>
      </c>
      <c r="T627" s="7"/>
      <c r="V627" s="9" t="str">
        <f t="shared" si="66"/>
        <v/>
      </c>
    </row>
    <row r="628" spans="7:22" x14ac:dyDescent="0.2">
      <c r="G628" s="121">
        <f>SUMIF($C$2:C628,C628,$F$2:F628)</f>
        <v>0</v>
      </c>
      <c r="K628" s="5">
        <f t="shared" si="63"/>
        <v>0</v>
      </c>
      <c r="P628" s="5">
        <f t="shared" si="64"/>
        <v>0</v>
      </c>
      <c r="R628" s="5">
        <f>IFERROR(VLOOKUP(C628,Kurse!$A$2:$B$101,2,FALSE), 0)</f>
        <v>0</v>
      </c>
      <c r="S628" s="18">
        <f t="shared" si="65"/>
        <v>0</v>
      </c>
      <c r="T628" s="7"/>
      <c r="V628" s="9" t="str">
        <f t="shared" si="66"/>
        <v/>
      </c>
    </row>
    <row r="629" spans="7:22" x14ac:dyDescent="0.2">
      <c r="G629" s="121">
        <f>SUMIF($C$2:C629,C629,$F$2:F629)</f>
        <v>0</v>
      </c>
      <c r="K629" s="5">
        <f t="shared" si="63"/>
        <v>0</v>
      </c>
      <c r="P629" s="5">
        <f t="shared" si="64"/>
        <v>0</v>
      </c>
      <c r="R629" s="5">
        <f>IFERROR(VLOOKUP(C629,Kurse!$A$2:$B$101,2,FALSE), 0)</f>
        <v>0</v>
      </c>
      <c r="S629" s="18">
        <f t="shared" si="65"/>
        <v>0</v>
      </c>
      <c r="T629" s="7"/>
      <c r="V629" s="9" t="str">
        <f t="shared" si="66"/>
        <v/>
      </c>
    </row>
    <row r="630" spans="7:22" x14ac:dyDescent="0.2">
      <c r="G630" s="121">
        <f>SUMIF($C$2:C630,C630,$F$2:F630)</f>
        <v>0</v>
      </c>
      <c r="K630" s="5">
        <f t="shared" si="63"/>
        <v>0</v>
      </c>
      <c r="P630" s="5">
        <f t="shared" si="64"/>
        <v>0</v>
      </c>
      <c r="R630" s="5">
        <f>IFERROR(VLOOKUP(C630,Kurse!$A$2:$B$101,2,FALSE), 0)</f>
        <v>0</v>
      </c>
      <c r="S630" s="18">
        <f t="shared" si="65"/>
        <v>0</v>
      </c>
      <c r="T630" s="7"/>
      <c r="V630" s="9" t="str">
        <f t="shared" si="66"/>
        <v/>
      </c>
    </row>
    <row r="631" spans="7:22" x14ac:dyDescent="0.2">
      <c r="G631" s="121">
        <f>SUMIF($C$2:C631,C631,$F$2:F631)</f>
        <v>0</v>
      </c>
      <c r="K631" s="5">
        <f t="shared" si="63"/>
        <v>0</v>
      </c>
      <c r="P631" s="5">
        <f t="shared" si="64"/>
        <v>0</v>
      </c>
      <c r="R631" s="5">
        <f>IFERROR(VLOOKUP(C631,Kurse!$A$2:$B$101,2,FALSE), 0)</f>
        <v>0</v>
      </c>
      <c r="S631" s="18">
        <f t="shared" si="65"/>
        <v>0</v>
      </c>
      <c r="T631" s="7"/>
      <c r="V631" s="9" t="str">
        <f t="shared" si="66"/>
        <v/>
      </c>
    </row>
    <row r="632" spans="7:22" x14ac:dyDescent="0.2">
      <c r="G632" s="121">
        <f>SUMIF($C$2:C632,C632,$F$2:F632)</f>
        <v>0</v>
      </c>
      <c r="K632" s="5">
        <f t="shared" si="63"/>
        <v>0</v>
      </c>
      <c r="P632" s="5">
        <f t="shared" si="64"/>
        <v>0</v>
      </c>
      <c r="R632" s="5">
        <f>IFERROR(VLOOKUP(C632,Kurse!$A$2:$B$101,2,FALSE), 0)</f>
        <v>0</v>
      </c>
      <c r="S632" s="18">
        <f t="shared" si="65"/>
        <v>0</v>
      </c>
      <c r="T632" s="7"/>
      <c r="V632" s="9" t="str">
        <f t="shared" si="66"/>
        <v/>
      </c>
    </row>
    <row r="633" spans="7:22" x14ac:dyDescent="0.2">
      <c r="G633" s="121">
        <f>SUMIF($C$2:C633,C633,$F$2:F633)</f>
        <v>0</v>
      </c>
      <c r="K633" s="5">
        <f t="shared" si="63"/>
        <v>0</v>
      </c>
      <c r="P633" s="5">
        <f t="shared" si="64"/>
        <v>0</v>
      </c>
      <c r="R633" s="5">
        <f>IFERROR(VLOOKUP(C633,Kurse!$A$2:$B$101,2,FALSE), 0)</f>
        <v>0</v>
      </c>
      <c r="S633" s="18">
        <f t="shared" si="65"/>
        <v>0</v>
      </c>
      <c r="T633" s="7"/>
      <c r="V633" s="9" t="str">
        <f t="shared" si="66"/>
        <v/>
      </c>
    </row>
    <row r="634" spans="7:22" x14ac:dyDescent="0.2">
      <c r="G634" s="121">
        <f>SUMIF($C$2:C634,C634,$F$2:F634)</f>
        <v>0</v>
      </c>
      <c r="K634" s="5">
        <f t="shared" si="63"/>
        <v>0</v>
      </c>
      <c r="P634" s="5">
        <f t="shared" si="64"/>
        <v>0</v>
      </c>
      <c r="R634" s="5">
        <f>IFERROR(VLOOKUP(C634,Kurse!$A$2:$B$101,2,FALSE), 0)</f>
        <v>0</v>
      </c>
      <c r="S634" s="18">
        <f t="shared" si="65"/>
        <v>0</v>
      </c>
      <c r="T634" s="7"/>
      <c r="V634" s="9" t="str">
        <f t="shared" si="66"/>
        <v/>
      </c>
    </row>
    <row r="635" spans="7:22" x14ac:dyDescent="0.2">
      <c r="G635" s="121">
        <f>SUMIF($C$2:C635,C635,$F$2:F635)</f>
        <v>0</v>
      </c>
      <c r="K635" s="5">
        <f t="shared" si="63"/>
        <v>0</v>
      </c>
      <c r="P635" s="5">
        <f t="shared" si="64"/>
        <v>0</v>
      </c>
      <c r="R635" s="5">
        <f>IFERROR(VLOOKUP(C635,Kurse!$A$2:$B$101,2,FALSE), 0)</f>
        <v>0</v>
      </c>
      <c r="S635" s="18">
        <f t="shared" si="65"/>
        <v>0</v>
      </c>
      <c r="T635" s="7"/>
      <c r="V635" s="9" t="str">
        <f t="shared" si="66"/>
        <v/>
      </c>
    </row>
    <row r="636" spans="7:22" x14ac:dyDescent="0.2">
      <c r="G636" s="121">
        <f>SUMIF($C$2:C636,C636,$F$2:F636)</f>
        <v>0</v>
      </c>
      <c r="K636" s="5">
        <f t="shared" si="63"/>
        <v>0</v>
      </c>
      <c r="P636" s="5">
        <f t="shared" si="64"/>
        <v>0</v>
      </c>
      <c r="R636" s="5">
        <f>IFERROR(VLOOKUP(C636,Kurse!$A$2:$B$101,2,FALSE), 0)</f>
        <v>0</v>
      </c>
      <c r="S636" s="18">
        <f t="shared" si="65"/>
        <v>0</v>
      </c>
      <c r="T636" s="7"/>
      <c r="V636" s="9" t="str">
        <f t="shared" si="66"/>
        <v/>
      </c>
    </row>
    <row r="637" spans="7:22" x14ac:dyDescent="0.2">
      <c r="G637" s="121">
        <f>SUMIF($C$2:C637,C637,$F$2:F637)</f>
        <v>0</v>
      </c>
      <c r="K637" s="5">
        <f t="shared" si="63"/>
        <v>0</v>
      </c>
      <c r="P637" s="5">
        <f t="shared" si="64"/>
        <v>0</v>
      </c>
      <c r="R637" s="5">
        <f>IFERROR(VLOOKUP(C637,Kurse!$A$2:$B$101,2,FALSE), 0)</f>
        <v>0</v>
      </c>
      <c r="S637" s="18">
        <f t="shared" si="65"/>
        <v>0</v>
      </c>
      <c r="T637" s="7"/>
      <c r="V637" s="9" t="str">
        <f t="shared" si="66"/>
        <v/>
      </c>
    </row>
    <row r="638" spans="7:22" x14ac:dyDescent="0.2">
      <c r="G638" s="121">
        <f>SUMIF($C$2:C638,C638,$F$2:F638)</f>
        <v>0</v>
      </c>
      <c r="K638" s="5">
        <f t="shared" si="63"/>
        <v>0</v>
      </c>
      <c r="P638" s="5">
        <f t="shared" si="64"/>
        <v>0</v>
      </c>
      <c r="R638" s="5">
        <f>IFERROR(VLOOKUP(C638,Kurse!$A$2:$B$101,2,FALSE), 0)</f>
        <v>0</v>
      </c>
      <c r="S638" s="18">
        <f t="shared" si="65"/>
        <v>0</v>
      </c>
      <c r="T638" s="7"/>
      <c r="V638" s="9" t="str">
        <f t="shared" si="66"/>
        <v/>
      </c>
    </row>
    <row r="639" spans="7:22" x14ac:dyDescent="0.2">
      <c r="G639" s="121">
        <f>SUMIF($C$2:C639,C639,$F$2:F639)</f>
        <v>0</v>
      </c>
      <c r="K639" s="5">
        <f t="shared" si="63"/>
        <v>0</v>
      </c>
      <c r="P639" s="5">
        <f t="shared" si="64"/>
        <v>0</v>
      </c>
      <c r="R639" s="5">
        <f>IFERROR(VLOOKUP(C639,Kurse!$A$2:$B$101,2,FALSE), 0)</f>
        <v>0</v>
      </c>
      <c r="S639" s="18">
        <f t="shared" si="65"/>
        <v>0</v>
      </c>
      <c r="T639" s="7"/>
      <c r="V639" s="9" t="str">
        <f t="shared" si="66"/>
        <v/>
      </c>
    </row>
    <row r="640" spans="7:22" x14ac:dyDescent="0.2">
      <c r="G640" s="121">
        <f>SUMIF($C$2:C640,C640,$F$2:F640)</f>
        <v>0</v>
      </c>
      <c r="K640" s="5">
        <f t="shared" si="63"/>
        <v>0</v>
      </c>
      <c r="P640" s="5">
        <f t="shared" si="64"/>
        <v>0</v>
      </c>
      <c r="R640" s="5">
        <f>IFERROR(VLOOKUP(C640,Kurse!$A$2:$B$101,2,FALSE), 0)</f>
        <v>0</v>
      </c>
      <c r="S640" s="18">
        <f t="shared" si="65"/>
        <v>0</v>
      </c>
      <c r="T640" s="7"/>
      <c r="V640" s="9" t="str">
        <f t="shared" si="66"/>
        <v/>
      </c>
    </row>
    <row r="641" spans="7:22" x14ac:dyDescent="0.2">
      <c r="G641" s="121">
        <f>SUMIF($C$2:C641,C641,$F$2:F641)</f>
        <v>0</v>
      </c>
      <c r="K641" s="5">
        <f t="shared" si="63"/>
        <v>0</v>
      </c>
      <c r="P641" s="5">
        <f t="shared" si="64"/>
        <v>0</v>
      </c>
      <c r="R641" s="5">
        <f>IFERROR(VLOOKUP(C641,Kurse!$A$2:$B$101,2,FALSE), 0)</f>
        <v>0</v>
      </c>
      <c r="S641" s="18">
        <f t="shared" si="65"/>
        <v>0</v>
      </c>
      <c r="T641" s="7"/>
      <c r="V641" s="9" t="str">
        <f t="shared" si="66"/>
        <v/>
      </c>
    </row>
    <row r="642" spans="7:22" x14ac:dyDescent="0.2">
      <c r="G642" s="121">
        <f>SUMIF($C$2:C642,C642,$F$2:F642)</f>
        <v>0</v>
      </c>
      <c r="K642" s="5">
        <f t="shared" ref="K642:K705" si="67">IF(E642="Buy",I642+J642,IF(E642="Sell",I642-J642,IF(E642="Transfer – Out",J642,0)))</f>
        <v>0</v>
      </c>
      <c r="P642" s="5">
        <f t="shared" ref="P642:P700" si="68">IF(OR(E642="Buy",E642="Reward",E642="Airdrop",E642="Staking"), K642, 0)</f>
        <v>0</v>
      </c>
      <c r="R642" s="5">
        <f>IFERROR(VLOOKUP(C642,Kurse!$A$2:$B$101,2,FALSE), 0)</f>
        <v>0</v>
      </c>
      <c r="S642" s="18">
        <f t="shared" ref="S642:S705" si="69">IF(E642="Transfer – Out", 0, F642 * R642)</f>
        <v>0</v>
      </c>
      <c r="T642" s="7"/>
      <c r="V642" s="9" t="str">
        <f t="shared" ref="V642:V700" si="70">IF(AND(ISNUMBER(S642), ISNUMBER(K642), K642&lt;&gt;0), (S642-K642)/K642, "")</f>
        <v/>
      </c>
    </row>
    <row r="643" spans="7:22" x14ac:dyDescent="0.2">
      <c r="G643" s="121">
        <f>SUMIF($C$2:C643,C643,$F$2:F643)</f>
        <v>0</v>
      </c>
      <c r="K643" s="5">
        <f t="shared" si="67"/>
        <v>0</v>
      </c>
      <c r="P643" s="5">
        <f t="shared" si="68"/>
        <v>0</v>
      </c>
      <c r="R643" s="5">
        <f>IFERROR(VLOOKUP(C643,Kurse!$A$2:$B$101,2,FALSE), 0)</f>
        <v>0</v>
      </c>
      <c r="S643" s="18">
        <f t="shared" si="69"/>
        <v>0</v>
      </c>
      <c r="T643" s="7"/>
      <c r="V643" s="9" t="str">
        <f t="shared" si="70"/>
        <v/>
      </c>
    </row>
    <row r="644" spans="7:22" x14ac:dyDescent="0.2">
      <c r="G644" s="121">
        <f>SUMIF($C$2:C644,C644,$F$2:F644)</f>
        <v>0</v>
      </c>
      <c r="K644" s="5">
        <f t="shared" si="67"/>
        <v>0</v>
      </c>
      <c r="P644" s="5">
        <f t="shared" si="68"/>
        <v>0</v>
      </c>
      <c r="R644" s="5">
        <f>IFERROR(VLOOKUP(C644,Kurse!$A$2:$B$101,2,FALSE), 0)</f>
        <v>0</v>
      </c>
      <c r="S644" s="18">
        <f t="shared" si="69"/>
        <v>0</v>
      </c>
      <c r="T644" s="7"/>
      <c r="V644" s="9" t="str">
        <f t="shared" si="70"/>
        <v/>
      </c>
    </row>
    <row r="645" spans="7:22" x14ac:dyDescent="0.2">
      <c r="G645" s="121">
        <f>SUMIF($C$2:C645,C645,$F$2:F645)</f>
        <v>0</v>
      </c>
      <c r="K645" s="5">
        <f t="shared" si="67"/>
        <v>0</v>
      </c>
      <c r="P645" s="5">
        <f t="shared" si="68"/>
        <v>0</v>
      </c>
      <c r="R645" s="5">
        <f>IFERROR(VLOOKUP(C645,Kurse!$A$2:$B$101,2,FALSE), 0)</f>
        <v>0</v>
      </c>
      <c r="S645" s="18">
        <f t="shared" si="69"/>
        <v>0</v>
      </c>
      <c r="T645" s="7"/>
      <c r="V645" s="9" t="str">
        <f t="shared" si="70"/>
        <v/>
      </c>
    </row>
    <row r="646" spans="7:22" x14ac:dyDescent="0.2">
      <c r="G646" s="121">
        <f>SUMIF($C$2:C646,C646,$F$2:F646)</f>
        <v>0</v>
      </c>
      <c r="K646" s="5">
        <f t="shared" si="67"/>
        <v>0</v>
      </c>
      <c r="P646" s="5">
        <f t="shared" si="68"/>
        <v>0</v>
      </c>
      <c r="R646" s="5">
        <f>IFERROR(VLOOKUP(C646,Kurse!$A$2:$B$101,2,FALSE), 0)</f>
        <v>0</v>
      </c>
      <c r="S646" s="18">
        <f t="shared" si="69"/>
        <v>0</v>
      </c>
      <c r="T646" s="7"/>
      <c r="V646" s="9" t="str">
        <f t="shared" si="70"/>
        <v/>
      </c>
    </row>
    <row r="647" spans="7:22" x14ac:dyDescent="0.2">
      <c r="G647" s="121">
        <f>SUMIF($C$2:C647,C647,$F$2:F647)</f>
        <v>0</v>
      </c>
      <c r="K647" s="5">
        <f t="shared" si="67"/>
        <v>0</v>
      </c>
      <c r="P647" s="5">
        <f t="shared" si="68"/>
        <v>0</v>
      </c>
      <c r="R647" s="5">
        <f>IFERROR(VLOOKUP(C647,Kurse!$A$2:$B$101,2,FALSE), 0)</f>
        <v>0</v>
      </c>
      <c r="S647" s="18">
        <f t="shared" si="69"/>
        <v>0</v>
      </c>
      <c r="T647" s="7"/>
      <c r="V647" s="9" t="str">
        <f t="shared" si="70"/>
        <v/>
      </c>
    </row>
    <row r="648" spans="7:22" x14ac:dyDescent="0.2">
      <c r="G648" s="121">
        <f>SUMIF($C$2:C648,C648,$F$2:F648)</f>
        <v>0</v>
      </c>
      <c r="K648" s="5">
        <f t="shared" si="67"/>
        <v>0</v>
      </c>
      <c r="P648" s="5">
        <f t="shared" si="68"/>
        <v>0</v>
      </c>
      <c r="R648" s="5">
        <f>IFERROR(VLOOKUP(C648,Kurse!$A$2:$B$101,2,FALSE), 0)</f>
        <v>0</v>
      </c>
      <c r="S648" s="18">
        <f t="shared" si="69"/>
        <v>0</v>
      </c>
      <c r="T648" s="7"/>
      <c r="V648" s="9" t="str">
        <f t="shared" si="70"/>
        <v/>
      </c>
    </row>
    <row r="649" spans="7:22" x14ac:dyDescent="0.2">
      <c r="G649" s="121">
        <f>SUMIF($C$2:C649,C649,$F$2:F649)</f>
        <v>0</v>
      </c>
      <c r="K649" s="5">
        <f t="shared" si="67"/>
        <v>0</v>
      </c>
      <c r="P649" s="5">
        <f t="shared" si="68"/>
        <v>0</v>
      </c>
      <c r="R649" s="5">
        <f>IFERROR(VLOOKUP(C649,Kurse!$A$2:$B$101,2,FALSE), 0)</f>
        <v>0</v>
      </c>
      <c r="S649" s="18">
        <f t="shared" si="69"/>
        <v>0</v>
      </c>
      <c r="T649" s="7"/>
      <c r="V649" s="9" t="str">
        <f t="shared" si="70"/>
        <v/>
      </c>
    </row>
    <row r="650" spans="7:22" x14ac:dyDescent="0.2">
      <c r="G650" s="121">
        <f>SUMIF($C$2:C650,C650,$F$2:F650)</f>
        <v>0</v>
      </c>
      <c r="K650" s="5">
        <f t="shared" si="67"/>
        <v>0</v>
      </c>
      <c r="P650" s="5">
        <f t="shared" si="68"/>
        <v>0</v>
      </c>
      <c r="R650" s="5">
        <f>IFERROR(VLOOKUP(C650,Kurse!$A$2:$B$101,2,FALSE), 0)</f>
        <v>0</v>
      </c>
      <c r="S650" s="18">
        <f t="shared" si="69"/>
        <v>0</v>
      </c>
      <c r="T650" s="7"/>
      <c r="V650" s="9" t="str">
        <f t="shared" si="70"/>
        <v/>
      </c>
    </row>
    <row r="651" spans="7:22" x14ac:dyDescent="0.2">
      <c r="G651" s="121">
        <f>SUMIF($C$2:C651,C651,$F$2:F651)</f>
        <v>0</v>
      </c>
      <c r="K651" s="5">
        <f t="shared" si="67"/>
        <v>0</v>
      </c>
      <c r="P651" s="5">
        <f t="shared" si="68"/>
        <v>0</v>
      </c>
      <c r="R651" s="5">
        <f>IFERROR(VLOOKUP(C651,Kurse!$A$2:$B$101,2,FALSE), 0)</f>
        <v>0</v>
      </c>
      <c r="S651" s="18">
        <f t="shared" si="69"/>
        <v>0</v>
      </c>
      <c r="T651" s="7"/>
      <c r="V651" s="9" t="str">
        <f t="shared" si="70"/>
        <v/>
      </c>
    </row>
    <row r="652" spans="7:22" x14ac:dyDescent="0.2">
      <c r="G652" s="121">
        <f>SUMIF($C$2:C652,C652,$F$2:F652)</f>
        <v>0</v>
      </c>
      <c r="K652" s="5">
        <f t="shared" si="67"/>
        <v>0</v>
      </c>
      <c r="P652" s="5">
        <f t="shared" si="68"/>
        <v>0</v>
      </c>
      <c r="R652" s="5">
        <f>IFERROR(VLOOKUP(C652,Kurse!$A$2:$B$101,2,FALSE), 0)</f>
        <v>0</v>
      </c>
      <c r="S652" s="18">
        <f t="shared" si="69"/>
        <v>0</v>
      </c>
      <c r="T652" s="7"/>
      <c r="V652" s="9" t="str">
        <f t="shared" si="70"/>
        <v/>
      </c>
    </row>
    <row r="653" spans="7:22" x14ac:dyDescent="0.2">
      <c r="G653" s="121">
        <f>SUMIF($C$2:C653,C653,$F$2:F653)</f>
        <v>0</v>
      </c>
      <c r="K653" s="5">
        <f t="shared" si="67"/>
        <v>0</v>
      </c>
      <c r="P653" s="5">
        <f t="shared" si="68"/>
        <v>0</v>
      </c>
      <c r="R653" s="5">
        <f>IFERROR(VLOOKUP(C653,Kurse!$A$2:$B$101,2,FALSE), 0)</f>
        <v>0</v>
      </c>
      <c r="S653" s="18">
        <f t="shared" si="69"/>
        <v>0</v>
      </c>
      <c r="T653" s="7"/>
      <c r="V653" s="9" t="str">
        <f t="shared" si="70"/>
        <v/>
      </c>
    </row>
    <row r="654" spans="7:22" x14ac:dyDescent="0.2">
      <c r="G654" s="121">
        <f>SUMIF($C$2:C654,C654,$F$2:F654)</f>
        <v>0</v>
      </c>
      <c r="K654" s="5">
        <f t="shared" si="67"/>
        <v>0</v>
      </c>
      <c r="P654" s="5">
        <f t="shared" si="68"/>
        <v>0</v>
      </c>
      <c r="R654" s="5">
        <f>IFERROR(VLOOKUP(C654,Kurse!$A$2:$B$101,2,FALSE), 0)</f>
        <v>0</v>
      </c>
      <c r="S654" s="18">
        <f t="shared" si="69"/>
        <v>0</v>
      </c>
      <c r="T654" s="7"/>
      <c r="V654" s="9" t="str">
        <f t="shared" si="70"/>
        <v/>
      </c>
    </row>
    <row r="655" spans="7:22" x14ac:dyDescent="0.2">
      <c r="G655" s="121">
        <f>SUMIF($C$2:C655,C655,$F$2:F655)</f>
        <v>0</v>
      </c>
      <c r="K655" s="5">
        <f t="shared" si="67"/>
        <v>0</v>
      </c>
      <c r="P655" s="5">
        <f t="shared" si="68"/>
        <v>0</v>
      </c>
      <c r="R655" s="5">
        <f>IFERROR(VLOOKUP(C655,Kurse!$A$2:$B$101,2,FALSE), 0)</f>
        <v>0</v>
      </c>
      <c r="S655" s="18">
        <f t="shared" si="69"/>
        <v>0</v>
      </c>
      <c r="T655" s="7"/>
      <c r="V655" s="9" t="str">
        <f t="shared" si="70"/>
        <v/>
      </c>
    </row>
    <row r="656" spans="7:22" x14ac:dyDescent="0.2">
      <c r="G656" s="121">
        <f>SUMIF($C$2:C656,C656,$F$2:F656)</f>
        <v>0</v>
      </c>
      <c r="K656" s="5">
        <f t="shared" si="67"/>
        <v>0</v>
      </c>
      <c r="P656" s="5">
        <f t="shared" si="68"/>
        <v>0</v>
      </c>
      <c r="R656" s="5">
        <f>IFERROR(VLOOKUP(C656,Kurse!$A$2:$B$101,2,FALSE), 0)</f>
        <v>0</v>
      </c>
      <c r="S656" s="18">
        <f t="shared" si="69"/>
        <v>0</v>
      </c>
      <c r="T656" s="7"/>
      <c r="V656" s="9" t="str">
        <f t="shared" si="70"/>
        <v/>
      </c>
    </row>
    <row r="657" spans="7:22" x14ac:dyDescent="0.2">
      <c r="G657" s="121">
        <f>SUMIF($C$2:C657,C657,$F$2:F657)</f>
        <v>0</v>
      </c>
      <c r="K657" s="5">
        <f t="shared" si="67"/>
        <v>0</v>
      </c>
      <c r="P657" s="5">
        <f t="shared" si="68"/>
        <v>0</v>
      </c>
      <c r="R657" s="5">
        <f>IFERROR(VLOOKUP(C657,Kurse!$A$2:$B$101,2,FALSE), 0)</f>
        <v>0</v>
      </c>
      <c r="S657" s="18">
        <f t="shared" si="69"/>
        <v>0</v>
      </c>
      <c r="T657" s="7"/>
      <c r="V657" s="9" t="str">
        <f t="shared" si="70"/>
        <v/>
      </c>
    </row>
    <row r="658" spans="7:22" x14ac:dyDescent="0.2">
      <c r="G658" s="121">
        <f>SUMIF($C$2:C658,C658,$F$2:F658)</f>
        <v>0</v>
      </c>
      <c r="K658" s="5">
        <f t="shared" si="67"/>
        <v>0</v>
      </c>
      <c r="P658" s="5">
        <f t="shared" si="68"/>
        <v>0</v>
      </c>
      <c r="R658" s="5">
        <f>IFERROR(VLOOKUP(C658,Kurse!$A$2:$B$101,2,FALSE), 0)</f>
        <v>0</v>
      </c>
      <c r="S658" s="18">
        <f t="shared" si="69"/>
        <v>0</v>
      </c>
      <c r="T658" s="7"/>
      <c r="V658" s="9" t="str">
        <f t="shared" si="70"/>
        <v/>
      </c>
    </row>
    <row r="659" spans="7:22" x14ac:dyDescent="0.2">
      <c r="G659" s="121">
        <f>SUMIF($C$2:C659,C659,$F$2:F659)</f>
        <v>0</v>
      </c>
      <c r="K659" s="5">
        <f t="shared" si="67"/>
        <v>0</v>
      </c>
      <c r="P659" s="5">
        <f t="shared" si="68"/>
        <v>0</v>
      </c>
      <c r="R659" s="5">
        <f>IFERROR(VLOOKUP(C659,Kurse!$A$2:$B$101,2,FALSE), 0)</f>
        <v>0</v>
      </c>
      <c r="S659" s="18">
        <f t="shared" si="69"/>
        <v>0</v>
      </c>
      <c r="T659" s="7"/>
      <c r="V659" s="9" t="str">
        <f t="shared" si="70"/>
        <v/>
      </c>
    </row>
    <row r="660" spans="7:22" x14ac:dyDescent="0.2">
      <c r="G660" s="121">
        <f>SUMIF($C$2:C660,C660,$F$2:F660)</f>
        <v>0</v>
      </c>
      <c r="K660" s="5">
        <f t="shared" si="67"/>
        <v>0</v>
      </c>
      <c r="P660" s="5">
        <f t="shared" si="68"/>
        <v>0</v>
      </c>
      <c r="R660" s="5">
        <f>IFERROR(VLOOKUP(C660,Kurse!$A$2:$B$101,2,FALSE), 0)</f>
        <v>0</v>
      </c>
      <c r="S660" s="18">
        <f t="shared" si="69"/>
        <v>0</v>
      </c>
      <c r="T660" s="7"/>
      <c r="V660" s="9" t="str">
        <f t="shared" si="70"/>
        <v/>
      </c>
    </row>
    <row r="661" spans="7:22" x14ac:dyDescent="0.2">
      <c r="G661" s="121">
        <f>SUMIF($C$2:C661,C661,$F$2:F661)</f>
        <v>0</v>
      </c>
      <c r="K661" s="5">
        <f t="shared" si="67"/>
        <v>0</v>
      </c>
      <c r="P661" s="5">
        <f t="shared" si="68"/>
        <v>0</v>
      </c>
      <c r="R661" s="5">
        <f>IFERROR(VLOOKUP(C661,Kurse!$A$2:$B$101,2,FALSE), 0)</f>
        <v>0</v>
      </c>
      <c r="S661" s="18">
        <f t="shared" si="69"/>
        <v>0</v>
      </c>
      <c r="T661" s="7"/>
      <c r="V661" s="9" t="str">
        <f t="shared" si="70"/>
        <v/>
      </c>
    </row>
    <row r="662" spans="7:22" x14ac:dyDescent="0.2">
      <c r="G662" s="121">
        <f>SUMIF($C$2:C662,C662,$F$2:F662)</f>
        <v>0</v>
      </c>
      <c r="K662" s="5">
        <f t="shared" si="67"/>
        <v>0</v>
      </c>
      <c r="P662" s="5">
        <f t="shared" si="68"/>
        <v>0</v>
      </c>
      <c r="R662" s="5">
        <f>IFERROR(VLOOKUP(C662,Kurse!$A$2:$B$101,2,FALSE), 0)</f>
        <v>0</v>
      </c>
      <c r="S662" s="18">
        <f t="shared" si="69"/>
        <v>0</v>
      </c>
      <c r="T662" s="7"/>
      <c r="V662" s="9" t="str">
        <f t="shared" si="70"/>
        <v/>
      </c>
    </row>
    <row r="663" spans="7:22" x14ac:dyDescent="0.2">
      <c r="G663" s="121">
        <f>SUMIF($C$2:C663,C663,$F$2:F663)</f>
        <v>0</v>
      </c>
      <c r="K663" s="5">
        <f t="shared" si="67"/>
        <v>0</v>
      </c>
      <c r="P663" s="5">
        <f t="shared" si="68"/>
        <v>0</v>
      </c>
      <c r="R663" s="5">
        <f>IFERROR(VLOOKUP(C663,Kurse!$A$2:$B$101,2,FALSE), 0)</f>
        <v>0</v>
      </c>
      <c r="S663" s="18">
        <f t="shared" si="69"/>
        <v>0</v>
      </c>
      <c r="T663" s="7"/>
      <c r="V663" s="9" t="str">
        <f t="shared" si="70"/>
        <v/>
      </c>
    </row>
    <row r="664" spans="7:22" x14ac:dyDescent="0.2">
      <c r="G664" s="121">
        <f>SUMIF($C$2:C664,C664,$F$2:F664)</f>
        <v>0</v>
      </c>
      <c r="K664" s="5">
        <f t="shared" si="67"/>
        <v>0</v>
      </c>
      <c r="P664" s="5">
        <f t="shared" si="68"/>
        <v>0</v>
      </c>
      <c r="R664" s="5">
        <f>IFERROR(VLOOKUP(C664,Kurse!$A$2:$B$101,2,FALSE), 0)</f>
        <v>0</v>
      </c>
      <c r="S664" s="18">
        <f t="shared" si="69"/>
        <v>0</v>
      </c>
      <c r="T664" s="7"/>
      <c r="V664" s="9" t="str">
        <f t="shared" si="70"/>
        <v/>
      </c>
    </row>
    <row r="665" spans="7:22" x14ac:dyDescent="0.2">
      <c r="G665" s="121">
        <f>SUMIF($C$2:C665,C665,$F$2:F665)</f>
        <v>0</v>
      </c>
      <c r="K665" s="5">
        <f t="shared" si="67"/>
        <v>0</v>
      </c>
      <c r="P665" s="5">
        <f t="shared" si="68"/>
        <v>0</v>
      </c>
      <c r="R665" s="5">
        <f>IFERROR(VLOOKUP(C665,Kurse!$A$2:$B$101,2,FALSE), 0)</f>
        <v>0</v>
      </c>
      <c r="S665" s="18">
        <f t="shared" si="69"/>
        <v>0</v>
      </c>
      <c r="T665" s="7"/>
      <c r="V665" s="9" t="str">
        <f t="shared" si="70"/>
        <v/>
      </c>
    </row>
    <row r="666" spans="7:22" x14ac:dyDescent="0.2">
      <c r="G666" s="121">
        <f>SUMIF($C$2:C666,C666,$F$2:F666)</f>
        <v>0</v>
      </c>
      <c r="K666" s="5">
        <f t="shared" si="67"/>
        <v>0</v>
      </c>
      <c r="P666" s="5">
        <f t="shared" si="68"/>
        <v>0</v>
      </c>
      <c r="R666" s="5">
        <f>IFERROR(VLOOKUP(C666,Kurse!$A$2:$B$101,2,FALSE), 0)</f>
        <v>0</v>
      </c>
      <c r="S666" s="18">
        <f t="shared" si="69"/>
        <v>0</v>
      </c>
      <c r="T666" s="7"/>
      <c r="V666" s="9" t="str">
        <f t="shared" si="70"/>
        <v/>
      </c>
    </row>
    <row r="667" spans="7:22" x14ac:dyDescent="0.2">
      <c r="G667" s="121">
        <f>SUMIF($C$2:C667,C667,$F$2:F667)</f>
        <v>0</v>
      </c>
      <c r="K667" s="5">
        <f t="shared" si="67"/>
        <v>0</v>
      </c>
      <c r="P667" s="5">
        <f t="shared" si="68"/>
        <v>0</v>
      </c>
      <c r="R667" s="5">
        <f>IFERROR(VLOOKUP(C667,Kurse!$A$2:$B$101,2,FALSE), 0)</f>
        <v>0</v>
      </c>
      <c r="S667" s="18">
        <f t="shared" si="69"/>
        <v>0</v>
      </c>
      <c r="T667" s="7"/>
      <c r="V667" s="9" t="str">
        <f t="shared" si="70"/>
        <v/>
      </c>
    </row>
    <row r="668" spans="7:22" x14ac:dyDescent="0.2">
      <c r="G668" s="121">
        <f>SUMIF($C$2:C668,C668,$F$2:F668)</f>
        <v>0</v>
      </c>
      <c r="K668" s="5">
        <f t="shared" si="67"/>
        <v>0</v>
      </c>
      <c r="P668" s="5">
        <f t="shared" si="68"/>
        <v>0</v>
      </c>
      <c r="R668" s="5">
        <f>IFERROR(VLOOKUP(C668,Kurse!$A$2:$B$101,2,FALSE), 0)</f>
        <v>0</v>
      </c>
      <c r="S668" s="18">
        <f t="shared" si="69"/>
        <v>0</v>
      </c>
      <c r="T668" s="7"/>
      <c r="V668" s="9" t="str">
        <f t="shared" si="70"/>
        <v/>
      </c>
    </row>
    <row r="669" spans="7:22" x14ac:dyDescent="0.2">
      <c r="G669" s="121">
        <f>SUMIF($C$2:C669,C669,$F$2:F669)</f>
        <v>0</v>
      </c>
      <c r="K669" s="5">
        <f t="shared" si="67"/>
        <v>0</v>
      </c>
      <c r="P669" s="5">
        <f t="shared" si="68"/>
        <v>0</v>
      </c>
      <c r="R669" s="5">
        <f>IFERROR(VLOOKUP(C669,Kurse!$A$2:$B$101,2,FALSE), 0)</f>
        <v>0</v>
      </c>
      <c r="S669" s="18">
        <f t="shared" si="69"/>
        <v>0</v>
      </c>
      <c r="T669" s="7"/>
      <c r="V669" s="9" t="str">
        <f t="shared" si="70"/>
        <v/>
      </c>
    </row>
    <row r="670" spans="7:22" x14ac:dyDescent="0.2">
      <c r="G670" s="121">
        <f>SUMIF($C$2:C670,C670,$F$2:F670)</f>
        <v>0</v>
      </c>
      <c r="K670" s="5">
        <f t="shared" si="67"/>
        <v>0</v>
      </c>
      <c r="P670" s="5">
        <f t="shared" si="68"/>
        <v>0</v>
      </c>
      <c r="R670" s="5">
        <f>IFERROR(VLOOKUP(C670,Kurse!$A$2:$B$101,2,FALSE), 0)</f>
        <v>0</v>
      </c>
      <c r="S670" s="18">
        <f t="shared" si="69"/>
        <v>0</v>
      </c>
      <c r="T670" s="7"/>
      <c r="V670" s="9" t="str">
        <f t="shared" si="70"/>
        <v/>
      </c>
    </row>
    <row r="671" spans="7:22" x14ac:dyDescent="0.2">
      <c r="G671" s="121">
        <f>SUMIF($C$2:C671,C671,$F$2:F671)</f>
        <v>0</v>
      </c>
      <c r="K671" s="5">
        <f t="shared" si="67"/>
        <v>0</v>
      </c>
      <c r="P671" s="5">
        <f t="shared" si="68"/>
        <v>0</v>
      </c>
      <c r="R671" s="5">
        <f>IFERROR(VLOOKUP(C671,Kurse!$A$2:$B$101,2,FALSE), 0)</f>
        <v>0</v>
      </c>
      <c r="S671" s="18">
        <f t="shared" si="69"/>
        <v>0</v>
      </c>
      <c r="T671" s="7"/>
      <c r="V671" s="9" t="str">
        <f t="shared" si="70"/>
        <v/>
      </c>
    </row>
    <row r="672" spans="7:22" x14ac:dyDescent="0.2">
      <c r="G672" s="121">
        <f>SUMIF($C$2:C672,C672,$F$2:F672)</f>
        <v>0</v>
      </c>
      <c r="K672" s="5">
        <f t="shared" si="67"/>
        <v>0</v>
      </c>
      <c r="P672" s="5">
        <f t="shared" si="68"/>
        <v>0</v>
      </c>
      <c r="R672" s="5">
        <f>IFERROR(VLOOKUP(C672,Kurse!$A$2:$B$101,2,FALSE), 0)</f>
        <v>0</v>
      </c>
      <c r="S672" s="18">
        <f t="shared" si="69"/>
        <v>0</v>
      </c>
      <c r="T672" s="7"/>
      <c r="V672" s="9" t="str">
        <f t="shared" si="70"/>
        <v/>
      </c>
    </row>
    <row r="673" spans="7:22" x14ac:dyDescent="0.2">
      <c r="G673" s="121">
        <f>SUMIF($C$2:C673,C673,$F$2:F673)</f>
        <v>0</v>
      </c>
      <c r="K673" s="5">
        <f t="shared" si="67"/>
        <v>0</v>
      </c>
      <c r="P673" s="5">
        <f t="shared" si="68"/>
        <v>0</v>
      </c>
      <c r="R673" s="5">
        <f>IFERROR(VLOOKUP(C673,Kurse!$A$2:$B$101,2,FALSE), 0)</f>
        <v>0</v>
      </c>
      <c r="S673" s="18">
        <f t="shared" si="69"/>
        <v>0</v>
      </c>
      <c r="T673" s="7"/>
      <c r="V673" s="9" t="str">
        <f t="shared" si="70"/>
        <v/>
      </c>
    </row>
    <row r="674" spans="7:22" x14ac:dyDescent="0.2">
      <c r="G674" s="121">
        <f>SUMIF($C$2:C674,C674,$F$2:F674)</f>
        <v>0</v>
      </c>
      <c r="K674" s="5">
        <f t="shared" si="67"/>
        <v>0</v>
      </c>
      <c r="P674" s="5">
        <f t="shared" si="68"/>
        <v>0</v>
      </c>
      <c r="R674" s="5">
        <f>IFERROR(VLOOKUP(C674,Kurse!$A$2:$B$101,2,FALSE), 0)</f>
        <v>0</v>
      </c>
      <c r="S674" s="18">
        <f t="shared" si="69"/>
        <v>0</v>
      </c>
      <c r="T674" s="7"/>
      <c r="V674" s="9" t="str">
        <f t="shared" si="70"/>
        <v/>
      </c>
    </row>
    <row r="675" spans="7:22" x14ac:dyDescent="0.2">
      <c r="G675" s="121">
        <f>SUMIF($C$2:C675,C675,$F$2:F675)</f>
        <v>0</v>
      </c>
      <c r="K675" s="5">
        <f t="shared" si="67"/>
        <v>0</v>
      </c>
      <c r="P675" s="5">
        <f t="shared" si="68"/>
        <v>0</v>
      </c>
      <c r="R675" s="5">
        <f>IFERROR(VLOOKUP(C675,Kurse!$A$2:$B$101,2,FALSE), 0)</f>
        <v>0</v>
      </c>
      <c r="S675" s="18">
        <f t="shared" si="69"/>
        <v>0</v>
      </c>
      <c r="T675" s="7"/>
      <c r="V675" s="9" t="str">
        <f t="shared" si="70"/>
        <v/>
      </c>
    </row>
    <row r="676" spans="7:22" x14ac:dyDescent="0.2">
      <c r="G676" s="121">
        <f>SUMIF($C$2:C676,C676,$F$2:F676)</f>
        <v>0</v>
      </c>
      <c r="K676" s="5">
        <f t="shared" si="67"/>
        <v>0</v>
      </c>
      <c r="P676" s="5">
        <f t="shared" si="68"/>
        <v>0</v>
      </c>
      <c r="R676" s="5">
        <f>IFERROR(VLOOKUP(C676,Kurse!$A$2:$B$101,2,FALSE), 0)</f>
        <v>0</v>
      </c>
      <c r="S676" s="18">
        <f t="shared" si="69"/>
        <v>0</v>
      </c>
      <c r="T676" s="7"/>
      <c r="V676" s="9" t="str">
        <f t="shared" si="70"/>
        <v/>
      </c>
    </row>
    <row r="677" spans="7:22" x14ac:dyDescent="0.2">
      <c r="G677" s="121">
        <f>SUMIF($C$2:C677,C677,$F$2:F677)</f>
        <v>0</v>
      </c>
      <c r="K677" s="5">
        <f t="shared" si="67"/>
        <v>0</v>
      </c>
      <c r="P677" s="5">
        <f t="shared" si="68"/>
        <v>0</v>
      </c>
      <c r="R677" s="5">
        <f>IFERROR(VLOOKUP(C677,Kurse!$A$2:$B$101,2,FALSE), 0)</f>
        <v>0</v>
      </c>
      <c r="S677" s="18">
        <f t="shared" si="69"/>
        <v>0</v>
      </c>
      <c r="T677" s="7"/>
      <c r="V677" s="9" t="str">
        <f t="shared" si="70"/>
        <v/>
      </c>
    </row>
    <row r="678" spans="7:22" x14ac:dyDescent="0.2">
      <c r="G678" s="121">
        <f>SUMIF($C$2:C678,C678,$F$2:F678)</f>
        <v>0</v>
      </c>
      <c r="K678" s="5">
        <f t="shared" si="67"/>
        <v>0</v>
      </c>
      <c r="P678" s="5">
        <f t="shared" si="68"/>
        <v>0</v>
      </c>
      <c r="R678" s="5">
        <f>IFERROR(VLOOKUP(C678,Kurse!$A$2:$B$101,2,FALSE), 0)</f>
        <v>0</v>
      </c>
      <c r="S678" s="18">
        <f t="shared" si="69"/>
        <v>0</v>
      </c>
      <c r="T678" s="7"/>
      <c r="V678" s="9" t="str">
        <f t="shared" si="70"/>
        <v/>
      </c>
    </row>
    <row r="679" spans="7:22" x14ac:dyDescent="0.2">
      <c r="G679" s="121">
        <f>SUMIF($C$2:C679,C679,$F$2:F679)</f>
        <v>0</v>
      </c>
      <c r="K679" s="5">
        <f t="shared" si="67"/>
        <v>0</v>
      </c>
      <c r="P679" s="5">
        <f t="shared" si="68"/>
        <v>0</v>
      </c>
      <c r="R679" s="5">
        <f>IFERROR(VLOOKUP(C679,Kurse!$A$2:$B$101,2,FALSE), 0)</f>
        <v>0</v>
      </c>
      <c r="S679" s="18">
        <f t="shared" si="69"/>
        <v>0</v>
      </c>
      <c r="T679" s="7"/>
      <c r="V679" s="9" t="str">
        <f t="shared" si="70"/>
        <v/>
      </c>
    </row>
    <row r="680" spans="7:22" x14ac:dyDescent="0.2">
      <c r="G680" s="121">
        <f>SUMIF($C$2:C680,C680,$F$2:F680)</f>
        <v>0</v>
      </c>
      <c r="K680" s="5">
        <f t="shared" si="67"/>
        <v>0</v>
      </c>
      <c r="P680" s="5">
        <f t="shared" si="68"/>
        <v>0</v>
      </c>
      <c r="R680" s="5">
        <f>IFERROR(VLOOKUP(C680,Kurse!$A$2:$B$101,2,FALSE), 0)</f>
        <v>0</v>
      </c>
      <c r="S680" s="18">
        <f t="shared" si="69"/>
        <v>0</v>
      </c>
      <c r="T680" s="7"/>
      <c r="V680" s="9" t="str">
        <f t="shared" si="70"/>
        <v/>
      </c>
    </row>
    <row r="681" spans="7:22" x14ac:dyDescent="0.2">
      <c r="G681" s="121">
        <f>SUMIF($C$2:C681,C681,$F$2:F681)</f>
        <v>0</v>
      </c>
      <c r="K681" s="5">
        <f t="shared" si="67"/>
        <v>0</v>
      </c>
      <c r="P681" s="5">
        <f t="shared" si="68"/>
        <v>0</v>
      </c>
      <c r="R681" s="5">
        <f>IFERROR(VLOOKUP(C681,Kurse!$A$2:$B$101,2,FALSE), 0)</f>
        <v>0</v>
      </c>
      <c r="S681" s="18">
        <f t="shared" si="69"/>
        <v>0</v>
      </c>
      <c r="T681" s="7"/>
      <c r="V681" s="9" t="str">
        <f t="shared" si="70"/>
        <v/>
      </c>
    </row>
    <row r="682" spans="7:22" x14ac:dyDescent="0.2">
      <c r="G682" s="121">
        <f>SUMIF($C$2:C682,C682,$F$2:F682)</f>
        <v>0</v>
      </c>
      <c r="K682" s="5">
        <f t="shared" si="67"/>
        <v>0</v>
      </c>
      <c r="P682" s="5">
        <f t="shared" si="68"/>
        <v>0</v>
      </c>
      <c r="R682" s="5">
        <f>IFERROR(VLOOKUP(C682,Kurse!$A$2:$B$101,2,FALSE), 0)</f>
        <v>0</v>
      </c>
      <c r="S682" s="18">
        <f t="shared" si="69"/>
        <v>0</v>
      </c>
      <c r="T682" s="7"/>
      <c r="V682" s="9" t="str">
        <f t="shared" si="70"/>
        <v/>
      </c>
    </row>
    <row r="683" spans="7:22" x14ac:dyDescent="0.2">
      <c r="G683" s="121">
        <f>SUMIF($C$2:C683,C683,$F$2:F683)</f>
        <v>0</v>
      </c>
      <c r="K683" s="5">
        <f t="shared" si="67"/>
        <v>0</v>
      </c>
      <c r="P683" s="5">
        <f t="shared" si="68"/>
        <v>0</v>
      </c>
      <c r="R683" s="5">
        <f>IFERROR(VLOOKUP(C683,Kurse!$A$2:$B$101,2,FALSE), 0)</f>
        <v>0</v>
      </c>
      <c r="S683" s="18">
        <f t="shared" si="69"/>
        <v>0</v>
      </c>
      <c r="T683" s="7"/>
      <c r="V683" s="9" t="str">
        <f t="shared" si="70"/>
        <v/>
      </c>
    </row>
    <row r="684" spans="7:22" x14ac:dyDescent="0.2">
      <c r="G684" s="121">
        <f>SUMIF($C$2:C684,C684,$F$2:F684)</f>
        <v>0</v>
      </c>
      <c r="K684" s="5">
        <f t="shared" si="67"/>
        <v>0</v>
      </c>
      <c r="P684" s="5">
        <f t="shared" si="68"/>
        <v>0</v>
      </c>
      <c r="R684" s="5">
        <f>IFERROR(VLOOKUP(C684,Kurse!$A$2:$B$101,2,FALSE), 0)</f>
        <v>0</v>
      </c>
      <c r="S684" s="18">
        <f t="shared" si="69"/>
        <v>0</v>
      </c>
      <c r="T684" s="7"/>
      <c r="V684" s="9" t="str">
        <f t="shared" si="70"/>
        <v/>
      </c>
    </row>
    <row r="685" spans="7:22" x14ac:dyDescent="0.2">
      <c r="G685" s="121">
        <f>SUMIF($C$2:C685,C685,$F$2:F685)</f>
        <v>0</v>
      </c>
      <c r="K685" s="5">
        <f t="shared" si="67"/>
        <v>0</v>
      </c>
      <c r="P685" s="5">
        <f t="shared" si="68"/>
        <v>0</v>
      </c>
      <c r="R685" s="5">
        <f>IFERROR(VLOOKUP(C685,Kurse!$A$2:$B$101,2,FALSE), 0)</f>
        <v>0</v>
      </c>
      <c r="S685" s="18">
        <f t="shared" si="69"/>
        <v>0</v>
      </c>
      <c r="T685" s="7"/>
      <c r="V685" s="9" t="str">
        <f t="shared" si="70"/>
        <v/>
      </c>
    </row>
    <row r="686" spans="7:22" x14ac:dyDescent="0.2">
      <c r="G686" s="121">
        <f>SUMIF($C$2:C686,C686,$F$2:F686)</f>
        <v>0</v>
      </c>
      <c r="K686" s="5">
        <f t="shared" si="67"/>
        <v>0</v>
      </c>
      <c r="P686" s="5">
        <f t="shared" si="68"/>
        <v>0</v>
      </c>
      <c r="R686" s="5">
        <f>IFERROR(VLOOKUP(C686,Kurse!$A$2:$B$101,2,FALSE), 0)</f>
        <v>0</v>
      </c>
      <c r="S686" s="18">
        <f t="shared" si="69"/>
        <v>0</v>
      </c>
      <c r="T686" s="7"/>
      <c r="V686" s="9" t="str">
        <f t="shared" si="70"/>
        <v/>
      </c>
    </row>
    <row r="687" spans="7:22" x14ac:dyDescent="0.2">
      <c r="G687" s="121">
        <f>SUMIF($C$2:C687,C687,$F$2:F687)</f>
        <v>0</v>
      </c>
      <c r="K687" s="5">
        <f t="shared" si="67"/>
        <v>0</v>
      </c>
      <c r="P687" s="5">
        <f t="shared" si="68"/>
        <v>0</v>
      </c>
      <c r="R687" s="5">
        <f>IFERROR(VLOOKUP(C687,Kurse!$A$2:$B$101,2,FALSE), 0)</f>
        <v>0</v>
      </c>
      <c r="S687" s="18">
        <f t="shared" si="69"/>
        <v>0</v>
      </c>
      <c r="T687" s="7"/>
      <c r="V687" s="9" t="str">
        <f t="shared" si="70"/>
        <v/>
      </c>
    </row>
    <row r="688" spans="7:22" x14ac:dyDescent="0.2">
      <c r="G688" s="121">
        <f>SUMIF($C$2:C688,C688,$F$2:F688)</f>
        <v>0</v>
      </c>
      <c r="K688" s="5">
        <f t="shared" si="67"/>
        <v>0</v>
      </c>
      <c r="P688" s="5">
        <f t="shared" si="68"/>
        <v>0</v>
      </c>
      <c r="R688" s="5">
        <f>IFERROR(VLOOKUP(C688,Kurse!$A$2:$B$101,2,FALSE), 0)</f>
        <v>0</v>
      </c>
      <c r="S688" s="18">
        <f t="shared" si="69"/>
        <v>0</v>
      </c>
      <c r="T688" s="7"/>
      <c r="V688" s="9" t="str">
        <f t="shared" si="70"/>
        <v/>
      </c>
    </row>
    <row r="689" spans="7:25" x14ac:dyDescent="0.2">
      <c r="G689" s="121">
        <f>SUMIF($C$2:C689,C689,$F$2:F689)</f>
        <v>0</v>
      </c>
      <c r="K689" s="5">
        <f t="shared" si="67"/>
        <v>0</v>
      </c>
      <c r="P689" s="5">
        <f t="shared" si="68"/>
        <v>0</v>
      </c>
      <c r="R689" s="5">
        <f>IFERROR(VLOOKUP(C689,Kurse!$A$2:$B$101,2,FALSE), 0)</f>
        <v>0</v>
      </c>
      <c r="S689" s="18">
        <f t="shared" si="69"/>
        <v>0</v>
      </c>
      <c r="T689" s="7"/>
      <c r="V689" s="9" t="str">
        <f t="shared" si="70"/>
        <v/>
      </c>
    </row>
    <row r="690" spans="7:25" x14ac:dyDescent="0.2">
      <c r="G690" s="121">
        <f>SUMIF($C$2:C690,C690,$F$2:F690)</f>
        <v>0</v>
      </c>
      <c r="K690" s="5">
        <f t="shared" si="67"/>
        <v>0</v>
      </c>
      <c r="P690" s="5">
        <f t="shared" si="68"/>
        <v>0</v>
      </c>
      <c r="R690" s="5">
        <f>IFERROR(VLOOKUP(C690,Kurse!$A$2:$B$101,2,FALSE), 0)</f>
        <v>0</v>
      </c>
      <c r="S690" s="18">
        <f t="shared" si="69"/>
        <v>0</v>
      </c>
      <c r="T690" s="7"/>
      <c r="V690" s="9" t="str">
        <f t="shared" si="70"/>
        <v/>
      </c>
    </row>
    <row r="691" spans="7:25" x14ac:dyDescent="0.2">
      <c r="G691" s="121">
        <f>SUMIF($C$2:C691,C691,$F$2:F691)</f>
        <v>0</v>
      </c>
      <c r="K691" s="5">
        <f t="shared" si="67"/>
        <v>0</v>
      </c>
      <c r="P691" s="5">
        <f t="shared" si="68"/>
        <v>0</v>
      </c>
      <c r="R691" s="5">
        <f>IFERROR(VLOOKUP(C691,Kurse!$A$2:$B$101,2,FALSE), 0)</f>
        <v>0</v>
      </c>
      <c r="S691" s="18">
        <f t="shared" si="69"/>
        <v>0</v>
      </c>
      <c r="T691" s="7"/>
      <c r="V691" s="9" t="str">
        <f t="shared" si="70"/>
        <v/>
      </c>
    </row>
    <row r="692" spans="7:25" x14ac:dyDescent="0.2">
      <c r="G692" s="121">
        <f>SUMIF($C$2:C692,C692,$F$2:F692)</f>
        <v>0</v>
      </c>
      <c r="K692" s="5">
        <f t="shared" si="67"/>
        <v>0</v>
      </c>
      <c r="P692" s="5">
        <f t="shared" si="68"/>
        <v>0</v>
      </c>
      <c r="R692" s="5">
        <f>IFERROR(VLOOKUP(C692,Kurse!$A$2:$B$101,2,FALSE), 0)</f>
        <v>0</v>
      </c>
      <c r="S692" s="18">
        <f t="shared" si="69"/>
        <v>0</v>
      </c>
      <c r="T692" s="7"/>
      <c r="V692" s="9" t="str">
        <f t="shared" si="70"/>
        <v/>
      </c>
    </row>
    <row r="693" spans="7:25" x14ac:dyDescent="0.2">
      <c r="G693" s="121">
        <f>SUMIF($C$2:C693,C693,$F$2:F693)</f>
        <v>0</v>
      </c>
      <c r="K693" s="5">
        <f t="shared" si="67"/>
        <v>0</v>
      </c>
      <c r="P693" s="5">
        <f t="shared" si="68"/>
        <v>0</v>
      </c>
      <c r="R693" s="5">
        <f>IFERROR(VLOOKUP(C693,Kurse!$A$2:$B$101,2,FALSE), 0)</f>
        <v>0</v>
      </c>
      <c r="S693" s="18">
        <f t="shared" si="69"/>
        <v>0</v>
      </c>
      <c r="T693" s="7"/>
      <c r="V693" s="9" t="str">
        <f t="shared" si="70"/>
        <v/>
      </c>
    </row>
    <row r="694" spans="7:25" x14ac:dyDescent="0.2">
      <c r="G694" s="121">
        <f>SUMIF($C$2:C694,C694,$F$2:F694)</f>
        <v>0</v>
      </c>
      <c r="K694" s="5">
        <f t="shared" si="67"/>
        <v>0</v>
      </c>
      <c r="P694" s="5">
        <f t="shared" si="68"/>
        <v>0</v>
      </c>
      <c r="R694" s="5">
        <f>IFERROR(VLOOKUP(C694,Kurse!$A$2:$B$101,2,FALSE), 0)</f>
        <v>0</v>
      </c>
      <c r="S694" s="18">
        <f t="shared" si="69"/>
        <v>0</v>
      </c>
      <c r="T694" s="7"/>
      <c r="V694" s="9" t="str">
        <f t="shared" si="70"/>
        <v/>
      </c>
    </row>
    <row r="695" spans="7:25" x14ac:dyDescent="0.2">
      <c r="G695" s="121">
        <f>SUMIF($C$2:C695,C695,$F$2:F695)</f>
        <v>0</v>
      </c>
      <c r="K695" s="5">
        <f t="shared" si="67"/>
        <v>0</v>
      </c>
      <c r="P695" s="5">
        <f t="shared" si="68"/>
        <v>0</v>
      </c>
      <c r="R695" s="5">
        <f>IFERROR(VLOOKUP(C695,Kurse!$A$2:$B$101,2,FALSE), 0)</f>
        <v>0</v>
      </c>
      <c r="S695" s="18">
        <f t="shared" si="69"/>
        <v>0</v>
      </c>
      <c r="T695" s="7"/>
      <c r="V695" s="9" t="str">
        <f t="shared" si="70"/>
        <v/>
      </c>
    </row>
    <row r="696" spans="7:25" x14ac:dyDescent="0.2">
      <c r="G696" s="121">
        <f>SUMIF($C$2:C696,C696,$F$2:F696)</f>
        <v>0</v>
      </c>
      <c r="K696" s="5">
        <f t="shared" si="67"/>
        <v>0</v>
      </c>
      <c r="P696" s="5">
        <f t="shared" si="68"/>
        <v>0</v>
      </c>
      <c r="R696" s="5">
        <f>IFERROR(VLOOKUP(C696,Kurse!$A$2:$B$101,2,FALSE), 0)</f>
        <v>0</v>
      </c>
      <c r="S696" s="18">
        <f t="shared" si="69"/>
        <v>0</v>
      </c>
      <c r="T696" s="7"/>
      <c r="V696" s="9" t="str">
        <f t="shared" si="70"/>
        <v/>
      </c>
    </row>
    <row r="697" spans="7:25" x14ac:dyDescent="0.2">
      <c r="G697" s="121">
        <f>SUMIF($C$2:C697,C697,$F$2:F697)</f>
        <v>0</v>
      </c>
      <c r="K697" s="5">
        <f t="shared" si="67"/>
        <v>0</v>
      </c>
      <c r="P697" s="5">
        <f t="shared" si="68"/>
        <v>0</v>
      </c>
      <c r="R697" s="5">
        <f>IFERROR(VLOOKUP(C697,Kurse!$A$2:$B$101,2,FALSE), 0)</f>
        <v>0</v>
      </c>
      <c r="S697" s="18">
        <f t="shared" si="69"/>
        <v>0</v>
      </c>
      <c r="T697" s="7"/>
      <c r="V697" s="9" t="str">
        <f t="shared" si="70"/>
        <v/>
      </c>
    </row>
    <row r="698" spans="7:25" x14ac:dyDescent="0.2">
      <c r="G698" s="121">
        <f>SUMIF($C$2:C698,C698,$F$2:F698)</f>
        <v>0</v>
      </c>
      <c r="K698" s="5">
        <f t="shared" si="67"/>
        <v>0</v>
      </c>
      <c r="P698" s="5">
        <f t="shared" si="68"/>
        <v>0</v>
      </c>
      <c r="R698" s="5">
        <f>IFERROR(VLOOKUP(C698,Kurse!$A$2:$B$101,2,FALSE), 0)</f>
        <v>0</v>
      </c>
      <c r="S698" s="18">
        <f t="shared" si="69"/>
        <v>0</v>
      </c>
      <c r="T698" s="7"/>
      <c r="V698" s="9" t="str">
        <f t="shared" si="70"/>
        <v/>
      </c>
    </row>
    <row r="699" spans="7:25" x14ac:dyDescent="0.2">
      <c r="G699" s="121">
        <f>SUMIF($C$2:C699,C699,$F$2:F699)</f>
        <v>0</v>
      </c>
      <c r="K699" s="5">
        <f t="shared" si="67"/>
        <v>0</v>
      </c>
      <c r="P699" s="5">
        <f t="shared" si="68"/>
        <v>0</v>
      </c>
      <c r="R699" s="5">
        <f>IFERROR(VLOOKUP(C699,Kurse!$A$2:$B$101,2,FALSE), 0)</f>
        <v>0</v>
      </c>
      <c r="S699" s="18">
        <f t="shared" si="69"/>
        <v>0</v>
      </c>
      <c r="T699" s="7"/>
      <c r="V699" s="9" t="str">
        <f t="shared" si="70"/>
        <v/>
      </c>
    </row>
    <row r="700" spans="7:25" x14ac:dyDescent="0.2">
      <c r="G700" s="121">
        <f>SUMIF($C$2:C700,C700,$F$2:F700)</f>
        <v>0</v>
      </c>
      <c r="K700" s="5">
        <f t="shared" si="67"/>
        <v>0</v>
      </c>
      <c r="P700" s="5">
        <f t="shared" si="68"/>
        <v>0</v>
      </c>
      <c r="R700" s="5">
        <f>IFERROR(VLOOKUP(C700,Kurse!$A$2:$B$101,2,FALSE), 0)</f>
        <v>0</v>
      </c>
      <c r="S700" s="18">
        <f t="shared" si="69"/>
        <v>0</v>
      </c>
      <c r="T700" s="7"/>
      <c r="V700" s="9" t="str">
        <f t="shared" si="70"/>
        <v/>
      </c>
    </row>
    <row r="701" spans="7:25" x14ac:dyDescent="0.2">
      <c r="G701" s="121">
        <f>SUMIF($C$2:C701,C701,$F$2:F701)</f>
        <v>0</v>
      </c>
      <c r="V701" s="9"/>
    </row>
    <row r="702" spans="7:25" x14ac:dyDescent="0.2">
      <c r="G702" s="121">
        <f>SUMIF($C$2:C702,C702,$F$2:F702)</f>
        <v>0</v>
      </c>
      <c r="V702" s="9"/>
      <c r="Y702" s="6"/>
    </row>
    <row r="703" spans="7:25" x14ac:dyDescent="0.2">
      <c r="G703" s="121">
        <f>SUMIF($C$2:C703,C703,$F$2:F703)</f>
        <v>0</v>
      </c>
      <c r="V703" s="9"/>
      <c r="Y703" s="6"/>
    </row>
    <row r="704" spans="7:25" x14ac:dyDescent="0.2">
      <c r="V704" s="9"/>
      <c r="Y704" s="6"/>
    </row>
    <row r="705" spans="22:25" x14ac:dyDescent="0.2">
      <c r="V705" s="9"/>
      <c r="Y705" s="6"/>
    </row>
    <row r="706" spans="22:25" x14ac:dyDescent="0.2">
      <c r="V706" s="9"/>
      <c r="Y706" s="6"/>
    </row>
    <row r="707" spans="22:25" x14ac:dyDescent="0.2">
      <c r="V707" s="9"/>
      <c r="Y707" s="6"/>
    </row>
    <row r="708" spans="22:25" x14ac:dyDescent="0.2">
      <c r="V708" s="9"/>
      <c r="Y708" s="6"/>
    </row>
    <row r="709" spans="22:25" x14ac:dyDescent="0.2">
      <c r="V709" s="9"/>
      <c r="Y709" s="6"/>
    </row>
    <row r="710" spans="22:25" x14ac:dyDescent="0.2">
      <c r="V710" s="9"/>
      <c r="Y710" s="6"/>
    </row>
    <row r="711" spans="22:25" x14ac:dyDescent="0.2">
      <c r="V711" s="9"/>
      <c r="Y711" s="6"/>
    </row>
    <row r="712" spans="22:25" x14ac:dyDescent="0.2">
      <c r="V712" s="9"/>
      <c r="Y712" s="6"/>
    </row>
    <row r="713" spans="22:25" x14ac:dyDescent="0.2">
      <c r="V713" s="9"/>
    </row>
    <row r="714" spans="22:25" x14ac:dyDescent="0.2">
      <c r="V714" s="9"/>
    </row>
    <row r="715" spans="22:25" x14ac:dyDescent="0.2">
      <c r="V715" s="9"/>
    </row>
    <row r="716" spans="22:25" x14ac:dyDescent="0.2">
      <c r="V716" s="9"/>
    </row>
    <row r="717" spans="22:25" x14ac:dyDescent="0.2">
      <c r="V717" s="9"/>
    </row>
    <row r="718" spans="22:25" x14ac:dyDescent="0.2">
      <c r="V718" s="9"/>
    </row>
    <row r="719" spans="22:25" x14ac:dyDescent="0.2">
      <c r="V719" s="9"/>
    </row>
    <row r="720" spans="22:25" x14ac:dyDescent="0.2">
      <c r="V720" s="9"/>
    </row>
    <row r="721" spans="22:22" x14ac:dyDescent="0.2">
      <c r="V721" s="9"/>
    </row>
    <row r="722" spans="22:22" x14ac:dyDescent="0.2">
      <c r="V722" s="9"/>
    </row>
    <row r="723" spans="22:22" x14ac:dyDescent="0.2">
      <c r="V723" s="9"/>
    </row>
  </sheetData>
  <dataValidations count="4">
    <dataValidation type="list" allowBlank="1" showInputMessage="1" showErrorMessage="1" sqref="W2:W700" xr:uid="{00000000-0002-0000-0000-000000000000}">
      <formula1>"Held,Sold,Partially Sold,Staked,Active Staking,Sent to Wallet,Delegated to Work,Used for Digital Art / NFT,Rewarded,Minted,Archived"</formula1>
    </dataValidation>
    <dataValidation type="list" allowBlank="1" showInputMessage="1" showErrorMessage="1" sqref="E704:E2435" xr:uid="{00000000-0002-0000-0000-000001000000}">
      <formula1>"Buy,Sell"</formula1>
    </dataValidation>
    <dataValidation type="list" allowBlank="1" showInputMessage="1" showErrorMessage="1" sqref="E2:E703" xr:uid="{00000000-0002-0000-0000-000002000000}">
      <formula1>"Buy,Sell,NFT"</formula1>
    </dataValidation>
    <dataValidation type="list" allowBlank="1" showInputMessage="1" showErrorMessage="1" sqref="D2:D703" xr:uid="{00000000-0002-0000-0000-000003000000}">
      <formula1>"BIT,ETH,SOL,XTZ,NFT (XTZ),DOT,SHIB,LTC,RENDER"</formula1>
    </dataValidation>
  </dataValidations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00"/>
  <sheetViews>
    <sheetView zoomScale="117" workbookViewId="0">
      <pane ySplit="1" topLeftCell="A2" activePane="bottomLeft" state="frozen"/>
      <selection pane="bottomLeft" activeCell="E14" sqref="E14"/>
    </sheetView>
  </sheetViews>
  <sheetFormatPr baseColWidth="10" defaultRowHeight="16" x14ac:dyDescent="0.2"/>
  <cols>
    <col min="1" max="1" width="19.6640625" style="2" bestFit="1" customWidth="1"/>
    <col min="2" max="2" width="10" style="2" bestFit="1" customWidth="1"/>
    <col min="3" max="3" width="9.33203125" style="2" bestFit="1" customWidth="1"/>
    <col min="4" max="4" width="12.83203125" style="29" bestFit="1" customWidth="1"/>
    <col min="5" max="5" width="16.1640625" style="1" bestFit="1" customWidth="1"/>
    <col min="6" max="6" width="13.5" style="29" bestFit="1" customWidth="1"/>
    <col min="7" max="7" width="14.83203125" style="33" bestFit="1" customWidth="1"/>
    <col min="8" max="8" width="20.5" style="6" bestFit="1" customWidth="1"/>
    <col min="9" max="9" width="16.83203125" style="1" bestFit="1" customWidth="1"/>
    <col min="10" max="10" width="50.5" style="1" bestFit="1" customWidth="1"/>
    <col min="11" max="35" width="10.83203125" style="1" customWidth="1"/>
    <col min="36" max="16384" width="10.83203125" style="1"/>
  </cols>
  <sheetData>
    <row r="1" spans="1:10" s="34" customFormat="1" x14ac:dyDescent="0.2">
      <c r="A1" s="37" t="s">
        <v>69</v>
      </c>
      <c r="B1" s="37" t="s">
        <v>70</v>
      </c>
      <c r="C1" s="37" t="s">
        <v>71</v>
      </c>
      <c r="D1" s="38" t="s">
        <v>72</v>
      </c>
      <c r="E1" s="37" t="s">
        <v>73</v>
      </c>
      <c r="F1" s="38" t="s">
        <v>74</v>
      </c>
      <c r="G1" s="70" t="s">
        <v>75</v>
      </c>
      <c r="H1" s="71" t="s">
        <v>76</v>
      </c>
      <c r="I1" s="37" t="s">
        <v>77</v>
      </c>
      <c r="J1" s="37" t="s">
        <v>23</v>
      </c>
    </row>
    <row r="2" spans="1:10" x14ac:dyDescent="0.2">
      <c r="A2" s="2" t="s">
        <v>27</v>
      </c>
      <c r="B2" s="2" t="s">
        <v>30</v>
      </c>
      <c r="C2" s="2" t="s">
        <v>27</v>
      </c>
      <c r="D2" s="29">
        <v>45789</v>
      </c>
      <c r="E2" s="1">
        <v>1.3875200000000001E-2</v>
      </c>
      <c r="F2" s="29">
        <v>45796</v>
      </c>
      <c r="G2" s="6">
        <v>1.1799999999999999E-6</v>
      </c>
      <c r="H2" s="6">
        <f>SUMIF(B$2:B2,B2,G$2:G2)</f>
        <v>1.1799999999999999E-6</v>
      </c>
      <c r="I2" s="58">
        <f>H2 * IFERROR(VLOOKUP(B2,Kurse!$A$2:$B$101,2,FALSE), 0)</f>
        <v>4.3449487999999998E-3</v>
      </c>
      <c r="J2" s="1" t="s">
        <v>78</v>
      </c>
    </row>
    <row r="3" spans="1:10" ht="18" customHeight="1" x14ac:dyDescent="0.2">
      <c r="A3" s="2" t="s">
        <v>79</v>
      </c>
      <c r="B3" s="2" t="s">
        <v>38</v>
      </c>
      <c r="C3" s="2" t="s">
        <v>80</v>
      </c>
      <c r="D3" s="29">
        <v>45797</v>
      </c>
      <c r="E3" s="1">
        <v>0.15909999999999999</v>
      </c>
      <c r="F3" s="74">
        <v>45801</v>
      </c>
      <c r="G3" s="73">
        <v>6.0000000000000002E-5</v>
      </c>
      <c r="H3" s="6">
        <f>SUMIF(B$2:B3,B3,G$2:G3)</f>
        <v>6.0000000000000002E-5</v>
      </c>
      <c r="I3" s="58">
        <f>H3 * IFERROR(VLOOKUP(B3,Kurse!$A$2:$B$101,2,FALSE), 0)</f>
        <v>1.05174E-2</v>
      </c>
      <c r="J3" s="1" t="s">
        <v>81</v>
      </c>
    </row>
    <row r="4" spans="1:10" x14ac:dyDescent="0.2">
      <c r="A4" s="2" t="s">
        <v>27</v>
      </c>
      <c r="B4" s="2" t="s">
        <v>30</v>
      </c>
      <c r="C4" s="2" t="s">
        <v>27</v>
      </c>
      <c r="D4" s="29">
        <v>45803</v>
      </c>
      <c r="E4" s="1">
        <v>1.3875200000000001E-2</v>
      </c>
      <c r="F4" s="29">
        <v>45803</v>
      </c>
      <c r="G4" s="6">
        <v>1.48E-6</v>
      </c>
      <c r="H4" s="6">
        <f>SUMIF(B$2:B4,B4,G$2:G4)</f>
        <v>2.6599999999999999E-6</v>
      </c>
      <c r="I4" s="1">
        <f>H4 * IFERROR(VLOOKUP(B4,Kurse!$A$2:$B$101,2,FALSE), 0)</f>
        <v>9.7945455999999993E-3</v>
      </c>
    </row>
    <row r="5" spans="1:10" x14ac:dyDescent="0.2">
      <c r="A5" s="2" t="s">
        <v>27</v>
      </c>
      <c r="B5" s="2" t="s">
        <v>38</v>
      </c>
      <c r="C5" s="2" t="s">
        <v>27</v>
      </c>
      <c r="D5" s="29">
        <v>45805</v>
      </c>
      <c r="E5" s="1">
        <v>3.2348160000000001E-2</v>
      </c>
      <c r="F5" s="29">
        <v>45810</v>
      </c>
      <c r="G5" s="33">
        <v>5.2700000000000004E-6</v>
      </c>
      <c r="H5" s="6">
        <f>SUMIF(B$2:B5,B5,G$2:G5)</f>
        <v>6.5270000000000004E-5</v>
      </c>
      <c r="I5" s="1">
        <f>H5 * IFERROR(VLOOKUP(B5,Kurse!$A$2:$B$101,2,FALSE), 0)</f>
        <v>1.14411783E-2</v>
      </c>
    </row>
    <row r="6" spans="1:10" x14ac:dyDescent="0.2">
      <c r="A6" s="2" t="s">
        <v>27</v>
      </c>
      <c r="B6" s="2" t="s">
        <v>30</v>
      </c>
      <c r="C6" s="2" t="s">
        <v>27</v>
      </c>
      <c r="D6" s="29">
        <v>45803</v>
      </c>
      <c r="E6" s="1">
        <v>1.8147300000000002E-2</v>
      </c>
      <c r="F6" s="29">
        <v>45810</v>
      </c>
      <c r="G6" s="33">
        <v>1.8700000000000001E-6</v>
      </c>
      <c r="H6" s="6">
        <f>SUMIF(B$2:B6,B6,G$2:G6)</f>
        <v>4.5299999999999998E-6</v>
      </c>
      <c r="I6" s="1">
        <f>H6 * IFERROR(VLOOKUP(B6,Kurse!$A$2:$B$101,2,FALSE), 0)</f>
        <v>1.6680184799999997E-2</v>
      </c>
    </row>
    <row r="7" spans="1:10" x14ac:dyDescent="0.2">
      <c r="A7" s="2" t="s">
        <v>82</v>
      </c>
      <c r="B7" s="2" t="s">
        <v>51</v>
      </c>
      <c r="C7" s="2" t="s">
        <v>65</v>
      </c>
      <c r="F7" s="29">
        <v>45811</v>
      </c>
      <c r="G7" s="33">
        <v>3.9880000000000002E-3</v>
      </c>
      <c r="H7" s="6">
        <f>SUMIF(B$2:B7,B7,G$2:G7)</f>
        <v>3.9880000000000002E-3</v>
      </c>
      <c r="I7" s="1">
        <f>H7 * IFERROR(VLOOKUP(B7,Kurse!$A$2:$B$101,2,FALSE), 0)</f>
        <v>2.4575092880000002E-3</v>
      </c>
    </row>
    <row r="8" spans="1:10" x14ac:dyDescent="0.2">
      <c r="A8" s="2" t="s">
        <v>82</v>
      </c>
      <c r="B8" s="2" t="s">
        <v>51</v>
      </c>
      <c r="C8" s="2" t="s">
        <v>65</v>
      </c>
      <c r="F8" s="29">
        <v>45812</v>
      </c>
      <c r="G8" s="33">
        <v>3.1419999999999998E-3</v>
      </c>
      <c r="H8" s="6">
        <f>SUMIF(B$2:B8,B8,G$2:G8)</f>
        <v>7.1300000000000001E-3</v>
      </c>
      <c r="I8" s="1">
        <f>H8 * IFERROR(VLOOKUP(B8,Kurse!$A$2:$B$101,2,FALSE), 0)</f>
        <v>4.3936913800000001E-3</v>
      </c>
    </row>
    <row r="9" spans="1:10" x14ac:dyDescent="0.2">
      <c r="A9" s="2" t="s">
        <v>82</v>
      </c>
      <c r="B9" s="2" t="s">
        <v>51</v>
      </c>
      <c r="C9" s="2" t="s">
        <v>65</v>
      </c>
      <c r="F9" s="29">
        <v>45813</v>
      </c>
      <c r="G9" s="33">
        <v>5.0500000000000002E-4</v>
      </c>
      <c r="H9" s="6">
        <f>SUMIF(B$2:B9,B9,G$2:G9)</f>
        <v>7.6350000000000003E-3</v>
      </c>
      <c r="I9" s="1">
        <f>H9 * IFERROR(VLOOKUP(B9,Kurse!$A$2:$B$101,2,FALSE), 0)</f>
        <v>4.7048855100000004E-3</v>
      </c>
    </row>
    <row r="10" spans="1:10" x14ac:dyDescent="0.2">
      <c r="A10" s="2" t="s">
        <v>82</v>
      </c>
      <c r="B10" s="2" t="s">
        <v>51</v>
      </c>
      <c r="C10" s="2" t="s">
        <v>65</v>
      </c>
      <c r="F10" s="29">
        <v>45814</v>
      </c>
      <c r="G10" s="33">
        <v>6.4400000000000004E-4</v>
      </c>
      <c r="H10" s="6">
        <f>SUMIF(B$2:B10,B10,G$2:G10)</f>
        <v>8.2789999999999999E-3</v>
      </c>
      <c r="I10" s="1">
        <f>H10 * IFERROR(VLOOKUP(B10,Kurse!$A$2:$B$101,2,FALSE), 0)</f>
        <v>5.1017350540000003E-3</v>
      </c>
    </row>
    <row r="11" spans="1:10" x14ac:dyDescent="0.2">
      <c r="A11" s="2" t="s">
        <v>82</v>
      </c>
      <c r="B11" s="2" t="s">
        <v>51</v>
      </c>
      <c r="C11" s="2" t="s">
        <v>65</v>
      </c>
      <c r="F11" s="29">
        <v>45815</v>
      </c>
      <c r="G11" s="33">
        <v>7.2900000000000005E-4</v>
      </c>
      <c r="H11" s="6">
        <f>SUMIF(B$2:B11,B11,G$2:G11)</f>
        <v>9.0080000000000004E-3</v>
      </c>
      <c r="I11" s="1">
        <f>H11 * IFERROR(VLOOKUP(B11,Kurse!$A$2:$B$101,2,FALSE), 0)</f>
        <v>5.550963808000001E-3</v>
      </c>
    </row>
    <row r="12" spans="1:10" x14ac:dyDescent="0.2">
      <c r="A12" s="2" t="s">
        <v>82</v>
      </c>
      <c r="B12" s="2" t="s">
        <v>51</v>
      </c>
      <c r="C12" s="2" t="s">
        <v>65</v>
      </c>
      <c r="F12" s="29">
        <v>45816</v>
      </c>
      <c r="G12" s="33">
        <v>6.0499999999999996E-4</v>
      </c>
      <c r="H12" s="6">
        <f>SUMIF(B$2:B12,B12,G$2:G12)</f>
        <v>9.613E-3</v>
      </c>
      <c r="I12" s="1">
        <f>H12 * IFERROR(VLOOKUP(B12,Kurse!$A$2:$B$101,2,FALSE), 0)</f>
        <v>5.9237805380000005E-3</v>
      </c>
    </row>
    <row r="13" spans="1:10" x14ac:dyDescent="0.2">
      <c r="A13" s="2" t="s">
        <v>82</v>
      </c>
      <c r="B13" s="2" t="s">
        <v>51</v>
      </c>
      <c r="C13" s="2" t="s">
        <v>65</v>
      </c>
      <c r="F13" s="29">
        <v>45811</v>
      </c>
      <c r="G13" s="33">
        <v>2.679E-3</v>
      </c>
      <c r="H13" s="6">
        <f>SUMIF(B$2:B13,B13,G$2:G13)</f>
        <v>1.2292000000000001E-2</v>
      </c>
      <c r="I13" s="1">
        <f>H13 * IFERROR(VLOOKUP(B13,Kurse!$A$2:$B$101,2,FALSE), 0)</f>
        <v>7.5746499920000014E-3</v>
      </c>
    </row>
    <row r="14" spans="1:10" x14ac:dyDescent="0.2">
      <c r="H14" s="6">
        <f>SUMIF(B$2:B14,B14,G$2:G14)</f>
        <v>0</v>
      </c>
      <c r="I14" s="1">
        <f>H14 * IFERROR(VLOOKUP(B14,Kurse!$A$2:$B$101,2,FALSE), 0)</f>
        <v>0</v>
      </c>
    </row>
    <row r="15" spans="1:10" x14ac:dyDescent="0.2">
      <c r="H15" s="6">
        <f>SUMIF(B$2:B15,B15,G$2:G15)</f>
        <v>0</v>
      </c>
      <c r="I15" s="1">
        <f>H15 * IFERROR(VLOOKUP(B15,Kurse!$A$2:$B$101,2,FALSE), 0)</f>
        <v>0</v>
      </c>
    </row>
    <row r="16" spans="1:10" x14ac:dyDescent="0.2">
      <c r="H16" s="6">
        <f>SUMIF(B$2:B16,B16,G$2:G16)</f>
        <v>0</v>
      </c>
      <c r="I16" s="1">
        <f>H16 * IFERROR(VLOOKUP(B16,Kurse!$A$2:$B$101,2,FALSE), 0)</f>
        <v>0</v>
      </c>
    </row>
    <row r="17" spans="8:9" x14ac:dyDescent="0.2">
      <c r="H17" s="6">
        <f>SUMIF(B$2:B17,B17,G$2:G17)</f>
        <v>0</v>
      </c>
      <c r="I17" s="1">
        <f>H17 * IFERROR(VLOOKUP(B17,Kurse!$A$2:$B$101,2,FALSE), 0)</f>
        <v>0</v>
      </c>
    </row>
    <row r="18" spans="8:9" x14ac:dyDescent="0.2">
      <c r="H18" s="6">
        <f>SUMIF(B$2:B18,B18,G$2:G18)</f>
        <v>0</v>
      </c>
      <c r="I18" s="1">
        <f>H18 * IFERROR(VLOOKUP(B18,Kurse!$A$2:$B$101,2,FALSE), 0)</f>
        <v>0</v>
      </c>
    </row>
    <row r="19" spans="8:9" x14ac:dyDescent="0.2">
      <c r="H19" s="6">
        <f>SUMIF(B$2:B19,B19,G$2:G19)</f>
        <v>0</v>
      </c>
      <c r="I19" s="1">
        <f>H19 * IFERROR(VLOOKUP(B19,Kurse!$A$2:$B$101,2,FALSE), 0)</f>
        <v>0</v>
      </c>
    </row>
    <row r="20" spans="8:9" x14ac:dyDescent="0.2">
      <c r="H20" s="6">
        <f>SUMIF(B$2:B20,B20,G$2:G20)</f>
        <v>0</v>
      </c>
      <c r="I20" s="1">
        <f>H20 * IFERROR(VLOOKUP(B20,Kurse!$A$2:$B$101,2,FALSE), 0)</f>
        <v>0</v>
      </c>
    </row>
    <row r="21" spans="8:9" x14ac:dyDescent="0.2">
      <c r="H21" s="6">
        <f>SUMIF(B$2:B21,B21,G$2:G21)</f>
        <v>0</v>
      </c>
      <c r="I21" s="1">
        <f>H21 * IFERROR(VLOOKUP(B21,Kurse!$A$2:$B$101,2,FALSE), 0)</f>
        <v>0</v>
      </c>
    </row>
    <row r="22" spans="8:9" x14ac:dyDescent="0.2">
      <c r="H22" s="6">
        <f>SUMIF(B$2:B22,B22,G$2:G22)</f>
        <v>0</v>
      </c>
      <c r="I22" s="1">
        <f>H22 * IFERROR(VLOOKUP(B22,Kurse!$A$2:$B$101,2,FALSE), 0)</f>
        <v>0</v>
      </c>
    </row>
    <row r="23" spans="8:9" x14ac:dyDescent="0.2">
      <c r="H23" s="6">
        <f>SUMIF(B$2:B23,B23,G$2:G23)</f>
        <v>0</v>
      </c>
      <c r="I23" s="1">
        <f>H23 * IFERROR(VLOOKUP(B23,Kurse!$A$2:$B$101,2,FALSE), 0)</f>
        <v>0</v>
      </c>
    </row>
    <row r="24" spans="8:9" x14ac:dyDescent="0.2">
      <c r="H24" s="6">
        <f>SUMIF(B$2:B24,B24,G$2:G24)</f>
        <v>0</v>
      </c>
      <c r="I24" s="1">
        <f>H24 * IFERROR(VLOOKUP(B24,Kurse!$A$2:$B$101,2,FALSE), 0)</f>
        <v>0</v>
      </c>
    </row>
    <row r="25" spans="8:9" x14ac:dyDescent="0.2">
      <c r="H25" s="6">
        <f>SUMIF(B$2:B25,B25,G$2:G25)</f>
        <v>0</v>
      </c>
      <c r="I25" s="1">
        <f>H25 * IFERROR(VLOOKUP(B25,Kurse!$A$2:$B$101,2,FALSE), 0)</f>
        <v>0</v>
      </c>
    </row>
    <row r="26" spans="8:9" x14ac:dyDescent="0.2">
      <c r="H26" s="6">
        <f>SUMIF(B$2:B26,B26,G$2:G26)</f>
        <v>0</v>
      </c>
      <c r="I26" s="1">
        <f>H26 * IFERROR(VLOOKUP(B26,Kurse!$A$2:$B$101,2,FALSE), 0)</f>
        <v>0</v>
      </c>
    </row>
    <row r="27" spans="8:9" x14ac:dyDescent="0.2">
      <c r="H27" s="6">
        <f>SUMIF(B$2:B27,B27,G$2:G27)</f>
        <v>0</v>
      </c>
      <c r="I27" s="1">
        <f>H27 * IFERROR(VLOOKUP(B27,Kurse!$A$2:$B$101,2,FALSE), 0)</f>
        <v>0</v>
      </c>
    </row>
    <row r="28" spans="8:9" x14ac:dyDescent="0.2">
      <c r="H28" s="6">
        <f>SUMIF(B$2:B28,B28,G$2:G28)</f>
        <v>0</v>
      </c>
      <c r="I28" s="1">
        <f>H28 * IFERROR(VLOOKUP(B28,Kurse!$A$2:$B$101,2,FALSE), 0)</f>
        <v>0</v>
      </c>
    </row>
    <row r="29" spans="8:9" x14ac:dyDescent="0.2">
      <c r="H29" s="6">
        <f>SUMIF(B$2:B29,B29,G$2:G29)</f>
        <v>0</v>
      </c>
      <c r="I29" s="1">
        <f>H29 * IFERROR(VLOOKUP(B29,Kurse!$A$2:$B$101,2,FALSE), 0)</f>
        <v>0</v>
      </c>
    </row>
    <row r="30" spans="8:9" x14ac:dyDescent="0.2">
      <c r="H30" s="6">
        <f>SUMIF(B$2:B30,B30,G$2:G30)</f>
        <v>0</v>
      </c>
      <c r="I30" s="1">
        <f>H30 * IFERROR(VLOOKUP(B30,Kurse!$A$2:$B$101,2,FALSE), 0)</f>
        <v>0</v>
      </c>
    </row>
    <row r="31" spans="8:9" x14ac:dyDescent="0.2">
      <c r="H31" s="6">
        <f>SUMIF(B$2:B31,B31,G$2:G31)</f>
        <v>0</v>
      </c>
      <c r="I31" s="1">
        <f>H31 * IFERROR(VLOOKUP(B31,Kurse!$A$2:$B$101,2,FALSE), 0)</f>
        <v>0</v>
      </c>
    </row>
    <row r="32" spans="8:9" x14ac:dyDescent="0.2">
      <c r="H32" s="6">
        <f>SUMIF(B$2:B32,B32,G$2:G32)</f>
        <v>0</v>
      </c>
      <c r="I32" s="1">
        <f>H32 * IFERROR(VLOOKUP(B32,Kurse!$A$2:$B$101,2,FALSE), 0)</f>
        <v>0</v>
      </c>
    </row>
    <row r="33" spans="8:9" x14ac:dyDescent="0.2">
      <c r="H33" s="6">
        <f>SUMIF(B$2:B33,B33,G$2:G33)</f>
        <v>0</v>
      </c>
      <c r="I33" s="1">
        <f>H33 * IFERROR(VLOOKUP(B33,Kurse!$A$2:$B$101,2,FALSE), 0)</f>
        <v>0</v>
      </c>
    </row>
    <row r="34" spans="8:9" x14ac:dyDescent="0.2">
      <c r="H34" s="6">
        <f>SUMIF(B$2:B34,B34,G$2:G34)</f>
        <v>0</v>
      </c>
      <c r="I34" s="1">
        <f>H34 * IFERROR(VLOOKUP(B34,Kurse!$A$2:$B$101,2,FALSE), 0)</f>
        <v>0</v>
      </c>
    </row>
    <row r="35" spans="8:9" x14ac:dyDescent="0.2">
      <c r="H35" s="6">
        <f>SUMIF(B$2:B35,B35,G$2:G35)</f>
        <v>0</v>
      </c>
      <c r="I35" s="1">
        <f>H35 * IFERROR(VLOOKUP(B35,Kurse!$A$2:$B$101,2,FALSE), 0)</f>
        <v>0</v>
      </c>
    </row>
    <row r="36" spans="8:9" x14ac:dyDescent="0.2">
      <c r="H36" s="6">
        <f>SUMIF(B$2:B36,B36,G$2:G36)</f>
        <v>0</v>
      </c>
      <c r="I36" s="1">
        <f>H36 * IFERROR(VLOOKUP(B36,Kurse!$A$2:$B$101,2,FALSE), 0)</f>
        <v>0</v>
      </c>
    </row>
    <row r="37" spans="8:9" x14ac:dyDescent="0.2">
      <c r="H37" s="6">
        <f>SUMIF(B$2:B37,B37,G$2:G37)</f>
        <v>0</v>
      </c>
      <c r="I37" s="1">
        <f>H37 * IFERROR(VLOOKUP(B37,Kurse!$A$2:$B$101,2,FALSE), 0)</f>
        <v>0</v>
      </c>
    </row>
    <row r="38" spans="8:9" x14ac:dyDescent="0.2">
      <c r="H38" s="6">
        <f>SUMIF(B$2:B38,B38,G$2:G38)</f>
        <v>0</v>
      </c>
      <c r="I38" s="1">
        <f>H38 * IFERROR(VLOOKUP(B38,Kurse!$A$2:$B$101,2,FALSE), 0)</f>
        <v>0</v>
      </c>
    </row>
    <row r="39" spans="8:9" x14ac:dyDescent="0.2">
      <c r="H39" s="6">
        <f>SUMIF(B$2:B39,B39,G$2:G39)</f>
        <v>0</v>
      </c>
      <c r="I39" s="1">
        <f>H39 * IFERROR(VLOOKUP(B39,Kurse!$A$2:$B$101,2,FALSE), 0)</f>
        <v>0</v>
      </c>
    </row>
    <row r="40" spans="8:9" x14ac:dyDescent="0.2">
      <c r="H40" s="6">
        <f>SUMIF(B$2:B40,B40,G$2:G40)</f>
        <v>0</v>
      </c>
      <c r="I40" s="1">
        <f>H40 * IFERROR(VLOOKUP(B40,Kurse!$A$2:$B$101,2,FALSE), 0)</f>
        <v>0</v>
      </c>
    </row>
    <row r="41" spans="8:9" x14ac:dyDescent="0.2">
      <c r="H41" s="6">
        <f>SUMIF(B$2:B41,B41,G$2:G41)</f>
        <v>0</v>
      </c>
      <c r="I41" s="1">
        <f>H41 * IFERROR(VLOOKUP(B41,Kurse!$A$2:$B$101,2,FALSE), 0)</f>
        <v>0</v>
      </c>
    </row>
    <row r="42" spans="8:9" x14ac:dyDescent="0.2">
      <c r="H42" s="6">
        <f>SUMIF(B$2:B42,B42,G$2:G42)</f>
        <v>0</v>
      </c>
      <c r="I42" s="1">
        <f>H42 * IFERROR(VLOOKUP(B42,Kurse!$A$2:$B$101,2,FALSE), 0)</f>
        <v>0</v>
      </c>
    </row>
    <row r="43" spans="8:9" x14ac:dyDescent="0.2">
      <c r="H43" s="6">
        <f>SUMIF(B$2:B43,B43,G$2:G43)</f>
        <v>0</v>
      </c>
      <c r="I43" s="1">
        <f>H43 * IFERROR(VLOOKUP(B43,Kurse!$A$2:$B$101,2,FALSE), 0)</f>
        <v>0</v>
      </c>
    </row>
    <row r="44" spans="8:9" x14ac:dyDescent="0.2">
      <c r="H44" s="6">
        <f>SUMIF(B$2:B44,B44,G$2:G44)</f>
        <v>0</v>
      </c>
      <c r="I44" s="1">
        <f>H44 * IFERROR(VLOOKUP(B44,Kurse!$A$2:$B$101,2,FALSE), 0)</f>
        <v>0</v>
      </c>
    </row>
    <row r="45" spans="8:9" x14ac:dyDescent="0.2">
      <c r="H45" s="6">
        <f>SUMIF(B$2:B45,B45,G$2:G45)</f>
        <v>0</v>
      </c>
      <c r="I45" s="1">
        <f>H45 * IFERROR(VLOOKUP(B45,Kurse!$A$2:$B$101,2,FALSE), 0)</f>
        <v>0</v>
      </c>
    </row>
    <row r="46" spans="8:9" x14ac:dyDescent="0.2">
      <c r="H46" s="6">
        <f>SUMIF(B$2:B46,B46,G$2:G46)</f>
        <v>0</v>
      </c>
      <c r="I46" s="1">
        <f>H46 * IFERROR(VLOOKUP(B46,Kurse!$A$2:$B$101,2,FALSE), 0)</f>
        <v>0</v>
      </c>
    </row>
    <row r="47" spans="8:9" x14ac:dyDescent="0.2">
      <c r="H47" s="6">
        <f>SUMIF(B$2:B47,B47,G$2:G47)</f>
        <v>0</v>
      </c>
      <c r="I47" s="1">
        <f>H47 * IFERROR(VLOOKUP(B47,Kurse!$A$2:$B$101,2,FALSE), 0)</f>
        <v>0</v>
      </c>
    </row>
    <row r="48" spans="8:9" x14ac:dyDescent="0.2">
      <c r="H48" s="6">
        <f>SUMIF(B$2:B48,B48,G$2:G48)</f>
        <v>0</v>
      </c>
      <c r="I48" s="1">
        <f>H48 * IFERROR(VLOOKUP(B48,Kurse!$A$2:$B$101,2,FALSE), 0)</f>
        <v>0</v>
      </c>
    </row>
    <row r="49" spans="8:9" x14ac:dyDescent="0.2">
      <c r="H49" s="6">
        <f>SUMIF(B$2:B49,B49,G$2:G49)</f>
        <v>0</v>
      </c>
      <c r="I49" s="1">
        <f>H49 * IFERROR(VLOOKUP(B49,Kurse!$A$2:$B$101,2,FALSE), 0)</f>
        <v>0</v>
      </c>
    </row>
    <row r="50" spans="8:9" x14ac:dyDescent="0.2">
      <c r="H50" s="6">
        <f>SUMIF(B$2:B50,B50,G$2:G50)</f>
        <v>0</v>
      </c>
      <c r="I50" s="1">
        <f>H50 * IFERROR(VLOOKUP(B50,Kurse!$A$2:$B$101,2,FALSE), 0)</f>
        <v>0</v>
      </c>
    </row>
    <row r="51" spans="8:9" x14ac:dyDescent="0.2">
      <c r="H51" s="6">
        <f>SUMIF(B$2:B51,B51,G$2:G51)</f>
        <v>0</v>
      </c>
      <c r="I51" s="1">
        <f>H51 * IFERROR(VLOOKUP(B51,Kurse!$A$2:$B$101,2,FALSE), 0)</f>
        <v>0</v>
      </c>
    </row>
    <row r="52" spans="8:9" x14ac:dyDescent="0.2">
      <c r="H52" s="6">
        <f>SUMIF(B$2:B52,B52,G$2:G52)</f>
        <v>0</v>
      </c>
      <c r="I52" s="1">
        <f>H52 * IFERROR(VLOOKUP(B52,Kurse!$A$2:$B$101,2,FALSE), 0)</f>
        <v>0</v>
      </c>
    </row>
    <row r="53" spans="8:9" x14ac:dyDescent="0.2">
      <c r="H53" s="6">
        <f>SUMIF(B$2:B53,B53,G$2:G53)</f>
        <v>0</v>
      </c>
      <c r="I53" s="1">
        <f>H53 * IFERROR(VLOOKUP(B53,Kurse!$A$2:$B$101,2,FALSE), 0)</f>
        <v>0</v>
      </c>
    </row>
    <row r="54" spans="8:9" x14ac:dyDescent="0.2">
      <c r="H54" s="6">
        <f>SUMIF(B$2:B54,B54,G$2:G54)</f>
        <v>0</v>
      </c>
      <c r="I54" s="1">
        <f>H54 * IFERROR(VLOOKUP(B54,Kurse!$A$2:$B$101,2,FALSE), 0)</f>
        <v>0</v>
      </c>
    </row>
    <row r="55" spans="8:9" x14ac:dyDescent="0.2">
      <c r="H55" s="6">
        <f>SUMIF(B$2:B55,B55,G$2:G55)</f>
        <v>0</v>
      </c>
      <c r="I55" s="1">
        <f>H55 * IFERROR(VLOOKUP(B55,Kurse!$A$2:$B$101,2,FALSE), 0)</f>
        <v>0</v>
      </c>
    </row>
    <row r="56" spans="8:9" x14ac:dyDescent="0.2">
      <c r="H56" s="6">
        <f>SUMIF(B$2:B56,B56,G$2:G56)</f>
        <v>0</v>
      </c>
      <c r="I56" s="1">
        <f>H56 * IFERROR(VLOOKUP(B56,Kurse!$A$2:$B$101,2,FALSE), 0)</f>
        <v>0</v>
      </c>
    </row>
    <row r="57" spans="8:9" x14ac:dyDescent="0.2">
      <c r="H57" s="6">
        <f>SUMIF(B$2:B57,B57,G$2:G57)</f>
        <v>0</v>
      </c>
      <c r="I57" s="1">
        <f>H57 * IFERROR(VLOOKUP(B57,Kurse!$A$2:$B$101,2,FALSE), 0)</f>
        <v>0</v>
      </c>
    </row>
    <row r="58" spans="8:9" x14ac:dyDescent="0.2">
      <c r="H58" s="6">
        <f>SUMIF(B$2:B58,B58,G$2:G58)</f>
        <v>0</v>
      </c>
      <c r="I58" s="1">
        <f>H58 * IFERROR(VLOOKUP(B58,Kurse!$A$2:$B$101,2,FALSE), 0)</f>
        <v>0</v>
      </c>
    </row>
    <row r="59" spans="8:9" x14ac:dyDescent="0.2">
      <c r="H59" s="6">
        <f>SUMIF(B$2:B59,B59,G$2:G59)</f>
        <v>0</v>
      </c>
      <c r="I59" s="1">
        <f>H59 * IFERROR(VLOOKUP(B59,Kurse!$A$2:$B$101,2,FALSE), 0)</f>
        <v>0</v>
      </c>
    </row>
    <row r="60" spans="8:9" x14ac:dyDescent="0.2">
      <c r="H60" s="6">
        <f>SUMIF(B$2:B60,B60,G$2:G60)</f>
        <v>0</v>
      </c>
      <c r="I60" s="1">
        <f>H60 * IFERROR(VLOOKUP(B60,Kurse!$A$2:$B$101,2,FALSE), 0)</f>
        <v>0</v>
      </c>
    </row>
    <row r="61" spans="8:9" x14ac:dyDescent="0.2">
      <c r="H61" s="6">
        <f>SUMIF(B$2:B61,B61,G$2:G61)</f>
        <v>0</v>
      </c>
      <c r="I61" s="1">
        <f>H61 * IFERROR(VLOOKUP(B61,Kurse!$A$2:$B$101,2,FALSE), 0)</f>
        <v>0</v>
      </c>
    </row>
    <row r="62" spans="8:9" x14ac:dyDescent="0.2">
      <c r="H62" s="6">
        <f>SUMIF(B$2:B62,B62,G$2:G62)</f>
        <v>0</v>
      </c>
      <c r="I62" s="1">
        <f>H62 * IFERROR(VLOOKUP(B62,Kurse!$A$2:$B$101,2,FALSE), 0)</f>
        <v>0</v>
      </c>
    </row>
    <row r="63" spans="8:9" x14ac:dyDescent="0.2">
      <c r="H63" s="6">
        <f>SUMIF(B$2:B63,B63,G$2:G63)</f>
        <v>0</v>
      </c>
      <c r="I63" s="1">
        <f>H63 * IFERROR(VLOOKUP(B63,Kurse!$A$2:$B$101,2,FALSE), 0)</f>
        <v>0</v>
      </c>
    </row>
    <row r="64" spans="8:9" x14ac:dyDescent="0.2">
      <c r="H64" s="6">
        <f>SUMIF(B$2:B64,B64,G$2:G64)</f>
        <v>0</v>
      </c>
      <c r="I64" s="1">
        <f>H64 * IFERROR(VLOOKUP(B64,Kurse!$A$2:$B$101,2,FALSE), 0)</f>
        <v>0</v>
      </c>
    </row>
    <row r="65" spans="8:9" x14ac:dyDescent="0.2">
      <c r="H65" s="6">
        <f>SUMIF(B$2:B65,B65,G$2:G65)</f>
        <v>0</v>
      </c>
      <c r="I65" s="1">
        <f>H65 * IFERROR(VLOOKUP(B65,Kurse!$A$2:$B$101,2,FALSE), 0)</f>
        <v>0</v>
      </c>
    </row>
    <row r="66" spans="8:9" x14ac:dyDescent="0.2">
      <c r="H66" s="6">
        <f>SUMIF(B$2:B66,B66,G$2:G66)</f>
        <v>0</v>
      </c>
      <c r="I66" s="1">
        <f>H66 * IFERROR(VLOOKUP(B66,Kurse!$A$2:$B$101,2,FALSE), 0)</f>
        <v>0</v>
      </c>
    </row>
    <row r="67" spans="8:9" x14ac:dyDescent="0.2">
      <c r="H67" s="6">
        <f>SUMIF(B$2:B67,B67,G$2:G67)</f>
        <v>0</v>
      </c>
      <c r="I67" s="1">
        <f>H67 * IFERROR(VLOOKUP(B67,Kurse!$A$2:$B$101,2,FALSE), 0)</f>
        <v>0</v>
      </c>
    </row>
    <row r="68" spans="8:9" x14ac:dyDescent="0.2">
      <c r="H68" s="6">
        <f>SUMIF(B$2:B68,B68,G$2:G68)</f>
        <v>0</v>
      </c>
      <c r="I68" s="1">
        <f>H68 * IFERROR(VLOOKUP(B68,Kurse!$A$2:$B$101,2,FALSE), 0)</f>
        <v>0</v>
      </c>
    </row>
    <row r="69" spans="8:9" x14ac:dyDescent="0.2">
      <c r="H69" s="6">
        <f>SUMIF(B$2:B69,B69,G$2:G69)</f>
        <v>0</v>
      </c>
      <c r="I69" s="1">
        <f>H69 * IFERROR(VLOOKUP(B69,Kurse!$A$2:$B$101,2,FALSE), 0)</f>
        <v>0</v>
      </c>
    </row>
    <row r="70" spans="8:9" x14ac:dyDescent="0.2">
      <c r="H70" s="6">
        <f>SUMIF(B$2:B70,B70,G$2:G70)</f>
        <v>0</v>
      </c>
      <c r="I70" s="1">
        <f>H70 * IFERROR(VLOOKUP(B70,Kurse!$A$2:$B$101,2,FALSE), 0)</f>
        <v>0</v>
      </c>
    </row>
    <row r="71" spans="8:9" x14ac:dyDescent="0.2">
      <c r="H71" s="6">
        <f>SUMIF(B$2:B71,B71,G$2:G71)</f>
        <v>0</v>
      </c>
      <c r="I71" s="1">
        <f>H71 * IFERROR(VLOOKUP(B71,Kurse!$A$2:$B$101,2,FALSE), 0)</f>
        <v>0</v>
      </c>
    </row>
    <row r="72" spans="8:9" x14ac:dyDescent="0.2">
      <c r="H72" s="6">
        <f>SUMIF(B$2:B72,B72,G$2:G72)</f>
        <v>0</v>
      </c>
      <c r="I72" s="1">
        <f>H72 * IFERROR(VLOOKUP(B72,Kurse!$A$2:$B$101,2,FALSE), 0)</f>
        <v>0</v>
      </c>
    </row>
    <row r="73" spans="8:9" x14ac:dyDescent="0.2">
      <c r="H73" s="6">
        <f>SUMIF(B$2:B73,B73,G$2:G73)</f>
        <v>0</v>
      </c>
      <c r="I73" s="1">
        <f>H73 * IFERROR(VLOOKUP(B73,Kurse!$A$2:$B$101,2,FALSE), 0)</f>
        <v>0</v>
      </c>
    </row>
    <row r="74" spans="8:9" x14ac:dyDescent="0.2">
      <c r="H74" s="6">
        <f>SUMIF(B$2:B74,B74,G$2:G74)</f>
        <v>0</v>
      </c>
      <c r="I74" s="1">
        <f>H74 * IFERROR(VLOOKUP(B74,Kurse!$A$2:$B$101,2,FALSE), 0)</f>
        <v>0</v>
      </c>
    </row>
    <row r="75" spans="8:9" x14ac:dyDescent="0.2">
      <c r="H75" s="6">
        <f>SUMIF(B$2:B75,B75,G$2:G75)</f>
        <v>0</v>
      </c>
      <c r="I75" s="1">
        <f>H75 * IFERROR(VLOOKUP(B75,Kurse!$A$2:$B$101,2,FALSE), 0)</f>
        <v>0</v>
      </c>
    </row>
    <row r="76" spans="8:9" x14ac:dyDescent="0.2">
      <c r="H76" s="6">
        <f>SUMIF(B$2:B76,B76,G$2:G76)</f>
        <v>0</v>
      </c>
      <c r="I76" s="1">
        <f>H76 * IFERROR(VLOOKUP(B76,Kurse!$A$2:$B$101,2,FALSE), 0)</f>
        <v>0</v>
      </c>
    </row>
    <row r="77" spans="8:9" x14ac:dyDescent="0.2">
      <c r="H77" s="6">
        <f>SUMIF(B$2:B77,B77,G$2:G77)</f>
        <v>0</v>
      </c>
      <c r="I77" s="1">
        <f>H77 * IFERROR(VLOOKUP(B77,Kurse!$A$2:$B$101,2,FALSE), 0)</f>
        <v>0</v>
      </c>
    </row>
    <row r="78" spans="8:9" x14ac:dyDescent="0.2">
      <c r="H78" s="6">
        <f>SUMIF(B$2:B78,B78,G$2:G78)</f>
        <v>0</v>
      </c>
      <c r="I78" s="1">
        <f>H78 * IFERROR(VLOOKUP(B78,Kurse!$A$2:$B$101,2,FALSE), 0)</f>
        <v>0</v>
      </c>
    </row>
    <row r="79" spans="8:9" x14ac:dyDescent="0.2">
      <c r="H79" s="6">
        <f>SUMIF(B$2:B79,B79,G$2:G79)</f>
        <v>0</v>
      </c>
      <c r="I79" s="1">
        <f>H79 * IFERROR(VLOOKUP(B79,Kurse!$A$2:$B$101,2,FALSE), 0)</f>
        <v>0</v>
      </c>
    </row>
    <row r="80" spans="8:9" x14ac:dyDescent="0.2">
      <c r="H80" s="6">
        <f>SUMIF(B$2:B80,B80,G$2:G80)</f>
        <v>0</v>
      </c>
      <c r="I80" s="1">
        <f>H80 * IFERROR(VLOOKUP(B80,Kurse!$A$2:$B$101,2,FALSE), 0)</f>
        <v>0</v>
      </c>
    </row>
    <row r="81" spans="8:9" x14ac:dyDescent="0.2">
      <c r="H81" s="6">
        <f>SUMIF(B$2:B81,B81,G$2:G81)</f>
        <v>0</v>
      </c>
      <c r="I81" s="1">
        <f>H81 * IFERROR(VLOOKUP(B81,Kurse!$A$2:$B$101,2,FALSE), 0)</f>
        <v>0</v>
      </c>
    </row>
    <row r="82" spans="8:9" x14ac:dyDescent="0.2">
      <c r="H82" s="6">
        <f>SUMIF(B$2:B82,B82,G$2:G82)</f>
        <v>0</v>
      </c>
      <c r="I82" s="1">
        <f>H82 * IFERROR(VLOOKUP(B82,Kurse!$A$2:$B$101,2,FALSE), 0)</f>
        <v>0</v>
      </c>
    </row>
    <row r="83" spans="8:9" x14ac:dyDescent="0.2">
      <c r="H83" s="6">
        <f>SUMIF(B$2:B83,B83,G$2:G83)</f>
        <v>0</v>
      </c>
      <c r="I83" s="1">
        <f>H83 * IFERROR(VLOOKUP(B83,Kurse!$A$2:$B$101,2,FALSE), 0)</f>
        <v>0</v>
      </c>
    </row>
    <row r="84" spans="8:9" x14ac:dyDescent="0.2">
      <c r="H84" s="6">
        <f>SUMIF(B$2:B84,B84,G$2:G84)</f>
        <v>0</v>
      </c>
      <c r="I84" s="1">
        <f>H84 * IFERROR(VLOOKUP(B84,Kurse!$A$2:$B$101,2,FALSE), 0)</f>
        <v>0</v>
      </c>
    </row>
    <row r="85" spans="8:9" x14ac:dyDescent="0.2">
      <c r="H85" s="6">
        <f>SUMIF(B$2:B85,B85,G$2:G85)</f>
        <v>0</v>
      </c>
      <c r="I85" s="1">
        <f>H85 * IFERROR(VLOOKUP(B85,Kurse!$A$2:$B$101,2,FALSE), 0)</f>
        <v>0</v>
      </c>
    </row>
    <row r="86" spans="8:9" x14ac:dyDescent="0.2">
      <c r="H86" s="6">
        <f>SUMIF(B$2:B86,B86,G$2:G86)</f>
        <v>0</v>
      </c>
      <c r="I86" s="1">
        <f>H86 * IFERROR(VLOOKUP(B86,Kurse!$A$2:$B$101,2,FALSE), 0)</f>
        <v>0</v>
      </c>
    </row>
    <row r="87" spans="8:9" x14ac:dyDescent="0.2">
      <c r="H87" s="6">
        <f>SUMIF(B$2:B87,B87,G$2:G87)</f>
        <v>0</v>
      </c>
      <c r="I87" s="1">
        <f>H87 * IFERROR(VLOOKUP(B87,Kurse!$A$2:$B$101,2,FALSE), 0)</f>
        <v>0</v>
      </c>
    </row>
    <row r="88" spans="8:9" x14ac:dyDescent="0.2">
      <c r="H88" s="6">
        <f>SUMIF(B$2:B88,B88,G$2:G88)</f>
        <v>0</v>
      </c>
      <c r="I88" s="1">
        <f>H88 * IFERROR(VLOOKUP(B88,Kurse!$A$2:$B$101,2,FALSE), 0)</f>
        <v>0</v>
      </c>
    </row>
    <row r="89" spans="8:9" x14ac:dyDescent="0.2">
      <c r="H89" s="6">
        <f>SUMIF(B$2:B89,B89,G$2:G89)</f>
        <v>0</v>
      </c>
      <c r="I89" s="1">
        <f>H89 * IFERROR(VLOOKUP(B89,Kurse!$A$2:$B$101,2,FALSE), 0)</f>
        <v>0</v>
      </c>
    </row>
    <row r="90" spans="8:9" x14ac:dyDescent="0.2">
      <c r="H90" s="6">
        <f>SUMIF(B$2:B90,B90,G$2:G90)</f>
        <v>0</v>
      </c>
      <c r="I90" s="1">
        <f>H90 * IFERROR(VLOOKUP(B90,Kurse!$A$2:$B$101,2,FALSE), 0)</f>
        <v>0</v>
      </c>
    </row>
    <row r="91" spans="8:9" x14ac:dyDescent="0.2">
      <c r="H91" s="6">
        <f>SUMIF(B$2:B91,B91,G$2:G91)</f>
        <v>0</v>
      </c>
      <c r="I91" s="1">
        <f>H91 * IFERROR(VLOOKUP(B91,Kurse!$A$2:$B$101,2,FALSE), 0)</f>
        <v>0</v>
      </c>
    </row>
    <row r="92" spans="8:9" x14ac:dyDescent="0.2">
      <c r="H92" s="6">
        <f>SUMIF(B$2:B92,B92,G$2:G92)</f>
        <v>0</v>
      </c>
      <c r="I92" s="1">
        <f>H92 * IFERROR(VLOOKUP(B92,Kurse!$A$2:$B$101,2,FALSE), 0)</f>
        <v>0</v>
      </c>
    </row>
    <row r="93" spans="8:9" x14ac:dyDescent="0.2">
      <c r="H93" s="6">
        <f>SUMIF(B$2:B93,B93,G$2:G93)</f>
        <v>0</v>
      </c>
      <c r="I93" s="1">
        <f>H93 * IFERROR(VLOOKUP(B93,Kurse!$A$2:$B$101,2,FALSE), 0)</f>
        <v>0</v>
      </c>
    </row>
    <row r="94" spans="8:9" x14ac:dyDescent="0.2">
      <c r="H94" s="6">
        <f>SUMIF(B$2:B94,B94,G$2:G94)</f>
        <v>0</v>
      </c>
      <c r="I94" s="1">
        <f>H94 * IFERROR(VLOOKUP(B94,Kurse!$A$2:$B$101,2,FALSE), 0)</f>
        <v>0</v>
      </c>
    </row>
    <row r="95" spans="8:9" x14ac:dyDescent="0.2">
      <c r="H95" s="6">
        <f>SUMIF(B$2:B95,B95,G$2:G95)</f>
        <v>0</v>
      </c>
      <c r="I95" s="1">
        <f>H95 * IFERROR(VLOOKUP(B95,Kurse!$A$2:$B$101,2,FALSE), 0)</f>
        <v>0</v>
      </c>
    </row>
    <row r="96" spans="8:9" x14ac:dyDescent="0.2">
      <c r="H96" s="6">
        <f>SUMIF(B$2:B96,B96,G$2:G96)</f>
        <v>0</v>
      </c>
      <c r="I96" s="1">
        <f>H96 * IFERROR(VLOOKUP(B96,Kurse!$A$2:$B$101,2,FALSE), 0)</f>
        <v>0</v>
      </c>
    </row>
    <row r="97" spans="8:9" x14ac:dyDescent="0.2">
      <c r="H97" s="6">
        <f>SUMIF(B$2:B97,B97,G$2:G97)</f>
        <v>0</v>
      </c>
      <c r="I97" s="1">
        <f>H97 * IFERROR(VLOOKUP(B97,Kurse!$A$2:$B$101,2,FALSE), 0)</f>
        <v>0</v>
      </c>
    </row>
    <row r="98" spans="8:9" x14ac:dyDescent="0.2">
      <c r="H98" s="6">
        <f>SUMIF(B$2:B98,B98,G$2:G98)</f>
        <v>0</v>
      </c>
      <c r="I98" s="1">
        <f>H98 * IFERROR(VLOOKUP(B98,Kurse!$A$2:$B$101,2,FALSE), 0)</f>
        <v>0</v>
      </c>
    </row>
    <row r="99" spans="8:9" x14ac:dyDescent="0.2">
      <c r="H99" s="6">
        <f>SUMIF(B$2:B99,B99,G$2:G99)</f>
        <v>0</v>
      </c>
      <c r="I99" s="1">
        <f>H99 * IFERROR(VLOOKUP(B99,Kurse!$A$2:$B$101,2,FALSE), 0)</f>
        <v>0</v>
      </c>
    </row>
    <row r="100" spans="8:9" x14ac:dyDescent="0.2">
      <c r="H100" s="6">
        <f>SUMIF(B$2:B100,B100,G$2:G100)</f>
        <v>0</v>
      </c>
      <c r="I100" s="1">
        <f>H100 * IFERROR(VLOOKUP(B100,Kurse!$A$2:$B$101,2,FALSE), 0)</f>
        <v>0</v>
      </c>
    </row>
    <row r="101" spans="8:9" x14ac:dyDescent="0.2">
      <c r="H101" s="6">
        <f>SUMIF(B$2:B101,B101,G$2:G101)</f>
        <v>0</v>
      </c>
      <c r="I101" s="1">
        <f>H101 * IFERROR(VLOOKUP(B101,Kurse!$A$2:$B$101,2,FALSE), 0)</f>
        <v>0</v>
      </c>
    </row>
    <row r="102" spans="8:9" x14ac:dyDescent="0.2">
      <c r="H102" s="6">
        <f>SUMIF(B$2:B102,B102,G$2:G102)</f>
        <v>0</v>
      </c>
      <c r="I102" s="1">
        <f>H102 * IFERROR(VLOOKUP(B102,Kurse!$A$2:$B$101,2,FALSE), 0)</f>
        <v>0</v>
      </c>
    </row>
    <row r="103" spans="8:9" x14ac:dyDescent="0.2">
      <c r="H103" s="6">
        <f>SUMIF(B$2:B103,B103,G$2:G103)</f>
        <v>0</v>
      </c>
      <c r="I103" s="1">
        <f>H103 * IFERROR(VLOOKUP(B103,Kurse!$A$2:$B$101,2,FALSE), 0)</f>
        <v>0</v>
      </c>
    </row>
    <row r="104" spans="8:9" x14ac:dyDescent="0.2">
      <c r="H104" s="6">
        <f>SUMIF(B$2:B104,B104,G$2:G104)</f>
        <v>0</v>
      </c>
      <c r="I104" s="1">
        <f>H104 * IFERROR(VLOOKUP(B104,Kurse!$A$2:$B$101,2,FALSE), 0)</f>
        <v>0</v>
      </c>
    </row>
    <row r="105" spans="8:9" x14ac:dyDescent="0.2">
      <c r="H105" s="6">
        <f>SUMIF(B$2:B105,B105,G$2:G105)</f>
        <v>0</v>
      </c>
      <c r="I105" s="1">
        <f>H105 * IFERROR(VLOOKUP(B105,Kurse!$A$2:$B$101,2,FALSE), 0)</f>
        <v>0</v>
      </c>
    </row>
    <row r="106" spans="8:9" x14ac:dyDescent="0.2">
      <c r="H106" s="6">
        <f>SUMIF(B$2:B106,B106,G$2:G106)</f>
        <v>0</v>
      </c>
      <c r="I106" s="1">
        <f>H106 * IFERROR(VLOOKUP(B106,Kurse!$A$2:$B$101,2,FALSE), 0)</f>
        <v>0</v>
      </c>
    </row>
    <row r="107" spans="8:9" x14ac:dyDescent="0.2">
      <c r="H107" s="6">
        <f>SUMIF(B$2:B107,B107,G$2:G107)</f>
        <v>0</v>
      </c>
      <c r="I107" s="1">
        <f>H107 * IFERROR(VLOOKUP(B107,Kurse!$A$2:$B$101,2,FALSE), 0)</f>
        <v>0</v>
      </c>
    </row>
    <row r="108" spans="8:9" x14ac:dyDescent="0.2">
      <c r="H108" s="6">
        <f>SUMIF(B$2:B108,B108,G$2:G108)</f>
        <v>0</v>
      </c>
      <c r="I108" s="1">
        <f>H108 * IFERROR(VLOOKUP(B108,Kurse!$A$2:$B$101,2,FALSE), 0)</f>
        <v>0</v>
      </c>
    </row>
    <row r="109" spans="8:9" x14ac:dyDescent="0.2">
      <c r="H109" s="6">
        <f>SUMIF(B$2:B109,B109,G$2:G109)</f>
        <v>0</v>
      </c>
      <c r="I109" s="1">
        <f>H109 * IFERROR(VLOOKUP(B109,Kurse!$A$2:$B$101,2,FALSE), 0)</f>
        <v>0</v>
      </c>
    </row>
    <row r="110" spans="8:9" x14ac:dyDescent="0.2">
      <c r="H110" s="6">
        <f>SUMIF(B$2:B110,B110,G$2:G110)</f>
        <v>0</v>
      </c>
      <c r="I110" s="1">
        <f>H110 * IFERROR(VLOOKUP(B110,Kurse!$A$2:$B$101,2,FALSE), 0)</f>
        <v>0</v>
      </c>
    </row>
    <row r="111" spans="8:9" x14ac:dyDescent="0.2">
      <c r="H111" s="6">
        <f>SUMIF(B$2:B111,B111,G$2:G111)</f>
        <v>0</v>
      </c>
      <c r="I111" s="1">
        <f>H111 * IFERROR(VLOOKUP(B111,Kurse!$A$2:$B$101,2,FALSE), 0)</f>
        <v>0</v>
      </c>
    </row>
    <row r="112" spans="8:9" x14ac:dyDescent="0.2">
      <c r="H112" s="6">
        <f>SUMIF(B$2:B112,B112,G$2:G112)</f>
        <v>0</v>
      </c>
      <c r="I112" s="1">
        <f>H112 * IFERROR(VLOOKUP(B112,Kurse!$A$2:$B$101,2,FALSE), 0)</f>
        <v>0</v>
      </c>
    </row>
    <row r="113" spans="8:9" x14ac:dyDescent="0.2">
      <c r="H113" s="6">
        <f>SUMIF(B$2:B113,B113,G$2:G113)</f>
        <v>0</v>
      </c>
      <c r="I113" s="1">
        <f>H113 * IFERROR(VLOOKUP(B113,Kurse!$A$2:$B$101,2,FALSE), 0)</f>
        <v>0</v>
      </c>
    </row>
    <row r="114" spans="8:9" x14ac:dyDescent="0.2">
      <c r="H114" s="6">
        <f>SUMIF(B$2:B114,B114,G$2:G114)</f>
        <v>0</v>
      </c>
      <c r="I114" s="1">
        <f>H114 * IFERROR(VLOOKUP(B114,Kurse!$A$2:$B$101,2,FALSE), 0)</f>
        <v>0</v>
      </c>
    </row>
    <row r="115" spans="8:9" x14ac:dyDescent="0.2">
      <c r="H115" s="6">
        <f>SUMIF(B$2:B115,B115,G$2:G115)</f>
        <v>0</v>
      </c>
      <c r="I115" s="1">
        <f>H115 * IFERROR(VLOOKUP(B115,Kurse!$A$2:$B$101,2,FALSE), 0)</f>
        <v>0</v>
      </c>
    </row>
    <row r="116" spans="8:9" x14ac:dyDescent="0.2">
      <c r="H116" s="6">
        <f>SUMIF(B$2:B116,B116,G$2:G116)</f>
        <v>0</v>
      </c>
      <c r="I116" s="1">
        <f>H116 * IFERROR(VLOOKUP(B116,Kurse!$A$2:$B$101,2,FALSE), 0)</f>
        <v>0</v>
      </c>
    </row>
    <row r="117" spans="8:9" x14ac:dyDescent="0.2">
      <c r="H117" s="6">
        <f>SUMIF(B$2:B117,B117,G$2:G117)</f>
        <v>0</v>
      </c>
      <c r="I117" s="1">
        <f>H117 * IFERROR(VLOOKUP(B117,Kurse!$A$2:$B$101,2,FALSE), 0)</f>
        <v>0</v>
      </c>
    </row>
    <row r="118" spans="8:9" x14ac:dyDescent="0.2">
      <c r="H118" s="6">
        <f>SUMIF(B$2:B118,B118,G$2:G118)</f>
        <v>0</v>
      </c>
      <c r="I118" s="1">
        <f>H118 * IFERROR(VLOOKUP(B118,Kurse!$A$2:$B$101,2,FALSE), 0)</f>
        <v>0</v>
      </c>
    </row>
    <row r="119" spans="8:9" x14ac:dyDescent="0.2">
      <c r="H119" s="6">
        <f>SUMIF(B$2:B119,B119,G$2:G119)</f>
        <v>0</v>
      </c>
      <c r="I119" s="1">
        <f>H119 * IFERROR(VLOOKUP(B119,Kurse!$A$2:$B$101,2,FALSE), 0)</f>
        <v>0</v>
      </c>
    </row>
    <row r="120" spans="8:9" x14ac:dyDescent="0.2">
      <c r="H120" s="6">
        <f>SUMIF(B$2:B120,B120,G$2:G120)</f>
        <v>0</v>
      </c>
      <c r="I120" s="1">
        <f>H120 * IFERROR(VLOOKUP(B120,Kurse!$A$2:$B$101,2,FALSE), 0)</f>
        <v>0</v>
      </c>
    </row>
    <row r="121" spans="8:9" x14ac:dyDescent="0.2">
      <c r="H121" s="6">
        <f>SUMIF(B$2:B121,B121,G$2:G121)</f>
        <v>0</v>
      </c>
      <c r="I121" s="1">
        <f>H121 * IFERROR(VLOOKUP(B121,Kurse!$A$2:$B$101,2,FALSE), 0)</f>
        <v>0</v>
      </c>
    </row>
    <row r="122" spans="8:9" x14ac:dyDescent="0.2">
      <c r="H122" s="6">
        <f>SUMIF(B$2:B122,B122,G$2:G122)</f>
        <v>0</v>
      </c>
      <c r="I122" s="1">
        <f>H122 * IFERROR(VLOOKUP(B122,Kurse!$A$2:$B$101,2,FALSE), 0)</f>
        <v>0</v>
      </c>
    </row>
    <row r="123" spans="8:9" x14ac:dyDescent="0.2">
      <c r="H123" s="6">
        <f>SUMIF(B$2:B123,B123,G$2:G123)</f>
        <v>0</v>
      </c>
      <c r="I123" s="1">
        <f>H123 * IFERROR(VLOOKUP(B123,Kurse!$A$2:$B$101,2,FALSE), 0)</f>
        <v>0</v>
      </c>
    </row>
    <row r="124" spans="8:9" x14ac:dyDescent="0.2">
      <c r="H124" s="6">
        <f>SUMIF(B$2:B124,B124,G$2:G124)</f>
        <v>0</v>
      </c>
      <c r="I124" s="1">
        <f>H124 * IFERROR(VLOOKUP(B124,Kurse!$A$2:$B$101,2,FALSE), 0)</f>
        <v>0</v>
      </c>
    </row>
    <row r="125" spans="8:9" x14ac:dyDescent="0.2">
      <c r="H125" s="6">
        <f>SUMIF(B$2:B125,B125,G$2:G125)</f>
        <v>0</v>
      </c>
      <c r="I125" s="1">
        <f>H125 * IFERROR(VLOOKUP(B125,Kurse!$A$2:$B$101,2,FALSE), 0)</f>
        <v>0</v>
      </c>
    </row>
    <row r="126" spans="8:9" x14ac:dyDescent="0.2">
      <c r="H126" s="6">
        <f>SUMIF(B$2:B126,B126,G$2:G126)</f>
        <v>0</v>
      </c>
      <c r="I126" s="1">
        <f>H126 * IFERROR(VLOOKUP(B126,Kurse!$A$2:$B$101,2,FALSE), 0)</f>
        <v>0</v>
      </c>
    </row>
    <row r="127" spans="8:9" x14ac:dyDescent="0.2">
      <c r="H127" s="6">
        <f>SUMIF(B$2:B127,B127,G$2:G127)</f>
        <v>0</v>
      </c>
      <c r="I127" s="1">
        <f>H127 * IFERROR(VLOOKUP(B127,Kurse!$A$2:$B$101,2,FALSE), 0)</f>
        <v>0</v>
      </c>
    </row>
    <row r="128" spans="8:9" x14ac:dyDescent="0.2">
      <c r="H128" s="6">
        <f>SUMIF(B$2:B128,B128,G$2:G128)</f>
        <v>0</v>
      </c>
      <c r="I128" s="1">
        <f>H128 * IFERROR(VLOOKUP(B128,Kurse!$A$2:$B$101,2,FALSE), 0)</f>
        <v>0</v>
      </c>
    </row>
    <row r="129" spans="8:9" x14ac:dyDescent="0.2">
      <c r="H129" s="6">
        <f>SUMIF(B$2:B129,B129,G$2:G129)</f>
        <v>0</v>
      </c>
      <c r="I129" s="1">
        <f>H129 * IFERROR(VLOOKUP(B129,Kurse!$A$2:$B$101,2,FALSE), 0)</f>
        <v>0</v>
      </c>
    </row>
    <row r="130" spans="8:9" x14ac:dyDescent="0.2">
      <c r="H130" s="6">
        <f>SUMIF(B$2:B130,B130,G$2:G130)</f>
        <v>0</v>
      </c>
      <c r="I130" s="1">
        <f>H130 * IFERROR(VLOOKUP(B130,Kurse!$A$2:$B$101,2,FALSE), 0)</f>
        <v>0</v>
      </c>
    </row>
    <row r="131" spans="8:9" x14ac:dyDescent="0.2">
      <c r="H131" s="6">
        <f>SUMIF(B$2:B131,B131,G$2:G131)</f>
        <v>0</v>
      </c>
      <c r="I131" s="1">
        <f>H131 * IFERROR(VLOOKUP(B131,Kurse!$A$2:$B$101,2,FALSE), 0)</f>
        <v>0</v>
      </c>
    </row>
    <row r="132" spans="8:9" x14ac:dyDescent="0.2">
      <c r="H132" s="6">
        <f>SUMIF(B$2:B132,B132,G$2:G132)</f>
        <v>0</v>
      </c>
      <c r="I132" s="1">
        <f>H132 * IFERROR(VLOOKUP(B132,Kurse!$A$2:$B$101,2,FALSE), 0)</f>
        <v>0</v>
      </c>
    </row>
    <row r="133" spans="8:9" x14ac:dyDescent="0.2">
      <c r="H133" s="6">
        <f>SUMIF(B$2:B133,B133,G$2:G133)</f>
        <v>0</v>
      </c>
      <c r="I133" s="1">
        <f>H133 * IFERROR(VLOOKUP(B133,Kurse!$A$2:$B$101,2,FALSE), 0)</f>
        <v>0</v>
      </c>
    </row>
    <row r="134" spans="8:9" x14ac:dyDescent="0.2">
      <c r="H134" s="6">
        <f>SUMIF(B$2:B134,B134,G$2:G134)</f>
        <v>0</v>
      </c>
      <c r="I134" s="1">
        <f>H134 * IFERROR(VLOOKUP(B134,Kurse!$A$2:$B$101,2,FALSE), 0)</f>
        <v>0</v>
      </c>
    </row>
    <row r="135" spans="8:9" x14ac:dyDescent="0.2">
      <c r="H135" s="6">
        <f>SUMIF(B$2:B135,B135,G$2:G135)</f>
        <v>0</v>
      </c>
      <c r="I135" s="1">
        <f>H135 * IFERROR(VLOOKUP(B135,Kurse!$A$2:$B$101,2,FALSE), 0)</f>
        <v>0</v>
      </c>
    </row>
    <row r="136" spans="8:9" x14ac:dyDescent="0.2">
      <c r="H136" s="6">
        <f>SUMIF(B$2:B136,B136,G$2:G136)</f>
        <v>0</v>
      </c>
      <c r="I136" s="1">
        <f>H136 * IFERROR(VLOOKUP(B136,Kurse!$A$2:$B$101,2,FALSE), 0)</f>
        <v>0</v>
      </c>
    </row>
    <row r="137" spans="8:9" x14ac:dyDescent="0.2">
      <c r="H137" s="6">
        <f>SUMIF(B$2:B137,B137,G$2:G137)</f>
        <v>0</v>
      </c>
      <c r="I137" s="1">
        <f>H137 * IFERROR(VLOOKUP(B137,Kurse!$A$2:$B$101,2,FALSE), 0)</f>
        <v>0</v>
      </c>
    </row>
    <row r="138" spans="8:9" x14ac:dyDescent="0.2">
      <c r="H138" s="6">
        <f>SUMIF(B$2:B138,B138,G$2:G138)</f>
        <v>0</v>
      </c>
      <c r="I138" s="1">
        <f>H138 * IFERROR(VLOOKUP(B138,Kurse!$A$2:$B$101,2,FALSE), 0)</f>
        <v>0</v>
      </c>
    </row>
    <row r="139" spans="8:9" x14ac:dyDescent="0.2">
      <c r="H139" s="6">
        <f>SUMIF(B$2:B139,B139,G$2:G139)</f>
        <v>0</v>
      </c>
      <c r="I139" s="1">
        <f>H139 * IFERROR(VLOOKUP(B139,Kurse!$A$2:$B$101,2,FALSE), 0)</f>
        <v>0</v>
      </c>
    </row>
    <row r="140" spans="8:9" x14ac:dyDescent="0.2">
      <c r="H140" s="6">
        <f>SUMIF(B$2:B140,B140,G$2:G140)</f>
        <v>0</v>
      </c>
      <c r="I140" s="1">
        <f>H140 * IFERROR(VLOOKUP(B140,Kurse!$A$2:$B$101,2,FALSE), 0)</f>
        <v>0</v>
      </c>
    </row>
    <row r="141" spans="8:9" x14ac:dyDescent="0.2">
      <c r="H141" s="6">
        <f>SUMIF(B$2:B141,B141,G$2:G141)</f>
        <v>0</v>
      </c>
      <c r="I141" s="1">
        <f>H141 * IFERROR(VLOOKUP(B141,Kurse!$A$2:$B$101,2,FALSE), 0)</f>
        <v>0</v>
      </c>
    </row>
    <row r="142" spans="8:9" x14ac:dyDescent="0.2">
      <c r="H142" s="6">
        <f>SUMIF(B$2:B142,B142,G$2:G142)</f>
        <v>0</v>
      </c>
      <c r="I142" s="1">
        <f>H142 * IFERROR(VLOOKUP(B142,Kurse!$A$2:$B$101,2,FALSE), 0)</f>
        <v>0</v>
      </c>
    </row>
    <row r="143" spans="8:9" x14ac:dyDescent="0.2">
      <c r="H143" s="6">
        <f>SUMIF(B$2:B143,B143,G$2:G143)</f>
        <v>0</v>
      </c>
      <c r="I143" s="1">
        <f>H143 * IFERROR(VLOOKUP(B143,Kurse!$A$2:$B$101,2,FALSE), 0)</f>
        <v>0</v>
      </c>
    </row>
    <row r="144" spans="8:9" x14ac:dyDescent="0.2">
      <c r="H144" s="6">
        <f>SUMIF(B$2:B144,B144,G$2:G144)</f>
        <v>0</v>
      </c>
      <c r="I144" s="1">
        <f>H144 * IFERROR(VLOOKUP(B144,Kurse!$A$2:$B$101,2,FALSE), 0)</f>
        <v>0</v>
      </c>
    </row>
    <row r="145" spans="8:9" x14ac:dyDescent="0.2">
      <c r="H145" s="6">
        <f>SUMIF(B$2:B145,B145,G$2:G145)</f>
        <v>0</v>
      </c>
      <c r="I145" s="1">
        <f>H145 * IFERROR(VLOOKUP(B145,Kurse!$A$2:$B$101,2,FALSE), 0)</f>
        <v>0</v>
      </c>
    </row>
    <row r="146" spans="8:9" x14ac:dyDescent="0.2">
      <c r="H146" s="6">
        <f>SUMIF(B$2:B146,B146,G$2:G146)</f>
        <v>0</v>
      </c>
      <c r="I146" s="1">
        <f>H146 * IFERROR(VLOOKUP(B146,Kurse!$A$2:$B$101,2,FALSE), 0)</f>
        <v>0</v>
      </c>
    </row>
    <row r="147" spans="8:9" x14ac:dyDescent="0.2">
      <c r="H147" s="6">
        <f>SUMIF(B$2:B147,B147,G$2:G147)</f>
        <v>0</v>
      </c>
      <c r="I147" s="1">
        <f>H147 * IFERROR(VLOOKUP(B147,Kurse!$A$2:$B$101,2,FALSE), 0)</f>
        <v>0</v>
      </c>
    </row>
    <row r="148" spans="8:9" x14ac:dyDescent="0.2">
      <c r="H148" s="6">
        <f>SUMIF(B$2:B148,B148,G$2:G148)</f>
        <v>0</v>
      </c>
      <c r="I148" s="1">
        <f>H148 * IFERROR(VLOOKUP(B148,Kurse!$A$2:$B$101,2,FALSE), 0)</f>
        <v>0</v>
      </c>
    </row>
    <row r="149" spans="8:9" x14ac:dyDescent="0.2">
      <c r="H149" s="6">
        <f>SUMIF(B$2:B149,B149,G$2:G149)</f>
        <v>0</v>
      </c>
      <c r="I149" s="1">
        <f>H149 * IFERROR(VLOOKUP(B149,Kurse!$A$2:$B$101,2,FALSE), 0)</f>
        <v>0</v>
      </c>
    </row>
    <row r="150" spans="8:9" x14ac:dyDescent="0.2">
      <c r="H150" s="6">
        <f>SUMIF(B$2:B150,B150,G$2:G150)</f>
        <v>0</v>
      </c>
      <c r="I150" s="1">
        <f>H150 * IFERROR(VLOOKUP(B150,Kurse!$A$2:$B$101,2,FALSE), 0)</f>
        <v>0</v>
      </c>
    </row>
    <row r="151" spans="8:9" x14ac:dyDescent="0.2">
      <c r="H151" s="6">
        <f>SUMIF(B$2:B151,B151,G$2:G151)</f>
        <v>0</v>
      </c>
      <c r="I151" s="1">
        <f>H151 * IFERROR(VLOOKUP(B151,Kurse!$A$2:$B$101,2,FALSE), 0)</f>
        <v>0</v>
      </c>
    </row>
    <row r="152" spans="8:9" x14ac:dyDescent="0.2">
      <c r="H152" s="6">
        <f>SUMIF(B$2:B152,B152,G$2:G152)</f>
        <v>0</v>
      </c>
      <c r="I152" s="1">
        <f>H152 * IFERROR(VLOOKUP(B152,Kurse!$A$2:$B$101,2,FALSE), 0)</f>
        <v>0</v>
      </c>
    </row>
    <row r="153" spans="8:9" x14ac:dyDescent="0.2">
      <c r="H153" s="6">
        <f>SUMIF(B$2:B153,B153,G$2:G153)</f>
        <v>0</v>
      </c>
      <c r="I153" s="1">
        <f>H153 * IFERROR(VLOOKUP(B153,Kurse!$A$2:$B$101,2,FALSE), 0)</f>
        <v>0</v>
      </c>
    </row>
    <row r="154" spans="8:9" x14ac:dyDescent="0.2">
      <c r="H154" s="6">
        <f>SUMIF(B$2:B154,B154,G$2:G154)</f>
        <v>0</v>
      </c>
      <c r="I154" s="1">
        <f>H154 * IFERROR(VLOOKUP(B154,Kurse!$A$2:$B$101,2,FALSE), 0)</f>
        <v>0</v>
      </c>
    </row>
    <row r="155" spans="8:9" x14ac:dyDescent="0.2">
      <c r="H155" s="6">
        <f>SUMIF(B$2:B155,B155,G$2:G155)</f>
        <v>0</v>
      </c>
      <c r="I155" s="1">
        <f>H155 * IFERROR(VLOOKUP(B155,Kurse!$A$2:$B$101,2,FALSE), 0)</f>
        <v>0</v>
      </c>
    </row>
    <row r="156" spans="8:9" x14ac:dyDescent="0.2">
      <c r="H156" s="6">
        <f>SUMIF(B$2:B156,B156,G$2:G156)</f>
        <v>0</v>
      </c>
      <c r="I156" s="1">
        <f>H156 * IFERROR(VLOOKUP(B156,Kurse!$A$2:$B$101,2,FALSE), 0)</f>
        <v>0</v>
      </c>
    </row>
    <row r="157" spans="8:9" x14ac:dyDescent="0.2">
      <c r="H157" s="6">
        <f>SUMIF(B$2:B157,B157,G$2:G157)</f>
        <v>0</v>
      </c>
      <c r="I157" s="1">
        <f>H157 * IFERROR(VLOOKUP(B157,Kurse!$A$2:$B$101,2,FALSE), 0)</f>
        <v>0</v>
      </c>
    </row>
    <row r="158" spans="8:9" x14ac:dyDescent="0.2">
      <c r="H158" s="6">
        <f>SUMIF(B$2:B158,B158,G$2:G158)</f>
        <v>0</v>
      </c>
      <c r="I158" s="1">
        <f>H158 * IFERROR(VLOOKUP(B158,Kurse!$A$2:$B$101,2,FALSE), 0)</f>
        <v>0</v>
      </c>
    </row>
    <row r="159" spans="8:9" x14ac:dyDescent="0.2">
      <c r="H159" s="6">
        <f>SUMIF(B$2:B159,B159,G$2:G159)</f>
        <v>0</v>
      </c>
      <c r="I159" s="1">
        <f>H159 * IFERROR(VLOOKUP(B159,Kurse!$A$2:$B$101,2,FALSE), 0)</f>
        <v>0</v>
      </c>
    </row>
    <row r="160" spans="8:9" x14ac:dyDescent="0.2">
      <c r="H160" s="6">
        <f>SUMIF(B$2:B160,B160,G$2:G160)</f>
        <v>0</v>
      </c>
      <c r="I160" s="1">
        <f>H160 * IFERROR(VLOOKUP(B160,Kurse!$A$2:$B$101,2,FALSE), 0)</f>
        <v>0</v>
      </c>
    </row>
    <row r="161" spans="8:9" x14ac:dyDescent="0.2">
      <c r="H161" s="6">
        <f>SUMIF(B$2:B161,B161,G$2:G161)</f>
        <v>0</v>
      </c>
      <c r="I161" s="1">
        <f>H161 * IFERROR(VLOOKUP(B161,Kurse!$A$2:$B$101,2,FALSE), 0)</f>
        <v>0</v>
      </c>
    </row>
    <row r="162" spans="8:9" x14ac:dyDescent="0.2">
      <c r="H162" s="6">
        <f>SUMIF(B$2:B162,B162,G$2:G162)</f>
        <v>0</v>
      </c>
      <c r="I162" s="1">
        <f>H162 * IFERROR(VLOOKUP(B162,Kurse!$A$2:$B$101,2,FALSE), 0)</f>
        <v>0</v>
      </c>
    </row>
    <row r="163" spans="8:9" x14ac:dyDescent="0.2">
      <c r="H163" s="6">
        <f>SUMIF(B$2:B163,B163,G$2:G163)</f>
        <v>0</v>
      </c>
      <c r="I163" s="1">
        <f>H163 * IFERROR(VLOOKUP(B163,Kurse!$A$2:$B$101,2,FALSE), 0)</f>
        <v>0</v>
      </c>
    </row>
    <row r="164" spans="8:9" x14ac:dyDescent="0.2">
      <c r="H164" s="6">
        <f>SUMIF(B$2:B164,B164,G$2:G164)</f>
        <v>0</v>
      </c>
      <c r="I164" s="1">
        <f>H164 * IFERROR(VLOOKUP(B164,Kurse!$A$2:$B$101,2,FALSE), 0)</f>
        <v>0</v>
      </c>
    </row>
    <row r="165" spans="8:9" x14ac:dyDescent="0.2">
      <c r="H165" s="6">
        <f>SUMIF(B$2:B165,B165,G$2:G165)</f>
        <v>0</v>
      </c>
      <c r="I165" s="1">
        <f>H165 * IFERROR(VLOOKUP(B165,Kurse!$A$2:$B$101,2,FALSE), 0)</f>
        <v>0</v>
      </c>
    </row>
    <row r="166" spans="8:9" x14ac:dyDescent="0.2">
      <c r="H166" s="6">
        <f>SUMIF(B$2:B166,B166,G$2:G166)</f>
        <v>0</v>
      </c>
      <c r="I166" s="1">
        <f>H166 * IFERROR(VLOOKUP(B166,Kurse!$A$2:$B$101,2,FALSE), 0)</f>
        <v>0</v>
      </c>
    </row>
    <row r="167" spans="8:9" x14ac:dyDescent="0.2">
      <c r="H167" s="6">
        <f>SUMIF(B$2:B167,B167,G$2:G167)</f>
        <v>0</v>
      </c>
      <c r="I167" s="1">
        <f>H167 * IFERROR(VLOOKUP(B167,Kurse!$A$2:$B$101,2,FALSE), 0)</f>
        <v>0</v>
      </c>
    </row>
    <row r="168" spans="8:9" x14ac:dyDescent="0.2">
      <c r="H168" s="6">
        <f>SUMIF(B$2:B168,B168,G$2:G168)</f>
        <v>0</v>
      </c>
      <c r="I168" s="1">
        <f>H168 * IFERROR(VLOOKUP(B168,Kurse!$A$2:$B$101,2,FALSE), 0)</f>
        <v>0</v>
      </c>
    </row>
    <row r="169" spans="8:9" x14ac:dyDescent="0.2">
      <c r="H169" s="6">
        <f>SUMIF(B$2:B169,B169,G$2:G169)</f>
        <v>0</v>
      </c>
      <c r="I169" s="1">
        <f>H169 * IFERROR(VLOOKUP(B169,Kurse!$A$2:$B$101,2,FALSE), 0)</f>
        <v>0</v>
      </c>
    </row>
    <row r="170" spans="8:9" x14ac:dyDescent="0.2">
      <c r="H170" s="6">
        <f>SUMIF(B$2:B170,B170,G$2:G170)</f>
        <v>0</v>
      </c>
      <c r="I170" s="1">
        <f>H170 * IFERROR(VLOOKUP(B170,Kurse!$A$2:$B$101,2,FALSE), 0)</f>
        <v>0</v>
      </c>
    </row>
    <row r="171" spans="8:9" x14ac:dyDescent="0.2">
      <c r="H171" s="6">
        <f>SUMIF(B$2:B171,B171,G$2:G171)</f>
        <v>0</v>
      </c>
      <c r="I171" s="1">
        <f>H171 * IFERROR(VLOOKUP(B171,Kurse!$A$2:$B$101,2,FALSE), 0)</f>
        <v>0</v>
      </c>
    </row>
    <row r="172" spans="8:9" x14ac:dyDescent="0.2">
      <c r="H172" s="6">
        <f>SUMIF(B$2:B172,B172,G$2:G172)</f>
        <v>0</v>
      </c>
      <c r="I172" s="1">
        <f>H172 * IFERROR(VLOOKUP(B172,Kurse!$A$2:$B$101,2,FALSE), 0)</f>
        <v>0</v>
      </c>
    </row>
    <row r="173" spans="8:9" x14ac:dyDescent="0.2">
      <c r="H173" s="6">
        <f>SUMIF(B$2:B173,B173,G$2:G173)</f>
        <v>0</v>
      </c>
      <c r="I173" s="1">
        <f>H173 * IFERROR(VLOOKUP(B173,Kurse!$A$2:$B$101,2,FALSE), 0)</f>
        <v>0</v>
      </c>
    </row>
    <row r="174" spans="8:9" x14ac:dyDescent="0.2">
      <c r="H174" s="6">
        <f>SUMIF(B$2:B174,B174,G$2:G174)</f>
        <v>0</v>
      </c>
      <c r="I174" s="1">
        <f>H174 * IFERROR(VLOOKUP(B174,Kurse!$A$2:$B$101,2,FALSE), 0)</f>
        <v>0</v>
      </c>
    </row>
    <row r="175" spans="8:9" x14ac:dyDescent="0.2">
      <c r="H175" s="6">
        <f>SUMIF(B$2:B175,B175,G$2:G175)</f>
        <v>0</v>
      </c>
      <c r="I175" s="1">
        <f>H175 * IFERROR(VLOOKUP(B175,Kurse!$A$2:$B$101,2,FALSE), 0)</f>
        <v>0</v>
      </c>
    </row>
    <row r="176" spans="8:9" x14ac:dyDescent="0.2">
      <c r="H176" s="6">
        <f>SUMIF(B$2:B176,B176,G$2:G176)</f>
        <v>0</v>
      </c>
      <c r="I176" s="1">
        <f>H176 * IFERROR(VLOOKUP(B176,Kurse!$A$2:$B$101,2,FALSE), 0)</f>
        <v>0</v>
      </c>
    </row>
    <row r="177" spans="8:9" x14ac:dyDescent="0.2">
      <c r="H177" s="6">
        <f>SUMIF(B$2:B177,B177,G$2:G177)</f>
        <v>0</v>
      </c>
      <c r="I177" s="1">
        <f>H177 * IFERROR(VLOOKUP(B177,Kurse!$A$2:$B$101,2,FALSE), 0)</f>
        <v>0</v>
      </c>
    </row>
    <row r="178" spans="8:9" x14ac:dyDescent="0.2">
      <c r="H178" s="6">
        <f>SUMIF(B$2:B178,B178,G$2:G178)</f>
        <v>0</v>
      </c>
      <c r="I178" s="1">
        <f>H178 * IFERROR(VLOOKUP(B178,Kurse!$A$2:$B$101,2,FALSE), 0)</f>
        <v>0</v>
      </c>
    </row>
    <row r="179" spans="8:9" x14ac:dyDescent="0.2">
      <c r="H179" s="6">
        <f>SUMIF(B$2:B179,B179,G$2:G179)</f>
        <v>0</v>
      </c>
      <c r="I179" s="1">
        <f>H179 * IFERROR(VLOOKUP(B179,Kurse!$A$2:$B$101,2,FALSE), 0)</f>
        <v>0</v>
      </c>
    </row>
    <row r="180" spans="8:9" x14ac:dyDescent="0.2">
      <c r="H180" s="6">
        <f>SUMIF(B$2:B180,B180,G$2:G180)</f>
        <v>0</v>
      </c>
      <c r="I180" s="1">
        <f>H180 * IFERROR(VLOOKUP(B180,Kurse!$A$2:$B$101,2,FALSE), 0)</f>
        <v>0</v>
      </c>
    </row>
    <row r="181" spans="8:9" x14ac:dyDescent="0.2">
      <c r="H181" s="6">
        <f>SUMIF(B$2:B181,B181,G$2:G181)</f>
        <v>0</v>
      </c>
      <c r="I181" s="1">
        <f>H181 * IFERROR(VLOOKUP(B181,Kurse!$A$2:$B$101,2,FALSE), 0)</f>
        <v>0</v>
      </c>
    </row>
    <row r="182" spans="8:9" x14ac:dyDescent="0.2">
      <c r="H182" s="6">
        <f>SUMIF(B$2:B182,B182,G$2:G182)</f>
        <v>0</v>
      </c>
      <c r="I182" s="1">
        <f>H182 * IFERROR(VLOOKUP(B182,Kurse!$A$2:$B$101,2,FALSE), 0)</f>
        <v>0</v>
      </c>
    </row>
    <row r="183" spans="8:9" x14ac:dyDescent="0.2">
      <c r="H183" s="6">
        <f>SUMIF(B$2:B183,B183,G$2:G183)</f>
        <v>0</v>
      </c>
      <c r="I183" s="1">
        <f>H183 * IFERROR(VLOOKUP(B183,Kurse!$A$2:$B$101,2,FALSE), 0)</f>
        <v>0</v>
      </c>
    </row>
    <row r="184" spans="8:9" x14ac:dyDescent="0.2">
      <c r="H184" s="6">
        <f>SUMIF(B$2:B184,B184,G$2:G184)</f>
        <v>0</v>
      </c>
      <c r="I184" s="1">
        <f>H184 * IFERROR(VLOOKUP(B184,Kurse!$A$2:$B$101,2,FALSE), 0)</f>
        <v>0</v>
      </c>
    </row>
    <row r="185" spans="8:9" x14ac:dyDescent="0.2">
      <c r="H185" s="6">
        <f>SUMIF(B$2:B185,B185,G$2:G185)</f>
        <v>0</v>
      </c>
      <c r="I185" s="1">
        <f>H185 * IFERROR(VLOOKUP(B185,Kurse!$A$2:$B$101,2,FALSE), 0)</f>
        <v>0</v>
      </c>
    </row>
    <row r="186" spans="8:9" x14ac:dyDescent="0.2">
      <c r="H186" s="6">
        <f>SUMIF(B$2:B186,B186,G$2:G186)</f>
        <v>0</v>
      </c>
      <c r="I186" s="1">
        <f>H186 * IFERROR(VLOOKUP(B186,Kurse!$A$2:$B$101,2,FALSE), 0)</f>
        <v>0</v>
      </c>
    </row>
    <row r="187" spans="8:9" x14ac:dyDescent="0.2">
      <c r="H187" s="6">
        <f>SUMIF(B$2:B187,B187,G$2:G187)</f>
        <v>0</v>
      </c>
      <c r="I187" s="1">
        <f>H187 * IFERROR(VLOOKUP(B187,Kurse!$A$2:$B$101,2,FALSE), 0)</f>
        <v>0</v>
      </c>
    </row>
    <row r="188" spans="8:9" x14ac:dyDescent="0.2">
      <c r="H188" s="6">
        <f>SUMIF(B$2:B188,B188,G$2:G188)</f>
        <v>0</v>
      </c>
      <c r="I188" s="1">
        <f>H188 * IFERROR(VLOOKUP(B188,Kurse!$A$2:$B$101,2,FALSE), 0)</f>
        <v>0</v>
      </c>
    </row>
    <row r="189" spans="8:9" x14ac:dyDescent="0.2">
      <c r="H189" s="6">
        <f>SUMIF(B$2:B189,B189,G$2:G189)</f>
        <v>0</v>
      </c>
      <c r="I189" s="1">
        <f>H189 * IFERROR(VLOOKUP(B189,Kurse!$A$2:$B$101,2,FALSE), 0)</f>
        <v>0</v>
      </c>
    </row>
    <row r="190" spans="8:9" x14ac:dyDescent="0.2">
      <c r="H190" s="6">
        <f>SUMIF(B$2:B190,B190,G$2:G190)</f>
        <v>0</v>
      </c>
      <c r="I190" s="1">
        <f>H190 * IFERROR(VLOOKUP(B190,Kurse!$A$2:$B$101,2,FALSE), 0)</f>
        <v>0</v>
      </c>
    </row>
    <row r="191" spans="8:9" x14ac:dyDescent="0.2">
      <c r="H191" s="6">
        <f>SUMIF(B$2:B191,B191,G$2:G191)</f>
        <v>0</v>
      </c>
      <c r="I191" s="1">
        <f>H191 * IFERROR(VLOOKUP(B191,Kurse!$A$2:$B$101,2,FALSE), 0)</f>
        <v>0</v>
      </c>
    </row>
    <row r="192" spans="8:9" x14ac:dyDescent="0.2">
      <c r="H192" s="6">
        <f>SUMIF(B$2:B192,B192,G$2:G192)</f>
        <v>0</v>
      </c>
      <c r="I192" s="1">
        <f>H192 * IFERROR(VLOOKUP(B192,Kurse!$A$2:$B$101,2,FALSE), 0)</f>
        <v>0</v>
      </c>
    </row>
    <row r="193" spans="8:9" x14ac:dyDescent="0.2">
      <c r="H193" s="6">
        <f>SUMIF(B$2:B193,B193,G$2:G193)</f>
        <v>0</v>
      </c>
      <c r="I193" s="1">
        <f>H193 * IFERROR(VLOOKUP(B193,Kurse!$A$2:$B$101,2,FALSE), 0)</f>
        <v>0</v>
      </c>
    </row>
    <row r="194" spans="8:9" x14ac:dyDescent="0.2">
      <c r="H194" s="6">
        <f>SUMIF(B$2:B194,B194,G$2:G194)</f>
        <v>0</v>
      </c>
      <c r="I194" s="1">
        <f>H194 * IFERROR(VLOOKUP(B194,Kurse!$A$2:$B$101,2,FALSE), 0)</f>
        <v>0</v>
      </c>
    </row>
    <row r="195" spans="8:9" x14ac:dyDescent="0.2">
      <c r="H195" s="6">
        <f>SUMIF(B$2:B195,B195,G$2:G195)</f>
        <v>0</v>
      </c>
      <c r="I195" s="1">
        <f>H195 * IFERROR(VLOOKUP(B195,Kurse!$A$2:$B$101,2,FALSE), 0)</f>
        <v>0</v>
      </c>
    </row>
    <row r="196" spans="8:9" x14ac:dyDescent="0.2">
      <c r="H196" s="6">
        <f>SUMIF(B$2:B196,B196,G$2:G196)</f>
        <v>0</v>
      </c>
      <c r="I196" s="1">
        <f>H196 * IFERROR(VLOOKUP(B196,Kurse!$A$2:$B$101,2,FALSE), 0)</f>
        <v>0</v>
      </c>
    </row>
    <row r="197" spans="8:9" x14ac:dyDescent="0.2">
      <c r="H197" s="6">
        <f>SUMIF(B$2:B197,B197,G$2:G197)</f>
        <v>0</v>
      </c>
      <c r="I197" s="1">
        <f>H197 * IFERROR(VLOOKUP(B197,Kurse!$A$2:$B$101,2,FALSE), 0)</f>
        <v>0</v>
      </c>
    </row>
    <row r="198" spans="8:9" x14ac:dyDescent="0.2">
      <c r="H198" s="6">
        <f>SUMIF(B$2:B198,B198,G$2:G198)</f>
        <v>0</v>
      </c>
      <c r="I198" s="1">
        <f>H198 * IFERROR(VLOOKUP(B198,Kurse!$A$2:$B$101,2,FALSE), 0)</f>
        <v>0</v>
      </c>
    </row>
    <row r="199" spans="8:9" x14ac:dyDescent="0.2">
      <c r="H199" s="6">
        <f>SUMIF(B$2:B199,B199,G$2:G199)</f>
        <v>0</v>
      </c>
      <c r="I199" s="1">
        <f>H199 * IFERROR(VLOOKUP(B199,Kurse!$A$2:$B$101,2,FALSE), 0)</f>
        <v>0</v>
      </c>
    </row>
    <row r="200" spans="8:9" x14ac:dyDescent="0.2">
      <c r="H200" s="6">
        <f>SUMIF(B$2:B200,B200,G$2:G200)</f>
        <v>0</v>
      </c>
      <c r="I200" s="1">
        <f>H200 * IFERROR(VLOOKUP(B200,Kurse!$A$2:$B$101,2,FALSE), 0)</f>
        <v>0</v>
      </c>
    </row>
    <row r="201" spans="8:9" x14ac:dyDescent="0.2">
      <c r="H201" s="6">
        <f>SUMIF(B$2:B201,B201,G$2:G201)</f>
        <v>0</v>
      </c>
      <c r="I201" s="1">
        <f>H201 * IFERROR(VLOOKUP(B201,Kurse!$A$2:$B$101,2,FALSE), 0)</f>
        <v>0</v>
      </c>
    </row>
    <row r="202" spans="8:9" x14ac:dyDescent="0.2">
      <c r="H202" s="6">
        <f>SUMIF(B$2:B202,B202,G$2:G202)</f>
        <v>0</v>
      </c>
      <c r="I202" s="1">
        <f>H202 * IFERROR(VLOOKUP(B202,Kurse!$A$2:$B$101,2,FALSE), 0)</f>
        <v>0</v>
      </c>
    </row>
    <row r="203" spans="8:9" x14ac:dyDescent="0.2">
      <c r="H203" s="6">
        <f>SUMIF(B$2:B203,B203,G$2:G203)</f>
        <v>0</v>
      </c>
      <c r="I203" s="1">
        <f>H203 * IFERROR(VLOOKUP(B203,Kurse!$A$2:$B$101,2,FALSE), 0)</f>
        <v>0</v>
      </c>
    </row>
    <row r="204" spans="8:9" x14ac:dyDescent="0.2">
      <c r="H204" s="6">
        <f>SUMIF(B$2:B204,B204,G$2:G204)</f>
        <v>0</v>
      </c>
      <c r="I204" s="1">
        <f>H204 * IFERROR(VLOOKUP(B204,Kurse!$A$2:$B$101,2,FALSE), 0)</f>
        <v>0</v>
      </c>
    </row>
    <row r="205" spans="8:9" x14ac:dyDescent="0.2">
      <c r="H205" s="6">
        <f>SUMIF(B$2:B205,B205,G$2:G205)</f>
        <v>0</v>
      </c>
      <c r="I205" s="1">
        <f>H205 * IFERROR(VLOOKUP(B205,Kurse!$A$2:$B$101,2,FALSE), 0)</f>
        <v>0</v>
      </c>
    </row>
    <row r="206" spans="8:9" x14ac:dyDescent="0.2">
      <c r="H206" s="6">
        <f>SUMIF(B$2:B206,B206,G$2:G206)</f>
        <v>0</v>
      </c>
      <c r="I206" s="1">
        <f>H206 * IFERROR(VLOOKUP(B206,Kurse!$A$2:$B$101,2,FALSE), 0)</f>
        <v>0</v>
      </c>
    </row>
    <row r="207" spans="8:9" x14ac:dyDescent="0.2">
      <c r="H207" s="6">
        <f>SUMIF(B$2:B207,B207,G$2:G207)</f>
        <v>0</v>
      </c>
      <c r="I207" s="1">
        <f>H207 * IFERROR(VLOOKUP(B207,Kurse!$A$2:$B$101,2,FALSE), 0)</f>
        <v>0</v>
      </c>
    </row>
    <row r="208" spans="8:9" x14ac:dyDescent="0.2">
      <c r="H208" s="6">
        <f>SUMIF(B$2:B208,B208,G$2:G208)</f>
        <v>0</v>
      </c>
      <c r="I208" s="1">
        <f>H208 * IFERROR(VLOOKUP(B208,Kurse!$A$2:$B$101,2,FALSE), 0)</f>
        <v>0</v>
      </c>
    </row>
    <row r="209" spans="8:9" x14ac:dyDescent="0.2">
      <c r="H209" s="6">
        <f>SUMIF(B$2:B209,B209,G$2:G209)</f>
        <v>0</v>
      </c>
      <c r="I209" s="1">
        <f>H209 * IFERROR(VLOOKUP(B209,Kurse!$A$2:$B$101,2,FALSE), 0)</f>
        <v>0</v>
      </c>
    </row>
    <row r="210" spans="8:9" x14ac:dyDescent="0.2">
      <c r="H210" s="6">
        <f>SUMIF(B$2:B210,B210,G$2:G210)</f>
        <v>0</v>
      </c>
      <c r="I210" s="1">
        <f>H210 * IFERROR(VLOOKUP(B210,Kurse!$A$2:$B$101,2,FALSE), 0)</f>
        <v>0</v>
      </c>
    </row>
    <row r="211" spans="8:9" x14ac:dyDescent="0.2">
      <c r="H211" s="6">
        <f>SUMIF(B$2:B211,B211,G$2:G211)</f>
        <v>0</v>
      </c>
      <c r="I211" s="1">
        <f>H211 * IFERROR(VLOOKUP(B211,Kurse!$A$2:$B$101,2,FALSE), 0)</f>
        <v>0</v>
      </c>
    </row>
    <row r="212" spans="8:9" x14ac:dyDescent="0.2">
      <c r="H212" s="6">
        <f>SUMIF(B$2:B212,B212,G$2:G212)</f>
        <v>0</v>
      </c>
      <c r="I212" s="1">
        <f>H212 * IFERROR(VLOOKUP(B212,Kurse!$A$2:$B$101,2,FALSE), 0)</f>
        <v>0</v>
      </c>
    </row>
    <row r="213" spans="8:9" x14ac:dyDescent="0.2">
      <c r="H213" s="6">
        <f>SUMIF(B$2:B213,B213,G$2:G213)</f>
        <v>0</v>
      </c>
      <c r="I213" s="1">
        <f>H213 * IFERROR(VLOOKUP(B213,Kurse!$A$2:$B$101,2,FALSE), 0)</f>
        <v>0</v>
      </c>
    </row>
    <row r="214" spans="8:9" x14ac:dyDescent="0.2">
      <c r="H214" s="6">
        <f>SUMIF(B$2:B214,B214,G$2:G214)</f>
        <v>0</v>
      </c>
      <c r="I214" s="1">
        <f>H214 * IFERROR(VLOOKUP(B214,Kurse!$A$2:$B$101,2,FALSE), 0)</f>
        <v>0</v>
      </c>
    </row>
    <row r="215" spans="8:9" x14ac:dyDescent="0.2">
      <c r="H215" s="6">
        <f>SUMIF(B$2:B215,B215,G$2:G215)</f>
        <v>0</v>
      </c>
      <c r="I215" s="1">
        <f>H215 * IFERROR(VLOOKUP(B215,Kurse!$A$2:$B$101,2,FALSE), 0)</f>
        <v>0</v>
      </c>
    </row>
    <row r="216" spans="8:9" x14ac:dyDescent="0.2">
      <c r="H216" s="6">
        <f>SUMIF(B$2:B216,B216,G$2:G216)</f>
        <v>0</v>
      </c>
      <c r="I216" s="1">
        <f>H216 * IFERROR(VLOOKUP(B216,Kurse!$A$2:$B$101,2,FALSE), 0)</f>
        <v>0</v>
      </c>
    </row>
    <row r="217" spans="8:9" x14ac:dyDescent="0.2">
      <c r="H217" s="6">
        <f>SUMIF(B$2:B217,B217,G$2:G217)</f>
        <v>0</v>
      </c>
      <c r="I217" s="1">
        <f>H217 * IFERROR(VLOOKUP(B217,Kurse!$A$2:$B$101,2,FALSE), 0)</f>
        <v>0</v>
      </c>
    </row>
    <row r="218" spans="8:9" x14ac:dyDescent="0.2">
      <c r="H218" s="6">
        <f>SUMIF(B$2:B218,B218,G$2:G218)</f>
        <v>0</v>
      </c>
      <c r="I218" s="1">
        <f>H218 * IFERROR(VLOOKUP(B218,Kurse!$A$2:$B$101,2,FALSE), 0)</f>
        <v>0</v>
      </c>
    </row>
    <row r="219" spans="8:9" x14ac:dyDescent="0.2">
      <c r="H219" s="6">
        <f>SUMIF(B$2:B219,B219,G$2:G219)</f>
        <v>0</v>
      </c>
      <c r="I219" s="1">
        <f>H219 * IFERROR(VLOOKUP(B219,Kurse!$A$2:$B$101,2,FALSE), 0)</f>
        <v>0</v>
      </c>
    </row>
    <row r="220" spans="8:9" x14ac:dyDescent="0.2">
      <c r="H220" s="6">
        <f>SUMIF(B$2:B220,B220,G$2:G220)</f>
        <v>0</v>
      </c>
      <c r="I220" s="1">
        <f>H220 * IFERROR(VLOOKUP(B220,Kurse!$A$2:$B$101,2,FALSE), 0)</f>
        <v>0</v>
      </c>
    </row>
    <row r="221" spans="8:9" x14ac:dyDescent="0.2">
      <c r="H221" s="6">
        <f>SUMIF(B$2:B221,B221,G$2:G221)</f>
        <v>0</v>
      </c>
      <c r="I221" s="1">
        <f>H221 * IFERROR(VLOOKUP(B221,Kurse!$A$2:$B$101,2,FALSE), 0)</f>
        <v>0</v>
      </c>
    </row>
    <row r="222" spans="8:9" x14ac:dyDescent="0.2">
      <c r="H222" s="6">
        <f>SUMIF(B$2:B222,B222,G$2:G222)</f>
        <v>0</v>
      </c>
      <c r="I222" s="1">
        <f>H222 * IFERROR(VLOOKUP(B222,Kurse!$A$2:$B$101,2,FALSE), 0)</f>
        <v>0</v>
      </c>
    </row>
    <row r="223" spans="8:9" x14ac:dyDescent="0.2">
      <c r="H223" s="6">
        <f>SUMIF(B$2:B223,B223,G$2:G223)</f>
        <v>0</v>
      </c>
      <c r="I223" s="1">
        <f>H223 * IFERROR(VLOOKUP(B223,Kurse!$A$2:$B$101,2,FALSE), 0)</f>
        <v>0</v>
      </c>
    </row>
    <row r="224" spans="8:9" x14ac:dyDescent="0.2">
      <c r="H224" s="6">
        <f>SUMIF(B$2:B224,B224,G$2:G224)</f>
        <v>0</v>
      </c>
      <c r="I224" s="1">
        <f>H224 * IFERROR(VLOOKUP(B224,Kurse!$A$2:$B$101,2,FALSE), 0)</f>
        <v>0</v>
      </c>
    </row>
    <row r="225" spans="8:9" x14ac:dyDescent="0.2">
      <c r="H225" s="6">
        <f>SUMIF(B$2:B225,B225,G$2:G225)</f>
        <v>0</v>
      </c>
      <c r="I225" s="1">
        <f>H225 * IFERROR(VLOOKUP(B225,Kurse!$A$2:$B$101,2,FALSE), 0)</f>
        <v>0</v>
      </c>
    </row>
    <row r="226" spans="8:9" x14ac:dyDescent="0.2">
      <c r="H226" s="6">
        <f>SUMIF(B$2:B226,B226,G$2:G226)</f>
        <v>0</v>
      </c>
      <c r="I226" s="1">
        <f>H226 * IFERROR(VLOOKUP(B226,Kurse!$A$2:$B$101,2,FALSE), 0)</f>
        <v>0</v>
      </c>
    </row>
    <row r="227" spans="8:9" x14ac:dyDescent="0.2">
      <c r="H227" s="6">
        <f>SUMIF(B$2:B227,B227,G$2:G227)</f>
        <v>0</v>
      </c>
      <c r="I227" s="1">
        <f>H227 * IFERROR(VLOOKUP(B227,Kurse!$A$2:$B$101,2,FALSE), 0)</f>
        <v>0</v>
      </c>
    </row>
    <row r="228" spans="8:9" x14ac:dyDescent="0.2">
      <c r="H228" s="6">
        <f>SUMIF(B$2:B228,B228,G$2:G228)</f>
        <v>0</v>
      </c>
      <c r="I228" s="1">
        <f>H228 * IFERROR(VLOOKUP(B228,Kurse!$A$2:$B$101,2,FALSE), 0)</f>
        <v>0</v>
      </c>
    </row>
    <row r="229" spans="8:9" x14ac:dyDescent="0.2">
      <c r="H229" s="6">
        <f>SUMIF(B$2:B229,B229,G$2:G229)</f>
        <v>0</v>
      </c>
      <c r="I229" s="1">
        <f>H229 * IFERROR(VLOOKUP(B229,Kurse!$A$2:$B$101,2,FALSE), 0)</f>
        <v>0</v>
      </c>
    </row>
    <row r="230" spans="8:9" x14ac:dyDescent="0.2">
      <c r="H230" s="6">
        <f>SUMIF(B$2:B230,B230,G$2:G230)</f>
        <v>0</v>
      </c>
      <c r="I230" s="1">
        <f>H230 * IFERROR(VLOOKUP(B230,Kurse!$A$2:$B$101,2,FALSE), 0)</f>
        <v>0</v>
      </c>
    </row>
    <row r="231" spans="8:9" x14ac:dyDescent="0.2">
      <c r="H231" s="6">
        <f>SUMIF(B$2:B231,B231,G$2:G231)</f>
        <v>0</v>
      </c>
      <c r="I231" s="1">
        <f>H231 * IFERROR(VLOOKUP(B231,Kurse!$A$2:$B$101,2,FALSE), 0)</f>
        <v>0</v>
      </c>
    </row>
    <row r="232" spans="8:9" x14ac:dyDescent="0.2">
      <c r="H232" s="6">
        <f>SUMIF(B$2:B232,B232,G$2:G232)</f>
        <v>0</v>
      </c>
      <c r="I232" s="1">
        <f>H232 * IFERROR(VLOOKUP(B232,Kurse!$A$2:$B$101,2,FALSE), 0)</f>
        <v>0</v>
      </c>
    </row>
    <row r="233" spans="8:9" x14ac:dyDescent="0.2">
      <c r="H233" s="6">
        <f>SUMIF(B$2:B233,B233,G$2:G233)</f>
        <v>0</v>
      </c>
      <c r="I233" s="1">
        <f>H233 * IFERROR(VLOOKUP(B233,Kurse!$A$2:$B$101,2,FALSE), 0)</f>
        <v>0</v>
      </c>
    </row>
    <row r="234" spans="8:9" x14ac:dyDescent="0.2">
      <c r="H234" s="6">
        <f>SUMIF(B$2:B234,B234,G$2:G234)</f>
        <v>0</v>
      </c>
      <c r="I234" s="1">
        <f>H234 * IFERROR(VLOOKUP(B234,Kurse!$A$2:$B$101,2,FALSE), 0)</f>
        <v>0</v>
      </c>
    </row>
    <row r="235" spans="8:9" x14ac:dyDescent="0.2">
      <c r="H235" s="6">
        <f>SUMIF(B$2:B235,B235,G$2:G235)</f>
        <v>0</v>
      </c>
      <c r="I235" s="1">
        <f>H235 * IFERROR(VLOOKUP(B235,Kurse!$A$2:$B$101,2,FALSE), 0)</f>
        <v>0</v>
      </c>
    </row>
    <row r="236" spans="8:9" x14ac:dyDescent="0.2">
      <c r="H236" s="6">
        <f>SUMIF(B$2:B236,B236,G$2:G236)</f>
        <v>0</v>
      </c>
      <c r="I236" s="1">
        <f>H236 * IFERROR(VLOOKUP(B236,Kurse!$A$2:$B$101,2,FALSE), 0)</f>
        <v>0</v>
      </c>
    </row>
    <row r="237" spans="8:9" x14ac:dyDescent="0.2">
      <c r="H237" s="6">
        <f>SUMIF(B$2:B237,B237,G$2:G237)</f>
        <v>0</v>
      </c>
      <c r="I237" s="1">
        <f>H237 * IFERROR(VLOOKUP(B237,Kurse!$A$2:$B$101,2,FALSE), 0)</f>
        <v>0</v>
      </c>
    </row>
    <row r="238" spans="8:9" x14ac:dyDescent="0.2">
      <c r="H238" s="6">
        <f>SUMIF(B$2:B238,B238,G$2:G238)</f>
        <v>0</v>
      </c>
      <c r="I238" s="1">
        <f>H238 * IFERROR(VLOOKUP(B238,Kurse!$A$2:$B$101,2,FALSE), 0)</f>
        <v>0</v>
      </c>
    </row>
    <row r="239" spans="8:9" x14ac:dyDescent="0.2">
      <c r="H239" s="6">
        <f>SUMIF(B$2:B239,B239,G$2:G239)</f>
        <v>0</v>
      </c>
      <c r="I239" s="1">
        <f>H239 * IFERROR(VLOOKUP(B239,Kurse!$A$2:$B$101,2,FALSE), 0)</f>
        <v>0</v>
      </c>
    </row>
    <row r="240" spans="8:9" x14ac:dyDescent="0.2">
      <c r="H240" s="6">
        <f>SUMIF(B$2:B240,B240,G$2:G240)</f>
        <v>0</v>
      </c>
      <c r="I240" s="1">
        <f>H240 * IFERROR(VLOOKUP(B240,Kurse!$A$2:$B$101,2,FALSE), 0)</f>
        <v>0</v>
      </c>
    </row>
    <row r="241" spans="8:9" x14ac:dyDescent="0.2">
      <c r="H241" s="6">
        <f>SUMIF(B$2:B241,B241,G$2:G241)</f>
        <v>0</v>
      </c>
      <c r="I241" s="1">
        <f>H241 * IFERROR(VLOOKUP(B241,Kurse!$A$2:$B$101,2,FALSE), 0)</f>
        <v>0</v>
      </c>
    </row>
    <row r="242" spans="8:9" x14ac:dyDescent="0.2">
      <c r="H242" s="6">
        <f>SUMIF(B$2:B242,B242,G$2:G242)</f>
        <v>0</v>
      </c>
      <c r="I242" s="1">
        <f>H242 * IFERROR(VLOOKUP(B242,Kurse!$A$2:$B$101,2,FALSE), 0)</f>
        <v>0</v>
      </c>
    </row>
    <row r="243" spans="8:9" x14ac:dyDescent="0.2">
      <c r="H243" s="6">
        <f>SUMIF(B$2:B243,B243,G$2:G243)</f>
        <v>0</v>
      </c>
      <c r="I243" s="1">
        <f>H243 * IFERROR(VLOOKUP(B243,Kurse!$A$2:$B$101,2,FALSE), 0)</f>
        <v>0</v>
      </c>
    </row>
    <row r="244" spans="8:9" x14ac:dyDescent="0.2">
      <c r="H244" s="6">
        <f>SUMIF(B$2:B244,B244,G$2:G244)</f>
        <v>0</v>
      </c>
      <c r="I244" s="1">
        <f>H244 * IFERROR(VLOOKUP(B244,Kurse!$A$2:$B$101,2,FALSE), 0)</f>
        <v>0</v>
      </c>
    </row>
    <row r="245" spans="8:9" x14ac:dyDescent="0.2">
      <c r="H245" s="6">
        <f>SUMIF(B$2:B245,B245,G$2:G245)</f>
        <v>0</v>
      </c>
      <c r="I245" s="1">
        <f>H245 * IFERROR(VLOOKUP(B245,Kurse!$A$2:$B$101,2,FALSE), 0)</f>
        <v>0</v>
      </c>
    </row>
    <row r="246" spans="8:9" x14ac:dyDescent="0.2">
      <c r="H246" s="6">
        <f>SUMIF(B$2:B246,B246,G$2:G246)</f>
        <v>0</v>
      </c>
      <c r="I246" s="1">
        <f>H246 * IFERROR(VLOOKUP(B246,Kurse!$A$2:$B$101,2,FALSE), 0)</f>
        <v>0</v>
      </c>
    </row>
    <row r="247" spans="8:9" x14ac:dyDescent="0.2">
      <c r="H247" s="6">
        <f>SUMIF(B$2:B247,B247,G$2:G247)</f>
        <v>0</v>
      </c>
      <c r="I247" s="1">
        <f>H247 * IFERROR(VLOOKUP(B247,Kurse!$A$2:$B$101,2,FALSE), 0)</f>
        <v>0</v>
      </c>
    </row>
    <row r="248" spans="8:9" x14ac:dyDescent="0.2">
      <c r="H248" s="6">
        <f>SUMIF(B$2:B248,B248,G$2:G248)</f>
        <v>0</v>
      </c>
      <c r="I248" s="1">
        <f>H248 * IFERROR(VLOOKUP(B248,Kurse!$A$2:$B$101,2,FALSE), 0)</f>
        <v>0</v>
      </c>
    </row>
    <row r="249" spans="8:9" x14ac:dyDescent="0.2">
      <c r="H249" s="6">
        <f>SUMIF(B$2:B249,B249,G$2:G249)</f>
        <v>0</v>
      </c>
      <c r="I249" s="1">
        <f>H249 * IFERROR(VLOOKUP(B249,Kurse!$A$2:$B$101,2,FALSE), 0)</f>
        <v>0</v>
      </c>
    </row>
    <row r="250" spans="8:9" x14ac:dyDescent="0.2">
      <c r="H250" s="6">
        <f>SUMIF(B$2:B250,B250,G$2:G250)</f>
        <v>0</v>
      </c>
      <c r="I250" s="1">
        <f>H250 * IFERROR(VLOOKUP(B250,Kurse!$A$2:$B$101,2,FALSE), 0)</f>
        <v>0</v>
      </c>
    </row>
    <row r="251" spans="8:9" x14ac:dyDescent="0.2">
      <c r="H251" s="6">
        <f>SUMIF(B$2:B251,B251,G$2:G251)</f>
        <v>0</v>
      </c>
      <c r="I251" s="1">
        <f>H251 * IFERROR(VLOOKUP(B251,Kurse!$A$2:$B$101,2,FALSE), 0)</f>
        <v>0</v>
      </c>
    </row>
    <row r="252" spans="8:9" x14ac:dyDescent="0.2">
      <c r="H252" s="6">
        <f>SUMIF(B$2:B252,B252,G$2:G252)</f>
        <v>0</v>
      </c>
      <c r="I252" s="1">
        <f>H252 * IFERROR(VLOOKUP(B252,Kurse!$A$2:$B$101,2,FALSE), 0)</f>
        <v>0</v>
      </c>
    </row>
    <row r="253" spans="8:9" x14ac:dyDescent="0.2">
      <c r="H253" s="6">
        <f>SUMIF(B$2:B253,B253,G$2:G253)</f>
        <v>0</v>
      </c>
      <c r="I253" s="1">
        <f>H253 * IFERROR(VLOOKUP(B253,Kurse!$A$2:$B$101,2,FALSE), 0)</f>
        <v>0</v>
      </c>
    </row>
    <row r="254" spans="8:9" x14ac:dyDescent="0.2">
      <c r="H254" s="6">
        <f>SUMIF(B$2:B254,B254,G$2:G254)</f>
        <v>0</v>
      </c>
      <c r="I254" s="1">
        <f>H254 * IFERROR(VLOOKUP(B254,Kurse!$A$2:$B$101,2,FALSE), 0)</f>
        <v>0</v>
      </c>
    </row>
    <row r="255" spans="8:9" x14ac:dyDescent="0.2">
      <c r="H255" s="6">
        <f>SUMIF(B$2:B255,B255,G$2:G255)</f>
        <v>0</v>
      </c>
      <c r="I255" s="1">
        <f>H255 * IFERROR(VLOOKUP(B255,Kurse!$A$2:$B$101,2,FALSE), 0)</f>
        <v>0</v>
      </c>
    </row>
    <row r="256" spans="8:9" x14ac:dyDescent="0.2">
      <c r="H256" s="6">
        <f>SUMIF(B$2:B256,B256,G$2:G256)</f>
        <v>0</v>
      </c>
      <c r="I256" s="1">
        <f>H256 * IFERROR(VLOOKUP(B256,Kurse!$A$2:$B$101,2,FALSE), 0)</f>
        <v>0</v>
      </c>
    </row>
    <row r="257" spans="8:9" x14ac:dyDescent="0.2">
      <c r="H257" s="6">
        <f>SUMIF(B$2:B257,B257,G$2:G257)</f>
        <v>0</v>
      </c>
      <c r="I257" s="1">
        <f>H257 * IFERROR(VLOOKUP(B257,Kurse!$A$2:$B$101,2,FALSE), 0)</f>
        <v>0</v>
      </c>
    </row>
    <row r="258" spans="8:9" x14ac:dyDescent="0.2">
      <c r="H258" s="6">
        <f>SUMIF(B$2:B258,B258,G$2:G258)</f>
        <v>0</v>
      </c>
      <c r="I258" s="1">
        <f>H258 * IFERROR(VLOOKUP(B258,Kurse!$A$2:$B$101,2,FALSE), 0)</f>
        <v>0</v>
      </c>
    </row>
    <row r="259" spans="8:9" x14ac:dyDescent="0.2">
      <c r="H259" s="6">
        <f>SUMIF(B$2:B259,B259,G$2:G259)</f>
        <v>0</v>
      </c>
      <c r="I259" s="1">
        <f>H259 * IFERROR(VLOOKUP(B259,Kurse!$A$2:$B$101,2,FALSE), 0)</f>
        <v>0</v>
      </c>
    </row>
    <row r="260" spans="8:9" x14ac:dyDescent="0.2">
      <c r="H260" s="6">
        <f>SUMIF(B$2:B260,B260,G$2:G260)</f>
        <v>0</v>
      </c>
      <c r="I260" s="1">
        <f>H260 * IFERROR(VLOOKUP(B260,Kurse!$A$2:$B$101,2,FALSE), 0)</f>
        <v>0</v>
      </c>
    </row>
    <row r="261" spans="8:9" x14ac:dyDescent="0.2">
      <c r="H261" s="6">
        <f>SUMIF(B$2:B261,B261,G$2:G261)</f>
        <v>0</v>
      </c>
      <c r="I261" s="1">
        <f>H261 * IFERROR(VLOOKUP(B261,Kurse!$A$2:$B$101,2,FALSE), 0)</f>
        <v>0</v>
      </c>
    </row>
    <row r="262" spans="8:9" x14ac:dyDescent="0.2">
      <c r="H262" s="6">
        <f>SUMIF(B$2:B262,B262,G$2:G262)</f>
        <v>0</v>
      </c>
      <c r="I262" s="1">
        <f>H262 * IFERROR(VLOOKUP(B262,Kurse!$A$2:$B$101,2,FALSE), 0)</f>
        <v>0</v>
      </c>
    </row>
    <row r="263" spans="8:9" x14ac:dyDescent="0.2">
      <c r="H263" s="6">
        <f>SUMIF(B$2:B263,B263,G$2:G263)</f>
        <v>0</v>
      </c>
      <c r="I263" s="1">
        <f>H263 * IFERROR(VLOOKUP(B263,Kurse!$A$2:$B$101,2,FALSE), 0)</f>
        <v>0</v>
      </c>
    </row>
    <row r="264" spans="8:9" x14ac:dyDescent="0.2">
      <c r="H264" s="6">
        <f>SUMIF(B$2:B264,B264,G$2:G264)</f>
        <v>0</v>
      </c>
      <c r="I264" s="1">
        <f>H264 * IFERROR(VLOOKUP(B264,Kurse!$A$2:$B$101,2,FALSE), 0)</f>
        <v>0</v>
      </c>
    </row>
    <row r="265" spans="8:9" x14ac:dyDescent="0.2">
      <c r="H265" s="6">
        <f>SUMIF(B$2:B265,B265,G$2:G265)</f>
        <v>0</v>
      </c>
      <c r="I265" s="1">
        <f>H265 * IFERROR(VLOOKUP(B265,Kurse!$A$2:$B$101,2,FALSE), 0)</f>
        <v>0</v>
      </c>
    </row>
    <row r="266" spans="8:9" x14ac:dyDescent="0.2">
      <c r="H266" s="6">
        <f>SUMIF(B$2:B266,B266,G$2:G266)</f>
        <v>0</v>
      </c>
      <c r="I266" s="1">
        <f>H266 * IFERROR(VLOOKUP(B266,Kurse!$A$2:$B$101,2,FALSE), 0)</f>
        <v>0</v>
      </c>
    </row>
    <row r="267" spans="8:9" x14ac:dyDescent="0.2">
      <c r="H267" s="6">
        <f>SUMIF(B$2:B267,B267,G$2:G267)</f>
        <v>0</v>
      </c>
      <c r="I267" s="1">
        <f>H267 * IFERROR(VLOOKUP(B267,Kurse!$A$2:$B$101,2,FALSE), 0)</f>
        <v>0</v>
      </c>
    </row>
    <row r="268" spans="8:9" x14ac:dyDescent="0.2">
      <c r="H268" s="6">
        <f>SUMIF(B$2:B268,B268,G$2:G268)</f>
        <v>0</v>
      </c>
      <c r="I268" s="1">
        <f>H268 * IFERROR(VLOOKUP(B268,Kurse!$A$2:$B$101,2,FALSE), 0)</f>
        <v>0</v>
      </c>
    </row>
    <row r="269" spans="8:9" x14ac:dyDescent="0.2">
      <c r="H269" s="6">
        <f>SUMIF(B$2:B269,B269,G$2:G269)</f>
        <v>0</v>
      </c>
      <c r="I269" s="1">
        <f>H269 * IFERROR(VLOOKUP(B269,Kurse!$A$2:$B$101,2,FALSE), 0)</f>
        <v>0</v>
      </c>
    </row>
    <row r="270" spans="8:9" x14ac:dyDescent="0.2">
      <c r="H270" s="6">
        <f>SUMIF(B$2:B270,B270,G$2:G270)</f>
        <v>0</v>
      </c>
      <c r="I270" s="1">
        <f>H270 * IFERROR(VLOOKUP(B270,Kurse!$A$2:$B$101,2,FALSE), 0)</f>
        <v>0</v>
      </c>
    </row>
    <row r="271" spans="8:9" x14ac:dyDescent="0.2">
      <c r="H271" s="6">
        <f>SUMIF(B$2:B271,B271,G$2:G271)</f>
        <v>0</v>
      </c>
      <c r="I271" s="1">
        <f>H271 * IFERROR(VLOOKUP(B271,Kurse!$A$2:$B$101,2,FALSE), 0)</f>
        <v>0</v>
      </c>
    </row>
    <row r="272" spans="8:9" x14ac:dyDescent="0.2">
      <c r="H272" s="6">
        <f>SUMIF(B$2:B272,B272,G$2:G272)</f>
        <v>0</v>
      </c>
      <c r="I272" s="1">
        <f>H272 * IFERROR(VLOOKUP(B272,Kurse!$A$2:$B$101,2,FALSE), 0)</f>
        <v>0</v>
      </c>
    </row>
    <row r="273" spans="8:9" x14ac:dyDescent="0.2">
      <c r="H273" s="6">
        <f>SUMIF(B$2:B273,B273,G$2:G273)</f>
        <v>0</v>
      </c>
      <c r="I273" s="1">
        <f>H273 * IFERROR(VLOOKUP(B273,Kurse!$A$2:$B$101,2,FALSE), 0)</f>
        <v>0</v>
      </c>
    </row>
    <row r="274" spans="8:9" x14ac:dyDescent="0.2">
      <c r="H274" s="6">
        <f>SUMIF(B$2:B274,B274,G$2:G274)</f>
        <v>0</v>
      </c>
      <c r="I274" s="1">
        <f>H274 * IFERROR(VLOOKUP(B274,Kurse!$A$2:$B$101,2,FALSE), 0)</f>
        <v>0</v>
      </c>
    </row>
    <row r="275" spans="8:9" x14ac:dyDescent="0.2">
      <c r="H275" s="6">
        <f>SUMIF(B$2:B275,B275,G$2:G275)</f>
        <v>0</v>
      </c>
      <c r="I275" s="1">
        <f>H275 * IFERROR(VLOOKUP(B275,Kurse!$A$2:$B$101,2,FALSE), 0)</f>
        <v>0</v>
      </c>
    </row>
    <row r="276" spans="8:9" x14ac:dyDescent="0.2">
      <c r="H276" s="6">
        <f>SUMIF(B$2:B276,B276,G$2:G276)</f>
        <v>0</v>
      </c>
      <c r="I276" s="1">
        <f>H276 * IFERROR(VLOOKUP(B276,Kurse!$A$2:$B$101,2,FALSE), 0)</f>
        <v>0</v>
      </c>
    </row>
    <row r="277" spans="8:9" x14ac:dyDescent="0.2">
      <c r="H277" s="6">
        <f>SUMIF(B$2:B277,B277,G$2:G277)</f>
        <v>0</v>
      </c>
      <c r="I277" s="1">
        <f>H277 * IFERROR(VLOOKUP(B277,Kurse!$A$2:$B$101,2,FALSE), 0)</f>
        <v>0</v>
      </c>
    </row>
    <row r="278" spans="8:9" x14ac:dyDescent="0.2">
      <c r="H278" s="6">
        <f>SUMIF(B$2:B278,B278,G$2:G278)</f>
        <v>0</v>
      </c>
      <c r="I278" s="1">
        <f>H278 * IFERROR(VLOOKUP(B278,Kurse!$A$2:$B$101,2,FALSE), 0)</f>
        <v>0</v>
      </c>
    </row>
    <row r="279" spans="8:9" x14ac:dyDescent="0.2">
      <c r="H279" s="6">
        <f>SUMIF(B$2:B279,B279,G$2:G279)</f>
        <v>0</v>
      </c>
      <c r="I279" s="1">
        <f>H279 * IFERROR(VLOOKUP(B279,Kurse!$A$2:$B$101,2,FALSE), 0)</f>
        <v>0</v>
      </c>
    </row>
    <row r="280" spans="8:9" x14ac:dyDescent="0.2">
      <c r="H280" s="6">
        <f>SUMIF(B$2:B280,B280,G$2:G280)</f>
        <v>0</v>
      </c>
      <c r="I280" s="1">
        <f>H280 * IFERROR(VLOOKUP(B280,Kurse!$A$2:$B$101,2,FALSE), 0)</f>
        <v>0</v>
      </c>
    </row>
    <row r="281" spans="8:9" x14ac:dyDescent="0.2">
      <c r="H281" s="6">
        <f>SUMIF(B$2:B281,B281,G$2:G281)</f>
        <v>0</v>
      </c>
      <c r="I281" s="1">
        <f>H281 * IFERROR(VLOOKUP(B281,Kurse!$A$2:$B$101,2,FALSE), 0)</f>
        <v>0</v>
      </c>
    </row>
    <row r="282" spans="8:9" x14ac:dyDescent="0.2">
      <c r="H282" s="6">
        <f>SUMIF(B$2:B282,B282,G$2:G282)</f>
        <v>0</v>
      </c>
      <c r="I282" s="1">
        <f>H282 * IFERROR(VLOOKUP(B282,Kurse!$A$2:$B$101,2,FALSE), 0)</f>
        <v>0</v>
      </c>
    </row>
    <row r="283" spans="8:9" x14ac:dyDescent="0.2">
      <c r="H283" s="6">
        <f>SUMIF(B$2:B283,B283,G$2:G283)</f>
        <v>0</v>
      </c>
      <c r="I283" s="1">
        <f>H283 * IFERROR(VLOOKUP(B283,Kurse!$A$2:$B$101,2,FALSE), 0)</f>
        <v>0</v>
      </c>
    </row>
    <row r="284" spans="8:9" x14ac:dyDescent="0.2">
      <c r="H284" s="6">
        <f>SUMIF(B$2:B284,B284,G$2:G284)</f>
        <v>0</v>
      </c>
      <c r="I284" s="1">
        <f>H284 * IFERROR(VLOOKUP(B284,Kurse!$A$2:$B$101,2,FALSE), 0)</f>
        <v>0</v>
      </c>
    </row>
    <row r="285" spans="8:9" x14ac:dyDescent="0.2">
      <c r="H285" s="6">
        <f>SUMIF(B$2:B285,B285,G$2:G285)</f>
        <v>0</v>
      </c>
      <c r="I285" s="1">
        <f>H285 * IFERROR(VLOOKUP(B285,Kurse!$A$2:$B$101,2,FALSE), 0)</f>
        <v>0</v>
      </c>
    </row>
    <row r="286" spans="8:9" x14ac:dyDescent="0.2">
      <c r="H286" s="6">
        <f>SUMIF(B$2:B286,B286,G$2:G286)</f>
        <v>0</v>
      </c>
      <c r="I286" s="1">
        <f>H286 * IFERROR(VLOOKUP(B286,Kurse!$A$2:$B$101,2,FALSE), 0)</f>
        <v>0</v>
      </c>
    </row>
    <row r="287" spans="8:9" x14ac:dyDescent="0.2">
      <c r="H287" s="6">
        <f>SUMIF(B$2:B287,B287,G$2:G287)</f>
        <v>0</v>
      </c>
      <c r="I287" s="1">
        <f>H287 * IFERROR(VLOOKUP(B287,Kurse!$A$2:$B$101,2,FALSE), 0)</f>
        <v>0</v>
      </c>
    </row>
    <row r="288" spans="8:9" x14ac:dyDescent="0.2">
      <c r="H288" s="6">
        <f>SUMIF(B$2:B288,B288,G$2:G288)</f>
        <v>0</v>
      </c>
      <c r="I288" s="1">
        <f>H288 * IFERROR(VLOOKUP(B288,Kurse!$A$2:$B$101,2,FALSE), 0)</f>
        <v>0</v>
      </c>
    </row>
    <row r="289" spans="8:9" x14ac:dyDescent="0.2">
      <c r="H289" s="6">
        <f>SUMIF(B$2:B289,B289,G$2:G289)</f>
        <v>0</v>
      </c>
      <c r="I289" s="1">
        <f>H289 * IFERROR(VLOOKUP(B289,Kurse!$A$2:$B$101,2,FALSE), 0)</f>
        <v>0</v>
      </c>
    </row>
    <row r="290" spans="8:9" x14ac:dyDescent="0.2">
      <c r="H290" s="6">
        <f>SUMIF(B$2:B290,B290,G$2:G290)</f>
        <v>0</v>
      </c>
      <c r="I290" s="1">
        <f>H290 * IFERROR(VLOOKUP(B290,Kurse!$A$2:$B$101,2,FALSE), 0)</f>
        <v>0</v>
      </c>
    </row>
    <row r="291" spans="8:9" x14ac:dyDescent="0.2">
      <c r="H291" s="6">
        <f>SUMIF(B$2:B291,B291,G$2:G291)</f>
        <v>0</v>
      </c>
      <c r="I291" s="1">
        <f>H291 * IFERROR(VLOOKUP(B291,Kurse!$A$2:$B$101,2,FALSE), 0)</f>
        <v>0</v>
      </c>
    </row>
    <row r="292" spans="8:9" x14ac:dyDescent="0.2">
      <c r="H292" s="6">
        <f>SUMIF(B$2:B292,B292,G$2:G292)</f>
        <v>0</v>
      </c>
      <c r="I292" s="1">
        <f>H292 * IFERROR(VLOOKUP(B292,Kurse!$A$2:$B$101,2,FALSE), 0)</f>
        <v>0</v>
      </c>
    </row>
    <row r="293" spans="8:9" x14ac:dyDescent="0.2">
      <c r="H293" s="6">
        <f>SUMIF(B$2:B293,B293,G$2:G293)</f>
        <v>0</v>
      </c>
      <c r="I293" s="1">
        <f>H293 * IFERROR(VLOOKUP(B293,Kurse!$A$2:$B$101,2,FALSE), 0)</f>
        <v>0</v>
      </c>
    </row>
    <row r="294" spans="8:9" x14ac:dyDescent="0.2">
      <c r="H294" s="6">
        <f>SUMIF(B$2:B294,B294,G$2:G294)</f>
        <v>0</v>
      </c>
      <c r="I294" s="1">
        <f>H294 * IFERROR(VLOOKUP(B294,Kurse!$A$2:$B$101,2,FALSE), 0)</f>
        <v>0</v>
      </c>
    </row>
    <row r="295" spans="8:9" x14ac:dyDescent="0.2">
      <c r="H295" s="6">
        <f>SUMIF(B$2:B295,B295,G$2:G295)</f>
        <v>0</v>
      </c>
      <c r="I295" s="1">
        <f>H295 * IFERROR(VLOOKUP(B295,Kurse!$A$2:$B$101,2,FALSE), 0)</f>
        <v>0</v>
      </c>
    </row>
    <row r="296" spans="8:9" x14ac:dyDescent="0.2">
      <c r="H296" s="6">
        <f>SUMIF(B$2:B296,B296,G$2:G296)</f>
        <v>0</v>
      </c>
      <c r="I296" s="1">
        <f>H296 * IFERROR(VLOOKUP(B296,Kurse!$A$2:$B$101,2,FALSE), 0)</f>
        <v>0</v>
      </c>
    </row>
    <row r="297" spans="8:9" x14ac:dyDescent="0.2">
      <c r="H297" s="6">
        <f>SUMIF(B$2:B297,B297,G$2:G297)</f>
        <v>0</v>
      </c>
      <c r="I297" s="1">
        <f>H297 * IFERROR(VLOOKUP(B297,Kurse!$A$2:$B$101,2,FALSE), 0)</f>
        <v>0</v>
      </c>
    </row>
    <row r="298" spans="8:9" x14ac:dyDescent="0.2">
      <c r="H298" s="6">
        <f>SUMIF(B$2:B298,B298,G$2:G298)</f>
        <v>0</v>
      </c>
      <c r="I298" s="1">
        <f>H298 * IFERROR(VLOOKUP(B298,Kurse!$A$2:$B$101,2,FALSE), 0)</f>
        <v>0</v>
      </c>
    </row>
    <row r="299" spans="8:9" x14ac:dyDescent="0.2">
      <c r="H299" s="6">
        <f>SUMIF(B$2:B299,B299,G$2:G299)</f>
        <v>0</v>
      </c>
      <c r="I299" s="1">
        <f>H299 * IFERROR(VLOOKUP(B299,Kurse!$A$2:$B$101,2,FALSE), 0)</f>
        <v>0</v>
      </c>
    </row>
    <row r="300" spans="8:9" x14ac:dyDescent="0.2">
      <c r="H300" s="6">
        <f>SUMIF(B$2:B300,B300,G$2:G300)</f>
        <v>0</v>
      </c>
      <c r="I300" s="1">
        <f>H300 * IFERROR(VLOOKUP(B300,Kurse!$A$2:$B$101,2,FALSE), 0)</f>
        <v>0</v>
      </c>
    </row>
    <row r="301" spans="8:9" x14ac:dyDescent="0.2">
      <c r="H301" s="6">
        <f>SUMIF(B$2:B301,B301,G$2:G301)</f>
        <v>0</v>
      </c>
      <c r="I301" s="1">
        <f>H301 * IFERROR(VLOOKUP(B301,Kurse!$A$2:$B$101,2,FALSE), 0)</f>
        <v>0</v>
      </c>
    </row>
    <row r="302" spans="8:9" x14ac:dyDescent="0.2">
      <c r="H302" s="6">
        <f>SUMIF(B$2:B302,B302,G$2:G302)</f>
        <v>0</v>
      </c>
      <c r="I302" s="1">
        <f>H302 * IFERROR(VLOOKUP(B302,Kurse!$A$2:$B$101,2,FALSE), 0)</f>
        <v>0</v>
      </c>
    </row>
    <row r="303" spans="8:9" x14ac:dyDescent="0.2">
      <c r="H303" s="6">
        <f>SUMIF(B$2:B303,B303,G$2:G303)</f>
        <v>0</v>
      </c>
      <c r="I303" s="1">
        <f>H303 * IFERROR(VLOOKUP(B303,Kurse!$A$2:$B$101,2,FALSE), 0)</f>
        <v>0</v>
      </c>
    </row>
    <row r="304" spans="8:9" x14ac:dyDescent="0.2">
      <c r="H304" s="6">
        <f>SUMIF(B$2:B304,B304,G$2:G304)</f>
        <v>0</v>
      </c>
      <c r="I304" s="1">
        <f>H304 * IFERROR(VLOOKUP(B304,Kurse!$A$2:$B$101,2,FALSE), 0)</f>
        <v>0</v>
      </c>
    </row>
    <row r="305" spans="8:9" x14ac:dyDescent="0.2">
      <c r="H305" s="6">
        <f>SUMIF(B$2:B305,B305,G$2:G305)</f>
        <v>0</v>
      </c>
      <c r="I305" s="1">
        <f>H305 * IFERROR(VLOOKUP(B305,Kurse!$A$2:$B$101,2,FALSE), 0)</f>
        <v>0</v>
      </c>
    </row>
    <row r="306" spans="8:9" x14ac:dyDescent="0.2">
      <c r="H306" s="6">
        <f>SUMIF(B$2:B306,B306,G$2:G306)</f>
        <v>0</v>
      </c>
      <c r="I306" s="1">
        <f>H306 * IFERROR(VLOOKUP(B306,Kurse!$A$2:$B$101,2,FALSE), 0)</f>
        <v>0</v>
      </c>
    </row>
    <row r="307" spans="8:9" x14ac:dyDescent="0.2">
      <c r="H307" s="6">
        <f>SUMIF(B$2:B307,B307,G$2:G307)</f>
        <v>0</v>
      </c>
      <c r="I307" s="1">
        <f>H307 * IFERROR(VLOOKUP(B307,Kurse!$A$2:$B$101,2,FALSE), 0)</f>
        <v>0</v>
      </c>
    </row>
    <row r="308" spans="8:9" x14ac:dyDescent="0.2">
      <c r="H308" s="6">
        <f>SUMIF(B$2:B308,B308,G$2:G308)</f>
        <v>0</v>
      </c>
      <c r="I308" s="1">
        <f>H308 * IFERROR(VLOOKUP(B308,Kurse!$A$2:$B$101,2,FALSE), 0)</f>
        <v>0</v>
      </c>
    </row>
    <row r="309" spans="8:9" x14ac:dyDescent="0.2">
      <c r="H309" s="6">
        <f>SUMIF(B$2:B309,B309,G$2:G309)</f>
        <v>0</v>
      </c>
      <c r="I309" s="1">
        <f>H309 * IFERROR(VLOOKUP(B309,Kurse!$A$2:$B$101,2,FALSE), 0)</f>
        <v>0</v>
      </c>
    </row>
    <row r="310" spans="8:9" x14ac:dyDescent="0.2">
      <c r="H310" s="6">
        <f>SUMIF(B$2:B310,B310,G$2:G310)</f>
        <v>0</v>
      </c>
      <c r="I310" s="1">
        <f>H310 * IFERROR(VLOOKUP(B310,Kurse!$A$2:$B$101,2,FALSE), 0)</f>
        <v>0</v>
      </c>
    </row>
    <row r="311" spans="8:9" x14ac:dyDescent="0.2">
      <c r="H311" s="6">
        <f>SUMIF(B$2:B311,B311,G$2:G311)</f>
        <v>0</v>
      </c>
      <c r="I311" s="1">
        <f>H311 * IFERROR(VLOOKUP(B311,Kurse!$A$2:$B$101,2,FALSE), 0)</f>
        <v>0</v>
      </c>
    </row>
    <row r="312" spans="8:9" x14ac:dyDescent="0.2">
      <c r="H312" s="6">
        <f>SUMIF(B$2:B312,B312,G$2:G312)</f>
        <v>0</v>
      </c>
      <c r="I312" s="1">
        <f>H312 * IFERROR(VLOOKUP(B312,Kurse!$A$2:$B$101,2,FALSE), 0)</f>
        <v>0</v>
      </c>
    </row>
    <row r="313" spans="8:9" x14ac:dyDescent="0.2">
      <c r="H313" s="6">
        <f>SUMIF(B$2:B313,B313,G$2:G313)</f>
        <v>0</v>
      </c>
      <c r="I313" s="1">
        <f>H313 * IFERROR(VLOOKUP(B313,Kurse!$A$2:$B$101,2,FALSE), 0)</f>
        <v>0</v>
      </c>
    </row>
    <row r="314" spans="8:9" x14ac:dyDescent="0.2">
      <c r="H314" s="6">
        <f>SUMIF(B$2:B314,B314,G$2:G314)</f>
        <v>0</v>
      </c>
      <c r="I314" s="1">
        <f>H314 * IFERROR(VLOOKUP(B314,Kurse!$A$2:$B$101,2,FALSE), 0)</f>
        <v>0</v>
      </c>
    </row>
    <row r="315" spans="8:9" x14ac:dyDescent="0.2">
      <c r="H315" s="6">
        <f>SUMIF(B$2:B315,B315,G$2:G315)</f>
        <v>0</v>
      </c>
      <c r="I315" s="1">
        <f>H315 * IFERROR(VLOOKUP(B315,Kurse!$A$2:$B$101,2,FALSE), 0)</f>
        <v>0</v>
      </c>
    </row>
    <row r="316" spans="8:9" x14ac:dyDescent="0.2">
      <c r="H316" s="6">
        <f>SUMIF(B$2:B316,B316,G$2:G316)</f>
        <v>0</v>
      </c>
      <c r="I316" s="1">
        <f>H316 * IFERROR(VLOOKUP(B316,Kurse!$A$2:$B$101,2,FALSE), 0)</f>
        <v>0</v>
      </c>
    </row>
    <row r="317" spans="8:9" x14ac:dyDescent="0.2">
      <c r="H317" s="6">
        <f>SUMIF(B$2:B317,B317,G$2:G317)</f>
        <v>0</v>
      </c>
      <c r="I317" s="1">
        <f>H317 * IFERROR(VLOOKUP(B317,Kurse!$A$2:$B$101,2,FALSE), 0)</f>
        <v>0</v>
      </c>
    </row>
    <row r="318" spans="8:9" x14ac:dyDescent="0.2">
      <c r="H318" s="6">
        <f>SUMIF(B$2:B318,B318,G$2:G318)</f>
        <v>0</v>
      </c>
      <c r="I318" s="1">
        <f>H318 * IFERROR(VLOOKUP(B318,Kurse!$A$2:$B$101,2,FALSE), 0)</f>
        <v>0</v>
      </c>
    </row>
    <row r="319" spans="8:9" x14ac:dyDescent="0.2">
      <c r="H319" s="6">
        <f>SUMIF(B$2:B319,B319,G$2:G319)</f>
        <v>0</v>
      </c>
      <c r="I319" s="1">
        <f>H319 * IFERROR(VLOOKUP(B319,Kurse!$A$2:$B$101,2,FALSE), 0)</f>
        <v>0</v>
      </c>
    </row>
    <row r="320" spans="8:9" x14ac:dyDescent="0.2">
      <c r="H320" s="6">
        <f>SUMIF(B$2:B320,B320,G$2:G320)</f>
        <v>0</v>
      </c>
      <c r="I320" s="1">
        <f>H320 * IFERROR(VLOOKUP(B320,Kurse!$A$2:$B$101,2,FALSE), 0)</f>
        <v>0</v>
      </c>
    </row>
    <row r="321" spans="8:9" x14ac:dyDescent="0.2">
      <c r="H321" s="6">
        <f>SUMIF(B$2:B321,B321,G$2:G321)</f>
        <v>0</v>
      </c>
      <c r="I321" s="1">
        <f>H321 * IFERROR(VLOOKUP(B321,Kurse!$A$2:$B$101,2,FALSE), 0)</f>
        <v>0</v>
      </c>
    </row>
    <row r="322" spans="8:9" x14ac:dyDescent="0.2">
      <c r="H322" s="6">
        <f>SUMIF(B$2:B322,B322,G$2:G322)</f>
        <v>0</v>
      </c>
      <c r="I322" s="1">
        <f>H322 * IFERROR(VLOOKUP(B322,Kurse!$A$2:$B$101,2,FALSE), 0)</f>
        <v>0</v>
      </c>
    </row>
    <row r="323" spans="8:9" x14ac:dyDescent="0.2">
      <c r="H323" s="6">
        <f>SUMIF(B$2:B323,B323,G$2:G323)</f>
        <v>0</v>
      </c>
      <c r="I323" s="1">
        <f>H323 * IFERROR(VLOOKUP(B323,Kurse!$A$2:$B$101,2,FALSE), 0)</f>
        <v>0</v>
      </c>
    </row>
    <row r="324" spans="8:9" x14ac:dyDescent="0.2">
      <c r="H324" s="6">
        <f>SUMIF(B$2:B324,B324,G$2:G324)</f>
        <v>0</v>
      </c>
      <c r="I324" s="1">
        <f>H324 * IFERROR(VLOOKUP(B324,Kurse!$A$2:$B$101,2,FALSE), 0)</f>
        <v>0</v>
      </c>
    </row>
    <row r="325" spans="8:9" x14ac:dyDescent="0.2">
      <c r="H325" s="6">
        <f>SUMIF(B$2:B325,B325,G$2:G325)</f>
        <v>0</v>
      </c>
      <c r="I325" s="1">
        <f>H325 * IFERROR(VLOOKUP(B325,Kurse!$A$2:$B$101,2,FALSE), 0)</f>
        <v>0</v>
      </c>
    </row>
    <row r="326" spans="8:9" x14ac:dyDescent="0.2">
      <c r="H326" s="6">
        <f>SUMIF(B$2:B326,B326,G$2:G326)</f>
        <v>0</v>
      </c>
      <c r="I326" s="1">
        <f>H326 * IFERROR(VLOOKUP(B326,Kurse!$A$2:$B$101,2,FALSE), 0)</f>
        <v>0</v>
      </c>
    </row>
    <row r="327" spans="8:9" x14ac:dyDescent="0.2">
      <c r="H327" s="6">
        <f>SUMIF(B$2:B327,B327,G$2:G327)</f>
        <v>0</v>
      </c>
      <c r="I327" s="1">
        <f>H327 * IFERROR(VLOOKUP(B327,Kurse!$A$2:$B$101,2,FALSE), 0)</f>
        <v>0</v>
      </c>
    </row>
    <row r="328" spans="8:9" x14ac:dyDescent="0.2">
      <c r="H328" s="6">
        <f>SUMIF(B$2:B328,B328,G$2:G328)</f>
        <v>0</v>
      </c>
      <c r="I328" s="1">
        <f>H328 * IFERROR(VLOOKUP(B328,Kurse!$A$2:$B$101,2,FALSE), 0)</f>
        <v>0</v>
      </c>
    </row>
    <row r="329" spans="8:9" x14ac:dyDescent="0.2">
      <c r="H329" s="6">
        <f>SUMIF(B$2:B329,B329,G$2:G329)</f>
        <v>0</v>
      </c>
      <c r="I329" s="1">
        <f>H329 * IFERROR(VLOOKUP(B329,Kurse!$A$2:$B$101,2,FALSE), 0)</f>
        <v>0</v>
      </c>
    </row>
    <row r="330" spans="8:9" x14ac:dyDescent="0.2">
      <c r="H330" s="6">
        <f>SUMIF(B$2:B330,B330,G$2:G330)</f>
        <v>0</v>
      </c>
      <c r="I330" s="1">
        <f>H330 * IFERROR(VLOOKUP(B330,Kurse!$A$2:$B$101,2,FALSE), 0)</f>
        <v>0</v>
      </c>
    </row>
    <row r="331" spans="8:9" x14ac:dyDescent="0.2">
      <c r="H331" s="6">
        <f>SUMIF(B$2:B331,B331,G$2:G331)</f>
        <v>0</v>
      </c>
      <c r="I331" s="1">
        <f>H331 * IFERROR(VLOOKUP(B331,Kurse!$A$2:$B$101,2,FALSE), 0)</f>
        <v>0</v>
      </c>
    </row>
    <row r="332" spans="8:9" x14ac:dyDescent="0.2">
      <c r="H332" s="6">
        <f>SUMIF(B$2:B332,B332,G$2:G332)</f>
        <v>0</v>
      </c>
      <c r="I332" s="1">
        <f>H332 * IFERROR(VLOOKUP(B332,Kurse!$A$2:$B$101,2,FALSE), 0)</f>
        <v>0</v>
      </c>
    </row>
    <row r="333" spans="8:9" x14ac:dyDescent="0.2">
      <c r="H333" s="6">
        <f>SUMIF(B$2:B333,B333,G$2:G333)</f>
        <v>0</v>
      </c>
      <c r="I333" s="1">
        <f>H333 * IFERROR(VLOOKUP(B333,Kurse!$A$2:$B$101,2,FALSE), 0)</f>
        <v>0</v>
      </c>
    </row>
    <row r="334" spans="8:9" x14ac:dyDescent="0.2">
      <c r="H334" s="6">
        <f>SUMIF(B$2:B334,B334,G$2:G334)</f>
        <v>0</v>
      </c>
      <c r="I334" s="1">
        <f>H334 * IFERROR(VLOOKUP(B334,Kurse!$A$2:$B$101,2,FALSE), 0)</f>
        <v>0</v>
      </c>
    </row>
    <row r="335" spans="8:9" x14ac:dyDescent="0.2">
      <c r="H335" s="6">
        <f>SUMIF(B$2:B335,B335,G$2:G335)</f>
        <v>0</v>
      </c>
      <c r="I335" s="1">
        <f>H335 * IFERROR(VLOOKUP(B335,Kurse!$A$2:$B$101,2,FALSE), 0)</f>
        <v>0</v>
      </c>
    </row>
    <row r="336" spans="8:9" x14ac:dyDescent="0.2">
      <c r="H336" s="6">
        <f>SUMIF(B$2:B336,B336,G$2:G336)</f>
        <v>0</v>
      </c>
      <c r="I336" s="1">
        <f>H336 * IFERROR(VLOOKUP(B336,Kurse!$A$2:$B$101,2,FALSE), 0)</f>
        <v>0</v>
      </c>
    </row>
    <row r="337" spans="8:9" x14ac:dyDescent="0.2">
      <c r="H337" s="6">
        <f>SUMIF(B$2:B337,B337,G$2:G337)</f>
        <v>0</v>
      </c>
      <c r="I337" s="1">
        <f>H337 * IFERROR(VLOOKUP(B337,Kurse!$A$2:$B$101,2,FALSE), 0)</f>
        <v>0</v>
      </c>
    </row>
    <row r="338" spans="8:9" x14ac:dyDescent="0.2">
      <c r="H338" s="6">
        <f>SUMIF(B$2:B338,B338,G$2:G338)</f>
        <v>0</v>
      </c>
      <c r="I338" s="1">
        <f>H338 * IFERROR(VLOOKUP(B338,Kurse!$A$2:$B$101,2,FALSE), 0)</f>
        <v>0</v>
      </c>
    </row>
    <row r="339" spans="8:9" x14ac:dyDescent="0.2">
      <c r="H339" s="6">
        <f>SUMIF(B$2:B339,B339,G$2:G339)</f>
        <v>0</v>
      </c>
      <c r="I339" s="1">
        <f>H339 * IFERROR(VLOOKUP(B339,Kurse!$A$2:$B$101,2,FALSE), 0)</f>
        <v>0</v>
      </c>
    </row>
    <row r="340" spans="8:9" x14ac:dyDescent="0.2">
      <c r="H340" s="6">
        <f>SUMIF(B$2:B340,B340,G$2:G340)</f>
        <v>0</v>
      </c>
      <c r="I340" s="1">
        <f>H340 * IFERROR(VLOOKUP(B340,Kurse!$A$2:$B$101,2,FALSE), 0)</f>
        <v>0</v>
      </c>
    </row>
    <row r="341" spans="8:9" x14ac:dyDescent="0.2">
      <c r="H341" s="6">
        <f>SUMIF(B$2:B341,B341,G$2:G341)</f>
        <v>0</v>
      </c>
      <c r="I341" s="1">
        <f>H341 * IFERROR(VLOOKUP(B341,Kurse!$A$2:$B$101,2,FALSE), 0)</f>
        <v>0</v>
      </c>
    </row>
    <row r="342" spans="8:9" x14ac:dyDescent="0.2">
      <c r="H342" s="6">
        <f>SUMIF(B$2:B342,B342,G$2:G342)</f>
        <v>0</v>
      </c>
      <c r="I342" s="1">
        <f>H342 * IFERROR(VLOOKUP(B342,Kurse!$A$2:$B$101,2,FALSE), 0)</f>
        <v>0</v>
      </c>
    </row>
    <row r="343" spans="8:9" x14ac:dyDescent="0.2">
      <c r="H343" s="6">
        <f>SUMIF(B$2:B343,B343,G$2:G343)</f>
        <v>0</v>
      </c>
      <c r="I343" s="1">
        <f>H343 * IFERROR(VLOOKUP(B343,Kurse!$A$2:$B$101,2,FALSE), 0)</f>
        <v>0</v>
      </c>
    </row>
    <row r="344" spans="8:9" x14ac:dyDescent="0.2">
      <c r="H344" s="6">
        <f>SUMIF(B$2:B344,B344,G$2:G344)</f>
        <v>0</v>
      </c>
      <c r="I344" s="1">
        <f>H344 * IFERROR(VLOOKUP(B344,Kurse!$A$2:$B$101,2,FALSE), 0)</f>
        <v>0</v>
      </c>
    </row>
    <row r="345" spans="8:9" x14ac:dyDescent="0.2">
      <c r="H345" s="6">
        <f>SUMIF(B$2:B345,B345,G$2:G345)</f>
        <v>0</v>
      </c>
      <c r="I345" s="1">
        <f>H345 * IFERROR(VLOOKUP(B345,Kurse!$A$2:$B$101,2,FALSE), 0)</f>
        <v>0</v>
      </c>
    </row>
    <row r="346" spans="8:9" x14ac:dyDescent="0.2">
      <c r="H346" s="6">
        <f>SUMIF(B$2:B346,B346,G$2:G346)</f>
        <v>0</v>
      </c>
      <c r="I346" s="1">
        <f>H346 * IFERROR(VLOOKUP(B346,Kurse!$A$2:$B$101,2,FALSE), 0)</f>
        <v>0</v>
      </c>
    </row>
    <row r="347" spans="8:9" x14ac:dyDescent="0.2">
      <c r="H347" s="6">
        <f>SUMIF(B$2:B347,B347,G$2:G347)</f>
        <v>0</v>
      </c>
      <c r="I347" s="1">
        <f>H347 * IFERROR(VLOOKUP(B347,Kurse!$A$2:$B$101,2,FALSE), 0)</f>
        <v>0</v>
      </c>
    </row>
    <row r="348" spans="8:9" x14ac:dyDescent="0.2">
      <c r="H348" s="6">
        <f>SUMIF(B$2:B348,B348,G$2:G348)</f>
        <v>0</v>
      </c>
      <c r="I348" s="1">
        <f>H348 * IFERROR(VLOOKUP(B348,Kurse!$A$2:$B$101,2,FALSE), 0)</f>
        <v>0</v>
      </c>
    </row>
    <row r="349" spans="8:9" x14ac:dyDescent="0.2">
      <c r="H349" s="6">
        <f>SUMIF(B$2:B349,B349,G$2:G349)</f>
        <v>0</v>
      </c>
      <c r="I349" s="1">
        <f>H349 * IFERROR(VLOOKUP(B349,Kurse!$A$2:$B$101,2,FALSE), 0)</f>
        <v>0</v>
      </c>
    </row>
    <row r="350" spans="8:9" x14ac:dyDescent="0.2">
      <c r="H350" s="6">
        <f>SUMIF(B$2:B350,B350,G$2:G350)</f>
        <v>0</v>
      </c>
      <c r="I350" s="1">
        <f>H350 * IFERROR(VLOOKUP(B350,Kurse!$A$2:$B$101,2,FALSE), 0)</f>
        <v>0</v>
      </c>
    </row>
    <row r="351" spans="8:9" x14ac:dyDescent="0.2">
      <c r="H351" s="6">
        <f>SUMIF(B$2:B351,B351,G$2:G351)</f>
        <v>0</v>
      </c>
      <c r="I351" s="1">
        <f>H351 * IFERROR(VLOOKUP(B351,Kurse!$A$2:$B$101,2,FALSE), 0)</f>
        <v>0</v>
      </c>
    </row>
    <row r="352" spans="8:9" x14ac:dyDescent="0.2">
      <c r="H352" s="6">
        <f>SUMIF(B$2:B352,B352,G$2:G352)</f>
        <v>0</v>
      </c>
      <c r="I352" s="1">
        <f>H352 * IFERROR(VLOOKUP(B352,Kurse!$A$2:$B$101,2,FALSE), 0)</f>
        <v>0</v>
      </c>
    </row>
    <row r="353" spans="8:9" x14ac:dyDescent="0.2">
      <c r="H353" s="6">
        <f>SUMIF(B$2:B353,B353,G$2:G353)</f>
        <v>0</v>
      </c>
      <c r="I353" s="1">
        <f>H353 * IFERROR(VLOOKUP(B353,Kurse!$A$2:$B$101,2,FALSE), 0)</f>
        <v>0</v>
      </c>
    </row>
    <row r="354" spans="8:9" x14ac:dyDescent="0.2">
      <c r="H354" s="6">
        <f>SUMIF(B$2:B354,B354,G$2:G354)</f>
        <v>0</v>
      </c>
      <c r="I354" s="1">
        <f>H354 * IFERROR(VLOOKUP(B354,Kurse!$A$2:$B$101,2,FALSE), 0)</f>
        <v>0</v>
      </c>
    </row>
    <row r="355" spans="8:9" x14ac:dyDescent="0.2">
      <c r="H355" s="6">
        <f>SUMIF(B$2:B355,B355,G$2:G355)</f>
        <v>0</v>
      </c>
      <c r="I355" s="1">
        <f>H355 * IFERROR(VLOOKUP(B355,Kurse!$A$2:$B$101,2,FALSE), 0)</f>
        <v>0</v>
      </c>
    </row>
    <row r="356" spans="8:9" x14ac:dyDescent="0.2">
      <c r="H356" s="6">
        <f>SUMIF(B$2:B356,B356,G$2:G356)</f>
        <v>0</v>
      </c>
      <c r="I356" s="1">
        <f>H356 * IFERROR(VLOOKUP(B356,Kurse!$A$2:$B$101,2,FALSE), 0)</f>
        <v>0</v>
      </c>
    </row>
    <row r="357" spans="8:9" x14ac:dyDescent="0.2">
      <c r="H357" s="6">
        <f>SUMIF(B$2:B357,B357,G$2:G357)</f>
        <v>0</v>
      </c>
      <c r="I357" s="1">
        <f>H357 * IFERROR(VLOOKUP(B357,Kurse!$A$2:$B$101,2,FALSE), 0)</f>
        <v>0</v>
      </c>
    </row>
    <row r="358" spans="8:9" x14ac:dyDescent="0.2">
      <c r="H358" s="6">
        <f>SUMIF(B$2:B358,B358,G$2:G358)</f>
        <v>0</v>
      </c>
      <c r="I358" s="1">
        <f>H358 * IFERROR(VLOOKUP(B358,Kurse!$A$2:$B$101,2,FALSE), 0)</f>
        <v>0</v>
      </c>
    </row>
    <row r="359" spans="8:9" x14ac:dyDescent="0.2">
      <c r="H359" s="6">
        <f>SUMIF(B$2:B359,B359,G$2:G359)</f>
        <v>0</v>
      </c>
      <c r="I359" s="1">
        <f>H359 * IFERROR(VLOOKUP(B359,Kurse!$A$2:$B$101,2,FALSE), 0)</f>
        <v>0</v>
      </c>
    </row>
    <row r="360" spans="8:9" x14ac:dyDescent="0.2">
      <c r="H360" s="6">
        <f>SUMIF(B$2:B360,B360,G$2:G360)</f>
        <v>0</v>
      </c>
      <c r="I360" s="1">
        <f>H360 * IFERROR(VLOOKUP(B360,Kurse!$A$2:$B$101,2,FALSE), 0)</f>
        <v>0</v>
      </c>
    </row>
    <row r="361" spans="8:9" x14ac:dyDescent="0.2">
      <c r="H361" s="6">
        <f>SUMIF(B$2:B361,B361,G$2:G361)</f>
        <v>0</v>
      </c>
      <c r="I361" s="1">
        <f>H361 * IFERROR(VLOOKUP(B361,Kurse!$A$2:$B$101,2,FALSE), 0)</f>
        <v>0</v>
      </c>
    </row>
    <row r="362" spans="8:9" x14ac:dyDescent="0.2">
      <c r="H362" s="6">
        <f>SUMIF(B$2:B362,B362,G$2:G362)</f>
        <v>0</v>
      </c>
      <c r="I362" s="1">
        <f>H362 * IFERROR(VLOOKUP(B362,Kurse!$A$2:$B$101,2,FALSE), 0)</f>
        <v>0</v>
      </c>
    </row>
    <row r="363" spans="8:9" x14ac:dyDescent="0.2">
      <c r="H363" s="6">
        <f>SUMIF(B$2:B363,B363,G$2:G363)</f>
        <v>0</v>
      </c>
      <c r="I363" s="1">
        <f>H363 * IFERROR(VLOOKUP(B363,Kurse!$A$2:$B$101,2,FALSE), 0)</f>
        <v>0</v>
      </c>
    </row>
    <row r="364" spans="8:9" x14ac:dyDescent="0.2">
      <c r="H364" s="6">
        <f>SUMIF(B$2:B364,B364,G$2:G364)</f>
        <v>0</v>
      </c>
      <c r="I364" s="1">
        <f>H364 * IFERROR(VLOOKUP(B364,Kurse!$A$2:$B$101,2,FALSE), 0)</f>
        <v>0</v>
      </c>
    </row>
    <row r="365" spans="8:9" x14ac:dyDescent="0.2">
      <c r="H365" s="6">
        <f>SUMIF(B$2:B365,B365,G$2:G365)</f>
        <v>0</v>
      </c>
      <c r="I365" s="1">
        <f>H365 * IFERROR(VLOOKUP(B365,Kurse!$A$2:$B$101,2,FALSE), 0)</f>
        <v>0</v>
      </c>
    </row>
    <row r="366" spans="8:9" x14ac:dyDescent="0.2">
      <c r="H366" s="6">
        <f>SUMIF(B$2:B366,B366,G$2:G366)</f>
        <v>0</v>
      </c>
      <c r="I366" s="1">
        <f>H366 * IFERROR(VLOOKUP(B366,Kurse!$A$2:$B$101,2,FALSE), 0)</f>
        <v>0</v>
      </c>
    </row>
    <row r="367" spans="8:9" x14ac:dyDescent="0.2">
      <c r="H367" s="6">
        <f>SUMIF(B$2:B367,B367,G$2:G367)</f>
        <v>0</v>
      </c>
      <c r="I367" s="1">
        <f>H367 * IFERROR(VLOOKUP(B367,Kurse!$A$2:$B$101,2,FALSE), 0)</f>
        <v>0</v>
      </c>
    </row>
    <row r="368" spans="8:9" x14ac:dyDescent="0.2">
      <c r="H368" s="6">
        <f>SUMIF(B$2:B368,B368,G$2:G368)</f>
        <v>0</v>
      </c>
      <c r="I368" s="1">
        <f>H368 * IFERROR(VLOOKUP(B368,Kurse!$A$2:$B$101,2,FALSE), 0)</f>
        <v>0</v>
      </c>
    </row>
    <row r="369" spans="8:9" x14ac:dyDescent="0.2">
      <c r="H369" s="6">
        <f>SUMIF(B$2:B369,B369,G$2:G369)</f>
        <v>0</v>
      </c>
      <c r="I369" s="1">
        <f>H369 * IFERROR(VLOOKUP(B369,Kurse!$A$2:$B$101,2,FALSE), 0)</f>
        <v>0</v>
      </c>
    </row>
    <row r="370" spans="8:9" x14ac:dyDescent="0.2">
      <c r="H370" s="6">
        <f>SUMIF(B$2:B370,B370,G$2:G370)</f>
        <v>0</v>
      </c>
      <c r="I370" s="1">
        <f>H370 * IFERROR(VLOOKUP(B370,Kurse!$A$2:$B$101,2,FALSE), 0)</f>
        <v>0</v>
      </c>
    </row>
    <row r="371" spans="8:9" x14ac:dyDescent="0.2">
      <c r="H371" s="6">
        <f>SUMIF(B$2:B371,B371,G$2:G371)</f>
        <v>0</v>
      </c>
      <c r="I371" s="1">
        <f>H371 * IFERROR(VLOOKUP(B371,Kurse!$A$2:$B$101,2,FALSE), 0)</f>
        <v>0</v>
      </c>
    </row>
    <row r="372" spans="8:9" x14ac:dyDescent="0.2">
      <c r="H372" s="6">
        <f>SUMIF(B$2:B372,B372,G$2:G372)</f>
        <v>0</v>
      </c>
      <c r="I372" s="1">
        <f>H372 * IFERROR(VLOOKUP(B372,Kurse!$A$2:$B$101,2,FALSE), 0)</f>
        <v>0</v>
      </c>
    </row>
    <row r="373" spans="8:9" x14ac:dyDescent="0.2">
      <c r="H373" s="6">
        <f>SUMIF(B$2:B373,B373,G$2:G373)</f>
        <v>0</v>
      </c>
      <c r="I373" s="1">
        <f>H373 * IFERROR(VLOOKUP(B373,Kurse!$A$2:$B$101,2,FALSE), 0)</f>
        <v>0</v>
      </c>
    </row>
    <row r="374" spans="8:9" x14ac:dyDescent="0.2">
      <c r="H374" s="6">
        <f>SUMIF(B$2:B374,B374,G$2:G374)</f>
        <v>0</v>
      </c>
      <c r="I374" s="1">
        <f>H374 * IFERROR(VLOOKUP(B374,Kurse!$A$2:$B$101,2,FALSE), 0)</f>
        <v>0</v>
      </c>
    </row>
    <row r="375" spans="8:9" x14ac:dyDescent="0.2">
      <c r="H375" s="6">
        <f>SUMIF(B$2:B375,B375,G$2:G375)</f>
        <v>0</v>
      </c>
      <c r="I375" s="1">
        <f>H375 * IFERROR(VLOOKUP(B375,Kurse!$A$2:$B$101,2,FALSE), 0)</f>
        <v>0</v>
      </c>
    </row>
    <row r="376" spans="8:9" x14ac:dyDescent="0.2">
      <c r="H376" s="6">
        <f>SUMIF(B$2:B376,B376,G$2:G376)</f>
        <v>0</v>
      </c>
      <c r="I376" s="1">
        <f>H376 * IFERROR(VLOOKUP(B376,Kurse!$A$2:$B$101,2,FALSE), 0)</f>
        <v>0</v>
      </c>
    </row>
    <row r="377" spans="8:9" x14ac:dyDescent="0.2">
      <c r="H377" s="6">
        <f>SUMIF(B$2:B377,B377,G$2:G377)</f>
        <v>0</v>
      </c>
      <c r="I377" s="1">
        <f>H377 * IFERROR(VLOOKUP(B377,Kurse!$A$2:$B$101,2,FALSE), 0)</f>
        <v>0</v>
      </c>
    </row>
    <row r="378" spans="8:9" x14ac:dyDescent="0.2">
      <c r="H378" s="6">
        <f>SUMIF(B$2:B378,B378,G$2:G378)</f>
        <v>0</v>
      </c>
      <c r="I378" s="1">
        <f>H378 * IFERROR(VLOOKUP(B378,Kurse!$A$2:$B$101,2,FALSE), 0)</f>
        <v>0</v>
      </c>
    </row>
    <row r="379" spans="8:9" x14ac:dyDescent="0.2">
      <c r="H379" s="6">
        <f>SUMIF(B$2:B379,B379,G$2:G379)</f>
        <v>0</v>
      </c>
      <c r="I379" s="1">
        <f>H379 * IFERROR(VLOOKUP(B379,Kurse!$A$2:$B$101,2,FALSE), 0)</f>
        <v>0</v>
      </c>
    </row>
    <row r="380" spans="8:9" x14ac:dyDescent="0.2">
      <c r="H380" s="6">
        <f>SUMIF(B$2:B380,B380,G$2:G380)</f>
        <v>0</v>
      </c>
      <c r="I380" s="1">
        <f>H380 * IFERROR(VLOOKUP(B380,Kurse!$A$2:$B$101,2,FALSE), 0)</f>
        <v>0</v>
      </c>
    </row>
    <row r="381" spans="8:9" x14ac:dyDescent="0.2">
      <c r="H381" s="6">
        <f>SUMIF(B$2:B381,B381,G$2:G381)</f>
        <v>0</v>
      </c>
      <c r="I381" s="1">
        <f>H381 * IFERROR(VLOOKUP(B381,Kurse!$A$2:$B$101,2,FALSE), 0)</f>
        <v>0</v>
      </c>
    </row>
    <row r="382" spans="8:9" x14ac:dyDescent="0.2">
      <c r="H382" s="6">
        <f>SUMIF(B$2:B382,B382,G$2:G382)</f>
        <v>0</v>
      </c>
      <c r="I382" s="1">
        <f>H382 * IFERROR(VLOOKUP(B382,Kurse!$A$2:$B$101,2,FALSE), 0)</f>
        <v>0</v>
      </c>
    </row>
    <row r="383" spans="8:9" x14ac:dyDescent="0.2">
      <c r="H383" s="6">
        <f>SUMIF(B$2:B383,B383,G$2:G383)</f>
        <v>0</v>
      </c>
      <c r="I383" s="1">
        <f>H383 * IFERROR(VLOOKUP(B383,Kurse!$A$2:$B$101,2,FALSE), 0)</f>
        <v>0</v>
      </c>
    </row>
    <row r="384" spans="8:9" x14ac:dyDescent="0.2">
      <c r="H384" s="6">
        <f>SUMIF(B$2:B384,B384,G$2:G384)</f>
        <v>0</v>
      </c>
      <c r="I384" s="1">
        <f>H384 * IFERROR(VLOOKUP(B384,Kurse!$A$2:$B$101,2,FALSE), 0)</f>
        <v>0</v>
      </c>
    </row>
    <row r="385" spans="8:9" x14ac:dyDescent="0.2">
      <c r="H385" s="6">
        <f>SUMIF(B$2:B385,B385,G$2:G385)</f>
        <v>0</v>
      </c>
      <c r="I385" s="1">
        <f>H385 * IFERROR(VLOOKUP(B385,Kurse!$A$2:$B$101,2,FALSE), 0)</f>
        <v>0</v>
      </c>
    </row>
    <row r="386" spans="8:9" x14ac:dyDescent="0.2">
      <c r="H386" s="6">
        <f>SUMIF(B$2:B386,B386,G$2:G386)</f>
        <v>0</v>
      </c>
      <c r="I386" s="1">
        <f>H386 * IFERROR(VLOOKUP(B386,Kurse!$A$2:$B$101,2,FALSE), 0)</f>
        <v>0</v>
      </c>
    </row>
    <row r="387" spans="8:9" x14ac:dyDescent="0.2">
      <c r="H387" s="6">
        <f>SUMIF(B$2:B387,B387,G$2:G387)</f>
        <v>0</v>
      </c>
      <c r="I387" s="1">
        <f>H387 * IFERROR(VLOOKUP(B387,Kurse!$A$2:$B$101,2,FALSE), 0)</f>
        <v>0</v>
      </c>
    </row>
    <row r="388" spans="8:9" x14ac:dyDescent="0.2">
      <c r="H388" s="6">
        <f>SUMIF(B$2:B388,B388,G$2:G388)</f>
        <v>0</v>
      </c>
      <c r="I388" s="1">
        <f>H388 * IFERROR(VLOOKUP(B388,Kurse!$A$2:$B$101,2,FALSE), 0)</f>
        <v>0</v>
      </c>
    </row>
    <row r="389" spans="8:9" x14ac:dyDescent="0.2">
      <c r="H389" s="6">
        <f>SUMIF(B$2:B389,B389,G$2:G389)</f>
        <v>0</v>
      </c>
      <c r="I389" s="1">
        <f>H389 * IFERROR(VLOOKUP(B389,Kurse!$A$2:$B$101,2,FALSE), 0)</f>
        <v>0</v>
      </c>
    </row>
    <row r="390" spans="8:9" x14ac:dyDescent="0.2">
      <c r="H390" s="6">
        <f>SUMIF(B$2:B390,B390,G$2:G390)</f>
        <v>0</v>
      </c>
      <c r="I390" s="1">
        <f>H390 * IFERROR(VLOOKUP(B390,Kurse!$A$2:$B$101,2,FALSE), 0)</f>
        <v>0</v>
      </c>
    </row>
    <row r="391" spans="8:9" x14ac:dyDescent="0.2">
      <c r="H391" s="6">
        <f>SUMIF(B$2:B391,B391,G$2:G391)</f>
        <v>0</v>
      </c>
      <c r="I391" s="1">
        <f>H391 * IFERROR(VLOOKUP(B391,Kurse!$A$2:$B$101,2,FALSE), 0)</f>
        <v>0</v>
      </c>
    </row>
    <row r="392" spans="8:9" x14ac:dyDescent="0.2">
      <c r="H392" s="6">
        <f>SUMIF(B$2:B392,B392,G$2:G392)</f>
        <v>0</v>
      </c>
      <c r="I392" s="1">
        <f>H392 * IFERROR(VLOOKUP(B392,Kurse!$A$2:$B$101,2,FALSE), 0)</f>
        <v>0</v>
      </c>
    </row>
    <row r="393" spans="8:9" x14ac:dyDescent="0.2">
      <c r="H393" s="6">
        <f>SUMIF(B$2:B393,B393,G$2:G393)</f>
        <v>0</v>
      </c>
      <c r="I393" s="1">
        <f>H393 * IFERROR(VLOOKUP(B393,Kurse!$A$2:$B$101,2,FALSE), 0)</f>
        <v>0</v>
      </c>
    </row>
    <row r="394" spans="8:9" x14ac:dyDescent="0.2">
      <c r="H394" s="6">
        <f>SUMIF(B$2:B394,B394,G$2:G394)</f>
        <v>0</v>
      </c>
      <c r="I394" s="1">
        <f>H394 * IFERROR(VLOOKUP(B394,Kurse!$A$2:$B$101,2,FALSE), 0)</f>
        <v>0</v>
      </c>
    </row>
    <row r="395" spans="8:9" x14ac:dyDescent="0.2">
      <c r="H395" s="6">
        <f>SUMIF(B$2:B395,B395,G$2:G395)</f>
        <v>0</v>
      </c>
      <c r="I395" s="1">
        <f>H395 * IFERROR(VLOOKUP(B395,Kurse!$A$2:$B$101,2,FALSE), 0)</f>
        <v>0</v>
      </c>
    </row>
    <row r="396" spans="8:9" x14ac:dyDescent="0.2">
      <c r="H396" s="6">
        <f>SUMIF(B$2:B396,B396,G$2:G396)</f>
        <v>0</v>
      </c>
      <c r="I396" s="1">
        <f>H396 * IFERROR(VLOOKUP(B396,Kurse!$A$2:$B$101,2,FALSE), 0)</f>
        <v>0</v>
      </c>
    </row>
    <row r="397" spans="8:9" x14ac:dyDescent="0.2">
      <c r="H397" s="6">
        <f>SUMIF(B$2:B397,B397,G$2:G397)</f>
        <v>0</v>
      </c>
      <c r="I397" s="1">
        <f>H397 * IFERROR(VLOOKUP(B397,Kurse!$A$2:$B$101,2,FALSE), 0)</f>
        <v>0</v>
      </c>
    </row>
    <row r="398" spans="8:9" x14ac:dyDescent="0.2">
      <c r="H398" s="6">
        <f>SUMIF(B$2:B398,B398,G$2:G398)</f>
        <v>0</v>
      </c>
      <c r="I398" s="1">
        <f>H398 * IFERROR(VLOOKUP(B398,Kurse!$A$2:$B$101,2,FALSE), 0)</f>
        <v>0</v>
      </c>
    </row>
    <row r="399" spans="8:9" x14ac:dyDescent="0.2">
      <c r="H399" s="6">
        <f>SUMIF(B$2:B399,B399,G$2:G399)</f>
        <v>0</v>
      </c>
      <c r="I399" s="1">
        <f>H399 * IFERROR(VLOOKUP(B399,Kurse!$A$2:$B$101,2,FALSE), 0)</f>
        <v>0</v>
      </c>
    </row>
    <row r="400" spans="8:9" x14ac:dyDescent="0.2">
      <c r="H400" s="6">
        <f>SUMIF(B$2:B400,B400,G$2:G400)</f>
        <v>0</v>
      </c>
      <c r="I400" s="1">
        <f>H400 * IFERROR(VLOOKUP(B400,Kurse!$A$2:$B$101,2,FALSE), 0)</f>
        <v>0</v>
      </c>
    </row>
    <row r="401" spans="8:9" x14ac:dyDescent="0.2">
      <c r="H401" s="6">
        <f>SUMIF(B$2:B401,B401,G$2:G401)</f>
        <v>0</v>
      </c>
      <c r="I401" s="1">
        <f>H401 * IFERROR(VLOOKUP(B401,Kurse!$A$2:$B$101,2,FALSE), 0)</f>
        <v>0</v>
      </c>
    </row>
    <row r="402" spans="8:9" x14ac:dyDescent="0.2">
      <c r="H402" s="6">
        <f>SUMIF(B$2:B402,B402,G$2:G402)</f>
        <v>0</v>
      </c>
      <c r="I402" s="1">
        <f>H402 * IFERROR(VLOOKUP(B402,Kurse!$A$2:$B$101,2,FALSE), 0)</f>
        <v>0</v>
      </c>
    </row>
    <row r="403" spans="8:9" x14ac:dyDescent="0.2">
      <c r="H403" s="6">
        <f>SUMIF(B$2:B403,B403,G$2:G403)</f>
        <v>0</v>
      </c>
      <c r="I403" s="1">
        <f>H403 * IFERROR(VLOOKUP(B403,Kurse!$A$2:$B$101,2,FALSE), 0)</f>
        <v>0</v>
      </c>
    </row>
    <row r="404" spans="8:9" x14ac:dyDescent="0.2">
      <c r="H404" s="6">
        <f>SUMIF(B$2:B404,B404,G$2:G404)</f>
        <v>0</v>
      </c>
      <c r="I404" s="1">
        <f>H404 * IFERROR(VLOOKUP(B404,Kurse!$A$2:$B$101,2,FALSE), 0)</f>
        <v>0</v>
      </c>
    </row>
    <row r="405" spans="8:9" x14ac:dyDescent="0.2">
      <c r="H405" s="6">
        <f>SUMIF(B$2:B405,B405,G$2:G405)</f>
        <v>0</v>
      </c>
      <c r="I405" s="1">
        <f>H405 * IFERROR(VLOOKUP(B405,Kurse!$A$2:$B$101,2,FALSE), 0)</f>
        <v>0</v>
      </c>
    </row>
    <row r="406" spans="8:9" x14ac:dyDescent="0.2">
      <c r="H406" s="6">
        <f>SUMIF(B$2:B406,B406,G$2:G406)</f>
        <v>0</v>
      </c>
      <c r="I406" s="1">
        <f>H406 * IFERROR(VLOOKUP(B406,Kurse!$A$2:$B$101,2,FALSE), 0)</f>
        <v>0</v>
      </c>
    </row>
    <row r="407" spans="8:9" x14ac:dyDescent="0.2">
      <c r="H407" s="6">
        <f>SUMIF(B$2:B407,B407,G$2:G407)</f>
        <v>0</v>
      </c>
      <c r="I407" s="1">
        <f>H407 * IFERROR(VLOOKUP(B407,Kurse!$A$2:$B$101,2,FALSE), 0)</f>
        <v>0</v>
      </c>
    </row>
    <row r="408" spans="8:9" x14ac:dyDescent="0.2">
      <c r="H408" s="6">
        <f>SUMIF(B$2:B408,B408,G$2:G408)</f>
        <v>0</v>
      </c>
      <c r="I408" s="1">
        <f>H408 * IFERROR(VLOOKUP(B408,Kurse!$A$2:$B$101,2,FALSE), 0)</f>
        <v>0</v>
      </c>
    </row>
    <row r="409" spans="8:9" x14ac:dyDescent="0.2">
      <c r="H409" s="6">
        <f>SUMIF(B$2:B409,B409,G$2:G409)</f>
        <v>0</v>
      </c>
      <c r="I409" s="1">
        <f>H409 * IFERROR(VLOOKUP(B409,Kurse!$A$2:$B$101,2,FALSE), 0)</f>
        <v>0</v>
      </c>
    </row>
    <row r="410" spans="8:9" x14ac:dyDescent="0.2">
      <c r="H410" s="6">
        <f>SUMIF(B$2:B410,B410,G$2:G410)</f>
        <v>0</v>
      </c>
      <c r="I410" s="1">
        <f>H410 * IFERROR(VLOOKUP(B410,Kurse!$A$2:$B$101,2,FALSE), 0)</f>
        <v>0</v>
      </c>
    </row>
    <row r="411" spans="8:9" x14ac:dyDescent="0.2">
      <c r="H411" s="6">
        <f>SUMIF(B$2:B411,B411,G$2:G411)</f>
        <v>0</v>
      </c>
      <c r="I411" s="1">
        <f>H411 * IFERROR(VLOOKUP(B411,Kurse!$A$2:$B$101,2,FALSE), 0)</f>
        <v>0</v>
      </c>
    </row>
    <row r="412" spans="8:9" x14ac:dyDescent="0.2">
      <c r="H412" s="6">
        <f>SUMIF(B$2:B412,B412,G$2:G412)</f>
        <v>0</v>
      </c>
      <c r="I412" s="1">
        <f>H412 * IFERROR(VLOOKUP(B412,Kurse!$A$2:$B$101,2,FALSE), 0)</f>
        <v>0</v>
      </c>
    </row>
    <row r="413" spans="8:9" x14ac:dyDescent="0.2">
      <c r="H413" s="6">
        <f>SUMIF(B$2:B413,B413,G$2:G413)</f>
        <v>0</v>
      </c>
      <c r="I413" s="1">
        <f>H413 * IFERROR(VLOOKUP(B413,Kurse!$A$2:$B$101,2,FALSE), 0)</f>
        <v>0</v>
      </c>
    </row>
    <row r="414" spans="8:9" x14ac:dyDescent="0.2">
      <c r="H414" s="6">
        <f>SUMIF(B$2:B414,B414,G$2:G414)</f>
        <v>0</v>
      </c>
      <c r="I414" s="1">
        <f>H414 * IFERROR(VLOOKUP(B414,Kurse!$A$2:$B$101,2,FALSE), 0)</f>
        <v>0</v>
      </c>
    </row>
    <row r="415" spans="8:9" x14ac:dyDescent="0.2">
      <c r="H415" s="6">
        <f>SUMIF(B$2:B415,B415,G$2:G415)</f>
        <v>0</v>
      </c>
      <c r="I415" s="1">
        <f>H415 * IFERROR(VLOOKUP(B415,Kurse!$A$2:$B$101,2,FALSE), 0)</f>
        <v>0</v>
      </c>
    </row>
    <row r="416" spans="8:9" x14ac:dyDescent="0.2">
      <c r="H416" s="6">
        <f>SUMIF(B$2:B416,B416,G$2:G416)</f>
        <v>0</v>
      </c>
      <c r="I416" s="1">
        <f>H416 * IFERROR(VLOOKUP(B416,Kurse!$A$2:$B$101,2,FALSE), 0)</f>
        <v>0</v>
      </c>
    </row>
    <row r="417" spans="8:9" x14ac:dyDescent="0.2">
      <c r="H417" s="6">
        <f>SUMIF(B$2:B417,B417,G$2:G417)</f>
        <v>0</v>
      </c>
      <c r="I417" s="1">
        <f>H417 * IFERROR(VLOOKUP(B417,Kurse!$A$2:$B$101,2,FALSE), 0)</f>
        <v>0</v>
      </c>
    </row>
    <row r="418" spans="8:9" x14ac:dyDescent="0.2">
      <c r="H418" s="6">
        <f>SUMIF(B$2:B418,B418,G$2:G418)</f>
        <v>0</v>
      </c>
      <c r="I418" s="1">
        <f>H418 * IFERROR(VLOOKUP(B418,Kurse!$A$2:$B$101,2,FALSE), 0)</f>
        <v>0</v>
      </c>
    </row>
    <row r="419" spans="8:9" x14ac:dyDescent="0.2">
      <c r="H419" s="6">
        <f>SUMIF(B$2:B419,B419,G$2:G419)</f>
        <v>0</v>
      </c>
      <c r="I419" s="1">
        <f>H419 * IFERROR(VLOOKUP(B419,Kurse!$A$2:$B$101,2,FALSE), 0)</f>
        <v>0</v>
      </c>
    </row>
    <row r="420" spans="8:9" x14ac:dyDescent="0.2">
      <c r="H420" s="6">
        <f>SUMIF(B$2:B420,B420,G$2:G420)</f>
        <v>0</v>
      </c>
      <c r="I420" s="1">
        <f>H420 * IFERROR(VLOOKUP(B420,Kurse!$A$2:$B$101,2,FALSE), 0)</f>
        <v>0</v>
      </c>
    </row>
    <row r="421" spans="8:9" x14ac:dyDescent="0.2">
      <c r="H421" s="6">
        <f>SUMIF(B$2:B421,B421,G$2:G421)</f>
        <v>0</v>
      </c>
      <c r="I421" s="1">
        <f>H421 * IFERROR(VLOOKUP(B421,Kurse!$A$2:$B$101,2,FALSE), 0)</f>
        <v>0</v>
      </c>
    </row>
    <row r="422" spans="8:9" x14ac:dyDescent="0.2">
      <c r="H422" s="6">
        <f>SUMIF(B$2:B422,B422,G$2:G422)</f>
        <v>0</v>
      </c>
      <c r="I422" s="1">
        <f>H422 * IFERROR(VLOOKUP(B422,Kurse!$A$2:$B$101,2,FALSE), 0)</f>
        <v>0</v>
      </c>
    </row>
    <row r="423" spans="8:9" x14ac:dyDescent="0.2">
      <c r="H423" s="6">
        <f>SUMIF(B$2:B423,B423,G$2:G423)</f>
        <v>0</v>
      </c>
      <c r="I423" s="1">
        <f>H423 * IFERROR(VLOOKUP(B423,Kurse!$A$2:$B$101,2,FALSE), 0)</f>
        <v>0</v>
      </c>
    </row>
    <row r="424" spans="8:9" x14ac:dyDescent="0.2">
      <c r="H424" s="6">
        <f>SUMIF(B$2:B424,B424,G$2:G424)</f>
        <v>0</v>
      </c>
      <c r="I424" s="1">
        <f>H424 * IFERROR(VLOOKUP(B424,Kurse!$A$2:$B$101,2,FALSE), 0)</f>
        <v>0</v>
      </c>
    </row>
    <row r="425" spans="8:9" x14ac:dyDescent="0.2">
      <c r="H425" s="6">
        <f>SUMIF(B$2:B425,B425,G$2:G425)</f>
        <v>0</v>
      </c>
      <c r="I425" s="1">
        <f>H425 * IFERROR(VLOOKUP(B425,Kurse!$A$2:$B$101,2,FALSE), 0)</f>
        <v>0</v>
      </c>
    </row>
    <row r="426" spans="8:9" x14ac:dyDescent="0.2">
      <c r="H426" s="6">
        <f>SUMIF(B$2:B426,B426,G$2:G426)</f>
        <v>0</v>
      </c>
      <c r="I426" s="1">
        <f>H426 * IFERROR(VLOOKUP(B426,Kurse!$A$2:$B$101,2,FALSE), 0)</f>
        <v>0</v>
      </c>
    </row>
    <row r="427" spans="8:9" x14ac:dyDescent="0.2">
      <c r="H427" s="6">
        <f>SUMIF(B$2:B427,B427,G$2:G427)</f>
        <v>0</v>
      </c>
      <c r="I427" s="1">
        <f>H427 * IFERROR(VLOOKUP(B427,Kurse!$A$2:$B$101,2,FALSE), 0)</f>
        <v>0</v>
      </c>
    </row>
    <row r="428" spans="8:9" x14ac:dyDescent="0.2">
      <c r="H428" s="6">
        <f>SUMIF(B$2:B428,B428,G$2:G428)</f>
        <v>0</v>
      </c>
      <c r="I428" s="1">
        <f>H428 * IFERROR(VLOOKUP(B428,Kurse!$A$2:$B$101,2,FALSE), 0)</f>
        <v>0</v>
      </c>
    </row>
    <row r="429" spans="8:9" x14ac:dyDescent="0.2">
      <c r="H429" s="6">
        <f>SUMIF(B$2:B429,B429,G$2:G429)</f>
        <v>0</v>
      </c>
      <c r="I429" s="1">
        <f>H429 * IFERROR(VLOOKUP(B429,Kurse!$A$2:$B$101,2,FALSE), 0)</f>
        <v>0</v>
      </c>
    </row>
    <row r="430" spans="8:9" x14ac:dyDescent="0.2">
      <c r="H430" s="6">
        <f>SUMIF(B$2:B430,B430,G$2:G430)</f>
        <v>0</v>
      </c>
      <c r="I430" s="1">
        <f>H430 * IFERROR(VLOOKUP(B430,Kurse!$A$2:$B$101,2,FALSE), 0)</f>
        <v>0</v>
      </c>
    </row>
    <row r="431" spans="8:9" x14ac:dyDescent="0.2">
      <c r="H431" s="6">
        <f>SUMIF(B$2:B431,B431,G$2:G431)</f>
        <v>0</v>
      </c>
      <c r="I431" s="1">
        <f>H431 * IFERROR(VLOOKUP(B431,Kurse!$A$2:$B$101,2,FALSE), 0)</f>
        <v>0</v>
      </c>
    </row>
    <row r="432" spans="8:9" x14ac:dyDescent="0.2">
      <c r="H432" s="6">
        <f>SUMIF(B$2:B432,B432,G$2:G432)</f>
        <v>0</v>
      </c>
      <c r="I432" s="1">
        <f>H432 * IFERROR(VLOOKUP(B432,Kurse!$A$2:$B$101,2,FALSE), 0)</f>
        <v>0</v>
      </c>
    </row>
    <row r="433" spans="8:9" x14ac:dyDescent="0.2">
      <c r="H433" s="6">
        <f>SUMIF(B$2:B433,B433,G$2:G433)</f>
        <v>0</v>
      </c>
      <c r="I433" s="1">
        <f>H433 * IFERROR(VLOOKUP(B433,Kurse!$A$2:$B$101,2,FALSE), 0)</f>
        <v>0</v>
      </c>
    </row>
    <row r="434" spans="8:9" x14ac:dyDescent="0.2">
      <c r="H434" s="6">
        <f>SUMIF(B$2:B434,B434,G$2:G434)</f>
        <v>0</v>
      </c>
      <c r="I434" s="1">
        <f>H434 * IFERROR(VLOOKUP(B434,Kurse!$A$2:$B$101,2,FALSE), 0)</f>
        <v>0</v>
      </c>
    </row>
    <row r="435" spans="8:9" x14ac:dyDescent="0.2">
      <c r="H435" s="6">
        <f>SUMIF(B$2:B435,B435,G$2:G435)</f>
        <v>0</v>
      </c>
      <c r="I435" s="1">
        <f>H435 * IFERROR(VLOOKUP(B435,Kurse!$A$2:$B$101,2,FALSE), 0)</f>
        <v>0</v>
      </c>
    </row>
    <row r="436" spans="8:9" x14ac:dyDescent="0.2">
      <c r="H436" s="6">
        <f>SUMIF(B$2:B436,B436,G$2:G436)</f>
        <v>0</v>
      </c>
      <c r="I436" s="1">
        <f>H436 * IFERROR(VLOOKUP(B436,Kurse!$A$2:$B$101,2,FALSE), 0)</f>
        <v>0</v>
      </c>
    </row>
    <row r="437" spans="8:9" x14ac:dyDescent="0.2">
      <c r="H437" s="6">
        <f>SUMIF(B$2:B437,B437,G$2:G437)</f>
        <v>0</v>
      </c>
      <c r="I437" s="1">
        <f>H437 * IFERROR(VLOOKUP(B437,Kurse!$A$2:$B$101,2,FALSE), 0)</f>
        <v>0</v>
      </c>
    </row>
    <row r="438" spans="8:9" x14ac:dyDescent="0.2">
      <c r="H438" s="6">
        <f>SUMIF(B$2:B438,B438,G$2:G438)</f>
        <v>0</v>
      </c>
      <c r="I438" s="1">
        <f>H438 * IFERROR(VLOOKUP(B438,Kurse!$A$2:$B$101,2,FALSE), 0)</f>
        <v>0</v>
      </c>
    </row>
    <row r="439" spans="8:9" x14ac:dyDescent="0.2">
      <c r="H439" s="6">
        <f>SUMIF(B$2:B439,B439,G$2:G439)</f>
        <v>0</v>
      </c>
      <c r="I439" s="1">
        <f>H439 * IFERROR(VLOOKUP(B439,Kurse!$A$2:$B$101,2,FALSE), 0)</f>
        <v>0</v>
      </c>
    </row>
    <row r="440" spans="8:9" x14ac:dyDescent="0.2">
      <c r="H440" s="6">
        <f>SUMIF(B$2:B440,B440,G$2:G440)</f>
        <v>0</v>
      </c>
      <c r="I440" s="1">
        <f>H440 * IFERROR(VLOOKUP(B440,Kurse!$A$2:$B$101,2,FALSE), 0)</f>
        <v>0</v>
      </c>
    </row>
    <row r="441" spans="8:9" x14ac:dyDescent="0.2">
      <c r="H441" s="6">
        <f>SUMIF(B$2:B441,B441,G$2:G441)</f>
        <v>0</v>
      </c>
      <c r="I441" s="1">
        <f>H441 * IFERROR(VLOOKUP(B441,Kurse!$A$2:$B$101,2,FALSE), 0)</f>
        <v>0</v>
      </c>
    </row>
    <row r="442" spans="8:9" x14ac:dyDescent="0.2">
      <c r="H442" s="6">
        <f>SUMIF(B$2:B442,B442,G$2:G442)</f>
        <v>0</v>
      </c>
      <c r="I442" s="1">
        <f>H442 * IFERROR(VLOOKUP(B442,Kurse!$A$2:$B$101,2,FALSE), 0)</f>
        <v>0</v>
      </c>
    </row>
    <row r="443" spans="8:9" x14ac:dyDescent="0.2">
      <c r="H443" s="6">
        <f>SUMIF(B$2:B443,B443,G$2:G443)</f>
        <v>0</v>
      </c>
      <c r="I443" s="1">
        <f>H443 * IFERROR(VLOOKUP(B443,Kurse!$A$2:$B$101,2,FALSE), 0)</f>
        <v>0</v>
      </c>
    </row>
    <row r="444" spans="8:9" x14ac:dyDescent="0.2">
      <c r="H444" s="6">
        <f>SUMIF(B$2:B444,B444,G$2:G444)</f>
        <v>0</v>
      </c>
      <c r="I444" s="1">
        <f>H444 * IFERROR(VLOOKUP(B444,Kurse!$A$2:$B$101,2,FALSE), 0)</f>
        <v>0</v>
      </c>
    </row>
    <row r="445" spans="8:9" x14ac:dyDescent="0.2">
      <c r="H445" s="6">
        <f>SUMIF(B$2:B445,B445,G$2:G445)</f>
        <v>0</v>
      </c>
      <c r="I445" s="1">
        <f>H445 * IFERROR(VLOOKUP(B445,Kurse!$A$2:$B$101,2,FALSE), 0)</f>
        <v>0</v>
      </c>
    </row>
    <row r="446" spans="8:9" x14ac:dyDescent="0.2">
      <c r="H446" s="6">
        <f>SUMIF(B$2:B446,B446,G$2:G446)</f>
        <v>0</v>
      </c>
      <c r="I446" s="1">
        <f>H446 * IFERROR(VLOOKUP(B446,Kurse!$A$2:$B$101,2,FALSE), 0)</f>
        <v>0</v>
      </c>
    </row>
    <row r="447" spans="8:9" x14ac:dyDescent="0.2">
      <c r="H447" s="6">
        <f>SUMIF(B$2:B447,B447,G$2:G447)</f>
        <v>0</v>
      </c>
      <c r="I447" s="1">
        <f>H447 * IFERROR(VLOOKUP(B447,Kurse!$A$2:$B$101,2,FALSE), 0)</f>
        <v>0</v>
      </c>
    </row>
    <row r="448" spans="8:9" x14ac:dyDescent="0.2">
      <c r="H448" s="6">
        <f>SUMIF(B$2:B448,B448,G$2:G448)</f>
        <v>0</v>
      </c>
      <c r="I448" s="1">
        <f>H448 * IFERROR(VLOOKUP(B448,Kurse!$A$2:$B$101,2,FALSE), 0)</f>
        <v>0</v>
      </c>
    </row>
    <row r="449" spans="8:9" x14ac:dyDescent="0.2">
      <c r="H449" s="6">
        <f>SUMIF(B$2:B449,B449,G$2:G449)</f>
        <v>0</v>
      </c>
      <c r="I449" s="1">
        <f>H449 * IFERROR(VLOOKUP(B449,Kurse!$A$2:$B$101,2,FALSE), 0)</f>
        <v>0</v>
      </c>
    </row>
    <row r="450" spans="8:9" x14ac:dyDescent="0.2">
      <c r="H450" s="6">
        <f>SUMIF(B$2:B450,B450,G$2:G450)</f>
        <v>0</v>
      </c>
      <c r="I450" s="1">
        <f>H450 * IFERROR(VLOOKUP(B450,Kurse!$A$2:$B$101,2,FALSE), 0)</f>
        <v>0</v>
      </c>
    </row>
    <row r="451" spans="8:9" x14ac:dyDescent="0.2">
      <c r="H451" s="6">
        <f>SUMIF(B$2:B451,B451,G$2:G451)</f>
        <v>0</v>
      </c>
      <c r="I451" s="1">
        <f>H451 * IFERROR(VLOOKUP(B451,Kurse!$A$2:$B$101,2,FALSE), 0)</f>
        <v>0</v>
      </c>
    </row>
    <row r="452" spans="8:9" x14ac:dyDescent="0.2">
      <c r="H452" s="6">
        <f>SUMIF(B$2:B452,B452,G$2:G452)</f>
        <v>0</v>
      </c>
      <c r="I452" s="1">
        <f>H452 * IFERROR(VLOOKUP(B452,Kurse!$A$2:$B$101,2,FALSE), 0)</f>
        <v>0</v>
      </c>
    </row>
    <row r="453" spans="8:9" x14ac:dyDescent="0.2">
      <c r="H453" s="6">
        <f>SUMIF(B$2:B453,B453,G$2:G453)</f>
        <v>0</v>
      </c>
      <c r="I453" s="1">
        <f>H453 * IFERROR(VLOOKUP(B453,Kurse!$A$2:$B$101,2,FALSE), 0)</f>
        <v>0</v>
      </c>
    </row>
    <row r="454" spans="8:9" x14ac:dyDescent="0.2">
      <c r="H454" s="6">
        <f>SUMIF(B$2:B454,B454,G$2:G454)</f>
        <v>0</v>
      </c>
      <c r="I454" s="1">
        <f>H454 * IFERROR(VLOOKUP(B454,Kurse!$A$2:$B$101,2,FALSE), 0)</f>
        <v>0</v>
      </c>
    </row>
    <row r="455" spans="8:9" x14ac:dyDescent="0.2">
      <c r="H455" s="6">
        <f>SUMIF(B$2:B455,B455,G$2:G455)</f>
        <v>0</v>
      </c>
      <c r="I455" s="1">
        <f>H455 * IFERROR(VLOOKUP(B455,Kurse!$A$2:$B$101,2,FALSE), 0)</f>
        <v>0</v>
      </c>
    </row>
    <row r="456" spans="8:9" x14ac:dyDescent="0.2">
      <c r="H456" s="6">
        <f>SUMIF(B$2:B456,B456,G$2:G456)</f>
        <v>0</v>
      </c>
      <c r="I456" s="1">
        <f>H456 * IFERROR(VLOOKUP(B456,Kurse!$A$2:$B$101,2,FALSE), 0)</f>
        <v>0</v>
      </c>
    </row>
    <row r="457" spans="8:9" x14ac:dyDescent="0.2">
      <c r="H457" s="6">
        <f>SUMIF(B$2:B457,B457,G$2:G457)</f>
        <v>0</v>
      </c>
      <c r="I457" s="1">
        <f>H457 * IFERROR(VLOOKUP(B457,Kurse!$A$2:$B$101,2,FALSE), 0)</f>
        <v>0</v>
      </c>
    </row>
    <row r="458" spans="8:9" x14ac:dyDescent="0.2">
      <c r="H458" s="6">
        <f>SUMIF(B$2:B458,B458,G$2:G458)</f>
        <v>0</v>
      </c>
      <c r="I458" s="1">
        <f>H458 * IFERROR(VLOOKUP(B458,Kurse!$A$2:$B$101,2,FALSE), 0)</f>
        <v>0</v>
      </c>
    </row>
    <row r="459" spans="8:9" x14ac:dyDescent="0.2">
      <c r="H459" s="6">
        <f>SUMIF(B$2:B459,B459,G$2:G459)</f>
        <v>0</v>
      </c>
      <c r="I459" s="1">
        <f>H459 * IFERROR(VLOOKUP(B459,Kurse!$A$2:$B$101,2,FALSE), 0)</f>
        <v>0</v>
      </c>
    </row>
    <row r="460" spans="8:9" x14ac:dyDescent="0.2">
      <c r="H460" s="6">
        <f>SUMIF(B$2:B460,B460,G$2:G460)</f>
        <v>0</v>
      </c>
      <c r="I460" s="1">
        <f>H460 * IFERROR(VLOOKUP(B460,Kurse!$A$2:$B$101,2,FALSE), 0)</f>
        <v>0</v>
      </c>
    </row>
    <row r="461" spans="8:9" x14ac:dyDescent="0.2">
      <c r="H461" s="6">
        <f>SUMIF(B$2:B461,B461,G$2:G461)</f>
        <v>0</v>
      </c>
      <c r="I461" s="1">
        <f>H461 * IFERROR(VLOOKUP(B461,Kurse!$A$2:$B$101,2,FALSE), 0)</f>
        <v>0</v>
      </c>
    </row>
    <row r="462" spans="8:9" x14ac:dyDescent="0.2">
      <c r="H462" s="6">
        <f>SUMIF(B$2:B462,B462,G$2:G462)</f>
        <v>0</v>
      </c>
      <c r="I462" s="1">
        <f>H462 * IFERROR(VLOOKUP(B462,Kurse!$A$2:$B$101,2,FALSE), 0)</f>
        <v>0</v>
      </c>
    </row>
    <row r="463" spans="8:9" x14ac:dyDescent="0.2">
      <c r="H463" s="6">
        <f>SUMIF(B$2:B463,B463,G$2:G463)</f>
        <v>0</v>
      </c>
      <c r="I463" s="1">
        <f>H463 * IFERROR(VLOOKUP(B463,Kurse!$A$2:$B$101,2,FALSE), 0)</f>
        <v>0</v>
      </c>
    </row>
    <row r="464" spans="8:9" x14ac:dyDescent="0.2">
      <c r="H464" s="6">
        <f>SUMIF(B$2:B464,B464,G$2:G464)</f>
        <v>0</v>
      </c>
      <c r="I464" s="1">
        <f>H464 * IFERROR(VLOOKUP(B464,Kurse!$A$2:$B$101,2,FALSE), 0)</f>
        <v>0</v>
      </c>
    </row>
    <row r="465" spans="8:9" x14ac:dyDescent="0.2">
      <c r="H465" s="6">
        <f>SUMIF(B$2:B465,B465,G$2:G465)</f>
        <v>0</v>
      </c>
      <c r="I465" s="1">
        <f>H465 * IFERROR(VLOOKUP(B465,Kurse!$A$2:$B$101,2,FALSE), 0)</f>
        <v>0</v>
      </c>
    </row>
    <row r="466" spans="8:9" x14ac:dyDescent="0.2">
      <c r="H466" s="6">
        <f>SUMIF(B$2:B466,B466,G$2:G466)</f>
        <v>0</v>
      </c>
      <c r="I466" s="1">
        <f>H466 * IFERROR(VLOOKUP(B466,Kurse!$A$2:$B$101,2,FALSE), 0)</f>
        <v>0</v>
      </c>
    </row>
    <row r="467" spans="8:9" x14ac:dyDescent="0.2">
      <c r="H467" s="6">
        <f>SUMIF(B$2:B467,B467,G$2:G467)</f>
        <v>0</v>
      </c>
      <c r="I467" s="1">
        <f>H467 * IFERROR(VLOOKUP(B467,Kurse!$A$2:$B$101,2,FALSE), 0)</f>
        <v>0</v>
      </c>
    </row>
    <row r="468" spans="8:9" x14ac:dyDescent="0.2">
      <c r="H468" s="6">
        <f>SUMIF(B$2:B468,B468,G$2:G468)</f>
        <v>0</v>
      </c>
      <c r="I468" s="1">
        <f>H468 * IFERROR(VLOOKUP(B468,Kurse!$A$2:$B$101,2,FALSE), 0)</f>
        <v>0</v>
      </c>
    </row>
    <row r="469" spans="8:9" x14ac:dyDescent="0.2">
      <c r="H469" s="6">
        <f>SUMIF(B$2:B469,B469,G$2:G469)</f>
        <v>0</v>
      </c>
      <c r="I469" s="1">
        <f>H469 * IFERROR(VLOOKUP(B469,Kurse!$A$2:$B$101,2,FALSE), 0)</f>
        <v>0</v>
      </c>
    </row>
    <row r="470" spans="8:9" x14ac:dyDescent="0.2">
      <c r="H470" s="6">
        <f>SUMIF(B$2:B470,B470,G$2:G470)</f>
        <v>0</v>
      </c>
      <c r="I470" s="1">
        <f>H470 * IFERROR(VLOOKUP(B470,Kurse!$A$2:$B$101,2,FALSE), 0)</f>
        <v>0</v>
      </c>
    </row>
    <row r="471" spans="8:9" x14ac:dyDescent="0.2">
      <c r="H471" s="6">
        <f>SUMIF(B$2:B471,B471,G$2:G471)</f>
        <v>0</v>
      </c>
      <c r="I471" s="1">
        <f>H471 * IFERROR(VLOOKUP(B471,Kurse!$A$2:$B$101,2,FALSE), 0)</f>
        <v>0</v>
      </c>
    </row>
    <row r="472" spans="8:9" x14ac:dyDescent="0.2">
      <c r="H472" s="6">
        <f>SUMIF(B$2:B472,B472,G$2:G472)</f>
        <v>0</v>
      </c>
      <c r="I472" s="1">
        <f>H472 * IFERROR(VLOOKUP(B472,Kurse!$A$2:$B$101,2,FALSE), 0)</f>
        <v>0</v>
      </c>
    </row>
    <row r="473" spans="8:9" x14ac:dyDescent="0.2">
      <c r="H473" s="6">
        <f>SUMIF(B$2:B473,B473,G$2:G473)</f>
        <v>0</v>
      </c>
      <c r="I473" s="1">
        <f>H473 * IFERROR(VLOOKUP(B473,Kurse!$A$2:$B$101,2,FALSE), 0)</f>
        <v>0</v>
      </c>
    </row>
    <row r="474" spans="8:9" x14ac:dyDescent="0.2">
      <c r="H474" s="6">
        <f>SUMIF(B$2:B474,B474,G$2:G474)</f>
        <v>0</v>
      </c>
      <c r="I474" s="1">
        <f>H474 * IFERROR(VLOOKUP(B474,Kurse!$A$2:$B$101,2,FALSE), 0)</f>
        <v>0</v>
      </c>
    </row>
    <row r="475" spans="8:9" x14ac:dyDescent="0.2">
      <c r="H475" s="6">
        <f>SUMIF(B$2:B475,B475,G$2:G475)</f>
        <v>0</v>
      </c>
      <c r="I475" s="1">
        <f>H475 * IFERROR(VLOOKUP(B475,Kurse!$A$2:$B$101,2,FALSE), 0)</f>
        <v>0</v>
      </c>
    </row>
    <row r="476" spans="8:9" x14ac:dyDescent="0.2">
      <c r="H476" s="6">
        <f>SUMIF(B$2:B476,B476,G$2:G476)</f>
        <v>0</v>
      </c>
      <c r="I476" s="1">
        <f>H476 * IFERROR(VLOOKUP(B476,Kurse!$A$2:$B$101,2,FALSE), 0)</f>
        <v>0</v>
      </c>
    </row>
    <row r="477" spans="8:9" x14ac:dyDescent="0.2">
      <c r="H477" s="6">
        <f>SUMIF(B$2:B477,B477,G$2:G477)</f>
        <v>0</v>
      </c>
      <c r="I477" s="1">
        <f>H477 * IFERROR(VLOOKUP(B477,Kurse!$A$2:$B$101,2,FALSE), 0)</f>
        <v>0</v>
      </c>
    </row>
    <row r="478" spans="8:9" x14ac:dyDescent="0.2">
      <c r="H478" s="6">
        <f>SUMIF(B$2:B478,B478,G$2:G478)</f>
        <v>0</v>
      </c>
      <c r="I478" s="1">
        <f>H478 * IFERROR(VLOOKUP(B478,Kurse!$A$2:$B$101,2,FALSE), 0)</f>
        <v>0</v>
      </c>
    </row>
    <row r="479" spans="8:9" x14ac:dyDescent="0.2">
      <c r="H479" s="6">
        <f>SUMIF(B$2:B479,B479,G$2:G479)</f>
        <v>0</v>
      </c>
      <c r="I479" s="1">
        <f>H479 * IFERROR(VLOOKUP(B479,Kurse!$A$2:$B$101,2,FALSE), 0)</f>
        <v>0</v>
      </c>
    </row>
    <row r="480" spans="8:9" x14ac:dyDescent="0.2">
      <c r="H480" s="6">
        <f>SUMIF(B$2:B480,B480,G$2:G480)</f>
        <v>0</v>
      </c>
      <c r="I480" s="1">
        <f>H480 * IFERROR(VLOOKUP(B480,Kurse!$A$2:$B$101,2,FALSE), 0)</f>
        <v>0</v>
      </c>
    </row>
    <row r="481" spans="8:9" x14ac:dyDescent="0.2">
      <c r="H481" s="6">
        <f>SUMIF(B$2:B481,B481,G$2:G481)</f>
        <v>0</v>
      </c>
      <c r="I481" s="1">
        <f>H481 * IFERROR(VLOOKUP(B481,Kurse!$A$2:$B$101,2,FALSE), 0)</f>
        <v>0</v>
      </c>
    </row>
    <row r="482" spans="8:9" x14ac:dyDescent="0.2">
      <c r="H482" s="6">
        <f>SUMIF(B$2:B482,B482,G$2:G482)</f>
        <v>0</v>
      </c>
      <c r="I482" s="1">
        <f>H482 * IFERROR(VLOOKUP(B482,Kurse!$A$2:$B$101,2,FALSE), 0)</f>
        <v>0</v>
      </c>
    </row>
    <row r="483" spans="8:9" x14ac:dyDescent="0.2">
      <c r="H483" s="6">
        <f>SUMIF(B$2:B483,B483,G$2:G483)</f>
        <v>0</v>
      </c>
      <c r="I483" s="1">
        <f>H483 * IFERROR(VLOOKUP(B483,Kurse!$A$2:$B$101,2,FALSE), 0)</f>
        <v>0</v>
      </c>
    </row>
    <row r="484" spans="8:9" x14ac:dyDescent="0.2">
      <c r="H484" s="6">
        <f>SUMIF(B$2:B484,B484,G$2:G484)</f>
        <v>0</v>
      </c>
      <c r="I484" s="1">
        <f>H484 * IFERROR(VLOOKUP(B484,Kurse!$A$2:$B$101,2,FALSE), 0)</f>
        <v>0</v>
      </c>
    </row>
    <row r="485" spans="8:9" x14ac:dyDescent="0.2">
      <c r="H485" s="6">
        <f>SUMIF(B$2:B485,B485,G$2:G485)</f>
        <v>0</v>
      </c>
      <c r="I485" s="1">
        <f>H485 * IFERROR(VLOOKUP(B485,Kurse!$A$2:$B$101,2,FALSE), 0)</f>
        <v>0</v>
      </c>
    </row>
    <row r="486" spans="8:9" x14ac:dyDescent="0.2">
      <c r="H486" s="6">
        <f>SUMIF(B$2:B486,B486,G$2:G486)</f>
        <v>0</v>
      </c>
      <c r="I486" s="1">
        <f>H486 * IFERROR(VLOOKUP(B486,Kurse!$A$2:$B$101,2,FALSE), 0)</f>
        <v>0</v>
      </c>
    </row>
    <row r="487" spans="8:9" x14ac:dyDescent="0.2">
      <c r="H487" s="6">
        <f>SUMIF(B$2:B487,B487,G$2:G487)</f>
        <v>0</v>
      </c>
      <c r="I487" s="1">
        <f>H487 * IFERROR(VLOOKUP(B487,Kurse!$A$2:$B$101,2,FALSE), 0)</f>
        <v>0</v>
      </c>
    </row>
    <row r="488" spans="8:9" x14ac:dyDescent="0.2">
      <c r="H488" s="6">
        <f>SUMIF(B$2:B488,B488,G$2:G488)</f>
        <v>0</v>
      </c>
      <c r="I488" s="1">
        <f>H488 * IFERROR(VLOOKUP(B488,Kurse!$A$2:$B$101,2,FALSE), 0)</f>
        <v>0</v>
      </c>
    </row>
    <row r="489" spans="8:9" x14ac:dyDescent="0.2">
      <c r="H489" s="6">
        <f>SUMIF(B$2:B489,B489,G$2:G489)</f>
        <v>0</v>
      </c>
      <c r="I489" s="1">
        <f>H489 * IFERROR(VLOOKUP(B489,Kurse!$A$2:$B$101,2,FALSE), 0)</f>
        <v>0</v>
      </c>
    </row>
    <row r="490" spans="8:9" x14ac:dyDescent="0.2">
      <c r="H490" s="6">
        <f>SUMIF(B$2:B490,B490,G$2:G490)</f>
        <v>0</v>
      </c>
      <c r="I490" s="1">
        <f>H490 * IFERROR(VLOOKUP(B490,Kurse!$A$2:$B$101,2,FALSE), 0)</f>
        <v>0</v>
      </c>
    </row>
    <row r="491" spans="8:9" x14ac:dyDescent="0.2">
      <c r="H491" s="6">
        <f>SUMIF(B$2:B491,B491,G$2:G491)</f>
        <v>0</v>
      </c>
      <c r="I491" s="1">
        <f>H491 * IFERROR(VLOOKUP(B491,Kurse!$A$2:$B$101,2,FALSE), 0)</f>
        <v>0</v>
      </c>
    </row>
    <row r="492" spans="8:9" x14ac:dyDescent="0.2">
      <c r="H492" s="6">
        <f>SUMIF(B$2:B492,B492,G$2:G492)</f>
        <v>0</v>
      </c>
      <c r="I492" s="1">
        <f>H492 * IFERROR(VLOOKUP(B492,Kurse!$A$2:$B$101,2,FALSE), 0)</f>
        <v>0</v>
      </c>
    </row>
    <row r="493" spans="8:9" x14ac:dyDescent="0.2">
      <c r="H493" s="6">
        <f>SUMIF(B$2:B493,B493,G$2:G493)</f>
        <v>0</v>
      </c>
      <c r="I493" s="1">
        <f>H493 * IFERROR(VLOOKUP(B493,Kurse!$A$2:$B$101,2,FALSE), 0)</f>
        <v>0</v>
      </c>
    </row>
    <row r="494" spans="8:9" x14ac:dyDescent="0.2">
      <c r="H494" s="6">
        <f>SUMIF(B$2:B494,B494,G$2:G494)</f>
        <v>0</v>
      </c>
      <c r="I494" s="1">
        <f>H494 * IFERROR(VLOOKUP(B494,Kurse!$A$2:$B$101,2,FALSE), 0)</f>
        <v>0</v>
      </c>
    </row>
    <row r="495" spans="8:9" x14ac:dyDescent="0.2">
      <c r="H495" s="6">
        <f>SUMIF(B$2:B495,B495,G$2:G495)</f>
        <v>0</v>
      </c>
      <c r="I495" s="1">
        <f>H495 * IFERROR(VLOOKUP(B495,Kurse!$A$2:$B$101,2,FALSE), 0)</f>
        <v>0</v>
      </c>
    </row>
    <row r="496" spans="8:9" x14ac:dyDescent="0.2">
      <c r="H496" s="6">
        <f>SUMIF(B$2:B496,B496,G$2:G496)</f>
        <v>0</v>
      </c>
      <c r="I496" s="1">
        <f>H496 * IFERROR(VLOOKUP(B496,Kurse!$A$2:$B$101,2,FALSE), 0)</f>
        <v>0</v>
      </c>
    </row>
    <row r="497" spans="8:9" x14ac:dyDescent="0.2">
      <c r="H497" s="6">
        <f>SUMIF(B$2:B497,B497,G$2:G497)</f>
        <v>0</v>
      </c>
      <c r="I497" s="1">
        <f>H497 * IFERROR(VLOOKUP(B497,Kurse!$A$2:$B$101,2,FALSE), 0)</f>
        <v>0</v>
      </c>
    </row>
    <row r="498" spans="8:9" x14ac:dyDescent="0.2">
      <c r="H498" s="6">
        <f>SUMIF(B$2:B498,B498,G$2:G498)</f>
        <v>0</v>
      </c>
      <c r="I498" s="1">
        <f>H498 * IFERROR(VLOOKUP(B498,Kurse!$A$2:$B$101,2,FALSE), 0)</f>
        <v>0</v>
      </c>
    </row>
    <row r="499" spans="8:9" x14ac:dyDescent="0.2">
      <c r="H499" s="6">
        <f>SUMIF(B$2:B499,B499,G$2:G499)</f>
        <v>0</v>
      </c>
      <c r="I499" s="1">
        <f>H499 * IFERROR(VLOOKUP(B499,Kurse!$A$2:$B$101,2,FALSE), 0)</f>
        <v>0</v>
      </c>
    </row>
    <row r="500" spans="8:9" x14ac:dyDescent="0.2">
      <c r="H500" s="6">
        <f>SUMIF(B$2:B500,B500,G$2:G500)</f>
        <v>0</v>
      </c>
      <c r="I500" s="1">
        <f>H500 * IFERROR(VLOOKUP(B500,Kurse!$A$2:$B$101,2,FALSE), 0)</f>
        <v>0</v>
      </c>
    </row>
    <row r="501" spans="8:9" x14ac:dyDescent="0.2">
      <c r="H501" s="6">
        <f>SUMIF(B$2:B501,B501,G$2:G501)</f>
        <v>0</v>
      </c>
      <c r="I501" s="1">
        <f>H501 * IFERROR(VLOOKUP(B501,Kurse!$A$2:$B$101,2,FALSE), 0)</f>
        <v>0</v>
      </c>
    </row>
    <row r="502" spans="8:9" x14ac:dyDescent="0.2">
      <c r="H502" s="6">
        <f>SUMIF(B$2:B502,B502,G$2:G502)</f>
        <v>0</v>
      </c>
      <c r="I502" s="1">
        <f>H502 * IFERROR(VLOOKUP(B502,Kurse!$A$2:$B$101,2,FALSE), 0)</f>
        <v>0</v>
      </c>
    </row>
    <row r="503" spans="8:9" x14ac:dyDescent="0.2">
      <c r="H503" s="6">
        <f>SUMIF(B$2:B503,B503,G$2:G503)</f>
        <v>0</v>
      </c>
      <c r="I503" s="1">
        <f>H503 * IFERROR(VLOOKUP(B503,Kurse!$A$2:$B$101,2,FALSE), 0)</f>
        <v>0</v>
      </c>
    </row>
    <row r="504" spans="8:9" x14ac:dyDescent="0.2">
      <c r="H504" s="6">
        <f>SUMIF(B$2:B504,B504,G$2:G504)</f>
        <v>0</v>
      </c>
      <c r="I504" s="1">
        <f>H504 * IFERROR(VLOOKUP(B504,Kurse!$A$2:$B$101,2,FALSE), 0)</f>
        <v>0</v>
      </c>
    </row>
    <row r="505" spans="8:9" x14ac:dyDescent="0.2">
      <c r="H505" s="6">
        <f>SUMIF(B$2:B505,B505,G$2:G505)</f>
        <v>0</v>
      </c>
      <c r="I505" s="1">
        <f>H505 * IFERROR(VLOOKUP(B505,Kurse!$A$2:$B$101,2,FALSE), 0)</f>
        <v>0</v>
      </c>
    </row>
    <row r="506" spans="8:9" x14ac:dyDescent="0.2">
      <c r="H506" s="6">
        <f>SUMIF(B$2:B506,B506,G$2:G506)</f>
        <v>0</v>
      </c>
      <c r="I506" s="1">
        <f>H506 * IFERROR(VLOOKUP(B506,Kurse!$A$2:$B$101,2,FALSE), 0)</f>
        <v>0</v>
      </c>
    </row>
    <row r="507" spans="8:9" x14ac:dyDescent="0.2">
      <c r="H507" s="6">
        <f>SUMIF(B$2:B507,B507,G$2:G507)</f>
        <v>0</v>
      </c>
      <c r="I507" s="1">
        <f>H507 * IFERROR(VLOOKUP(B507,Kurse!$A$2:$B$101,2,FALSE), 0)</f>
        <v>0</v>
      </c>
    </row>
    <row r="508" spans="8:9" x14ac:dyDescent="0.2">
      <c r="H508" s="6">
        <f>SUMIF(B$2:B508,B508,G$2:G508)</f>
        <v>0</v>
      </c>
      <c r="I508" s="1">
        <f>H508 * IFERROR(VLOOKUP(B508,Kurse!$A$2:$B$101,2,FALSE), 0)</f>
        <v>0</v>
      </c>
    </row>
    <row r="509" spans="8:9" x14ac:dyDescent="0.2">
      <c r="H509" s="6">
        <f>SUMIF(B$2:B509,B509,G$2:G509)</f>
        <v>0</v>
      </c>
      <c r="I509" s="1">
        <f>H509 * IFERROR(VLOOKUP(B509,Kurse!$A$2:$B$101,2,FALSE), 0)</f>
        <v>0</v>
      </c>
    </row>
    <row r="510" spans="8:9" x14ac:dyDescent="0.2">
      <c r="H510" s="6">
        <f>SUMIF(B$2:B510,B510,G$2:G510)</f>
        <v>0</v>
      </c>
      <c r="I510" s="1">
        <f>H510 * IFERROR(VLOOKUP(B510,Kurse!$A$2:$B$101,2,FALSE), 0)</f>
        <v>0</v>
      </c>
    </row>
    <row r="511" spans="8:9" x14ac:dyDescent="0.2">
      <c r="H511" s="6">
        <f>SUMIF(B$2:B511,B511,G$2:G511)</f>
        <v>0</v>
      </c>
      <c r="I511" s="1">
        <f>H511 * IFERROR(VLOOKUP(B511,Kurse!$A$2:$B$101,2,FALSE), 0)</f>
        <v>0</v>
      </c>
    </row>
    <row r="512" spans="8:9" x14ac:dyDescent="0.2">
      <c r="H512" s="6">
        <f>SUMIF(B$2:B512,B512,G$2:G512)</f>
        <v>0</v>
      </c>
      <c r="I512" s="1">
        <f>H512 * IFERROR(VLOOKUP(B512,Kurse!$A$2:$B$101,2,FALSE), 0)</f>
        <v>0</v>
      </c>
    </row>
    <row r="513" spans="8:9" x14ac:dyDescent="0.2">
      <c r="H513" s="6">
        <f>SUMIF(B$2:B513,B513,G$2:G513)</f>
        <v>0</v>
      </c>
      <c r="I513" s="1">
        <f>H513 * IFERROR(VLOOKUP(B513,Kurse!$A$2:$B$101,2,FALSE), 0)</f>
        <v>0</v>
      </c>
    </row>
    <row r="514" spans="8:9" x14ac:dyDescent="0.2">
      <c r="H514" s="6">
        <f>SUMIF(B$2:B514,B514,G$2:G514)</f>
        <v>0</v>
      </c>
      <c r="I514" s="1">
        <f>H514 * IFERROR(VLOOKUP(B514,Kurse!$A$2:$B$101,2,FALSE), 0)</f>
        <v>0</v>
      </c>
    </row>
    <row r="515" spans="8:9" x14ac:dyDescent="0.2">
      <c r="H515" s="6">
        <f>SUMIF(B$2:B515,B515,G$2:G515)</f>
        <v>0</v>
      </c>
      <c r="I515" s="1">
        <f>H515 * IFERROR(VLOOKUP(B515,Kurse!$A$2:$B$101,2,FALSE), 0)</f>
        <v>0</v>
      </c>
    </row>
    <row r="516" spans="8:9" x14ac:dyDescent="0.2">
      <c r="H516" s="6">
        <f>SUMIF(B$2:B516,B516,G$2:G516)</f>
        <v>0</v>
      </c>
      <c r="I516" s="1">
        <f>H516 * IFERROR(VLOOKUP(B516,Kurse!$A$2:$B$101,2,FALSE), 0)</f>
        <v>0</v>
      </c>
    </row>
    <row r="517" spans="8:9" x14ac:dyDescent="0.2">
      <c r="H517" s="6">
        <f>SUMIF(B$2:B517,B517,G$2:G517)</f>
        <v>0</v>
      </c>
      <c r="I517" s="1">
        <f>H517 * IFERROR(VLOOKUP(B517,Kurse!$A$2:$B$101,2,FALSE), 0)</f>
        <v>0</v>
      </c>
    </row>
    <row r="518" spans="8:9" x14ac:dyDescent="0.2">
      <c r="H518" s="6">
        <f>SUMIF(B$2:B518,B518,G$2:G518)</f>
        <v>0</v>
      </c>
      <c r="I518" s="1">
        <f>H518 * IFERROR(VLOOKUP(B518,Kurse!$A$2:$B$101,2,FALSE), 0)</f>
        <v>0</v>
      </c>
    </row>
    <row r="519" spans="8:9" x14ac:dyDescent="0.2">
      <c r="H519" s="6">
        <f>SUMIF(B$2:B519,B519,G$2:G519)</f>
        <v>0</v>
      </c>
      <c r="I519" s="1">
        <f>H519 * IFERROR(VLOOKUP(B519,Kurse!$A$2:$B$101,2,FALSE), 0)</f>
        <v>0</v>
      </c>
    </row>
    <row r="520" spans="8:9" x14ac:dyDescent="0.2">
      <c r="H520" s="6">
        <f>SUMIF(B$2:B520,B520,G$2:G520)</f>
        <v>0</v>
      </c>
      <c r="I520" s="1">
        <f>H520 * IFERROR(VLOOKUP(B520,Kurse!$A$2:$B$101,2,FALSE), 0)</f>
        <v>0</v>
      </c>
    </row>
    <row r="521" spans="8:9" x14ac:dyDescent="0.2">
      <c r="H521" s="6">
        <f>SUMIF(B$2:B521,B521,G$2:G521)</f>
        <v>0</v>
      </c>
      <c r="I521" s="1">
        <f>H521 * IFERROR(VLOOKUP(B521,Kurse!$A$2:$B$101,2,FALSE), 0)</f>
        <v>0</v>
      </c>
    </row>
    <row r="522" spans="8:9" x14ac:dyDescent="0.2">
      <c r="H522" s="6">
        <f>SUMIF(B$2:B522,B522,G$2:G522)</f>
        <v>0</v>
      </c>
      <c r="I522" s="1">
        <f>H522 * IFERROR(VLOOKUP(B522,Kurse!$A$2:$B$101,2,FALSE), 0)</f>
        <v>0</v>
      </c>
    </row>
    <row r="523" spans="8:9" x14ac:dyDescent="0.2">
      <c r="H523" s="6">
        <f>SUMIF(B$2:B523,B523,G$2:G523)</f>
        <v>0</v>
      </c>
      <c r="I523" s="1">
        <f>H523 * IFERROR(VLOOKUP(B523,Kurse!$A$2:$B$101,2,FALSE), 0)</f>
        <v>0</v>
      </c>
    </row>
    <row r="524" spans="8:9" x14ac:dyDescent="0.2">
      <c r="H524" s="6">
        <f>SUMIF(B$2:B524,B524,G$2:G524)</f>
        <v>0</v>
      </c>
      <c r="I524" s="1">
        <f>H524 * IFERROR(VLOOKUP(B524,Kurse!$A$2:$B$101,2,FALSE), 0)</f>
        <v>0</v>
      </c>
    </row>
    <row r="525" spans="8:9" x14ac:dyDescent="0.2">
      <c r="H525" s="6">
        <f>SUMIF(B$2:B525,B525,G$2:G525)</f>
        <v>0</v>
      </c>
      <c r="I525" s="1">
        <f>H525 * IFERROR(VLOOKUP(B525,Kurse!$A$2:$B$101,2,FALSE), 0)</f>
        <v>0</v>
      </c>
    </row>
    <row r="526" spans="8:9" x14ac:dyDescent="0.2">
      <c r="H526" s="6">
        <f>SUMIF(B$2:B526,B526,G$2:G526)</f>
        <v>0</v>
      </c>
      <c r="I526" s="1">
        <f>H526 * IFERROR(VLOOKUP(B526,Kurse!$A$2:$B$101,2,FALSE), 0)</f>
        <v>0</v>
      </c>
    </row>
    <row r="527" spans="8:9" x14ac:dyDescent="0.2">
      <c r="H527" s="6">
        <f>SUMIF(B$2:B527,B527,G$2:G527)</f>
        <v>0</v>
      </c>
      <c r="I527" s="1">
        <f>H527 * IFERROR(VLOOKUP(B527,Kurse!$A$2:$B$101,2,FALSE), 0)</f>
        <v>0</v>
      </c>
    </row>
    <row r="528" spans="8:9" x14ac:dyDescent="0.2">
      <c r="H528" s="6">
        <f>SUMIF(B$2:B528,B528,G$2:G528)</f>
        <v>0</v>
      </c>
      <c r="I528" s="1">
        <f>H528 * IFERROR(VLOOKUP(B528,Kurse!$A$2:$B$101,2,FALSE), 0)</f>
        <v>0</v>
      </c>
    </row>
    <row r="529" spans="8:9" x14ac:dyDescent="0.2">
      <c r="H529" s="6">
        <f>SUMIF(B$2:B529,B529,G$2:G529)</f>
        <v>0</v>
      </c>
      <c r="I529" s="1">
        <f>H529 * IFERROR(VLOOKUP(B529,Kurse!$A$2:$B$101,2,FALSE), 0)</f>
        <v>0</v>
      </c>
    </row>
    <row r="530" spans="8:9" x14ac:dyDescent="0.2">
      <c r="H530" s="6">
        <f>SUMIF(B$2:B530,B530,G$2:G530)</f>
        <v>0</v>
      </c>
      <c r="I530" s="1">
        <f>H530 * IFERROR(VLOOKUP(B530,Kurse!$A$2:$B$101,2,FALSE), 0)</f>
        <v>0</v>
      </c>
    </row>
    <row r="531" spans="8:9" x14ac:dyDescent="0.2">
      <c r="H531" s="6">
        <f>SUMIF(B$2:B531,B531,G$2:G531)</f>
        <v>0</v>
      </c>
      <c r="I531" s="1">
        <f>H531 * IFERROR(VLOOKUP(B531,Kurse!$A$2:$B$101,2,FALSE), 0)</f>
        <v>0</v>
      </c>
    </row>
    <row r="532" spans="8:9" x14ac:dyDescent="0.2">
      <c r="H532" s="6">
        <f>SUMIF(B$2:B532,B532,G$2:G532)</f>
        <v>0</v>
      </c>
      <c r="I532" s="1">
        <f>H532 * IFERROR(VLOOKUP(B532,Kurse!$A$2:$B$101,2,FALSE), 0)</f>
        <v>0</v>
      </c>
    </row>
    <row r="533" spans="8:9" x14ac:dyDescent="0.2">
      <c r="H533" s="6">
        <f>SUMIF(B$2:B533,B533,G$2:G533)</f>
        <v>0</v>
      </c>
      <c r="I533" s="1">
        <f>H533 * IFERROR(VLOOKUP(B533,Kurse!$A$2:$B$101,2,FALSE), 0)</f>
        <v>0</v>
      </c>
    </row>
    <row r="534" spans="8:9" x14ac:dyDescent="0.2">
      <c r="H534" s="6">
        <f>SUMIF(B$2:B534,B534,G$2:G534)</f>
        <v>0</v>
      </c>
      <c r="I534" s="1">
        <f>H534 * IFERROR(VLOOKUP(B534,Kurse!$A$2:$B$101,2,FALSE), 0)</f>
        <v>0</v>
      </c>
    </row>
    <row r="535" spans="8:9" x14ac:dyDescent="0.2">
      <c r="H535" s="6">
        <f>SUMIF(B$2:B535,B535,G$2:G535)</f>
        <v>0</v>
      </c>
      <c r="I535" s="1">
        <f>H535 * IFERROR(VLOOKUP(B535,Kurse!$A$2:$B$101,2,FALSE), 0)</f>
        <v>0</v>
      </c>
    </row>
    <row r="536" spans="8:9" x14ac:dyDescent="0.2">
      <c r="H536" s="6">
        <f>SUMIF(B$2:B536,B536,G$2:G536)</f>
        <v>0</v>
      </c>
      <c r="I536" s="1">
        <f>H536 * IFERROR(VLOOKUP(B536,Kurse!$A$2:$B$101,2,FALSE), 0)</f>
        <v>0</v>
      </c>
    </row>
    <row r="537" spans="8:9" x14ac:dyDescent="0.2">
      <c r="H537" s="6">
        <f>SUMIF(B$2:B537,B537,G$2:G537)</f>
        <v>0</v>
      </c>
      <c r="I537" s="1">
        <f>H537 * IFERROR(VLOOKUP(B537,Kurse!$A$2:$B$101,2,FALSE), 0)</f>
        <v>0</v>
      </c>
    </row>
    <row r="538" spans="8:9" x14ac:dyDescent="0.2">
      <c r="H538" s="6">
        <f>SUMIF(B$2:B538,B538,G$2:G538)</f>
        <v>0</v>
      </c>
      <c r="I538" s="1">
        <f>H538 * IFERROR(VLOOKUP(B538,Kurse!$A$2:$B$101,2,FALSE), 0)</f>
        <v>0</v>
      </c>
    </row>
    <row r="539" spans="8:9" x14ac:dyDescent="0.2">
      <c r="H539" s="6">
        <f>SUMIF(B$2:B539,B539,G$2:G539)</f>
        <v>0</v>
      </c>
      <c r="I539" s="1">
        <f>H539 * IFERROR(VLOOKUP(B539,Kurse!$A$2:$B$101,2,FALSE), 0)</f>
        <v>0</v>
      </c>
    </row>
    <row r="540" spans="8:9" x14ac:dyDescent="0.2">
      <c r="H540" s="6">
        <f>SUMIF(B$2:B540,B540,G$2:G540)</f>
        <v>0</v>
      </c>
      <c r="I540" s="1">
        <f>H540 * IFERROR(VLOOKUP(B540,Kurse!$A$2:$B$101,2,FALSE), 0)</f>
        <v>0</v>
      </c>
    </row>
    <row r="541" spans="8:9" x14ac:dyDescent="0.2">
      <c r="H541" s="6">
        <f>SUMIF(B$2:B541,B541,G$2:G541)</f>
        <v>0</v>
      </c>
      <c r="I541" s="1">
        <f>H541 * IFERROR(VLOOKUP(B541,Kurse!$A$2:$B$101,2,FALSE), 0)</f>
        <v>0</v>
      </c>
    </row>
    <row r="542" spans="8:9" x14ac:dyDescent="0.2">
      <c r="H542" s="6">
        <f>SUMIF(B$2:B542,B542,G$2:G542)</f>
        <v>0</v>
      </c>
      <c r="I542" s="1">
        <f>H542 * IFERROR(VLOOKUP(B542,Kurse!$A$2:$B$101,2,FALSE), 0)</f>
        <v>0</v>
      </c>
    </row>
    <row r="543" spans="8:9" x14ac:dyDescent="0.2">
      <c r="H543" s="6">
        <f>SUMIF(B$2:B543,B543,G$2:G543)</f>
        <v>0</v>
      </c>
      <c r="I543" s="1">
        <f>H543 * IFERROR(VLOOKUP(B543,Kurse!$A$2:$B$101,2,FALSE), 0)</f>
        <v>0</v>
      </c>
    </row>
    <row r="544" spans="8:9" x14ac:dyDescent="0.2">
      <c r="H544" s="6">
        <f>SUMIF(B$2:B544,B544,G$2:G544)</f>
        <v>0</v>
      </c>
      <c r="I544" s="1">
        <f>H544 * IFERROR(VLOOKUP(B544,Kurse!$A$2:$B$101,2,FALSE), 0)</f>
        <v>0</v>
      </c>
    </row>
    <row r="545" spans="8:9" x14ac:dyDescent="0.2">
      <c r="H545" s="6">
        <f>SUMIF(B$2:B545,B545,G$2:G545)</f>
        <v>0</v>
      </c>
      <c r="I545" s="1">
        <f>H545 * IFERROR(VLOOKUP(B545,Kurse!$A$2:$B$101,2,FALSE), 0)</f>
        <v>0</v>
      </c>
    </row>
    <row r="546" spans="8:9" x14ac:dyDescent="0.2">
      <c r="H546" s="6">
        <f>SUMIF(B$2:B546,B546,G$2:G546)</f>
        <v>0</v>
      </c>
      <c r="I546" s="1">
        <f>H546 * IFERROR(VLOOKUP(B546,Kurse!$A$2:$B$101,2,FALSE), 0)</f>
        <v>0</v>
      </c>
    </row>
    <row r="547" spans="8:9" x14ac:dyDescent="0.2">
      <c r="H547" s="6">
        <f>SUMIF(B$2:B547,B547,G$2:G547)</f>
        <v>0</v>
      </c>
      <c r="I547" s="1">
        <f>H547 * IFERROR(VLOOKUP(B547,Kurse!$A$2:$B$101,2,FALSE), 0)</f>
        <v>0</v>
      </c>
    </row>
    <row r="548" spans="8:9" x14ac:dyDescent="0.2">
      <c r="H548" s="6">
        <f>SUMIF(B$2:B548,B548,G$2:G548)</f>
        <v>0</v>
      </c>
      <c r="I548" s="1">
        <f>H548 * IFERROR(VLOOKUP(B548,Kurse!$A$2:$B$101,2,FALSE), 0)</f>
        <v>0</v>
      </c>
    </row>
    <row r="549" spans="8:9" x14ac:dyDescent="0.2">
      <c r="H549" s="6">
        <f>SUMIF(B$2:B549,B549,G$2:G549)</f>
        <v>0</v>
      </c>
      <c r="I549" s="1">
        <f>H549 * IFERROR(VLOOKUP(B549,Kurse!$A$2:$B$101,2,FALSE), 0)</f>
        <v>0</v>
      </c>
    </row>
    <row r="550" spans="8:9" x14ac:dyDescent="0.2">
      <c r="H550" s="6">
        <f>SUMIF(B$2:B550,B550,G$2:G550)</f>
        <v>0</v>
      </c>
      <c r="I550" s="1">
        <f>H550 * IFERROR(VLOOKUP(B550,Kurse!$A$2:$B$101,2,FALSE), 0)</f>
        <v>0</v>
      </c>
    </row>
    <row r="551" spans="8:9" x14ac:dyDescent="0.2">
      <c r="H551" s="6">
        <f>SUMIF(B$2:B551,B551,G$2:G551)</f>
        <v>0</v>
      </c>
      <c r="I551" s="1">
        <f>H551 * IFERROR(VLOOKUP(B551,Kurse!$A$2:$B$101,2,FALSE), 0)</f>
        <v>0</v>
      </c>
    </row>
    <row r="552" spans="8:9" x14ac:dyDescent="0.2">
      <c r="H552" s="6">
        <f>SUMIF(B$2:B552,B552,G$2:G552)</f>
        <v>0</v>
      </c>
      <c r="I552" s="1">
        <f>H552 * IFERROR(VLOOKUP(B552,Kurse!$A$2:$B$101,2,FALSE), 0)</f>
        <v>0</v>
      </c>
    </row>
    <row r="553" spans="8:9" x14ac:dyDescent="0.2">
      <c r="H553" s="6">
        <f>SUMIF(B$2:B553,B553,G$2:G553)</f>
        <v>0</v>
      </c>
      <c r="I553" s="1">
        <f>H553 * IFERROR(VLOOKUP(B553,Kurse!$A$2:$B$101,2,FALSE), 0)</f>
        <v>0</v>
      </c>
    </row>
    <row r="554" spans="8:9" x14ac:dyDescent="0.2">
      <c r="H554" s="6">
        <f>SUMIF(B$2:B554,B554,G$2:G554)</f>
        <v>0</v>
      </c>
      <c r="I554" s="1">
        <f>H554 * IFERROR(VLOOKUP(B554,Kurse!$A$2:$B$101,2,FALSE), 0)</f>
        <v>0</v>
      </c>
    </row>
    <row r="555" spans="8:9" x14ac:dyDescent="0.2">
      <c r="H555" s="6">
        <f>SUMIF(B$2:B555,B555,G$2:G555)</f>
        <v>0</v>
      </c>
      <c r="I555" s="1">
        <f>H555 * IFERROR(VLOOKUP(B555,Kurse!$A$2:$B$101,2,FALSE), 0)</f>
        <v>0</v>
      </c>
    </row>
    <row r="556" spans="8:9" x14ac:dyDescent="0.2">
      <c r="H556" s="6">
        <f>SUMIF(B$2:B556,B556,G$2:G556)</f>
        <v>0</v>
      </c>
      <c r="I556" s="1">
        <f>H556 * IFERROR(VLOOKUP(B556,Kurse!$A$2:$B$101,2,FALSE), 0)</f>
        <v>0</v>
      </c>
    </row>
    <row r="557" spans="8:9" x14ac:dyDescent="0.2">
      <c r="H557" s="6">
        <f>SUMIF(B$2:B557,B557,G$2:G557)</f>
        <v>0</v>
      </c>
      <c r="I557" s="1">
        <f>H557 * IFERROR(VLOOKUP(B557,Kurse!$A$2:$B$101,2,FALSE), 0)</f>
        <v>0</v>
      </c>
    </row>
    <row r="558" spans="8:9" x14ac:dyDescent="0.2">
      <c r="H558" s="6">
        <f>SUMIF(B$2:B558,B558,G$2:G558)</f>
        <v>0</v>
      </c>
      <c r="I558" s="1">
        <f>H558 * IFERROR(VLOOKUP(B558,Kurse!$A$2:$B$101,2,FALSE), 0)</f>
        <v>0</v>
      </c>
    </row>
    <row r="559" spans="8:9" x14ac:dyDescent="0.2">
      <c r="H559" s="6">
        <f>SUMIF(B$2:B559,B559,G$2:G559)</f>
        <v>0</v>
      </c>
      <c r="I559" s="1">
        <f>H559 * IFERROR(VLOOKUP(B559,Kurse!$A$2:$B$101,2,FALSE), 0)</f>
        <v>0</v>
      </c>
    </row>
    <row r="560" spans="8:9" x14ac:dyDescent="0.2">
      <c r="H560" s="6">
        <f>SUMIF(B$2:B560,B560,G$2:G560)</f>
        <v>0</v>
      </c>
      <c r="I560" s="1">
        <f>H560 * IFERROR(VLOOKUP(B560,Kurse!$A$2:$B$101,2,FALSE), 0)</f>
        <v>0</v>
      </c>
    </row>
    <row r="561" spans="8:9" x14ac:dyDescent="0.2">
      <c r="H561" s="6">
        <f>SUMIF(B$2:B561,B561,G$2:G561)</f>
        <v>0</v>
      </c>
      <c r="I561" s="1">
        <f>H561 * IFERROR(VLOOKUP(B561,Kurse!$A$2:$B$101,2,FALSE), 0)</f>
        <v>0</v>
      </c>
    </row>
    <row r="562" spans="8:9" x14ac:dyDescent="0.2">
      <c r="H562" s="6">
        <f>SUMIF(B$2:B562,B562,G$2:G562)</f>
        <v>0</v>
      </c>
      <c r="I562" s="1">
        <f>H562 * IFERROR(VLOOKUP(B562,Kurse!$A$2:$B$101,2,FALSE), 0)</f>
        <v>0</v>
      </c>
    </row>
    <row r="563" spans="8:9" x14ac:dyDescent="0.2">
      <c r="H563" s="6">
        <f>SUMIF(B$2:B563,B563,G$2:G563)</f>
        <v>0</v>
      </c>
      <c r="I563" s="1">
        <f>H563 * IFERROR(VLOOKUP(B563,Kurse!$A$2:$B$101,2,FALSE), 0)</f>
        <v>0</v>
      </c>
    </row>
    <row r="564" spans="8:9" x14ac:dyDescent="0.2">
      <c r="H564" s="6">
        <f>SUMIF(B$2:B564,B564,G$2:G564)</f>
        <v>0</v>
      </c>
      <c r="I564" s="1">
        <f>H564 * IFERROR(VLOOKUP(B564,Kurse!$A$2:$B$101,2,FALSE), 0)</f>
        <v>0</v>
      </c>
    </row>
    <row r="565" spans="8:9" x14ac:dyDescent="0.2">
      <c r="H565" s="6">
        <f>SUMIF(B$2:B565,B565,G$2:G565)</f>
        <v>0</v>
      </c>
      <c r="I565" s="1">
        <f>H565 * IFERROR(VLOOKUP(B565,Kurse!$A$2:$B$101,2,FALSE), 0)</f>
        <v>0</v>
      </c>
    </row>
    <row r="566" spans="8:9" x14ac:dyDescent="0.2">
      <c r="H566" s="6">
        <f>SUMIF(B$2:B566,B566,G$2:G566)</f>
        <v>0</v>
      </c>
      <c r="I566" s="1">
        <f>H566 * IFERROR(VLOOKUP(B566,Kurse!$A$2:$B$101,2,FALSE), 0)</f>
        <v>0</v>
      </c>
    </row>
    <row r="567" spans="8:9" x14ac:dyDescent="0.2">
      <c r="H567" s="6">
        <f>SUMIF(B$2:B567,B567,G$2:G567)</f>
        <v>0</v>
      </c>
      <c r="I567" s="1">
        <f>H567 * IFERROR(VLOOKUP(B567,Kurse!$A$2:$B$101,2,FALSE), 0)</f>
        <v>0</v>
      </c>
    </row>
    <row r="568" spans="8:9" x14ac:dyDescent="0.2">
      <c r="H568" s="6">
        <f>SUMIF(B$2:B568,B568,G$2:G568)</f>
        <v>0</v>
      </c>
      <c r="I568" s="1">
        <f>H568 * IFERROR(VLOOKUP(B568,Kurse!$A$2:$B$101,2,FALSE), 0)</f>
        <v>0</v>
      </c>
    </row>
    <row r="569" spans="8:9" x14ac:dyDescent="0.2">
      <c r="H569" s="6">
        <f>SUMIF(B$2:B569,B569,G$2:G569)</f>
        <v>0</v>
      </c>
      <c r="I569" s="1">
        <f>H569 * IFERROR(VLOOKUP(B569,Kurse!$A$2:$B$101,2,FALSE), 0)</f>
        <v>0</v>
      </c>
    </row>
    <row r="570" spans="8:9" x14ac:dyDescent="0.2">
      <c r="H570" s="6">
        <f>SUMIF(B$2:B570,B570,G$2:G570)</f>
        <v>0</v>
      </c>
      <c r="I570" s="1">
        <f>H570 * IFERROR(VLOOKUP(B570,Kurse!$A$2:$B$101,2,FALSE), 0)</f>
        <v>0</v>
      </c>
    </row>
    <row r="571" spans="8:9" x14ac:dyDescent="0.2">
      <c r="H571" s="6">
        <f>SUMIF(B$2:B571,B571,G$2:G571)</f>
        <v>0</v>
      </c>
      <c r="I571" s="1">
        <f>H571 * IFERROR(VLOOKUP(B571,Kurse!$A$2:$B$101,2,FALSE), 0)</f>
        <v>0</v>
      </c>
    </row>
    <row r="572" spans="8:9" x14ac:dyDescent="0.2">
      <c r="H572" s="6">
        <f>SUMIF(B$2:B572,B572,G$2:G572)</f>
        <v>0</v>
      </c>
      <c r="I572" s="1">
        <f>H572 * IFERROR(VLOOKUP(B572,Kurse!$A$2:$B$101,2,FALSE), 0)</f>
        <v>0</v>
      </c>
    </row>
    <row r="573" spans="8:9" x14ac:dyDescent="0.2">
      <c r="H573" s="6">
        <f>SUMIF(B$2:B573,B573,G$2:G573)</f>
        <v>0</v>
      </c>
      <c r="I573" s="1">
        <f>H573 * IFERROR(VLOOKUP(B573,Kurse!$A$2:$B$101,2,FALSE), 0)</f>
        <v>0</v>
      </c>
    </row>
    <row r="574" spans="8:9" x14ac:dyDescent="0.2">
      <c r="H574" s="6">
        <f>SUMIF(B$2:B574,B574,G$2:G574)</f>
        <v>0</v>
      </c>
      <c r="I574" s="1">
        <f>H574 * IFERROR(VLOOKUP(B574,Kurse!$A$2:$B$101,2,FALSE), 0)</f>
        <v>0</v>
      </c>
    </row>
    <row r="575" spans="8:9" x14ac:dyDescent="0.2">
      <c r="H575" s="6">
        <f>SUMIF(B$2:B575,B575,G$2:G575)</f>
        <v>0</v>
      </c>
      <c r="I575" s="1">
        <f>H575 * IFERROR(VLOOKUP(B575,Kurse!$A$2:$B$101,2,FALSE), 0)</f>
        <v>0</v>
      </c>
    </row>
    <row r="576" spans="8:9" x14ac:dyDescent="0.2">
      <c r="H576" s="6">
        <f>SUMIF(B$2:B576,B576,G$2:G576)</f>
        <v>0</v>
      </c>
      <c r="I576" s="1">
        <f>H576 * IFERROR(VLOOKUP(B576,Kurse!$A$2:$B$101,2,FALSE), 0)</f>
        <v>0</v>
      </c>
    </row>
    <row r="577" spans="8:9" x14ac:dyDescent="0.2">
      <c r="H577" s="6">
        <f>SUMIF(B$2:B577,B577,G$2:G577)</f>
        <v>0</v>
      </c>
      <c r="I577" s="1">
        <f>H577 * IFERROR(VLOOKUP(B577,Kurse!$A$2:$B$101,2,FALSE), 0)</f>
        <v>0</v>
      </c>
    </row>
    <row r="578" spans="8:9" x14ac:dyDescent="0.2">
      <c r="H578" s="6">
        <f>SUMIF(B$2:B578,B578,G$2:G578)</f>
        <v>0</v>
      </c>
      <c r="I578" s="1">
        <f>H578 * IFERROR(VLOOKUP(B578,Kurse!$A$2:$B$101,2,FALSE), 0)</f>
        <v>0</v>
      </c>
    </row>
    <row r="579" spans="8:9" x14ac:dyDescent="0.2">
      <c r="H579" s="6">
        <f>SUMIF(B$2:B579,B579,G$2:G579)</f>
        <v>0</v>
      </c>
      <c r="I579" s="1">
        <f>H579 * IFERROR(VLOOKUP(B579,Kurse!$A$2:$B$101,2,FALSE), 0)</f>
        <v>0</v>
      </c>
    </row>
    <row r="580" spans="8:9" x14ac:dyDescent="0.2">
      <c r="H580" s="6">
        <f>SUMIF(B$2:B580,B580,G$2:G580)</f>
        <v>0</v>
      </c>
      <c r="I580" s="1">
        <f>H580 * IFERROR(VLOOKUP(B580,Kurse!$A$2:$B$101,2,FALSE), 0)</f>
        <v>0</v>
      </c>
    </row>
    <row r="581" spans="8:9" x14ac:dyDescent="0.2">
      <c r="H581" s="6">
        <f>SUMIF(B$2:B581,B581,G$2:G581)</f>
        <v>0</v>
      </c>
      <c r="I581" s="1">
        <f>H581 * IFERROR(VLOOKUP(B581,Kurse!$A$2:$B$101,2,FALSE), 0)</f>
        <v>0</v>
      </c>
    </row>
    <row r="582" spans="8:9" x14ac:dyDescent="0.2">
      <c r="H582" s="6">
        <f>SUMIF(B$2:B582,B582,G$2:G582)</f>
        <v>0</v>
      </c>
      <c r="I582" s="1">
        <f>H582 * IFERROR(VLOOKUP(B582,Kurse!$A$2:$B$101,2,FALSE), 0)</f>
        <v>0</v>
      </c>
    </row>
    <row r="583" spans="8:9" x14ac:dyDescent="0.2">
      <c r="H583" s="6">
        <f>SUMIF(B$2:B583,B583,G$2:G583)</f>
        <v>0</v>
      </c>
      <c r="I583" s="1">
        <f>H583 * IFERROR(VLOOKUP(B583,Kurse!$A$2:$B$101,2,FALSE), 0)</f>
        <v>0</v>
      </c>
    </row>
    <row r="584" spans="8:9" x14ac:dyDescent="0.2">
      <c r="H584" s="6">
        <f>SUMIF(B$2:B584,B584,G$2:G584)</f>
        <v>0</v>
      </c>
      <c r="I584" s="1">
        <f>H584 * IFERROR(VLOOKUP(B584,Kurse!$A$2:$B$101,2,FALSE), 0)</f>
        <v>0</v>
      </c>
    </row>
    <row r="585" spans="8:9" x14ac:dyDescent="0.2">
      <c r="H585" s="6">
        <f>SUMIF(B$2:B585,B585,G$2:G585)</f>
        <v>0</v>
      </c>
      <c r="I585" s="1">
        <f>H585 * IFERROR(VLOOKUP(B585,Kurse!$A$2:$B$101,2,FALSE), 0)</f>
        <v>0</v>
      </c>
    </row>
    <row r="586" spans="8:9" x14ac:dyDescent="0.2">
      <c r="H586" s="6">
        <f>SUMIF(B$2:B586,B586,G$2:G586)</f>
        <v>0</v>
      </c>
      <c r="I586" s="1">
        <f>H586 * IFERROR(VLOOKUP(B586,Kurse!$A$2:$B$101,2,FALSE), 0)</f>
        <v>0</v>
      </c>
    </row>
    <row r="587" spans="8:9" x14ac:dyDescent="0.2">
      <c r="H587" s="6">
        <f>SUMIF(B$2:B587,B587,G$2:G587)</f>
        <v>0</v>
      </c>
      <c r="I587" s="1">
        <f>H587 * IFERROR(VLOOKUP(B587,Kurse!$A$2:$B$101,2,FALSE), 0)</f>
        <v>0</v>
      </c>
    </row>
    <row r="588" spans="8:9" x14ac:dyDescent="0.2">
      <c r="H588" s="6">
        <f>SUMIF(B$2:B588,B588,G$2:G588)</f>
        <v>0</v>
      </c>
      <c r="I588" s="1">
        <f>H588 * IFERROR(VLOOKUP(B588,Kurse!$A$2:$B$101,2,FALSE), 0)</f>
        <v>0</v>
      </c>
    </row>
    <row r="589" spans="8:9" x14ac:dyDescent="0.2">
      <c r="H589" s="6">
        <f>SUMIF(B$2:B589,B589,G$2:G589)</f>
        <v>0</v>
      </c>
      <c r="I589" s="1">
        <f>H589 * IFERROR(VLOOKUP(B589,Kurse!$A$2:$B$101,2,FALSE), 0)</f>
        <v>0</v>
      </c>
    </row>
    <row r="590" spans="8:9" x14ac:dyDescent="0.2">
      <c r="H590" s="6">
        <f>SUMIF(B$2:B590,B590,G$2:G590)</f>
        <v>0</v>
      </c>
      <c r="I590" s="1">
        <f>H590 * IFERROR(VLOOKUP(B590,Kurse!$A$2:$B$101,2,FALSE), 0)</f>
        <v>0</v>
      </c>
    </row>
    <row r="591" spans="8:9" x14ac:dyDescent="0.2">
      <c r="H591" s="6">
        <f>SUMIF(B$2:B591,B591,G$2:G591)</f>
        <v>0</v>
      </c>
      <c r="I591" s="1">
        <f>H591 * IFERROR(VLOOKUP(B591,Kurse!$A$2:$B$101,2,FALSE), 0)</f>
        <v>0</v>
      </c>
    </row>
    <row r="592" spans="8:9" x14ac:dyDescent="0.2">
      <c r="H592" s="6">
        <f>SUMIF(B$2:B592,B592,G$2:G592)</f>
        <v>0</v>
      </c>
      <c r="I592" s="1">
        <f>H592 * IFERROR(VLOOKUP(B592,Kurse!$A$2:$B$101,2,FALSE), 0)</f>
        <v>0</v>
      </c>
    </row>
    <row r="593" spans="8:9" x14ac:dyDescent="0.2">
      <c r="H593" s="6">
        <f>SUMIF(B$2:B593,B593,G$2:G593)</f>
        <v>0</v>
      </c>
      <c r="I593" s="1">
        <f>H593 * IFERROR(VLOOKUP(B593,Kurse!$A$2:$B$101,2,FALSE), 0)</f>
        <v>0</v>
      </c>
    </row>
    <row r="594" spans="8:9" x14ac:dyDescent="0.2">
      <c r="H594" s="6">
        <f>SUMIF(B$2:B594,B594,G$2:G594)</f>
        <v>0</v>
      </c>
      <c r="I594" s="1">
        <f>H594 * IFERROR(VLOOKUP(B594,Kurse!$A$2:$B$101,2,FALSE), 0)</f>
        <v>0</v>
      </c>
    </row>
    <row r="595" spans="8:9" x14ac:dyDescent="0.2">
      <c r="H595" s="6">
        <f>SUMIF(B$2:B595,B595,G$2:G595)</f>
        <v>0</v>
      </c>
      <c r="I595" s="1">
        <f>H595 * IFERROR(VLOOKUP(B595,Kurse!$A$2:$B$101,2,FALSE), 0)</f>
        <v>0</v>
      </c>
    </row>
    <row r="596" spans="8:9" x14ac:dyDescent="0.2">
      <c r="H596" s="6">
        <f>SUMIF(B$2:B596,B596,G$2:G596)</f>
        <v>0</v>
      </c>
      <c r="I596" s="1">
        <f>H596 * IFERROR(VLOOKUP(B596,Kurse!$A$2:$B$101,2,FALSE), 0)</f>
        <v>0</v>
      </c>
    </row>
    <row r="597" spans="8:9" x14ac:dyDescent="0.2">
      <c r="H597" s="6">
        <f>SUMIF(B$2:B597,B597,G$2:G597)</f>
        <v>0</v>
      </c>
      <c r="I597" s="1">
        <f>H597 * IFERROR(VLOOKUP(B597,Kurse!$A$2:$B$101,2,FALSE), 0)</f>
        <v>0</v>
      </c>
    </row>
    <row r="598" spans="8:9" x14ac:dyDescent="0.2">
      <c r="H598" s="6">
        <f>SUMIF(B$2:B598,B598,G$2:G598)</f>
        <v>0</v>
      </c>
      <c r="I598" s="1">
        <f>H598 * IFERROR(VLOOKUP(B598,Kurse!$A$2:$B$101,2,FALSE), 0)</f>
        <v>0</v>
      </c>
    </row>
    <row r="599" spans="8:9" x14ac:dyDescent="0.2">
      <c r="H599" s="6">
        <f>SUMIF(B$2:B599,B599,G$2:G599)</f>
        <v>0</v>
      </c>
      <c r="I599" s="1">
        <f>H599 * IFERROR(VLOOKUP(B599,Kurse!$A$2:$B$101,2,FALSE), 0)</f>
        <v>0</v>
      </c>
    </row>
    <row r="600" spans="8:9" x14ac:dyDescent="0.2">
      <c r="H600" s="6">
        <f>SUMIF(B$2:B600,B600,G$2:G600)</f>
        <v>0</v>
      </c>
      <c r="I600" s="1">
        <f>H600 * IFERROR(VLOOKUP(B600,Kurse!$A$2:$B$101,2,FALSE), 0)</f>
        <v>0</v>
      </c>
    </row>
    <row r="601" spans="8:9" x14ac:dyDescent="0.2">
      <c r="H601" s="6">
        <f>SUMIF(B$2:B601,B601,G$2:G601)</f>
        <v>0</v>
      </c>
      <c r="I601" s="1">
        <f>H601 * IFERROR(VLOOKUP(B601,Kurse!$A$2:$B$101,2,FALSE), 0)</f>
        <v>0</v>
      </c>
    </row>
    <row r="602" spans="8:9" x14ac:dyDescent="0.2">
      <c r="H602" s="6">
        <f>SUMIF(B$2:B602,B602,G$2:G602)</f>
        <v>0</v>
      </c>
      <c r="I602" s="1">
        <f>H602 * IFERROR(VLOOKUP(B602,Kurse!$A$2:$B$101,2,FALSE), 0)</f>
        <v>0</v>
      </c>
    </row>
    <row r="603" spans="8:9" x14ac:dyDescent="0.2">
      <c r="H603" s="6">
        <f>SUMIF(B$2:B603,B603,G$2:G603)</f>
        <v>0</v>
      </c>
      <c r="I603" s="1">
        <f>H603 * IFERROR(VLOOKUP(B603,Kurse!$A$2:$B$101,2,FALSE), 0)</f>
        <v>0</v>
      </c>
    </row>
    <row r="604" spans="8:9" x14ac:dyDescent="0.2">
      <c r="H604" s="6">
        <f>SUMIF(B$2:B604,B604,G$2:G604)</f>
        <v>0</v>
      </c>
      <c r="I604" s="1">
        <f>H604 * IFERROR(VLOOKUP(B604,Kurse!$A$2:$B$101,2,FALSE), 0)</f>
        <v>0</v>
      </c>
    </row>
    <row r="605" spans="8:9" x14ac:dyDescent="0.2">
      <c r="H605" s="6">
        <f>SUMIF(B$2:B605,B605,G$2:G605)</f>
        <v>0</v>
      </c>
      <c r="I605" s="1">
        <f>H605 * IFERROR(VLOOKUP(B605,Kurse!$A$2:$B$101,2,FALSE), 0)</f>
        <v>0</v>
      </c>
    </row>
    <row r="606" spans="8:9" x14ac:dyDescent="0.2">
      <c r="H606" s="6">
        <f>SUMIF(B$2:B606,B606,G$2:G606)</f>
        <v>0</v>
      </c>
      <c r="I606" s="1">
        <f>H606 * IFERROR(VLOOKUP(B606,Kurse!$A$2:$B$101,2,FALSE), 0)</f>
        <v>0</v>
      </c>
    </row>
    <row r="607" spans="8:9" x14ac:dyDescent="0.2">
      <c r="H607" s="6">
        <f>SUMIF(B$2:B607,B607,G$2:G607)</f>
        <v>0</v>
      </c>
      <c r="I607" s="1">
        <f>H607 * IFERROR(VLOOKUP(B607,Kurse!$A$2:$B$101,2,FALSE), 0)</f>
        <v>0</v>
      </c>
    </row>
    <row r="608" spans="8:9" x14ac:dyDescent="0.2">
      <c r="H608" s="6">
        <f>SUMIF(B$2:B608,B608,G$2:G608)</f>
        <v>0</v>
      </c>
      <c r="I608" s="1">
        <f>H608 * IFERROR(VLOOKUP(B608,Kurse!$A$2:$B$101,2,FALSE), 0)</f>
        <v>0</v>
      </c>
    </row>
    <row r="609" spans="8:9" x14ac:dyDescent="0.2">
      <c r="H609" s="6">
        <f>SUMIF(B$2:B609,B609,G$2:G609)</f>
        <v>0</v>
      </c>
      <c r="I609" s="1">
        <f>H609 * IFERROR(VLOOKUP(B609,Kurse!$A$2:$B$101,2,FALSE), 0)</f>
        <v>0</v>
      </c>
    </row>
    <row r="610" spans="8:9" x14ac:dyDescent="0.2">
      <c r="H610" s="6">
        <f>SUMIF(B$2:B610,B610,G$2:G610)</f>
        <v>0</v>
      </c>
      <c r="I610" s="1">
        <f>H610 * IFERROR(VLOOKUP(B610,Kurse!$A$2:$B$101,2,FALSE), 0)</f>
        <v>0</v>
      </c>
    </row>
    <row r="611" spans="8:9" x14ac:dyDescent="0.2">
      <c r="H611" s="6">
        <f>SUMIF(B$2:B611,B611,G$2:G611)</f>
        <v>0</v>
      </c>
      <c r="I611" s="1">
        <f>H611 * IFERROR(VLOOKUP(B611,Kurse!$A$2:$B$101,2,FALSE), 0)</f>
        <v>0</v>
      </c>
    </row>
    <row r="612" spans="8:9" x14ac:dyDescent="0.2">
      <c r="H612" s="6">
        <f>SUMIF(B$2:B612,B612,G$2:G612)</f>
        <v>0</v>
      </c>
      <c r="I612" s="1">
        <f>H612 * IFERROR(VLOOKUP(B612,Kurse!$A$2:$B$101,2,FALSE), 0)</f>
        <v>0</v>
      </c>
    </row>
    <row r="613" spans="8:9" x14ac:dyDescent="0.2">
      <c r="H613" s="6">
        <f>SUMIF(B$2:B613,B613,G$2:G613)</f>
        <v>0</v>
      </c>
      <c r="I613" s="1">
        <f>H613 * IFERROR(VLOOKUP(B613,Kurse!$A$2:$B$101,2,FALSE), 0)</f>
        <v>0</v>
      </c>
    </row>
    <row r="614" spans="8:9" x14ac:dyDescent="0.2">
      <c r="H614" s="6">
        <f>SUMIF(B$2:B614,B614,G$2:G614)</f>
        <v>0</v>
      </c>
      <c r="I614" s="1">
        <f>H614 * IFERROR(VLOOKUP(B614,Kurse!$A$2:$B$101,2,FALSE), 0)</f>
        <v>0</v>
      </c>
    </row>
    <row r="615" spans="8:9" x14ac:dyDescent="0.2">
      <c r="H615" s="6">
        <f>SUMIF(B$2:B615,B615,G$2:G615)</f>
        <v>0</v>
      </c>
      <c r="I615" s="1">
        <f>H615 * IFERROR(VLOOKUP(B615,Kurse!$A$2:$B$101,2,FALSE), 0)</f>
        <v>0</v>
      </c>
    </row>
    <row r="616" spans="8:9" x14ac:dyDescent="0.2">
      <c r="H616" s="6">
        <f>SUMIF(B$2:B616,B616,G$2:G616)</f>
        <v>0</v>
      </c>
      <c r="I616" s="1">
        <f>H616 * IFERROR(VLOOKUP(B616,Kurse!$A$2:$B$101,2,FALSE), 0)</f>
        <v>0</v>
      </c>
    </row>
    <row r="617" spans="8:9" x14ac:dyDescent="0.2">
      <c r="H617" s="6">
        <f>SUMIF(B$2:B617,B617,G$2:G617)</f>
        <v>0</v>
      </c>
      <c r="I617" s="1">
        <f>H617 * IFERROR(VLOOKUP(B617,Kurse!$A$2:$B$101,2,FALSE), 0)</f>
        <v>0</v>
      </c>
    </row>
    <row r="618" spans="8:9" x14ac:dyDescent="0.2">
      <c r="H618" s="6">
        <f>SUMIF(B$2:B618,B618,G$2:G618)</f>
        <v>0</v>
      </c>
      <c r="I618" s="1">
        <f>H618 * IFERROR(VLOOKUP(B618,Kurse!$A$2:$B$101,2,FALSE), 0)</f>
        <v>0</v>
      </c>
    </row>
    <row r="619" spans="8:9" x14ac:dyDescent="0.2">
      <c r="H619" s="6">
        <f>SUMIF(B$2:B619,B619,G$2:G619)</f>
        <v>0</v>
      </c>
      <c r="I619" s="1">
        <f>H619 * IFERROR(VLOOKUP(B619,Kurse!$A$2:$B$101,2,FALSE), 0)</f>
        <v>0</v>
      </c>
    </row>
    <row r="620" spans="8:9" x14ac:dyDescent="0.2">
      <c r="H620" s="6">
        <f>SUMIF(B$2:B620,B620,G$2:G620)</f>
        <v>0</v>
      </c>
      <c r="I620" s="1">
        <f>H620 * IFERROR(VLOOKUP(B620,Kurse!$A$2:$B$101,2,FALSE), 0)</f>
        <v>0</v>
      </c>
    </row>
    <row r="621" spans="8:9" x14ac:dyDescent="0.2">
      <c r="H621" s="6">
        <f>SUMIF(B$2:B621,B621,G$2:G621)</f>
        <v>0</v>
      </c>
      <c r="I621" s="1">
        <f>H621 * IFERROR(VLOOKUP(B621,Kurse!$A$2:$B$101,2,FALSE), 0)</f>
        <v>0</v>
      </c>
    </row>
    <row r="622" spans="8:9" x14ac:dyDescent="0.2">
      <c r="H622" s="6">
        <f>SUMIF(B$2:B622,B622,G$2:G622)</f>
        <v>0</v>
      </c>
      <c r="I622" s="1">
        <f>H622 * IFERROR(VLOOKUP(B622,Kurse!$A$2:$B$101,2,FALSE), 0)</f>
        <v>0</v>
      </c>
    </row>
    <row r="623" spans="8:9" x14ac:dyDescent="0.2">
      <c r="H623" s="6">
        <f>SUMIF(B$2:B623,B623,G$2:G623)</f>
        <v>0</v>
      </c>
      <c r="I623" s="1">
        <f>H623 * IFERROR(VLOOKUP(B623,Kurse!$A$2:$B$101,2,FALSE), 0)</f>
        <v>0</v>
      </c>
    </row>
    <row r="624" spans="8:9" x14ac:dyDescent="0.2">
      <c r="H624" s="6">
        <f>SUMIF(B$2:B624,B624,G$2:G624)</f>
        <v>0</v>
      </c>
      <c r="I624" s="1">
        <f>H624 * IFERROR(VLOOKUP(B624,Kurse!$A$2:$B$101,2,FALSE), 0)</f>
        <v>0</v>
      </c>
    </row>
    <row r="625" spans="8:9" x14ac:dyDescent="0.2">
      <c r="H625" s="6">
        <f>SUMIF(B$2:B625,B625,G$2:G625)</f>
        <v>0</v>
      </c>
      <c r="I625" s="1">
        <f>H625 * IFERROR(VLOOKUP(B625,Kurse!$A$2:$B$101,2,FALSE), 0)</f>
        <v>0</v>
      </c>
    </row>
    <row r="626" spans="8:9" x14ac:dyDescent="0.2">
      <c r="H626" s="6">
        <f>SUMIF(B$2:B626,B626,G$2:G626)</f>
        <v>0</v>
      </c>
      <c r="I626" s="1">
        <f>H626 * IFERROR(VLOOKUP(B626,Kurse!$A$2:$B$101,2,FALSE), 0)</f>
        <v>0</v>
      </c>
    </row>
    <row r="627" spans="8:9" x14ac:dyDescent="0.2">
      <c r="H627" s="6">
        <f>SUMIF(B$2:B627,B627,G$2:G627)</f>
        <v>0</v>
      </c>
      <c r="I627" s="1">
        <f>H627 * IFERROR(VLOOKUP(B627,Kurse!$A$2:$B$101,2,FALSE), 0)</f>
        <v>0</v>
      </c>
    </row>
    <row r="628" spans="8:9" x14ac:dyDescent="0.2">
      <c r="H628" s="6">
        <f>SUMIF(B$2:B628,B628,G$2:G628)</f>
        <v>0</v>
      </c>
      <c r="I628" s="1">
        <f>H628 * IFERROR(VLOOKUP(B628,Kurse!$A$2:$B$101,2,FALSE), 0)</f>
        <v>0</v>
      </c>
    </row>
    <row r="629" spans="8:9" x14ac:dyDescent="0.2">
      <c r="H629" s="6">
        <f>SUMIF(B$2:B629,B629,G$2:G629)</f>
        <v>0</v>
      </c>
      <c r="I629" s="1">
        <f>H629 * IFERROR(VLOOKUP(B629,Kurse!$A$2:$B$101,2,FALSE), 0)</f>
        <v>0</v>
      </c>
    </row>
    <row r="630" spans="8:9" x14ac:dyDescent="0.2">
      <c r="H630" s="6">
        <f>SUMIF(B$2:B630,B630,G$2:G630)</f>
        <v>0</v>
      </c>
      <c r="I630" s="1">
        <f>H630 * IFERROR(VLOOKUP(B630,Kurse!$A$2:$B$101,2,FALSE), 0)</f>
        <v>0</v>
      </c>
    </row>
    <row r="631" spans="8:9" x14ac:dyDescent="0.2">
      <c r="H631" s="6">
        <f>SUMIF(B$2:B631,B631,G$2:G631)</f>
        <v>0</v>
      </c>
      <c r="I631" s="1">
        <f>H631 * IFERROR(VLOOKUP(B631,Kurse!$A$2:$B$101,2,FALSE), 0)</f>
        <v>0</v>
      </c>
    </row>
    <row r="632" spans="8:9" x14ac:dyDescent="0.2">
      <c r="H632" s="6">
        <f>SUMIF(B$2:B632,B632,G$2:G632)</f>
        <v>0</v>
      </c>
      <c r="I632" s="1">
        <f>H632 * IFERROR(VLOOKUP(B632,Kurse!$A$2:$B$101,2,FALSE), 0)</f>
        <v>0</v>
      </c>
    </row>
    <row r="633" spans="8:9" x14ac:dyDescent="0.2">
      <c r="H633" s="6">
        <f>SUMIF(B$2:B633,B633,G$2:G633)</f>
        <v>0</v>
      </c>
      <c r="I633" s="1">
        <f>H633 * IFERROR(VLOOKUP(B633,Kurse!$A$2:$B$101,2,FALSE), 0)</f>
        <v>0</v>
      </c>
    </row>
    <row r="634" spans="8:9" x14ac:dyDescent="0.2">
      <c r="H634" s="6">
        <f>SUMIF(B$2:B634,B634,G$2:G634)</f>
        <v>0</v>
      </c>
      <c r="I634" s="1">
        <f>H634 * IFERROR(VLOOKUP(B634,Kurse!$A$2:$B$101,2,FALSE), 0)</f>
        <v>0</v>
      </c>
    </row>
    <row r="635" spans="8:9" x14ac:dyDescent="0.2">
      <c r="H635" s="6">
        <f>SUMIF(B$2:B635,B635,G$2:G635)</f>
        <v>0</v>
      </c>
      <c r="I635" s="1">
        <f>H635 * IFERROR(VLOOKUP(B635,Kurse!$A$2:$B$101,2,FALSE), 0)</f>
        <v>0</v>
      </c>
    </row>
    <row r="636" spans="8:9" x14ac:dyDescent="0.2">
      <c r="H636" s="6">
        <f>SUMIF(B$2:B636,B636,G$2:G636)</f>
        <v>0</v>
      </c>
      <c r="I636" s="1">
        <f>H636 * IFERROR(VLOOKUP(B636,Kurse!$A$2:$B$101,2,FALSE), 0)</f>
        <v>0</v>
      </c>
    </row>
    <row r="637" spans="8:9" x14ac:dyDescent="0.2">
      <c r="H637" s="6">
        <f>SUMIF(B$2:B637,B637,G$2:G637)</f>
        <v>0</v>
      </c>
      <c r="I637" s="1">
        <f>H637 * IFERROR(VLOOKUP(B637,Kurse!$A$2:$B$101,2,FALSE), 0)</f>
        <v>0</v>
      </c>
    </row>
    <row r="638" spans="8:9" x14ac:dyDescent="0.2">
      <c r="H638" s="6">
        <f>SUMIF(B$2:B638,B638,G$2:G638)</f>
        <v>0</v>
      </c>
      <c r="I638" s="1">
        <f>H638 * IFERROR(VLOOKUP(B638,Kurse!$A$2:$B$101,2,FALSE), 0)</f>
        <v>0</v>
      </c>
    </row>
    <row r="639" spans="8:9" x14ac:dyDescent="0.2">
      <c r="H639" s="6">
        <f>SUMIF(B$2:B639,B639,G$2:G639)</f>
        <v>0</v>
      </c>
      <c r="I639" s="1">
        <f>H639 * IFERROR(VLOOKUP(B639,Kurse!$A$2:$B$101,2,FALSE), 0)</f>
        <v>0</v>
      </c>
    </row>
    <row r="640" spans="8:9" x14ac:dyDescent="0.2">
      <c r="H640" s="6">
        <f>SUMIF(B$2:B640,B640,G$2:G640)</f>
        <v>0</v>
      </c>
      <c r="I640" s="1">
        <f>H640 * IFERROR(VLOOKUP(B640,Kurse!$A$2:$B$101,2,FALSE), 0)</f>
        <v>0</v>
      </c>
    </row>
    <row r="641" spans="8:9" x14ac:dyDescent="0.2">
      <c r="H641" s="6">
        <f>SUMIF(B$2:B641,B641,G$2:G641)</f>
        <v>0</v>
      </c>
      <c r="I641" s="1">
        <f>H641 * IFERROR(VLOOKUP(B641,Kurse!$A$2:$B$101,2,FALSE), 0)</f>
        <v>0</v>
      </c>
    </row>
    <row r="642" spans="8:9" x14ac:dyDescent="0.2">
      <c r="H642" s="6">
        <f>SUMIF(B$2:B642,B642,G$2:G642)</f>
        <v>0</v>
      </c>
      <c r="I642" s="1">
        <f>H642 * IFERROR(VLOOKUP(B642,Kurse!$A$2:$B$101,2,FALSE), 0)</f>
        <v>0</v>
      </c>
    </row>
    <row r="643" spans="8:9" x14ac:dyDescent="0.2">
      <c r="H643" s="6">
        <f>SUMIF(B$2:B643,B643,G$2:G643)</f>
        <v>0</v>
      </c>
      <c r="I643" s="1">
        <f>H643 * IFERROR(VLOOKUP(B643,Kurse!$A$2:$B$101,2,FALSE), 0)</f>
        <v>0</v>
      </c>
    </row>
    <row r="644" spans="8:9" x14ac:dyDescent="0.2">
      <c r="H644" s="6">
        <f>SUMIF(B$2:B644,B644,G$2:G644)</f>
        <v>0</v>
      </c>
      <c r="I644" s="1">
        <f>H644 * IFERROR(VLOOKUP(B644,Kurse!$A$2:$B$101,2,FALSE), 0)</f>
        <v>0</v>
      </c>
    </row>
    <row r="645" spans="8:9" x14ac:dyDescent="0.2">
      <c r="H645" s="6">
        <f>SUMIF(B$2:B645,B645,G$2:G645)</f>
        <v>0</v>
      </c>
      <c r="I645" s="1">
        <f>H645 * IFERROR(VLOOKUP(B645,Kurse!$A$2:$B$101,2,FALSE), 0)</f>
        <v>0</v>
      </c>
    </row>
    <row r="646" spans="8:9" x14ac:dyDescent="0.2">
      <c r="H646" s="6">
        <f>SUMIF(B$2:B646,B646,G$2:G646)</f>
        <v>0</v>
      </c>
      <c r="I646" s="1">
        <f>H646 * IFERROR(VLOOKUP(B646,Kurse!$A$2:$B$101,2,FALSE), 0)</f>
        <v>0</v>
      </c>
    </row>
    <row r="647" spans="8:9" x14ac:dyDescent="0.2">
      <c r="H647" s="6">
        <f>SUMIF(B$2:B647,B647,G$2:G647)</f>
        <v>0</v>
      </c>
      <c r="I647" s="1">
        <f>H647 * IFERROR(VLOOKUP(B647,Kurse!$A$2:$B$101,2,FALSE), 0)</f>
        <v>0</v>
      </c>
    </row>
    <row r="648" spans="8:9" x14ac:dyDescent="0.2">
      <c r="H648" s="6">
        <f>SUMIF(B$2:B648,B648,G$2:G648)</f>
        <v>0</v>
      </c>
      <c r="I648" s="1">
        <f>H648 * IFERROR(VLOOKUP(B648,Kurse!$A$2:$B$101,2,FALSE), 0)</f>
        <v>0</v>
      </c>
    </row>
    <row r="649" spans="8:9" x14ac:dyDescent="0.2">
      <c r="H649" s="6">
        <f>SUMIF(B$2:B649,B649,G$2:G649)</f>
        <v>0</v>
      </c>
      <c r="I649" s="1">
        <f>H649 * IFERROR(VLOOKUP(B649,Kurse!$A$2:$B$101,2,FALSE), 0)</f>
        <v>0</v>
      </c>
    </row>
    <row r="650" spans="8:9" x14ac:dyDescent="0.2">
      <c r="H650" s="6">
        <f>SUMIF(B$2:B650,B650,G$2:G650)</f>
        <v>0</v>
      </c>
      <c r="I650" s="1">
        <f>H650 * IFERROR(VLOOKUP(B650,Kurse!$A$2:$B$101,2,FALSE), 0)</f>
        <v>0</v>
      </c>
    </row>
    <row r="651" spans="8:9" x14ac:dyDescent="0.2">
      <c r="H651" s="6">
        <f>SUMIF(B$2:B651,B651,G$2:G651)</f>
        <v>0</v>
      </c>
      <c r="I651" s="1">
        <f>H651 * IFERROR(VLOOKUP(B651,Kurse!$A$2:$B$101,2,FALSE), 0)</f>
        <v>0</v>
      </c>
    </row>
    <row r="652" spans="8:9" x14ac:dyDescent="0.2">
      <c r="H652" s="6">
        <f>SUMIF(B$2:B652,B652,G$2:G652)</f>
        <v>0</v>
      </c>
      <c r="I652" s="1">
        <f>H652 * IFERROR(VLOOKUP(B652,Kurse!$A$2:$B$101,2,FALSE), 0)</f>
        <v>0</v>
      </c>
    </row>
    <row r="653" spans="8:9" x14ac:dyDescent="0.2">
      <c r="H653" s="6">
        <f>SUMIF(B$2:B653,B653,G$2:G653)</f>
        <v>0</v>
      </c>
      <c r="I653" s="1">
        <f>H653 * IFERROR(VLOOKUP(B653,Kurse!$A$2:$B$101,2,FALSE), 0)</f>
        <v>0</v>
      </c>
    </row>
    <row r="654" spans="8:9" x14ac:dyDescent="0.2">
      <c r="H654" s="6">
        <f>SUMIF(B$2:B654,B654,G$2:G654)</f>
        <v>0</v>
      </c>
      <c r="I654" s="1">
        <f>H654 * IFERROR(VLOOKUP(B654,Kurse!$A$2:$B$101,2,FALSE), 0)</f>
        <v>0</v>
      </c>
    </row>
    <row r="655" spans="8:9" x14ac:dyDescent="0.2">
      <c r="H655" s="6">
        <f>SUMIF(B$2:B655,B655,G$2:G655)</f>
        <v>0</v>
      </c>
      <c r="I655" s="1">
        <f>H655 * IFERROR(VLOOKUP(B655,Kurse!$A$2:$B$101,2,FALSE), 0)</f>
        <v>0</v>
      </c>
    </row>
    <row r="656" spans="8:9" x14ac:dyDescent="0.2">
      <c r="H656" s="6">
        <f>SUMIF(B$2:B656,B656,G$2:G656)</f>
        <v>0</v>
      </c>
      <c r="I656" s="1">
        <f>H656 * IFERROR(VLOOKUP(B656,Kurse!$A$2:$B$101,2,FALSE), 0)</f>
        <v>0</v>
      </c>
    </row>
    <row r="657" spans="8:9" x14ac:dyDescent="0.2">
      <c r="H657" s="6">
        <f>SUMIF(B$2:B657,B657,G$2:G657)</f>
        <v>0</v>
      </c>
      <c r="I657" s="1">
        <f>H657 * IFERROR(VLOOKUP(B657,Kurse!$A$2:$B$101,2,FALSE), 0)</f>
        <v>0</v>
      </c>
    </row>
    <row r="658" spans="8:9" x14ac:dyDescent="0.2">
      <c r="H658" s="6">
        <f>SUMIF(B$2:B658,B658,G$2:G658)</f>
        <v>0</v>
      </c>
      <c r="I658" s="1">
        <f>H658 * IFERROR(VLOOKUP(B658,Kurse!$A$2:$B$101,2,FALSE), 0)</f>
        <v>0</v>
      </c>
    </row>
    <row r="659" spans="8:9" x14ac:dyDescent="0.2">
      <c r="H659" s="6">
        <f>SUMIF(B$2:B659,B659,G$2:G659)</f>
        <v>0</v>
      </c>
      <c r="I659" s="1">
        <f>H659 * IFERROR(VLOOKUP(B659,Kurse!$A$2:$B$101,2,FALSE), 0)</f>
        <v>0</v>
      </c>
    </row>
    <row r="660" spans="8:9" x14ac:dyDescent="0.2">
      <c r="H660" s="6">
        <f>SUMIF(B$2:B660,B660,G$2:G660)</f>
        <v>0</v>
      </c>
      <c r="I660" s="1">
        <f>H660 * IFERROR(VLOOKUP(B660,Kurse!$A$2:$B$101,2,FALSE), 0)</f>
        <v>0</v>
      </c>
    </row>
    <row r="661" spans="8:9" x14ac:dyDescent="0.2">
      <c r="H661" s="6">
        <f>SUMIF(B$2:B661,B661,G$2:G661)</f>
        <v>0</v>
      </c>
      <c r="I661" s="1">
        <f>H661 * IFERROR(VLOOKUP(B661,Kurse!$A$2:$B$101,2,FALSE), 0)</f>
        <v>0</v>
      </c>
    </row>
    <row r="662" spans="8:9" x14ac:dyDescent="0.2">
      <c r="H662" s="6">
        <f>SUMIF(B$2:B662,B662,G$2:G662)</f>
        <v>0</v>
      </c>
      <c r="I662" s="1">
        <f>H662 * IFERROR(VLOOKUP(B662,Kurse!$A$2:$B$101,2,FALSE), 0)</f>
        <v>0</v>
      </c>
    </row>
    <row r="663" spans="8:9" x14ac:dyDescent="0.2">
      <c r="H663" s="6">
        <f>SUMIF(B$2:B663,B663,G$2:G663)</f>
        <v>0</v>
      </c>
      <c r="I663" s="1">
        <f>H663 * IFERROR(VLOOKUP(B663,Kurse!$A$2:$B$101,2,FALSE), 0)</f>
        <v>0</v>
      </c>
    </row>
    <row r="664" spans="8:9" x14ac:dyDescent="0.2">
      <c r="H664" s="6">
        <f>SUMIF(B$2:B664,B664,G$2:G664)</f>
        <v>0</v>
      </c>
      <c r="I664" s="1">
        <f>H664 * IFERROR(VLOOKUP(B664,Kurse!$A$2:$B$101,2,FALSE), 0)</f>
        <v>0</v>
      </c>
    </row>
    <row r="665" spans="8:9" x14ac:dyDescent="0.2">
      <c r="H665" s="6">
        <f>SUMIF(B$2:B665,B665,G$2:G665)</f>
        <v>0</v>
      </c>
      <c r="I665" s="1">
        <f>H665 * IFERROR(VLOOKUP(B665,Kurse!$A$2:$B$101,2,FALSE), 0)</f>
        <v>0</v>
      </c>
    </row>
    <row r="666" spans="8:9" x14ac:dyDescent="0.2">
      <c r="H666" s="6">
        <f>SUMIF(B$2:B666,B666,G$2:G666)</f>
        <v>0</v>
      </c>
      <c r="I666" s="1">
        <f>H666 * IFERROR(VLOOKUP(B666,Kurse!$A$2:$B$101,2,FALSE), 0)</f>
        <v>0</v>
      </c>
    </row>
    <row r="667" spans="8:9" x14ac:dyDescent="0.2">
      <c r="H667" s="6">
        <f>SUMIF(B$2:B667,B667,G$2:G667)</f>
        <v>0</v>
      </c>
      <c r="I667" s="1">
        <f>H667 * IFERROR(VLOOKUP(B667,Kurse!$A$2:$B$101,2,FALSE), 0)</f>
        <v>0</v>
      </c>
    </row>
    <row r="668" spans="8:9" x14ac:dyDescent="0.2">
      <c r="H668" s="6">
        <f>SUMIF(B$2:B668,B668,G$2:G668)</f>
        <v>0</v>
      </c>
      <c r="I668" s="1">
        <f>H668 * IFERROR(VLOOKUP(B668,Kurse!$A$2:$B$101,2,FALSE), 0)</f>
        <v>0</v>
      </c>
    </row>
    <row r="669" spans="8:9" x14ac:dyDescent="0.2">
      <c r="H669" s="6">
        <f>SUMIF(B$2:B669,B669,G$2:G669)</f>
        <v>0</v>
      </c>
      <c r="I669" s="1">
        <f>H669 * IFERROR(VLOOKUP(B669,Kurse!$A$2:$B$101,2,FALSE), 0)</f>
        <v>0</v>
      </c>
    </row>
    <row r="670" spans="8:9" x14ac:dyDescent="0.2">
      <c r="H670" s="6">
        <f>SUMIF(B$2:B670,B670,G$2:G670)</f>
        <v>0</v>
      </c>
      <c r="I670" s="1">
        <f>H670 * IFERROR(VLOOKUP(B670,Kurse!$A$2:$B$101,2,FALSE), 0)</f>
        <v>0</v>
      </c>
    </row>
    <row r="671" spans="8:9" x14ac:dyDescent="0.2">
      <c r="H671" s="6">
        <f>SUMIF(B$2:B671,B671,G$2:G671)</f>
        <v>0</v>
      </c>
      <c r="I671" s="1">
        <f>H671 * IFERROR(VLOOKUP(B671,Kurse!$A$2:$B$101,2,FALSE), 0)</f>
        <v>0</v>
      </c>
    </row>
    <row r="672" spans="8:9" x14ac:dyDescent="0.2">
      <c r="H672" s="6">
        <f>SUMIF(B$2:B672,B672,G$2:G672)</f>
        <v>0</v>
      </c>
      <c r="I672" s="1">
        <f>H672 * IFERROR(VLOOKUP(B672,Kurse!$A$2:$B$101,2,FALSE), 0)</f>
        <v>0</v>
      </c>
    </row>
    <row r="673" spans="8:9" x14ac:dyDescent="0.2">
      <c r="H673" s="6">
        <f>SUMIF(B$2:B673,B673,G$2:G673)</f>
        <v>0</v>
      </c>
      <c r="I673" s="1">
        <f>H673 * IFERROR(VLOOKUP(B673,Kurse!$A$2:$B$101,2,FALSE), 0)</f>
        <v>0</v>
      </c>
    </row>
    <row r="674" spans="8:9" x14ac:dyDescent="0.2">
      <c r="H674" s="6">
        <f>SUMIF(B$2:B674,B674,G$2:G674)</f>
        <v>0</v>
      </c>
      <c r="I674" s="1">
        <f>H674 * IFERROR(VLOOKUP(B674,Kurse!$A$2:$B$101,2,FALSE), 0)</f>
        <v>0</v>
      </c>
    </row>
    <row r="675" spans="8:9" x14ac:dyDescent="0.2">
      <c r="H675" s="6">
        <f>SUMIF(B$2:B675,B675,G$2:G675)</f>
        <v>0</v>
      </c>
      <c r="I675" s="1">
        <f>H675 * IFERROR(VLOOKUP(B675,Kurse!$A$2:$B$101,2,FALSE), 0)</f>
        <v>0</v>
      </c>
    </row>
    <row r="676" spans="8:9" x14ac:dyDescent="0.2">
      <c r="H676" s="6">
        <f>SUMIF(B$2:B676,B676,G$2:G676)</f>
        <v>0</v>
      </c>
      <c r="I676" s="1">
        <f>H676 * IFERROR(VLOOKUP(B676,Kurse!$A$2:$B$101,2,FALSE), 0)</f>
        <v>0</v>
      </c>
    </row>
    <row r="677" spans="8:9" x14ac:dyDescent="0.2">
      <c r="H677" s="6">
        <f>SUMIF(B$2:B677,B677,G$2:G677)</f>
        <v>0</v>
      </c>
      <c r="I677" s="1">
        <f>H677 * IFERROR(VLOOKUP(B677,Kurse!$A$2:$B$101,2,FALSE), 0)</f>
        <v>0</v>
      </c>
    </row>
    <row r="678" spans="8:9" x14ac:dyDescent="0.2">
      <c r="H678" s="6">
        <f>SUMIF(B$2:B678,B678,G$2:G678)</f>
        <v>0</v>
      </c>
      <c r="I678" s="1">
        <f>H678 * IFERROR(VLOOKUP(B678,Kurse!$A$2:$B$101,2,FALSE), 0)</f>
        <v>0</v>
      </c>
    </row>
    <row r="679" spans="8:9" x14ac:dyDescent="0.2">
      <c r="H679" s="6">
        <f>SUMIF(B$2:B679,B679,G$2:G679)</f>
        <v>0</v>
      </c>
      <c r="I679" s="1">
        <f>H679 * IFERROR(VLOOKUP(B679,Kurse!$A$2:$B$101,2,FALSE), 0)</f>
        <v>0</v>
      </c>
    </row>
    <row r="680" spans="8:9" x14ac:dyDescent="0.2">
      <c r="H680" s="6">
        <f>SUMIF(B$2:B680,B680,G$2:G680)</f>
        <v>0</v>
      </c>
      <c r="I680" s="1">
        <f>H680 * IFERROR(VLOOKUP(B680,Kurse!$A$2:$B$101,2,FALSE), 0)</f>
        <v>0</v>
      </c>
    </row>
    <row r="681" spans="8:9" x14ac:dyDescent="0.2">
      <c r="H681" s="6">
        <f>SUMIF(B$2:B681,B681,G$2:G681)</f>
        <v>0</v>
      </c>
      <c r="I681" s="1">
        <f>H681 * IFERROR(VLOOKUP(B681,Kurse!$A$2:$B$101,2,FALSE), 0)</f>
        <v>0</v>
      </c>
    </row>
    <row r="682" spans="8:9" x14ac:dyDescent="0.2">
      <c r="H682" s="6">
        <f>SUMIF(B$2:B682,B682,G$2:G682)</f>
        <v>0</v>
      </c>
      <c r="I682" s="1">
        <f>H682 * IFERROR(VLOOKUP(B682,Kurse!$A$2:$B$101,2,FALSE), 0)</f>
        <v>0</v>
      </c>
    </row>
    <row r="683" spans="8:9" x14ac:dyDescent="0.2">
      <c r="H683" s="6">
        <f>SUMIF(B$2:B683,B683,G$2:G683)</f>
        <v>0</v>
      </c>
      <c r="I683" s="1">
        <f>H683 * IFERROR(VLOOKUP(B683,Kurse!$A$2:$B$101,2,FALSE), 0)</f>
        <v>0</v>
      </c>
    </row>
    <row r="684" spans="8:9" x14ac:dyDescent="0.2">
      <c r="H684" s="6">
        <f>SUMIF(B$2:B684,B684,G$2:G684)</f>
        <v>0</v>
      </c>
      <c r="I684" s="1">
        <f>H684 * IFERROR(VLOOKUP(B684,Kurse!$A$2:$B$101,2,FALSE), 0)</f>
        <v>0</v>
      </c>
    </row>
    <row r="685" spans="8:9" x14ac:dyDescent="0.2">
      <c r="H685" s="6">
        <f>SUMIF(B$2:B685,B685,G$2:G685)</f>
        <v>0</v>
      </c>
      <c r="I685" s="1">
        <f>H685 * IFERROR(VLOOKUP(B685,Kurse!$A$2:$B$101,2,FALSE), 0)</f>
        <v>0</v>
      </c>
    </row>
    <row r="686" spans="8:9" x14ac:dyDescent="0.2">
      <c r="H686" s="6">
        <f>SUMIF(B$2:B686,B686,G$2:G686)</f>
        <v>0</v>
      </c>
      <c r="I686" s="1">
        <f>H686 * IFERROR(VLOOKUP(B686,Kurse!$A$2:$B$101,2,FALSE), 0)</f>
        <v>0</v>
      </c>
    </row>
    <row r="687" spans="8:9" x14ac:dyDescent="0.2">
      <c r="H687" s="6">
        <f>SUMIF(B$2:B687,B687,G$2:G687)</f>
        <v>0</v>
      </c>
      <c r="I687" s="1">
        <f>H687 * IFERROR(VLOOKUP(B687,Kurse!$A$2:$B$101,2,FALSE), 0)</f>
        <v>0</v>
      </c>
    </row>
    <row r="688" spans="8:9" x14ac:dyDescent="0.2">
      <c r="H688" s="6">
        <f>SUMIF(B$2:B688,B688,G$2:G688)</f>
        <v>0</v>
      </c>
      <c r="I688" s="1">
        <f>H688 * IFERROR(VLOOKUP(B688,Kurse!$A$2:$B$101,2,FALSE), 0)</f>
        <v>0</v>
      </c>
    </row>
    <row r="689" spans="8:9" x14ac:dyDescent="0.2">
      <c r="H689" s="6">
        <f>SUMIF(B$2:B689,B689,G$2:G689)</f>
        <v>0</v>
      </c>
      <c r="I689" s="1">
        <f>H689 * IFERROR(VLOOKUP(B689,Kurse!$A$2:$B$101,2,FALSE), 0)</f>
        <v>0</v>
      </c>
    </row>
    <row r="690" spans="8:9" x14ac:dyDescent="0.2">
      <c r="H690" s="6">
        <f>SUMIF(B$2:B690,B690,G$2:G690)</f>
        <v>0</v>
      </c>
      <c r="I690" s="1">
        <f>H690 * IFERROR(VLOOKUP(B690,Kurse!$A$2:$B$101,2,FALSE), 0)</f>
        <v>0</v>
      </c>
    </row>
    <row r="691" spans="8:9" x14ac:dyDescent="0.2">
      <c r="H691" s="6">
        <f>SUMIF(B$2:B691,B691,G$2:G691)</f>
        <v>0</v>
      </c>
      <c r="I691" s="1">
        <f>H691 * IFERROR(VLOOKUP(B691,Kurse!$A$2:$B$101,2,FALSE), 0)</f>
        <v>0</v>
      </c>
    </row>
    <row r="692" spans="8:9" x14ac:dyDescent="0.2">
      <c r="H692" s="6">
        <f>SUMIF(B$2:B692,B692,G$2:G692)</f>
        <v>0</v>
      </c>
      <c r="I692" s="1">
        <f>H692 * IFERROR(VLOOKUP(B692,Kurse!$A$2:$B$101,2,FALSE), 0)</f>
        <v>0</v>
      </c>
    </row>
    <row r="693" spans="8:9" x14ac:dyDescent="0.2">
      <c r="H693" s="6">
        <f>SUMIF(B$2:B693,B693,G$2:G693)</f>
        <v>0</v>
      </c>
      <c r="I693" s="1">
        <f>H693 * IFERROR(VLOOKUP(B693,Kurse!$A$2:$B$101,2,FALSE), 0)</f>
        <v>0</v>
      </c>
    </row>
    <row r="694" spans="8:9" x14ac:dyDescent="0.2">
      <c r="H694" s="6">
        <f>SUMIF(B$2:B694,B694,G$2:G694)</f>
        <v>0</v>
      </c>
      <c r="I694" s="1">
        <f>H694 * IFERROR(VLOOKUP(B694,Kurse!$A$2:$B$101,2,FALSE), 0)</f>
        <v>0</v>
      </c>
    </row>
    <row r="695" spans="8:9" x14ac:dyDescent="0.2">
      <c r="H695" s="6">
        <f>SUMIF(B$2:B695,B695,G$2:G695)</f>
        <v>0</v>
      </c>
      <c r="I695" s="1">
        <f>H695 * IFERROR(VLOOKUP(B695,Kurse!$A$2:$B$101,2,FALSE), 0)</f>
        <v>0</v>
      </c>
    </row>
    <row r="696" spans="8:9" x14ac:dyDescent="0.2">
      <c r="H696" s="6">
        <f>SUMIF(B$2:B696,B696,G$2:G696)</f>
        <v>0</v>
      </c>
      <c r="I696" s="1">
        <f>H696 * IFERROR(VLOOKUP(B696,Kurse!$A$2:$B$101,2,FALSE), 0)</f>
        <v>0</v>
      </c>
    </row>
    <row r="697" spans="8:9" x14ac:dyDescent="0.2">
      <c r="H697" s="6">
        <f>SUMIF(B$2:B697,B697,G$2:G697)</f>
        <v>0</v>
      </c>
      <c r="I697" s="1">
        <f>H697 * IFERROR(VLOOKUP(B697,Kurse!$A$2:$B$101,2,FALSE), 0)</f>
        <v>0</v>
      </c>
    </row>
    <row r="698" spans="8:9" x14ac:dyDescent="0.2">
      <c r="H698" s="6">
        <f>SUMIF(B$2:B698,B698,G$2:G698)</f>
        <v>0</v>
      </c>
      <c r="I698" s="1">
        <f>H698 * IFERROR(VLOOKUP(B698,Kurse!$A$2:$B$101,2,FALSE), 0)</f>
        <v>0</v>
      </c>
    </row>
    <row r="699" spans="8:9" x14ac:dyDescent="0.2">
      <c r="H699" s="6">
        <f>SUMIF(B$2:B699,B699,G$2:G699)</f>
        <v>0</v>
      </c>
      <c r="I699" s="1">
        <f>H699 * IFERROR(VLOOKUP(B699,Kurse!$A$2:$B$101,2,FALSE), 0)</f>
        <v>0</v>
      </c>
    </row>
    <row r="700" spans="8:9" x14ac:dyDescent="0.2">
      <c r="H700" s="6">
        <f>SUMIF(B$2:B700,B700,G$2:G700)</f>
        <v>0</v>
      </c>
      <c r="I700" s="1">
        <f>H700 * IFERROR(VLOOKUP(B700,Kurse!$A$2:$B$101,2,FALSE), 0)</f>
        <v>0</v>
      </c>
    </row>
  </sheetData>
  <dataValidations count="2">
    <dataValidation type="list" allowBlank="1" showInputMessage="1" showErrorMessage="1" sqref="C2:C700" xr:uid="{00000000-0002-0000-0100-000000000000}">
      <formula1>"Bitvavo,Temple,Phantom,Ledger"</formula1>
    </dataValidation>
    <dataValidation type="list" allowBlank="1" showInputMessage="1" showErrorMessage="1" sqref="B1:B1048576" xr:uid="{00000000-0002-0000-0100-000001000000}">
      <formula1>"Ethereum,Solana,Tezos"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2"/>
  <sheetViews>
    <sheetView topLeftCell="L1" zoomScale="125" zoomScaleNormal="93" workbookViewId="0">
      <selection activeCell="N32" sqref="N32"/>
    </sheetView>
  </sheetViews>
  <sheetFormatPr baseColWidth="10" defaultRowHeight="16" x14ac:dyDescent="0.2"/>
  <cols>
    <col min="1" max="1" width="9.1640625" style="111" bestFit="1" customWidth="1"/>
    <col min="2" max="2" width="9.1640625" style="108" bestFit="1" customWidth="1"/>
    <col min="3" max="3" width="9.1640625" style="2" bestFit="1" customWidth="1"/>
    <col min="4" max="4" width="8.33203125" style="2" bestFit="1" customWidth="1"/>
    <col min="5" max="5" width="5.83203125" style="2" bestFit="1" customWidth="1"/>
    <col min="6" max="6" width="14.83203125" style="33" bestFit="1" customWidth="1"/>
    <col min="7" max="7" width="20.6640625" style="33" bestFit="1" customWidth="1"/>
    <col min="8" max="8" width="17.83203125" style="5" bestFit="1" customWidth="1"/>
    <col min="9" max="9" width="14.83203125" style="5" bestFit="1" customWidth="1"/>
    <col min="10" max="10" width="18.1640625" style="5" bestFit="1" customWidth="1"/>
    <col min="11" max="11" width="15.5" style="1" bestFit="1" customWidth="1"/>
    <col min="12" max="12" width="16.83203125" style="2" bestFit="1" customWidth="1"/>
    <col min="13" max="13" width="16" style="110" bestFit="1" customWidth="1"/>
    <col min="14" max="14" width="17.33203125" style="110" bestFit="1" customWidth="1"/>
    <col min="15" max="15" width="21" style="110" bestFit="1" customWidth="1"/>
    <col min="16" max="16" width="26.33203125" style="1" bestFit="1" customWidth="1"/>
    <col min="17" max="17" width="23" style="5" bestFit="1" customWidth="1"/>
    <col min="18" max="18" width="17" style="1" bestFit="1" customWidth="1"/>
    <col min="19" max="19" width="17.5" style="5" bestFit="1" customWidth="1"/>
    <col min="20" max="20" width="29.1640625" style="1" bestFit="1" customWidth="1"/>
    <col min="21" max="21" width="15.6640625" style="5" bestFit="1" customWidth="1"/>
    <col min="22" max="22" width="16.33203125" style="1" bestFit="1" customWidth="1"/>
    <col min="23" max="23" width="7.33203125" style="1" bestFit="1" customWidth="1"/>
    <col min="24" max="24" width="38.1640625" style="1" bestFit="1" customWidth="1"/>
    <col min="25" max="44" width="10.83203125" style="1" customWidth="1"/>
    <col min="45" max="16384" width="10.83203125" style="1"/>
  </cols>
  <sheetData>
    <row r="1" spans="1:24" s="2" customFormat="1" x14ac:dyDescent="0.2">
      <c r="A1" s="26" t="s">
        <v>0</v>
      </c>
      <c r="B1" s="107" t="s">
        <v>1</v>
      </c>
      <c r="C1" s="22" t="s">
        <v>2</v>
      </c>
      <c r="D1" s="22" t="s">
        <v>3</v>
      </c>
      <c r="E1" s="22" t="s">
        <v>4</v>
      </c>
      <c r="F1" s="109" t="s">
        <v>5</v>
      </c>
      <c r="G1" s="109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2" t="s">
        <v>11</v>
      </c>
      <c r="M1" s="115" t="s">
        <v>12</v>
      </c>
      <c r="N1" s="115" t="s">
        <v>13</v>
      </c>
      <c r="O1" s="116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2" t="s">
        <v>19</v>
      </c>
      <c r="U1" s="20" t="s">
        <v>20</v>
      </c>
      <c r="V1" s="25" t="s">
        <v>21</v>
      </c>
      <c r="W1" s="22" t="s">
        <v>22</v>
      </c>
      <c r="X1" s="22" t="s">
        <v>23</v>
      </c>
    </row>
    <row r="2" spans="1:24" x14ac:dyDescent="0.2">
      <c r="A2" s="111">
        <v>45831</v>
      </c>
      <c r="B2" s="108">
        <v>2.569444444444444E-2</v>
      </c>
      <c r="C2" s="2" t="s">
        <v>83</v>
      </c>
      <c r="D2" s="2" t="s">
        <v>84</v>
      </c>
      <c r="E2" s="100" t="s">
        <v>26</v>
      </c>
      <c r="F2" s="33">
        <v>100.03252334</v>
      </c>
      <c r="G2" s="33">
        <f>F2</f>
        <v>100.03252334</v>
      </c>
      <c r="H2" s="5">
        <v>0.21523</v>
      </c>
      <c r="I2" s="5">
        <f t="shared" ref="I2:I16" si="0">F2*H2</f>
        <v>21.529999998468199</v>
      </c>
      <c r="J2" s="17">
        <v>6.0000001531799997E-2</v>
      </c>
      <c r="K2" s="5">
        <f t="shared" ref="K2:K20" si="1">IF(E2="Buy",I2+J2,IF(E2="Sell",I2-J2,IF(E2="Transfer – Out",J2,0)))</f>
        <v>21.59</v>
      </c>
      <c r="L2" s="2" t="s">
        <v>27</v>
      </c>
      <c r="M2" s="110">
        <v>0</v>
      </c>
      <c r="N2" s="110">
        <v>0</v>
      </c>
      <c r="O2" s="110">
        <v>0</v>
      </c>
      <c r="P2" s="5">
        <f t="shared" ref="P2:P20" si="2">IF(OR(E2="Buy",E2="Reward",E2="Airdrop",E2="Staking"), K2, 0)</f>
        <v>21.59</v>
      </c>
      <c r="Q2" s="5">
        <f t="shared" ref="Q2:Q20" si="3">O2</f>
        <v>0</v>
      </c>
      <c r="R2" s="5">
        <f>IFERROR(VLOOKUP(C2,Kurse!$A$2:$B$101,2,FALSE), 0)</f>
        <v>0.25746400000000003</v>
      </c>
      <c r="S2" s="17">
        <f t="shared" ref="S2:S20" si="4">IF(E2="Transfer – Out", 0, F2 * R2)</f>
        <v>25.754773589209762</v>
      </c>
      <c r="T2" s="7">
        <f>IF(ISNUMBER(S2), SUMIFS($S$2:S2, $C$2:C2, C2), "")</f>
        <v>25.754773589209762</v>
      </c>
      <c r="U2" s="5">
        <f t="shared" ref="U2:U20" si="5">IF(AND(ISNUMBER(S2), ISNUMBER(K2)), S2 - K2, "")</f>
        <v>4.1647735892097622</v>
      </c>
      <c r="V2" s="9">
        <f t="shared" ref="V2:V20" si="6">IF(AND(ISNUMBER(S2), ISNUMBER(K2), K2&lt;&gt;0), (S2-K2)/K2, "")</f>
        <v>0.19290289899072544</v>
      </c>
      <c r="W2" s="1" t="s">
        <v>28</v>
      </c>
      <c r="X2" s="1" t="s">
        <v>85</v>
      </c>
    </row>
    <row r="3" spans="1:24" x14ac:dyDescent="0.2">
      <c r="A3" s="111">
        <v>45831</v>
      </c>
      <c r="B3" s="108">
        <v>0.83263888888888893</v>
      </c>
      <c r="C3" s="2" t="s">
        <v>86</v>
      </c>
      <c r="D3" s="2" t="s">
        <v>86</v>
      </c>
      <c r="E3" s="100" t="s">
        <v>26</v>
      </c>
      <c r="F3" s="33">
        <v>71.94869396</v>
      </c>
      <c r="G3" s="33">
        <f>SUMIF($C$2:C3,C3,$F$2:F3)</f>
        <v>71.94869396</v>
      </c>
      <c r="H3" s="17">
        <v>0.14968999999999999</v>
      </c>
      <c r="I3" s="5">
        <f t="shared" si="0"/>
        <v>10.769999998872398</v>
      </c>
      <c r="J3" s="5">
        <v>3.0000001127599998E-2</v>
      </c>
      <c r="K3" s="5">
        <f t="shared" si="1"/>
        <v>10.799999999999999</v>
      </c>
      <c r="L3" s="2" t="s">
        <v>27</v>
      </c>
      <c r="M3" s="110">
        <v>0</v>
      </c>
      <c r="N3" s="110">
        <v>0</v>
      </c>
      <c r="O3" s="110">
        <v>0</v>
      </c>
      <c r="P3" s="5">
        <f t="shared" si="2"/>
        <v>10.799999999999999</v>
      </c>
      <c r="Q3" s="5">
        <f t="shared" si="3"/>
        <v>0</v>
      </c>
      <c r="R3" s="5">
        <f>IFERROR(VLOOKUP(C3,Kurse!$A$2:$B$101,2,FALSE), 0)</f>
        <v>0.24279000000000001</v>
      </c>
      <c r="S3" s="17">
        <f t="shared" si="4"/>
        <v>17.4684234065484</v>
      </c>
      <c r="T3" s="7">
        <f>IF(ISNUMBER(S3), SUMIFS($S$2:S3, $C$2:C3, C3), "")</f>
        <v>17.4684234065484</v>
      </c>
      <c r="U3" s="5">
        <f t="shared" si="5"/>
        <v>6.6684234065484009</v>
      </c>
      <c r="V3" s="9">
        <f t="shared" si="6"/>
        <v>0.61744661171744464</v>
      </c>
      <c r="W3" s="1" t="s">
        <v>28</v>
      </c>
      <c r="X3" s="1" t="s">
        <v>85</v>
      </c>
    </row>
    <row r="4" spans="1:24" x14ac:dyDescent="0.2">
      <c r="A4" s="111">
        <v>45847</v>
      </c>
      <c r="B4" s="108">
        <v>7.0833333333333331E-2</v>
      </c>
      <c r="C4" s="2" t="s">
        <v>41</v>
      </c>
      <c r="D4" s="2" t="s">
        <v>42</v>
      </c>
      <c r="E4" s="100" t="s">
        <v>26</v>
      </c>
      <c r="F4" s="33">
        <v>1.69048508</v>
      </c>
      <c r="G4" s="33">
        <f>SUMIF($C$2:C4,C4,$F$2:F4)</f>
        <v>1.69048508</v>
      </c>
      <c r="H4" s="5">
        <v>2.9459</v>
      </c>
      <c r="I4" s="5">
        <f t="shared" si="0"/>
        <v>4.9799999971719995</v>
      </c>
      <c r="J4" s="5">
        <v>2.0000002828000001E-2</v>
      </c>
      <c r="K4" s="5">
        <f t="shared" si="1"/>
        <v>4.9999999999999991</v>
      </c>
      <c r="L4" s="2" t="s">
        <v>27</v>
      </c>
      <c r="M4" s="110">
        <v>0</v>
      </c>
      <c r="N4" s="110">
        <v>0</v>
      </c>
      <c r="O4" s="110">
        <v>0</v>
      </c>
      <c r="P4" s="5">
        <f t="shared" si="2"/>
        <v>4.9999999999999991</v>
      </c>
      <c r="Q4" s="5">
        <f t="shared" si="3"/>
        <v>0</v>
      </c>
      <c r="R4" s="5">
        <f>IFERROR(VLOOKUP(C4,Kurse!$A$2:$B$101,2,FALSE), 0)</f>
        <v>3.22</v>
      </c>
      <c r="S4" s="17">
        <f t="shared" si="4"/>
        <v>5.4433619576000005</v>
      </c>
      <c r="T4" s="7">
        <f>IF(ISNUMBER(S4), SUMIFS($S$2:S4, $C$2:C4, C4), "")</f>
        <v>5.4433619576000005</v>
      </c>
      <c r="U4" s="5">
        <f t="shared" si="5"/>
        <v>0.44336195760000141</v>
      </c>
      <c r="V4" s="9">
        <f t="shared" si="6"/>
        <v>8.8672391520000296E-2</v>
      </c>
      <c r="W4" s="1" t="s">
        <v>28</v>
      </c>
      <c r="X4" s="1" t="s">
        <v>85</v>
      </c>
    </row>
    <row r="5" spans="1:24" x14ac:dyDescent="0.2">
      <c r="A5" s="111">
        <v>45847</v>
      </c>
      <c r="B5" s="108">
        <v>7.1527777777777773E-2</v>
      </c>
      <c r="C5" s="2" t="s">
        <v>86</v>
      </c>
      <c r="D5" s="2" t="s">
        <v>86</v>
      </c>
      <c r="E5" s="100" t="s">
        <v>26</v>
      </c>
      <c r="F5" s="33">
        <v>30.315943260000001</v>
      </c>
      <c r="G5" s="33">
        <f>SUMIF($C$2:C5,C5,$F$2:F5)</f>
        <v>102.26463722</v>
      </c>
      <c r="H5" s="5">
        <v>0.16427</v>
      </c>
      <c r="I5" s="5">
        <f t="shared" si="0"/>
        <v>4.9799999993202002</v>
      </c>
      <c r="J5" s="5">
        <v>2.0000000679800001E-2</v>
      </c>
      <c r="K5" s="5">
        <f t="shared" si="1"/>
        <v>5</v>
      </c>
      <c r="L5" s="2" t="s">
        <v>27</v>
      </c>
      <c r="M5" s="110">
        <v>0</v>
      </c>
      <c r="N5" s="110">
        <v>0</v>
      </c>
      <c r="O5" s="110">
        <v>0</v>
      </c>
      <c r="P5" s="5">
        <f t="shared" si="2"/>
        <v>5</v>
      </c>
      <c r="Q5" s="5">
        <f t="shared" si="3"/>
        <v>0</v>
      </c>
      <c r="R5" s="5">
        <f>IFERROR(VLOOKUP(C5,Kurse!$A$2:$B$101,2,FALSE), 0)</f>
        <v>0.24279000000000001</v>
      </c>
      <c r="S5" s="17">
        <f t="shared" si="4"/>
        <v>7.3604078640954</v>
      </c>
      <c r="T5" s="7">
        <f>IF(ISNUMBER(S5), SUMIFS($S$2:S5, $C$2:C5, C5), "")</f>
        <v>24.8288312706438</v>
      </c>
      <c r="U5" s="5">
        <f t="shared" si="5"/>
        <v>2.3604078640954</v>
      </c>
      <c r="V5" s="9">
        <f t="shared" si="6"/>
        <v>0.47208157281908003</v>
      </c>
      <c r="W5" s="1" t="s">
        <v>28</v>
      </c>
      <c r="X5" s="1" t="s">
        <v>85</v>
      </c>
    </row>
    <row r="6" spans="1:24" x14ac:dyDescent="0.2">
      <c r="A6" s="111">
        <v>45847</v>
      </c>
      <c r="B6" s="108">
        <v>7.2222222222222215E-2</v>
      </c>
      <c r="C6" s="2" t="s">
        <v>87</v>
      </c>
      <c r="D6" s="2" t="s">
        <v>88</v>
      </c>
      <c r="E6" s="100" t="s">
        <v>26</v>
      </c>
      <c r="F6" s="33">
        <v>1.577769</v>
      </c>
      <c r="G6" s="33">
        <f>SUMIF($C$2:C6,C6,$F$2:F6)</f>
        <v>1.577769</v>
      </c>
      <c r="H6" s="5">
        <v>3.5303</v>
      </c>
      <c r="I6" s="5">
        <f t="shared" si="0"/>
        <v>5.5699979006999998</v>
      </c>
      <c r="J6" s="5">
        <v>2.0002099299999999E-2</v>
      </c>
      <c r="K6" s="5">
        <f t="shared" si="1"/>
        <v>5.59</v>
      </c>
      <c r="L6" s="2" t="s">
        <v>27</v>
      </c>
      <c r="M6" s="110">
        <v>0</v>
      </c>
      <c r="N6" s="110">
        <v>0</v>
      </c>
      <c r="O6" s="110">
        <v>0</v>
      </c>
      <c r="P6" s="5">
        <f t="shared" si="2"/>
        <v>5.59</v>
      </c>
      <c r="Q6" s="5">
        <f t="shared" si="3"/>
        <v>0</v>
      </c>
      <c r="R6" s="5">
        <f>IFERROR(VLOOKUP(C6,Kurse!$A$2:$B$101,2,FALSE), 0)</f>
        <v>3.7717999999999998</v>
      </c>
      <c r="S6" s="17">
        <f t="shared" si="4"/>
        <v>5.9510291141999998</v>
      </c>
      <c r="T6" s="7">
        <f>IF(ISNUMBER(S6), SUMIFS($S$2:S6, $C$2:C6, C6), "")</f>
        <v>5.9510291141999998</v>
      </c>
      <c r="U6" s="5">
        <f t="shared" si="5"/>
        <v>0.36102911419999995</v>
      </c>
      <c r="V6" s="9">
        <f t="shared" si="6"/>
        <v>6.4584814704830046E-2</v>
      </c>
      <c r="W6" s="1" t="s">
        <v>28</v>
      </c>
      <c r="X6" s="1" t="s">
        <v>85</v>
      </c>
    </row>
    <row r="7" spans="1:24" x14ac:dyDescent="0.2">
      <c r="G7" s="33">
        <f>SUMIF($C$2:C7,C7,$F$2:F7)</f>
        <v>0</v>
      </c>
      <c r="I7" s="5">
        <f t="shared" si="0"/>
        <v>0</v>
      </c>
      <c r="K7" s="5">
        <f t="shared" si="1"/>
        <v>0</v>
      </c>
      <c r="P7" s="5">
        <f t="shared" si="2"/>
        <v>0</v>
      </c>
      <c r="Q7" s="5">
        <f t="shared" si="3"/>
        <v>0</v>
      </c>
      <c r="R7" s="5">
        <f>IFERROR(VLOOKUP(C7,Kurse!$A$2:$B$101,2,FALSE), 0)</f>
        <v>0</v>
      </c>
      <c r="S7" s="17">
        <f t="shared" si="4"/>
        <v>0</v>
      </c>
      <c r="T7" s="7">
        <f>IF(ISNUMBER(S7), SUMIFS($S$2:S7, $C$2:C7, C7), "")</f>
        <v>0</v>
      </c>
      <c r="U7" s="5">
        <f t="shared" si="5"/>
        <v>0</v>
      </c>
      <c r="V7" s="9" t="str">
        <f t="shared" si="6"/>
        <v/>
      </c>
    </row>
    <row r="8" spans="1:24" x14ac:dyDescent="0.2">
      <c r="G8" s="33">
        <f>SUMIF($C$2:C8,C8,$F$2:F8)</f>
        <v>0</v>
      </c>
      <c r="I8" s="5">
        <f t="shared" si="0"/>
        <v>0</v>
      </c>
      <c r="K8" s="5">
        <f t="shared" si="1"/>
        <v>0</v>
      </c>
      <c r="P8" s="5">
        <f t="shared" si="2"/>
        <v>0</v>
      </c>
      <c r="Q8" s="5">
        <f t="shared" si="3"/>
        <v>0</v>
      </c>
      <c r="R8" s="5">
        <f>IFERROR(VLOOKUP(C8,Kurse!$A$2:$B$101,2,FALSE), 0)</f>
        <v>0</v>
      </c>
      <c r="S8" s="17">
        <f t="shared" si="4"/>
        <v>0</v>
      </c>
      <c r="T8" s="7">
        <f>IF(ISNUMBER(S8), SUMIFS($S$2:S8, $C$2:C8, C8), "")</f>
        <v>0</v>
      </c>
      <c r="U8" s="5">
        <f t="shared" si="5"/>
        <v>0</v>
      </c>
      <c r="V8" s="9" t="str">
        <f t="shared" si="6"/>
        <v/>
      </c>
    </row>
    <row r="9" spans="1:24" x14ac:dyDescent="0.2">
      <c r="G9" s="33">
        <f>SUMIF($C$2:C9,C9,$F$2:F9)</f>
        <v>0</v>
      </c>
      <c r="I9" s="5">
        <f t="shared" si="0"/>
        <v>0</v>
      </c>
      <c r="K9" s="5">
        <f t="shared" si="1"/>
        <v>0</v>
      </c>
      <c r="P9" s="5">
        <f t="shared" si="2"/>
        <v>0</v>
      </c>
      <c r="Q9" s="5">
        <f t="shared" si="3"/>
        <v>0</v>
      </c>
      <c r="R9" s="5">
        <f>IFERROR(VLOOKUP(C9,Kurse!$A$2:$B$101,2,FALSE), 0)</f>
        <v>0</v>
      </c>
      <c r="S9" s="17">
        <f t="shared" si="4"/>
        <v>0</v>
      </c>
      <c r="T9" s="7">
        <f>IF(ISNUMBER(S9), SUMIFS($S$2:S9, $C$2:C9, C9), "")</f>
        <v>0</v>
      </c>
      <c r="U9" s="5">
        <f t="shared" si="5"/>
        <v>0</v>
      </c>
      <c r="V9" s="9" t="str">
        <f t="shared" si="6"/>
        <v/>
      </c>
    </row>
    <row r="10" spans="1:24" x14ac:dyDescent="0.2">
      <c r="G10" s="33">
        <f>SUMIF($C$2:C10,C10,$F$2:F10)</f>
        <v>0</v>
      </c>
      <c r="I10" s="5">
        <f t="shared" si="0"/>
        <v>0</v>
      </c>
      <c r="K10" s="5">
        <f t="shared" si="1"/>
        <v>0</v>
      </c>
      <c r="P10" s="5">
        <f t="shared" si="2"/>
        <v>0</v>
      </c>
      <c r="Q10" s="5">
        <f t="shared" si="3"/>
        <v>0</v>
      </c>
      <c r="R10" s="5">
        <f>IFERROR(VLOOKUP(C10,Kurse!$A$2:$B$101,2,FALSE), 0)</f>
        <v>0</v>
      </c>
      <c r="S10" s="17">
        <f t="shared" si="4"/>
        <v>0</v>
      </c>
      <c r="T10" s="7">
        <f>IF(ISNUMBER(S10), SUMIFS($S$2:S10, $C$2:C10, C10), "")</f>
        <v>0</v>
      </c>
      <c r="U10" s="5">
        <f t="shared" si="5"/>
        <v>0</v>
      </c>
      <c r="V10" s="9" t="str">
        <f t="shared" si="6"/>
        <v/>
      </c>
    </row>
    <row r="11" spans="1:24" x14ac:dyDescent="0.2">
      <c r="G11" s="33">
        <f>SUMIF($C$2:C11,C11,$F$2:F11)</f>
        <v>0</v>
      </c>
      <c r="I11" s="5">
        <f t="shared" si="0"/>
        <v>0</v>
      </c>
      <c r="K11" s="5">
        <f t="shared" si="1"/>
        <v>0</v>
      </c>
      <c r="P11" s="5">
        <f t="shared" si="2"/>
        <v>0</v>
      </c>
      <c r="Q11" s="5">
        <f t="shared" si="3"/>
        <v>0</v>
      </c>
      <c r="R11" s="5">
        <f>IFERROR(VLOOKUP(C11,Kurse!$A$2:$B$101,2,FALSE), 0)</f>
        <v>0</v>
      </c>
      <c r="S11" s="17">
        <f t="shared" si="4"/>
        <v>0</v>
      </c>
      <c r="T11" s="7">
        <f>IF(ISNUMBER(S11), SUMIFS($S$2:S11, $C$2:C11, C11), "")</f>
        <v>0</v>
      </c>
      <c r="U11" s="5">
        <f t="shared" si="5"/>
        <v>0</v>
      </c>
      <c r="V11" s="9" t="str">
        <f t="shared" si="6"/>
        <v/>
      </c>
    </row>
    <row r="12" spans="1:24" x14ac:dyDescent="0.2">
      <c r="G12" s="33">
        <f>SUMIF($C$2:C12,C12,$F$2:F12)</f>
        <v>0</v>
      </c>
      <c r="I12" s="5">
        <f t="shared" si="0"/>
        <v>0</v>
      </c>
      <c r="K12" s="5">
        <f t="shared" si="1"/>
        <v>0</v>
      </c>
      <c r="P12" s="5">
        <f t="shared" si="2"/>
        <v>0</v>
      </c>
      <c r="Q12" s="5">
        <f t="shared" si="3"/>
        <v>0</v>
      </c>
      <c r="R12" s="5">
        <f>IFERROR(VLOOKUP(C12,Kurse!$A$2:$B$101,2,FALSE), 0)</f>
        <v>0</v>
      </c>
      <c r="S12" s="17">
        <f t="shared" si="4"/>
        <v>0</v>
      </c>
      <c r="T12" s="7">
        <f>IF(ISNUMBER(S12), SUMIFS($S$2:S12, $C$2:C12, C12), "")</f>
        <v>0</v>
      </c>
      <c r="U12" s="5">
        <f t="shared" si="5"/>
        <v>0</v>
      </c>
      <c r="V12" s="9" t="str">
        <f t="shared" si="6"/>
        <v/>
      </c>
    </row>
    <row r="13" spans="1:24" x14ac:dyDescent="0.2">
      <c r="G13" s="33">
        <f>SUMIF($C$2:C13,C13,$F$2:F13)</f>
        <v>0</v>
      </c>
      <c r="I13" s="5">
        <f t="shared" si="0"/>
        <v>0</v>
      </c>
      <c r="K13" s="5">
        <f t="shared" si="1"/>
        <v>0</v>
      </c>
      <c r="P13" s="5">
        <f t="shared" si="2"/>
        <v>0</v>
      </c>
      <c r="Q13" s="5">
        <f t="shared" si="3"/>
        <v>0</v>
      </c>
      <c r="R13" s="5">
        <f>IFERROR(VLOOKUP(C13,Kurse!$A$2:$B$101,2,FALSE), 0)</f>
        <v>0</v>
      </c>
      <c r="S13" s="17">
        <f t="shared" si="4"/>
        <v>0</v>
      </c>
      <c r="T13" s="7">
        <f>IF(ISNUMBER(S13), SUMIFS($S$2:S13, $C$2:C13, C13), "")</f>
        <v>0</v>
      </c>
      <c r="U13" s="5">
        <f t="shared" si="5"/>
        <v>0</v>
      </c>
      <c r="V13" s="9" t="str">
        <f t="shared" si="6"/>
        <v/>
      </c>
    </row>
    <row r="14" spans="1:24" x14ac:dyDescent="0.2">
      <c r="G14" s="33">
        <f>SUMIF($C$2:C14,C14,$F$2:F14)</f>
        <v>0</v>
      </c>
      <c r="I14" s="5">
        <f t="shared" si="0"/>
        <v>0</v>
      </c>
      <c r="K14" s="5">
        <f t="shared" si="1"/>
        <v>0</v>
      </c>
      <c r="P14" s="5">
        <f t="shared" si="2"/>
        <v>0</v>
      </c>
      <c r="Q14" s="5">
        <f t="shared" si="3"/>
        <v>0</v>
      </c>
      <c r="R14" s="5">
        <f>IFERROR(VLOOKUP(C14,Kurse!$A$2:$B$101,2,FALSE), 0)</f>
        <v>0</v>
      </c>
      <c r="S14" s="17">
        <f t="shared" si="4"/>
        <v>0</v>
      </c>
      <c r="T14" s="7">
        <f>IF(ISNUMBER(S14), SUMIFS($S$2:S14, $C$2:C14, C14), "")</f>
        <v>0</v>
      </c>
      <c r="U14" s="5">
        <f t="shared" si="5"/>
        <v>0</v>
      </c>
      <c r="V14" s="9" t="str">
        <f t="shared" si="6"/>
        <v/>
      </c>
    </row>
    <row r="15" spans="1:24" x14ac:dyDescent="0.2">
      <c r="G15" s="33">
        <f>SUMIF($C$2:C15,C15,$F$2:F15)</f>
        <v>0</v>
      </c>
      <c r="I15" s="5">
        <f t="shared" si="0"/>
        <v>0</v>
      </c>
      <c r="K15" s="5">
        <f t="shared" si="1"/>
        <v>0</v>
      </c>
      <c r="P15" s="5">
        <f t="shared" si="2"/>
        <v>0</v>
      </c>
      <c r="Q15" s="5">
        <f t="shared" si="3"/>
        <v>0</v>
      </c>
      <c r="R15" s="5">
        <f>IFERROR(VLOOKUP(C15,Kurse!$A$2:$B$101,2,FALSE), 0)</f>
        <v>0</v>
      </c>
      <c r="S15" s="17">
        <f t="shared" si="4"/>
        <v>0</v>
      </c>
      <c r="T15" s="7">
        <f>IF(ISNUMBER(S15), SUMIFS($S$2:S15, $C$2:C15, C15), "")</f>
        <v>0</v>
      </c>
      <c r="U15" s="5">
        <f t="shared" si="5"/>
        <v>0</v>
      </c>
      <c r="V15" s="9" t="str">
        <f t="shared" si="6"/>
        <v/>
      </c>
    </row>
    <row r="16" spans="1:24" x14ac:dyDescent="0.2">
      <c r="G16" s="33">
        <f>SUMIF($C$2:C16,C16,$F$2:F16)</f>
        <v>0</v>
      </c>
      <c r="I16" s="5">
        <f t="shared" si="0"/>
        <v>0</v>
      </c>
      <c r="K16" s="5">
        <f t="shared" si="1"/>
        <v>0</v>
      </c>
      <c r="P16" s="5">
        <f t="shared" si="2"/>
        <v>0</v>
      </c>
      <c r="Q16" s="5">
        <f t="shared" si="3"/>
        <v>0</v>
      </c>
      <c r="R16" s="5">
        <f>IFERROR(VLOOKUP(C16,Kurse!$A$2:$B$101,2,FALSE), 0)</f>
        <v>0</v>
      </c>
      <c r="S16" s="17">
        <f t="shared" si="4"/>
        <v>0</v>
      </c>
      <c r="T16" s="7">
        <f>IF(ISNUMBER(S16), SUMIFS($S$2:S16, $C$2:C16, C16), "")</f>
        <v>0</v>
      </c>
      <c r="U16" s="5">
        <f t="shared" si="5"/>
        <v>0</v>
      </c>
      <c r="V16" s="9" t="str">
        <f t="shared" si="6"/>
        <v/>
      </c>
    </row>
    <row r="17" spans="11:22" x14ac:dyDescent="0.2">
      <c r="K17" s="5">
        <f t="shared" si="1"/>
        <v>0</v>
      </c>
      <c r="P17" s="5">
        <f t="shared" si="2"/>
        <v>0</v>
      </c>
      <c r="Q17" s="5">
        <f t="shared" si="3"/>
        <v>0</v>
      </c>
      <c r="R17" s="5">
        <f>IFERROR(VLOOKUP(C17,Kurse!$A$2:$B$101,2,FALSE), 0)</f>
        <v>0</v>
      </c>
      <c r="S17" s="17">
        <f t="shared" si="4"/>
        <v>0</v>
      </c>
      <c r="T17" s="7">
        <f>IF(ISNUMBER(S17), SUMIFS($S$2:S17, $C$2:C17, C17), "")</f>
        <v>0</v>
      </c>
      <c r="U17" s="5">
        <f t="shared" si="5"/>
        <v>0</v>
      </c>
      <c r="V17" s="9" t="str">
        <f t="shared" si="6"/>
        <v/>
      </c>
    </row>
    <row r="18" spans="11:22" x14ac:dyDescent="0.2">
      <c r="K18" s="5">
        <f t="shared" si="1"/>
        <v>0</v>
      </c>
      <c r="P18" s="5">
        <f t="shared" si="2"/>
        <v>0</v>
      </c>
      <c r="Q18" s="5">
        <f t="shared" si="3"/>
        <v>0</v>
      </c>
      <c r="R18" s="5">
        <f>IFERROR(VLOOKUP(C18,Kurse!$A$2:$B$101,2,FALSE), 0)</f>
        <v>0</v>
      </c>
      <c r="S18" s="17">
        <f t="shared" si="4"/>
        <v>0</v>
      </c>
      <c r="T18" s="7">
        <f>IF(ISNUMBER(S18), SUMIFS($S$2:S18, $C$2:C18, C18), "")</f>
        <v>0</v>
      </c>
      <c r="U18" s="5">
        <f t="shared" si="5"/>
        <v>0</v>
      </c>
      <c r="V18" s="9" t="str">
        <f t="shared" si="6"/>
        <v/>
      </c>
    </row>
    <row r="19" spans="11:22" x14ac:dyDescent="0.2">
      <c r="K19" s="5">
        <f t="shared" si="1"/>
        <v>0</v>
      </c>
      <c r="P19" s="5">
        <f t="shared" si="2"/>
        <v>0</v>
      </c>
      <c r="Q19" s="5">
        <f t="shared" si="3"/>
        <v>0</v>
      </c>
      <c r="R19" s="5">
        <f>IFERROR(VLOOKUP(C19,Kurse!$A$2:$B$101,2,FALSE), 0)</f>
        <v>0</v>
      </c>
      <c r="S19" s="17">
        <f t="shared" si="4"/>
        <v>0</v>
      </c>
      <c r="T19" s="7">
        <f>IF(ISNUMBER(S19), SUMIFS($S$2:S19, $C$2:C19, C19), "")</f>
        <v>0</v>
      </c>
      <c r="U19" s="5">
        <f t="shared" si="5"/>
        <v>0</v>
      </c>
      <c r="V19" s="9" t="str">
        <f t="shared" si="6"/>
        <v/>
      </c>
    </row>
    <row r="20" spans="11:22" x14ac:dyDescent="0.2">
      <c r="K20" s="5">
        <f t="shared" si="1"/>
        <v>0</v>
      </c>
      <c r="P20" s="5">
        <f t="shared" si="2"/>
        <v>0</v>
      </c>
      <c r="Q20" s="5">
        <f t="shared" si="3"/>
        <v>0</v>
      </c>
      <c r="R20" s="5">
        <f>IFERROR(VLOOKUP(C20,Kurse!$A$2:$B$101,2,FALSE), 0)</f>
        <v>0</v>
      </c>
      <c r="S20" s="17">
        <f t="shared" si="4"/>
        <v>0</v>
      </c>
      <c r="T20" s="7">
        <f>IF(ISNUMBER(S20), SUMIFS($S$2:S20, $C$2:C20, C20), "")</f>
        <v>0</v>
      </c>
      <c r="U20" s="5">
        <f t="shared" si="5"/>
        <v>0</v>
      </c>
      <c r="V20" s="9" t="str">
        <f t="shared" si="6"/>
        <v/>
      </c>
    </row>
    <row r="22" spans="11:22" x14ac:dyDescent="0.2">
      <c r="K22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5"/>
  <sheetViews>
    <sheetView zoomScale="135" workbookViewId="0">
      <pane ySplit="1" topLeftCell="A9" activePane="bottomLeft" state="frozen"/>
      <selection pane="bottomLeft" activeCell="A29" sqref="A29"/>
    </sheetView>
  </sheetViews>
  <sheetFormatPr baseColWidth="10" defaultRowHeight="16" x14ac:dyDescent="0.2"/>
  <cols>
    <col min="1" max="1" width="65.6640625" style="31" bestFit="1" customWidth="1"/>
    <col min="2" max="2" width="13.83203125" style="2" bestFit="1" customWidth="1"/>
    <col min="3" max="3" width="7" style="2" bestFit="1" customWidth="1"/>
    <col min="4" max="4" width="22.6640625" style="2" bestFit="1" customWidth="1"/>
    <col min="5" max="5" width="15.6640625" style="2" bestFit="1" customWidth="1"/>
    <col min="6" max="6" width="17.5" style="2" bestFit="1" customWidth="1"/>
    <col min="7" max="7" width="10.6640625" style="2" bestFit="1" customWidth="1"/>
    <col min="8" max="8" width="14" style="2" bestFit="1" customWidth="1"/>
    <col min="9" max="9" width="15.6640625" style="2" bestFit="1" customWidth="1"/>
    <col min="10" max="10" width="17.83203125" style="29" bestFit="1" customWidth="1"/>
    <col min="11" max="11" width="15.83203125" style="1" bestFit="1" customWidth="1"/>
    <col min="12" max="12" width="6.6640625" style="1" bestFit="1" customWidth="1"/>
    <col min="13" max="13" width="13" style="1" bestFit="1" customWidth="1"/>
    <col min="14" max="14" width="11.5" style="2" bestFit="1" customWidth="1"/>
    <col min="15" max="15" width="13" style="2" bestFit="1" customWidth="1"/>
    <col min="16" max="16" width="14.5" style="2" bestFit="1" customWidth="1"/>
    <col min="17" max="17" width="95.6640625" style="31" bestFit="1" customWidth="1"/>
    <col min="18" max="18" width="98.1640625" style="31" bestFit="1" customWidth="1"/>
    <col min="19" max="19" width="11.1640625" style="1" customWidth="1"/>
    <col min="20" max="44" width="10.83203125" style="1" customWidth="1"/>
    <col min="45" max="16384" width="10.83203125" style="1"/>
  </cols>
  <sheetData>
    <row r="1" spans="1:19" s="2" customFormat="1" x14ac:dyDescent="0.2">
      <c r="A1" s="59" t="s">
        <v>89</v>
      </c>
      <c r="B1" s="59" t="s">
        <v>90</v>
      </c>
      <c r="C1" s="59" t="s">
        <v>91</v>
      </c>
      <c r="D1" s="59" t="s">
        <v>92</v>
      </c>
      <c r="E1" s="59" t="s">
        <v>93</v>
      </c>
      <c r="F1" s="59" t="s">
        <v>4</v>
      </c>
      <c r="G1" s="59" t="s">
        <v>94</v>
      </c>
      <c r="H1" s="59" t="s">
        <v>95</v>
      </c>
      <c r="I1" s="59" t="s">
        <v>96</v>
      </c>
      <c r="J1" s="60" t="s">
        <v>97</v>
      </c>
      <c r="K1" s="61" t="s">
        <v>98</v>
      </c>
      <c r="L1" s="61" t="s">
        <v>99</v>
      </c>
      <c r="M1" s="61" t="s">
        <v>100</v>
      </c>
      <c r="N1" s="59" t="s">
        <v>101</v>
      </c>
      <c r="O1" s="59" t="s">
        <v>102</v>
      </c>
      <c r="P1" s="59" t="s">
        <v>103</v>
      </c>
      <c r="Q1" s="59" t="s">
        <v>23</v>
      </c>
      <c r="R1" s="59" t="s">
        <v>104</v>
      </c>
      <c r="S1" s="59"/>
    </row>
    <row r="2" spans="1:19" x14ac:dyDescent="0.2">
      <c r="A2" s="62" t="s">
        <v>105</v>
      </c>
      <c r="B2" s="63">
        <v>97</v>
      </c>
      <c r="C2" s="63"/>
      <c r="D2" s="2" t="s">
        <v>106</v>
      </c>
      <c r="E2" s="2">
        <v>2017</v>
      </c>
      <c r="F2" s="2" t="s">
        <v>107</v>
      </c>
      <c r="G2" s="2" t="s">
        <v>108</v>
      </c>
      <c r="H2" s="2" t="s">
        <v>109</v>
      </c>
      <c r="I2" s="2" t="s">
        <v>110</v>
      </c>
      <c r="J2" s="29">
        <v>45792</v>
      </c>
      <c r="K2" s="1">
        <v>4</v>
      </c>
      <c r="L2" s="33">
        <v>0.47</v>
      </c>
      <c r="M2" s="33">
        <f t="shared" ref="M2:M35" si="0">K2+L2</f>
        <v>4.47</v>
      </c>
      <c r="N2" s="2" t="s">
        <v>111</v>
      </c>
      <c r="O2" s="2" t="s">
        <v>112</v>
      </c>
      <c r="P2" s="2" t="s">
        <v>113</v>
      </c>
      <c r="Q2" s="31" t="s">
        <v>114</v>
      </c>
      <c r="R2" s="31" t="s">
        <v>115</v>
      </c>
      <c r="S2" s="59"/>
    </row>
    <row r="3" spans="1:19" x14ac:dyDescent="0.2">
      <c r="A3" s="62" t="s">
        <v>116</v>
      </c>
      <c r="B3" s="63">
        <v>196</v>
      </c>
      <c r="C3" s="63"/>
      <c r="D3" s="2" t="s">
        <v>117</v>
      </c>
      <c r="E3" s="2">
        <v>2023</v>
      </c>
      <c r="F3" s="2" t="s">
        <v>118</v>
      </c>
      <c r="G3" s="2" t="s">
        <v>108</v>
      </c>
      <c r="H3" s="2" t="s">
        <v>31</v>
      </c>
      <c r="I3" s="2" t="s">
        <v>110</v>
      </c>
      <c r="J3" s="29">
        <v>45792</v>
      </c>
      <c r="K3" s="1">
        <v>1</v>
      </c>
      <c r="L3" s="33">
        <v>1</v>
      </c>
      <c r="M3" s="33">
        <f t="shared" si="0"/>
        <v>2</v>
      </c>
      <c r="N3" s="2" t="s">
        <v>111</v>
      </c>
      <c r="O3" s="2" t="s">
        <v>119</v>
      </c>
      <c r="P3" s="2" t="s">
        <v>113</v>
      </c>
      <c r="Q3" s="31" t="s">
        <v>120</v>
      </c>
      <c r="R3" s="31" t="s">
        <v>121</v>
      </c>
      <c r="S3" s="65"/>
    </row>
    <row r="4" spans="1:19" x14ac:dyDescent="0.2">
      <c r="A4" s="31" t="s">
        <v>122</v>
      </c>
      <c r="B4" s="2">
        <v>8</v>
      </c>
      <c r="D4" s="2" t="s">
        <v>123</v>
      </c>
      <c r="E4" s="2">
        <v>2015</v>
      </c>
      <c r="F4" s="2" t="s">
        <v>107</v>
      </c>
      <c r="G4" s="2" t="s">
        <v>108</v>
      </c>
      <c r="H4" s="2" t="s">
        <v>109</v>
      </c>
      <c r="I4" s="2" t="s">
        <v>110</v>
      </c>
      <c r="J4" s="29">
        <v>45792</v>
      </c>
      <c r="K4" s="1">
        <v>4</v>
      </c>
      <c r="L4" s="33">
        <v>0</v>
      </c>
      <c r="M4" s="33">
        <f t="shared" si="0"/>
        <v>4</v>
      </c>
      <c r="N4" s="2" t="s">
        <v>111</v>
      </c>
      <c r="O4" s="2" t="s">
        <v>112</v>
      </c>
      <c r="P4" s="2" t="s">
        <v>113</v>
      </c>
      <c r="Q4" s="64" t="s">
        <v>124</v>
      </c>
      <c r="R4" s="31" t="s">
        <v>125</v>
      </c>
      <c r="S4" s="65"/>
    </row>
    <row r="5" spans="1:19" x14ac:dyDescent="0.2">
      <c r="A5" s="31" t="s">
        <v>126</v>
      </c>
      <c r="B5" s="2">
        <v>3</v>
      </c>
      <c r="C5" s="2" t="s">
        <v>127</v>
      </c>
      <c r="D5" s="2" t="s">
        <v>128</v>
      </c>
      <c r="E5" s="2">
        <v>2025</v>
      </c>
      <c r="F5" s="2" t="s">
        <v>129</v>
      </c>
      <c r="G5" s="2" t="s">
        <v>130</v>
      </c>
      <c r="H5" s="2" t="s">
        <v>51</v>
      </c>
      <c r="I5" s="2" t="s">
        <v>130</v>
      </c>
      <c r="J5" s="29">
        <v>45800</v>
      </c>
      <c r="K5" s="1">
        <v>1</v>
      </c>
      <c r="L5" s="1">
        <v>0</v>
      </c>
      <c r="M5" s="33">
        <f t="shared" si="0"/>
        <v>1</v>
      </c>
      <c r="N5" s="2" t="s">
        <v>51</v>
      </c>
      <c r="O5" s="2" t="s">
        <v>112</v>
      </c>
      <c r="P5" s="2" t="s">
        <v>131</v>
      </c>
      <c r="R5" s="31" t="s">
        <v>132</v>
      </c>
    </row>
    <row r="6" spans="1:19" ht="17" customHeight="1" x14ac:dyDescent="0.2">
      <c r="A6" s="31" t="s">
        <v>133</v>
      </c>
      <c r="C6" s="2">
        <v>25</v>
      </c>
      <c r="D6" s="66" t="s">
        <v>134</v>
      </c>
      <c r="E6" s="2">
        <v>2023</v>
      </c>
      <c r="F6" s="2" t="s">
        <v>135</v>
      </c>
      <c r="G6" s="2" t="s">
        <v>130</v>
      </c>
      <c r="H6" s="2" t="s">
        <v>51</v>
      </c>
      <c r="I6" s="2" t="s">
        <v>130</v>
      </c>
      <c r="J6" s="29">
        <v>45800</v>
      </c>
      <c r="K6" s="1">
        <v>5.97</v>
      </c>
      <c r="L6" s="1">
        <v>0</v>
      </c>
      <c r="M6" s="33">
        <f t="shared" si="0"/>
        <v>5.97</v>
      </c>
      <c r="N6" s="2" t="s">
        <v>51</v>
      </c>
      <c r="O6" s="2" t="s">
        <v>112</v>
      </c>
      <c r="P6" s="2" t="s">
        <v>131</v>
      </c>
      <c r="R6" s="68" t="s">
        <v>136</v>
      </c>
    </row>
    <row r="7" spans="1:19" x14ac:dyDescent="0.2">
      <c r="A7" s="31" t="s">
        <v>137</v>
      </c>
      <c r="C7" s="2">
        <v>111</v>
      </c>
      <c r="D7" s="2" t="s">
        <v>138</v>
      </c>
      <c r="E7" s="2">
        <v>2025</v>
      </c>
      <c r="F7" s="2" t="s">
        <v>135</v>
      </c>
      <c r="G7" s="2" t="s">
        <v>130</v>
      </c>
      <c r="H7" s="2" t="s">
        <v>51</v>
      </c>
      <c r="I7" s="2" t="s">
        <v>130</v>
      </c>
      <c r="J7" s="29">
        <v>45800</v>
      </c>
      <c r="K7" s="1">
        <v>2.99</v>
      </c>
      <c r="L7" s="1">
        <v>0</v>
      </c>
      <c r="M7" s="33">
        <f t="shared" si="0"/>
        <v>2.99</v>
      </c>
      <c r="N7" s="2" t="s">
        <v>51</v>
      </c>
      <c r="O7" s="2" t="s">
        <v>112</v>
      </c>
      <c r="P7" s="2" t="s">
        <v>131</v>
      </c>
      <c r="Q7" s="31" t="s">
        <v>139</v>
      </c>
      <c r="R7" s="31" t="s">
        <v>140</v>
      </c>
    </row>
    <row r="8" spans="1:19" x14ac:dyDescent="0.2">
      <c r="A8" s="31" t="s">
        <v>141</v>
      </c>
      <c r="B8" s="2">
        <v>1</v>
      </c>
      <c r="C8" s="2">
        <v>1</v>
      </c>
      <c r="D8" s="2" t="s">
        <v>142</v>
      </c>
      <c r="E8" s="2">
        <v>2025</v>
      </c>
      <c r="F8" s="2" t="s">
        <v>135</v>
      </c>
      <c r="G8" s="2" t="s">
        <v>130</v>
      </c>
      <c r="H8" s="2" t="s">
        <v>51</v>
      </c>
      <c r="I8" s="2" t="s">
        <v>130</v>
      </c>
      <c r="J8" s="29">
        <v>45800</v>
      </c>
      <c r="K8" s="1">
        <v>6.99</v>
      </c>
      <c r="L8" s="1">
        <v>0</v>
      </c>
      <c r="M8" s="33">
        <f t="shared" si="0"/>
        <v>6.99</v>
      </c>
      <c r="N8" s="2" t="s">
        <v>51</v>
      </c>
      <c r="O8" s="2" t="s">
        <v>112</v>
      </c>
      <c r="P8" s="2" t="s">
        <v>131</v>
      </c>
      <c r="Q8" s="31" t="s">
        <v>143</v>
      </c>
      <c r="R8" s="31" t="s">
        <v>144</v>
      </c>
    </row>
    <row r="9" spans="1:19" x14ac:dyDescent="0.2">
      <c r="A9" s="31" t="s">
        <v>145</v>
      </c>
      <c r="B9" s="2">
        <v>1</v>
      </c>
      <c r="C9" s="2">
        <v>1</v>
      </c>
      <c r="D9" s="2" t="s">
        <v>142</v>
      </c>
      <c r="E9" s="2">
        <v>2025</v>
      </c>
      <c r="F9" s="2" t="s">
        <v>135</v>
      </c>
      <c r="G9" s="2" t="s">
        <v>130</v>
      </c>
      <c r="H9" s="2" t="s">
        <v>51</v>
      </c>
      <c r="I9" s="2" t="s">
        <v>130</v>
      </c>
      <c r="J9" s="29">
        <v>45800</v>
      </c>
      <c r="K9" s="1">
        <v>5</v>
      </c>
      <c r="L9" s="1">
        <v>0</v>
      </c>
      <c r="M9" s="33">
        <f t="shared" si="0"/>
        <v>5</v>
      </c>
      <c r="N9" s="2" t="s">
        <v>51</v>
      </c>
      <c r="O9" s="2" t="s">
        <v>112</v>
      </c>
      <c r="P9" s="2" t="s">
        <v>131</v>
      </c>
      <c r="Q9" s="31" t="s">
        <v>143</v>
      </c>
      <c r="R9" s="31" t="s">
        <v>146</v>
      </c>
    </row>
    <row r="10" spans="1:19" x14ac:dyDescent="0.2">
      <c r="A10" s="31" t="s">
        <v>147</v>
      </c>
      <c r="C10" s="2">
        <v>14</v>
      </c>
      <c r="D10" s="2" t="s">
        <v>148</v>
      </c>
      <c r="E10" s="2">
        <v>2025</v>
      </c>
      <c r="F10" s="2" t="s">
        <v>135</v>
      </c>
      <c r="G10" s="2" t="s">
        <v>130</v>
      </c>
      <c r="H10" s="2" t="s">
        <v>51</v>
      </c>
      <c r="I10" s="2" t="s">
        <v>130</v>
      </c>
      <c r="J10" s="29">
        <v>45800</v>
      </c>
      <c r="K10" s="1">
        <v>0</v>
      </c>
      <c r="L10" s="1">
        <v>0</v>
      </c>
      <c r="M10" s="33">
        <f t="shared" si="0"/>
        <v>0</v>
      </c>
      <c r="N10" s="2" t="s">
        <v>51</v>
      </c>
      <c r="O10" s="2" t="s">
        <v>112</v>
      </c>
      <c r="P10" s="2" t="s">
        <v>131</v>
      </c>
      <c r="Q10" s="31" t="s">
        <v>149</v>
      </c>
      <c r="R10" s="31" t="s">
        <v>150</v>
      </c>
    </row>
    <row r="11" spans="1:19" x14ac:dyDescent="0.2">
      <c r="A11" s="31" t="s">
        <v>151</v>
      </c>
      <c r="C11" s="2">
        <v>6</v>
      </c>
      <c r="D11" s="2" t="s">
        <v>148</v>
      </c>
      <c r="E11" s="2">
        <v>2025</v>
      </c>
      <c r="F11" s="2" t="s">
        <v>135</v>
      </c>
      <c r="G11" s="2" t="s">
        <v>130</v>
      </c>
      <c r="H11" s="2" t="s">
        <v>51</v>
      </c>
      <c r="I11" s="2" t="s">
        <v>130</v>
      </c>
      <c r="J11" s="29">
        <v>45800</v>
      </c>
      <c r="K11" s="1">
        <v>1.1100000000000001</v>
      </c>
      <c r="L11" s="1">
        <v>0</v>
      </c>
      <c r="M11" s="33">
        <f t="shared" si="0"/>
        <v>1.1100000000000001</v>
      </c>
      <c r="N11" s="2" t="s">
        <v>51</v>
      </c>
      <c r="O11" s="2" t="s">
        <v>112</v>
      </c>
      <c r="P11" s="2" t="s">
        <v>131</v>
      </c>
      <c r="Q11" s="31" t="s">
        <v>152</v>
      </c>
      <c r="R11" s="31" t="s">
        <v>153</v>
      </c>
    </row>
    <row r="12" spans="1:19" x14ac:dyDescent="0.2">
      <c r="A12" s="31" t="s">
        <v>154</v>
      </c>
      <c r="B12" s="2">
        <v>1</v>
      </c>
      <c r="C12" s="2">
        <v>6</v>
      </c>
      <c r="D12" s="2" t="s">
        <v>148</v>
      </c>
      <c r="E12" s="2">
        <v>2025</v>
      </c>
      <c r="F12" s="2" t="s">
        <v>135</v>
      </c>
      <c r="G12" s="2" t="s">
        <v>130</v>
      </c>
      <c r="H12" s="2" t="s">
        <v>51</v>
      </c>
      <c r="I12" s="2" t="s">
        <v>130</v>
      </c>
      <c r="J12" s="29">
        <v>45800</v>
      </c>
      <c r="K12" s="1">
        <v>1.1100000000000001</v>
      </c>
      <c r="L12" s="1">
        <v>0</v>
      </c>
      <c r="M12" s="33">
        <f t="shared" si="0"/>
        <v>1.1100000000000001</v>
      </c>
      <c r="N12" s="2" t="s">
        <v>51</v>
      </c>
      <c r="O12" s="2" t="s">
        <v>112</v>
      </c>
      <c r="P12" s="2" t="s">
        <v>131</v>
      </c>
      <c r="Q12" s="31" t="s">
        <v>155</v>
      </c>
      <c r="R12" s="31" t="s">
        <v>156</v>
      </c>
    </row>
    <row r="13" spans="1:19" x14ac:dyDescent="0.2">
      <c r="A13" s="31" t="s">
        <v>157</v>
      </c>
      <c r="B13" s="2">
        <v>5</v>
      </c>
      <c r="C13" s="2">
        <v>5</v>
      </c>
      <c r="D13" s="2" t="s">
        <v>148</v>
      </c>
      <c r="E13" s="2">
        <v>2025</v>
      </c>
      <c r="F13" s="2" t="s">
        <v>135</v>
      </c>
      <c r="G13" s="2" t="s">
        <v>130</v>
      </c>
      <c r="H13" s="2" t="s">
        <v>51</v>
      </c>
      <c r="I13" s="2" t="s">
        <v>130</v>
      </c>
      <c r="J13" s="29">
        <v>45800</v>
      </c>
      <c r="K13" s="1">
        <v>2</v>
      </c>
      <c r="L13" s="1">
        <v>0</v>
      </c>
      <c r="M13" s="33">
        <f t="shared" si="0"/>
        <v>2</v>
      </c>
      <c r="N13" s="2" t="s">
        <v>51</v>
      </c>
      <c r="O13" s="2" t="s">
        <v>112</v>
      </c>
      <c r="P13" s="2" t="s">
        <v>131</v>
      </c>
      <c r="Q13" s="31" t="s">
        <v>152</v>
      </c>
      <c r="R13" s="31" t="s">
        <v>158</v>
      </c>
    </row>
    <row r="14" spans="1:19" x14ac:dyDescent="0.2">
      <c r="A14" s="31" t="s">
        <v>159</v>
      </c>
      <c r="B14" s="2">
        <v>4</v>
      </c>
      <c r="C14" s="2">
        <v>4</v>
      </c>
      <c r="D14" s="2" t="s">
        <v>148</v>
      </c>
      <c r="E14" s="2">
        <v>2025</v>
      </c>
      <c r="F14" s="2" t="s">
        <v>135</v>
      </c>
      <c r="G14" s="2" t="s">
        <v>130</v>
      </c>
      <c r="H14" s="2" t="s">
        <v>51</v>
      </c>
      <c r="I14" s="2" t="s">
        <v>130</v>
      </c>
      <c r="J14" s="29">
        <v>45800</v>
      </c>
      <c r="K14" s="1">
        <v>1.1100000000000001</v>
      </c>
      <c r="L14" s="1">
        <v>0</v>
      </c>
      <c r="M14" s="33">
        <f t="shared" si="0"/>
        <v>1.1100000000000001</v>
      </c>
      <c r="N14" s="2" t="s">
        <v>51</v>
      </c>
      <c r="O14" s="2" t="s">
        <v>112</v>
      </c>
      <c r="P14" s="2" t="s">
        <v>131</v>
      </c>
      <c r="Q14" s="31" t="s">
        <v>155</v>
      </c>
      <c r="R14" s="31" t="s">
        <v>160</v>
      </c>
    </row>
    <row r="15" spans="1:19" x14ac:dyDescent="0.2">
      <c r="A15" s="31" t="s">
        <v>161</v>
      </c>
      <c r="B15" s="2">
        <v>2</v>
      </c>
      <c r="C15" s="2">
        <v>10</v>
      </c>
      <c r="D15" s="2" t="s">
        <v>162</v>
      </c>
      <c r="E15" s="2">
        <v>2025</v>
      </c>
      <c r="F15" s="2" t="s">
        <v>135</v>
      </c>
      <c r="G15" s="2" t="s">
        <v>130</v>
      </c>
      <c r="H15" s="2" t="s">
        <v>51</v>
      </c>
      <c r="I15" s="2" t="s">
        <v>130</v>
      </c>
      <c r="J15" s="29">
        <v>45798</v>
      </c>
      <c r="K15" s="1">
        <v>0.88</v>
      </c>
      <c r="L15" s="1">
        <v>0</v>
      </c>
      <c r="M15" s="33">
        <f t="shared" si="0"/>
        <v>0.88</v>
      </c>
      <c r="N15" s="2" t="s">
        <v>51</v>
      </c>
      <c r="O15" s="2" t="s">
        <v>112</v>
      </c>
      <c r="P15" s="2" t="s">
        <v>131</v>
      </c>
      <c r="Q15" s="31" t="s">
        <v>163</v>
      </c>
      <c r="R15" s="31" t="s">
        <v>164</v>
      </c>
    </row>
    <row r="16" spans="1:19" x14ac:dyDescent="0.2">
      <c r="A16" s="31" t="s">
        <v>165</v>
      </c>
      <c r="B16" s="2">
        <v>2</v>
      </c>
      <c r="C16" s="2">
        <v>10</v>
      </c>
      <c r="D16" s="2" t="s">
        <v>162</v>
      </c>
      <c r="E16" s="2">
        <v>2025</v>
      </c>
      <c r="F16" s="2" t="s">
        <v>135</v>
      </c>
      <c r="G16" s="2" t="s">
        <v>130</v>
      </c>
      <c r="H16" s="2" t="s">
        <v>51</v>
      </c>
      <c r="I16" s="2" t="s">
        <v>130</v>
      </c>
      <c r="J16" s="29">
        <v>45798</v>
      </c>
      <c r="K16" s="1">
        <v>0.88</v>
      </c>
      <c r="L16" s="1">
        <v>0</v>
      </c>
      <c r="M16" s="33">
        <f t="shared" si="0"/>
        <v>0.88</v>
      </c>
      <c r="N16" s="2" t="s">
        <v>51</v>
      </c>
      <c r="O16" s="2" t="s">
        <v>112</v>
      </c>
      <c r="P16" s="2" t="s">
        <v>131</v>
      </c>
      <c r="Q16" s="31" t="s">
        <v>163</v>
      </c>
      <c r="R16" s="31" t="s">
        <v>166</v>
      </c>
    </row>
    <row r="17" spans="1:18" x14ac:dyDescent="0.2">
      <c r="A17" s="31" t="s">
        <v>167</v>
      </c>
      <c r="B17" s="2">
        <v>2</v>
      </c>
      <c r="C17" s="2">
        <v>10</v>
      </c>
      <c r="D17" s="2" t="s">
        <v>162</v>
      </c>
      <c r="E17" s="2">
        <v>2025</v>
      </c>
      <c r="F17" s="2" t="s">
        <v>135</v>
      </c>
      <c r="G17" s="2" t="s">
        <v>130</v>
      </c>
      <c r="H17" s="2" t="s">
        <v>51</v>
      </c>
      <c r="I17" s="2" t="s">
        <v>130</v>
      </c>
      <c r="J17" s="29">
        <v>45798</v>
      </c>
      <c r="K17" s="1">
        <v>0.88</v>
      </c>
      <c r="L17" s="1">
        <v>0</v>
      </c>
      <c r="M17" s="33">
        <f t="shared" si="0"/>
        <v>0.88</v>
      </c>
      <c r="N17" s="2" t="s">
        <v>51</v>
      </c>
      <c r="O17" s="2" t="s">
        <v>112</v>
      </c>
      <c r="P17" s="2" t="s">
        <v>131</v>
      </c>
      <c r="Q17" s="31" t="s">
        <v>163</v>
      </c>
      <c r="R17" s="31" t="s">
        <v>168</v>
      </c>
    </row>
    <row r="18" spans="1:18" x14ac:dyDescent="0.2">
      <c r="A18" s="31" t="s">
        <v>169</v>
      </c>
      <c r="B18" s="2">
        <v>2</v>
      </c>
      <c r="C18" s="2">
        <v>10</v>
      </c>
      <c r="D18" s="2" t="s">
        <v>162</v>
      </c>
      <c r="E18" s="2">
        <v>2025</v>
      </c>
      <c r="F18" s="2" t="s">
        <v>135</v>
      </c>
      <c r="G18" s="2" t="s">
        <v>130</v>
      </c>
      <c r="H18" s="2" t="s">
        <v>51</v>
      </c>
      <c r="I18" s="2" t="s">
        <v>130</v>
      </c>
      <c r="J18" s="29">
        <v>45798</v>
      </c>
      <c r="K18" s="1">
        <v>0.88</v>
      </c>
      <c r="L18" s="1">
        <v>0</v>
      </c>
      <c r="M18" s="33">
        <f t="shared" si="0"/>
        <v>0.88</v>
      </c>
      <c r="N18" s="2" t="s">
        <v>51</v>
      </c>
      <c r="O18" s="2" t="s">
        <v>112</v>
      </c>
      <c r="P18" s="2" t="s">
        <v>131</v>
      </c>
      <c r="Q18" s="31" t="s">
        <v>163</v>
      </c>
      <c r="R18" s="31" t="s">
        <v>170</v>
      </c>
    </row>
    <row r="19" spans="1:18" x14ac:dyDescent="0.2">
      <c r="A19" s="31" t="s">
        <v>171</v>
      </c>
      <c r="B19" s="2">
        <v>2</v>
      </c>
      <c r="C19" s="2">
        <v>10</v>
      </c>
      <c r="D19" s="2" t="s">
        <v>162</v>
      </c>
      <c r="E19" s="2">
        <v>2025</v>
      </c>
      <c r="F19" s="2" t="s">
        <v>135</v>
      </c>
      <c r="G19" s="2" t="s">
        <v>130</v>
      </c>
      <c r="H19" s="2" t="s">
        <v>51</v>
      </c>
      <c r="I19" s="2" t="s">
        <v>130</v>
      </c>
      <c r="J19" s="29">
        <v>45797</v>
      </c>
      <c r="K19" s="1">
        <v>0.88</v>
      </c>
      <c r="L19" s="1">
        <v>0</v>
      </c>
      <c r="M19" s="33">
        <f t="shared" si="0"/>
        <v>0.88</v>
      </c>
      <c r="N19" s="2" t="s">
        <v>51</v>
      </c>
      <c r="O19" s="2" t="s">
        <v>112</v>
      </c>
      <c r="P19" s="2" t="s">
        <v>131</v>
      </c>
      <c r="Q19" s="31" t="s">
        <v>163</v>
      </c>
      <c r="R19" s="31" t="s">
        <v>172</v>
      </c>
    </row>
    <row r="20" spans="1:18" x14ac:dyDescent="0.2">
      <c r="A20" s="31" t="s">
        <v>173</v>
      </c>
      <c r="B20" s="2">
        <v>1</v>
      </c>
      <c r="C20" s="2">
        <v>1</v>
      </c>
      <c r="D20" s="2" t="s">
        <v>174</v>
      </c>
      <c r="E20" s="2">
        <v>2025</v>
      </c>
      <c r="F20" s="2" t="s">
        <v>135</v>
      </c>
      <c r="G20" s="2" t="s">
        <v>130</v>
      </c>
      <c r="H20" s="2" t="s">
        <v>51</v>
      </c>
      <c r="I20" s="2" t="s">
        <v>130</v>
      </c>
      <c r="J20" s="29">
        <v>45797</v>
      </c>
      <c r="K20" s="1">
        <v>4</v>
      </c>
      <c r="L20" s="1">
        <v>0</v>
      </c>
      <c r="M20" s="33">
        <f t="shared" si="0"/>
        <v>4</v>
      </c>
      <c r="N20" s="2" t="s">
        <v>51</v>
      </c>
      <c r="O20" s="2" t="s">
        <v>112</v>
      </c>
      <c r="P20" s="2" t="s">
        <v>131</v>
      </c>
      <c r="Q20" s="31" t="s">
        <v>175</v>
      </c>
      <c r="R20" s="31" t="s">
        <v>176</v>
      </c>
    </row>
    <row r="21" spans="1:18" x14ac:dyDescent="0.2">
      <c r="A21" s="31" t="s">
        <v>177</v>
      </c>
      <c r="B21" s="2">
        <v>2</v>
      </c>
      <c r="C21" s="2">
        <v>1</v>
      </c>
      <c r="D21" s="2" t="s">
        <v>174</v>
      </c>
      <c r="E21" s="2">
        <v>2025</v>
      </c>
      <c r="F21" s="2" t="s">
        <v>135</v>
      </c>
      <c r="G21" s="2" t="s">
        <v>130</v>
      </c>
      <c r="H21" s="2" t="s">
        <v>51</v>
      </c>
      <c r="I21" s="2" t="s">
        <v>130</v>
      </c>
      <c r="J21" s="29">
        <v>45797</v>
      </c>
      <c r="K21" s="1">
        <v>2</v>
      </c>
      <c r="L21" s="1">
        <v>0</v>
      </c>
      <c r="M21" s="33">
        <f t="shared" si="0"/>
        <v>2</v>
      </c>
      <c r="N21" s="2" t="s">
        <v>51</v>
      </c>
      <c r="O21" s="2" t="s">
        <v>112</v>
      </c>
      <c r="P21" s="2" t="s">
        <v>131</v>
      </c>
      <c r="Q21" s="31" t="s">
        <v>178</v>
      </c>
      <c r="R21" s="31" t="s">
        <v>179</v>
      </c>
    </row>
    <row r="22" spans="1:18" x14ac:dyDescent="0.2">
      <c r="A22" s="69" t="s">
        <v>180</v>
      </c>
      <c r="B22" s="40"/>
      <c r="C22" s="40">
        <v>2</v>
      </c>
      <c r="D22" s="40" t="s">
        <v>174</v>
      </c>
      <c r="E22" s="40">
        <v>2025</v>
      </c>
      <c r="F22" s="40" t="s">
        <v>135</v>
      </c>
      <c r="G22" s="40" t="s">
        <v>130</v>
      </c>
      <c r="H22" s="40" t="s">
        <v>51</v>
      </c>
      <c r="I22" s="40" t="s">
        <v>130</v>
      </c>
      <c r="J22" s="42">
        <v>45797</v>
      </c>
      <c r="K22" s="41"/>
      <c r="L22" s="41">
        <v>0</v>
      </c>
      <c r="M22" s="67">
        <f t="shared" si="0"/>
        <v>0</v>
      </c>
      <c r="N22" s="40" t="s">
        <v>51</v>
      </c>
      <c r="O22" s="40" t="s">
        <v>112</v>
      </c>
      <c r="P22" s="40" t="s">
        <v>131</v>
      </c>
      <c r="Q22" s="69" t="s">
        <v>181</v>
      </c>
      <c r="R22" s="69" t="s">
        <v>182</v>
      </c>
    </row>
    <row r="23" spans="1:18" x14ac:dyDescent="0.2">
      <c r="A23" s="31" t="s">
        <v>183</v>
      </c>
      <c r="C23" s="2">
        <v>58</v>
      </c>
      <c r="D23" s="2" t="s">
        <v>184</v>
      </c>
      <c r="E23" s="2">
        <v>2025</v>
      </c>
      <c r="F23" s="2" t="s">
        <v>135</v>
      </c>
      <c r="G23" s="2" t="s">
        <v>130</v>
      </c>
      <c r="H23" s="2" t="s">
        <v>51</v>
      </c>
      <c r="I23" s="2" t="s">
        <v>130</v>
      </c>
      <c r="J23" s="29">
        <v>45797</v>
      </c>
      <c r="K23" s="1">
        <v>3.5</v>
      </c>
      <c r="L23" s="1">
        <v>0</v>
      </c>
      <c r="M23" s="33">
        <f t="shared" si="0"/>
        <v>3.5</v>
      </c>
      <c r="N23" s="2" t="s">
        <v>51</v>
      </c>
      <c r="O23" s="2" t="s">
        <v>112</v>
      </c>
      <c r="P23" s="2" t="s">
        <v>131</v>
      </c>
      <c r="R23" s="31" t="s">
        <v>185</v>
      </c>
    </row>
    <row r="24" spans="1:18" x14ac:dyDescent="0.2">
      <c r="A24" s="31" t="s">
        <v>186</v>
      </c>
      <c r="B24" s="2">
        <v>1</v>
      </c>
      <c r="C24" s="2">
        <v>1</v>
      </c>
      <c r="D24" s="2" t="s">
        <v>187</v>
      </c>
      <c r="E24" s="2">
        <v>2025</v>
      </c>
      <c r="F24" s="2" t="s">
        <v>135</v>
      </c>
      <c r="G24" s="2" t="s">
        <v>130</v>
      </c>
      <c r="H24" s="2" t="s">
        <v>51</v>
      </c>
      <c r="I24" s="2" t="s">
        <v>130</v>
      </c>
      <c r="J24" s="29">
        <v>45797</v>
      </c>
      <c r="K24" s="1">
        <v>0.65</v>
      </c>
      <c r="L24" s="1">
        <v>0</v>
      </c>
      <c r="M24" s="33">
        <f t="shared" si="0"/>
        <v>0.65</v>
      </c>
      <c r="N24" s="2" t="s">
        <v>51</v>
      </c>
      <c r="O24" s="2" t="s">
        <v>112</v>
      </c>
      <c r="P24" s="2" t="s">
        <v>131</v>
      </c>
      <c r="R24" s="31" t="s">
        <v>188</v>
      </c>
    </row>
    <row r="25" spans="1:18" x14ac:dyDescent="0.2">
      <c r="A25" s="31" t="s">
        <v>189</v>
      </c>
      <c r="B25" s="2">
        <v>1</v>
      </c>
      <c r="C25" s="2" t="s">
        <v>127</v>
      </c>
      <c r="D25" s="2" t="s">
        <v>190</v>
      </c>
      <c r="E25" s="2">
        <v>2025</v>
      </c>
      <c r="F25" s="2" t="s">
        <v>135</v>
      </c>
      <c r="G25" s="2" t="s">
        <v>130</v>
      </c>
      <c r="H25" s="2" t="s">
        <v>51</v>
      </c>
      <c r="I25" s="2" t="s">
        <v>130</v>
      </c>
      <c r="J25" s="29">
        <v>45797</v>
      </c>
      <c r="K25" s="1">
        <v>1.1100000000000001</v>
      </c>
      <c r="L25" s="1">
        <v>0</v>
      </c>
      <c r="M25" s="33">
        <f t="shared" si="0"/>
        <v>1.1100000000000001</v>
      </c>
      <c r="N25" s="2" t="s">
        <v>51</v>
      </c>
      <c r="O25" s="2" t="s">
        <v>112</v>
      </c>
      <c r="P25" s="2" t="s">
        <v>131</v>
      </c>
      <c r="Q25" s="31" t="s">
        <v>191</v>
      </c>
      <c r="R25" s="31" t="s">
        <v>192</v>
      </c>
    </row>
    <row r="26" spans="1:18" x14ac:dyDescent="0.2">
      <c r="A26" s="31" t="s">
        <v>193</v>
      </c>
      <c r="B26" s="2">
        <v>1</v>
      </c>
      <c r="C26" s="2" t="s">
        <v>127</v>
      </c>
      <c r="D26" s="2" t="s">
        <v>190</v>
      </c>
      <c r="E26" s="2">
        <v>2025</v>
      </c>
      <c r="F26" s="2" t="s">
        <v>135</v>
      </c>
      <c r="G26" s="2" t="s">
        <v>130</v>
      </c>
      <c r="H26" s="2" t="s">
        <v>51</v>
      </c>
      <c r="I26" s="2" t="s">
        <v>130</v>
      </c>
      <c r="J26" s="29">
        <v>45797</v>
      </c>
      <c r="K26" s="1">
        <v>1.1100000000000001</v>
      </c>
      <c r="L26" s="1">
        <v>0</v>
      </c>
      <c r="M26" s="33">
        <f t="shared" si="0"/>
        <v>1.1100000000000001</v>
      </c>
      <c r="N26" s="2" t="s">
        <v>51</v>
      </c>
      <c r="O26" s="2" t="s">
        <v>112</v>
      </c>
      <c r="P26" s="2" t="s">
        <v>131</v>
      </c>
      <c r="Q26" s="31" t="s">
        <v>191</v>
      </c>
      <c r="R26" s="31" t="s">
        <v>194</v>
      </c>
    </row>
    <row r="27" spans="1:18" x14ac:dyDescent="0.2">
      <c r="A27" s="31" t="s">
        <v>195</v>
      </c>
      <c r="C27" s="2" t="s">
        <v>127</v>
      </c>
      <c r="D27" s="2" t="s">
        <v>190</v>
      </c>
      <c r="E27" s="2">
        <v>2025</v>
      </c>
      <c r="F27" s="2" t="s">
        <v>135</v>
      </c>
      <c r="G27" s="2" t="s">
        <v>130</v>
      </c>
      <c r="H27" s="2" t="s">
        <v>51</v>
      </c>
      <c r="I27" s="2" t="s">
        <v>130</v>
      </c>
      <c r="J27" s="29">
        <v>45797</v>
      </c>
      <c r="K27" s="1">
        <v>1.1100000000000001</v>
      </c>
      <c r="L27" s="1">
        <v>0</v>
      </c>
      <c r="M27" s="33">
        <f t="shared" si="0"/>
        <v>1.1100000000000001</v>
      </c>
      <c r="N27" s="2" t="s">
        <v>51</v>
      </c>
      <c r="O27" s="2" t="s">
        <v>112</v>
      </c>
      <c r="P27" s="2" t="s">
        <v>131</v>
      </c>
      <c r="Q27" s="31" t="s">
        <v>191</v>
      </c>
      <c r="R27" s="31" t="s">
        <v>196</v>
      </c>
    </row>
    <row r="28" spans="1:18" x14ac:dyDescent="0.2">
      <c r="A28" s="31" t="s">
        <v>197</v>
      </c>
      <c r="C28" s="2" t="s">
        <v>127</v>
      </c>
      <c r="D28" s="2" t="s">
        <v>190</v>
      </c>
      <c r="E28" s="2">
        <v>2025</v>
      </c>
      <c r="F28" s="2" t="s">
        <v>135</v>
      </c>
      <c r="G28" s="2" t="s">
        <v>130</v>
      </c>
      <c r="H28" s="2" t="s">
        <v>51</v>
      </c>
      <c r="I28" s="2" t="s">
        <v>130</v>
      </c>
      <c r="J28" s="29">
        <v>45797</v>
      </c>
      <c r="K28" s="1">
        <v>1.1100000000000001</v>
      </c>
      <c r="L28" s="1">
        <v>0</v>
      </c>
      <c r="M28" s="33">
        <f t="shared" si="0"/>
        <v>1.1100000000000001</v>
      </c>
      <c r="N28" s="2" t="s">
        <v>51</v>
      </c>
      <c r="O28" s="2" t="s">
        <v>112</v>
      </c>
      <c r="P28" s="2" t="s">
        <v>131</v>
      </c>
      <c r="Q28" s="31" t="s">
        <v>191</v>
      </c>
      <c r="R28" s="31" t="s">
        <v>198</v>
      </c>
    </row>
    <row r="29" spans="1:18" x14ac:dyDescent="0.2">
      <c r="A29" s="31" t="s">
        <v>199</v>
      </c>
      <c r="C29" s="2" t="s">
        <v>127</v>
      </c>
      <c r="E29" s="2">
        <v>2025</v>
      </c>
      <c r="F29" s="2" t="s">
        <v>135</v>
      </c>
      <c r="G29" s="2" t="s">
        <v>130</v>
      </c>
      <c r="H29" s="2" t="s">
        <v>51</v>
      </c>
      <c r="I29" s="2" t="s">
        <v>130</v>
      </c>
      <c r="J29" s="29">
        <v>45838</v>
      </c>
      <c r="K29" s="1">
        <v>44.465000000000003</v>
      </c>
      <c r="L29" s="1">
        <v>2.7042989999999998</v>
      </c>
      <c r="M29" s="33">
        <f t="shared" si="0"/>
        <v>47.169299000000002</v>
      </c>
      <c r="N29" s="2" t="s">
        <v>51</v>
      </c>
      <c r="O29" s="2" t="s">
        <v>112</v>
      </c>
      <c r="P29" s="2" t="s">
        <v>131</v>
      </c>
    </row>
    <row r="30" spans="1:18" x14ac:dyDescent="0.2">
      <c r="M30" s="33">
        <f t="shared" si="0"/>
        <v>0</v>
      </c>
    </row>
    <row r="31" spans="1:18" x14ac:dyDescent="0.2">
      <c r="M31" s="33">
        <f t="shared" si="0"/>
        <v>0</v>
      </c>
    </row>
    <row r="32" spans="1:18" x14ac:dyDescent="0.2">
      <c r="M32" s="33">
        <f t="shared" si="0"/>
        <v>0</v>
      </c>
    </row>
    <row r="33" spans="13:13" x14ac:dyDescent="0.2">
      <c r="M33" s="33">
        <f t="shared" si="0"/>
        <v>0</v>
      </c>
    </row>
    <row r="34" spans="13:13" x14ac:dyDescent="0.2">
      <c r="M34" s="33">
        <f t="shared" si="0"/>
        <v>0</v>
      </c>
    </row>
    <row r="35" spans="13:13" x14ac:dyDescent="0.2">
      <c r="M35" s="33">
        <f t="shared" si="0"/>
        <v>0</v>
      </c>
    </row>
  </sheetData>
  <dataValidations count="7">
    <dataValidation type="list" allowBlank="1" showInputMessage="1" showErrorMessage="1" sqref="F1:F4" xr:uid="{00000000-0002-0000-0300-000000000000}">
      <formula1>"Image,Video,Motion,HD-Video, 4K Video,Meme Art,Digital Drawing,NFT(Edition),Photography,Edition(image),NFT(unique),Coin Puchase"</formula1>
    </dataValidation>
    <dataValidation type="list" allowBlank="1" showInputMessage="1" showErrorMessage="1" sqref="G2:G35" xr:uid="{00000000-0002-0000-0300-000001000000}">
      <formula1>"objkt.com,Sedition,OpenSea,Foundation,Other,Bitvavo"</formula1>
    </dataValidation>
    <dataValidation type="list" allowBlank="1" showInputMessage="1" showErrorMessage="1" sqref="I2:I4" xr:uid="{00000000-0002-0000-0300-000002000000}">
      <formula1>"Temple Wallet,MetaMask,Sedition Vault,Ledger,Private Folder,Other"</formula1>
    </dataValidation>
    <dataValidation type="list" allowBlank="1" showInputMessage="1" showErrorMessage="1" sqref="H2:H4" xr:uid="{00000000-0002-0000-0300-000003000000}">
      <formula1>"ETH,XTZ,None"</formula1>
    </dataValidation>
    <dataValidation type="list" allowBlank="1" showInputMessage="1" showErrorMessage="1" sqref="O2:O4 R2:R4" xr:uid="{00000000-0002-0000-0300-000004000000}">
      <formula1>"Yes,No "</formula1>
    </dataValidation>
    <dataValidation type="list" allowBlank="1" showInputMessage="1" showErrorMessage="1" sqref="P2:P4" xr:uid="{00000000-0002-0000-0300-000005000000}">
      <formula1>"Public,Private "</formula1>
    </dataValidation>
    <dataValidation type="list" allowBlank="1" showInputMessage="1" showErrorMessage="1" sqref="N2:N4" xr:uid="{00000000-0002-0000-0300-000006000000}">
      <formula1>"EUR,USD,XTZ,ETH "</formula1>
    </dataValidation>
  </dataValidations>
  <hyperlinks>
    <hyperlink ref="R6" r:id="rId1" xr:uid="{00000000-0004-0000-0300-000000000000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8"/>
  <sheetViews>
    <sheetView tabSelected="1" topLeftCell="L1" zoomScale="59" zoomScaleNormal="110" workbookViewId="0">
      <pane ySplit="1" topLeftCell="A2" activePane="bottomLeft" state="frozen"/>
      <selection pane="bottomLeft" activeCell="J10" sqref="J10"/>
    </sheetView>
  </sheetViews>
  <sheetFormatPr baseColWidth="10" defaultRowHeight="16" x14ac:dyDescent="0.2"/>
  <cols>
    <col min="1" max="1" width="18" style="2" bestFit="1" customWidth="1"/>
    <col min="2" max="2" width="18" style="2" customWidth="1"/>
    <col min="3" max="3" width="21.83203125" style="52" bestFit="1" customWidth="1"/>
    <col min="4" max="4" width="19.5" style="12" bestFit="1" customWidth="1"/>
    <col min="5" max="5" width="17" style="53" bestFit="1" customWidth="1"/>
    <col min="6" max="6" width="17" style="12" bestFit="1" customWidth="1"/>
    <col min="7" max="7" width="18.33203125" style="12" bestFit="1" customWidth="1"/>
    <col min="8" max="8" width="19" style="57" bestFit="1" customWidth="1"/>
    <col min="9" max="9" width="8.33203125" style="54" bestFit="1" customWidth="1"/>
    <col min="10" max="10" width="9.1640625" style="13" bestFit="1" customWidth="1"/>
    <col min="11" max="11" width="14.6640625" style="52" bestFit="1" customWidth="1"/>
    <col min="12" max="12" width="15.6640625" style="55" bestFit="1" customWidth="1"/>
    <col min="13" max="13" width="85.83203125" style="1" bestFit="1" customWidth="1"/>
    <col min="14" max="38" width="10.83203125" style="1" customWidth="1"/>
    <col min="39" max="16384" width="10.83203125" style="1"/>
  </cols>
  <sheetData>
    <row r="1" spans="1:13" s="34" customFormat="1" x14ac:dyDescent="0.2">
      <c r="A1" s="44" t="s">
        <v>70</v>
      </c>
      <c r="B1" s="44" t="s">
        <v>3</v>
      </c>
      <c r="C1" s="45" t="s">
        <v>6</v>
      </c>
      <c r="D1" s="46" t="s">
        <v>200</v>
      </c>
      <c r="E1" s="45" t="s">
        <v>201</v>
      </c>
      <c r="F1" s="46" t="s">
        <v>17</v>
      </c>
      <c r="G1" s="46" t="s">
        <v>202</v>
      </c>
      <c r="H1" s="47" t="s">
        <v>203</v>
      </c>
      <c r="I1" s="49" t="s">
        <v>204</v>
      </c>
      <c r="J1" s="104" t="s">
        <v>205</v>
      </c>
      <c r="K1" s="50" t="s">
        <v>75</v>
      </c>
      <c r="L1" s="51" t="s">
        <v>206</v>
      </c>
      <c r="M1" s="44" t="s">
        <v>207</v>
      </c>
    </row>
    <row r="2" spans="1:13" x14ac:dyDescent="0.2">
      <c r="A2" s="2" t="s">
        <v>24</v>
      </c>
      <c r="B2" s="2" t="s">
        <v>25</v>
      </c>
      <c r="C2" s="4">
        <f>IFERROR(SUMIF(Coins!C:C, A2, Coins!F:F)+K2, 0)</f>
        <v>8.7476999999999997E-4</v>
      </c>
      <c r="D2" s="12">
        <f>IFERROR(E2 / C2, 0)</f>
        <v>94882.083290464929</v>
      </c>
      <c r="E2" s="12">
        <f>SUMIF(Coins!C:C, A2, Coins!K:K)</f>
        <v>83</v>
      </c>
      <c r="F2" s="12">
        <f>IFERROR(VLOOKUP(A2,Kurse!$A$2:$B$101,2,FALSE), 0)</f>
        <v>94985</v>
      </c>
      <c r="G2" s="12">
        <f>C2*F2</f>
        <v>83.090028449999991</v>
      </c>
      <c r="H2" s="57">
        <f>IFERROR(G2 / SUM($G$2:$G$5), 0)</f>
        <v>0.17826219277849953</v>
      </c>
      <c r="I2" s="54">
        <f>G2-E2</f>
        <v>9.0028449999991267E-2</v>
      </c>
      <c r="J2" s="13">
        <f>IFERROR(I2/E2,0)</f>
        <v>1.0846801204818224E-3</v>
      </c>
      <c r="K2" s="52">
        <v>0</v>
      </c>
      <c r="L2" s="75">
        <f>IFERROR(K2*F2,0)</f>
        <v>0</v>
      </c>
    </row>
    <row r="3" spans="1:13" x14ac:dyDescent="0.2">
      <c r="A3" s="2" t="s">
        <v>30</v>
      </c>
      <c r="B3" s="2" t="s">
        <v>31</v>
      </c>
      <c r="C3" s="78">
        <f>IFERROR(SUMIF(Coins!C:C, A3, Coins!F:F)+K3, 0)</f>
        <v>6.6597566796159177E-2</v>
      </c>
      <c r="D3" s="12">
        <f>IFERROR(E3 / C3, 0)</f>
        <v>2745.1604517796973</v>
      </c>
      <c r="E3" s="12">
        <f>SUMIF(Coins!C:C, A3, Coins!K:K)</f>
        <v>182.82100655357289</v>
      </c>
      <c r="F3" s="12">
        <f>IFERROR(VLOOKUP(A3,Kurse!$A$2:$B$101,2,FALSE), 0)</f>
        <v>3682.16</v>
      </c>
      <c r="G3" s="12">
        <f>C3*F3</f>
        <v>245.22289655414548</v>
      </c>
      <c r="H3" s="57">
        <f>IFERROR(G3 / SUM($G$2:$G$5), 0)</f>
        <v>0.52610369829807335</v>
      </c>
      <c r="I3" s="54">
        <f>G3-E3</f>
        <v>62.401890000572592</v>
      </c>
      <c r="J3" s="13">
        <f>IFERROR(I3/E3,0)</f>
        <v>0.34132778927834356</v>
      </c>
      <c r="K3" s="4">
        <v>2.6599999999999999E-6</v>
      </c>
      <c r="L3" s="72">
        <f>IFERROR(K3*F3,0)</f>
        <v>9.7945455999999993E-3</v>
      </c>
    </row>
    <row r="4" spans="1:13" x14ac:dyDescent="0.2">
      <c r="A4" s="2" t="s">
        <v>38</v>
      </c>
      <c r="B4" s="2" t="s">
        <v>39</v>
      </c>
      <c r="C4" s="4">
        <f>IFERROR(SUMIF(Coins!C:C, A4, Coins!F:F)+K4, 0)</f>
        <v>0.58508178</v>
      </c>
      <c r="D4" s="12">
        <f>IFERROR(E4 / C4, 0)</f>
        <v>152.11548717172496</v>
      </c>
      <c r="E4" s="12">
        <f>SUMIF(Coins!C:C, A4, Coins!K:K)</f>
        <v>89</v>
      </c>
      <c r="F4" s="12">
        <f>IFERROR(VLOOKUP(A4,Kurse!$A$2:$B$101,2,FALSE), 0)</f>
        <v>175.29</v>
      </c>
      <c r="G4" s="12">
        <f>C4*F4</f>
        <v>102.5589852162</v>
      </c>
      <c r="H4" s="57">
        <f>IFERROR(G4 / SUM($G$2:$G$5), 0)</f>
        <v>0.22003109079182809</v>
      </c>
      <c r="I4" s="54">
        <f>G4-E4</f>
        <v>13.5589852162</v>
      </c>
      <c r="J4" s="13">
        <f>IFERROR(I4/E4,0)</f>
        <v>0.15234814849662923</v>
      </c>
      <c r="K4" s="76">
        <v>6.0000000000000002E-5</v>
      </c>
      <c r="L4" s="72">
        <f>IFERROR(K4*F4,0)</f>
        <v>1.05174E-2</v>
      </c>
    </row>
    <row r="5" spans="1:13" x14ac:dyDescent="0.2">
      <c r="A5" s="2" t="s">
        <v>51</v>
      </c>
      <c r="B5" s="2" t="s">
        <v>52</v>
      </c>
      <c r="C5" s="77">
        <f>C6-B13</f>
        <v>57.185876000000022</v>
      </c>
      <c r="D5" s="56">
        <f>D6</f>
        <v>0.55547599616863508</v>
      </c>
      <c r="E5" s="12">
        <f>E6-C13</f>
        <v>31.765381437876052</v>
      </c>
      <c r="F5" s="56">
        <f>F6</f>
        <v>0.61622600000000005</v>
      </c>
      <c r="G5" s="12">
        <f>C5*F5</f>
        <v>35.239423623976016</v>
      </c>
      <c r="H5" s="13">
        <f>IFERROR(G5 / SUM($G$2:$G$5), 0)</f>
        <v>7.5603018131598962E-2</v>
      </c>
      <c r="I5" s="54">
        <f>G5-E5</f>
        <v>3.4740421860999646</v>
      </c>
      <c r="J5" s="13">
        <f>IFERROR(I5/E5,0)</f>
        <v>0.10936566881446684</v>
      </c>
      <c r="K5" s="52">
        <v>6.2448520000000004E-3</v>
      </c>
      <c r="L5" s="72">
        <f>IFERROR(K5*F5,0)</f>
        <v>3.8482401685520006E-3</v>
      </c>
    </row>
    <row r="6" spans="1:13" x14ac:dyDescent="0.2">
      <c r="A6" s="40" t="s">
        <v>51</v>
      </c>
      <c r="B6" s="40" t="s">
        <v>52</v>
      </c>
      <c r="C6" s="97">
        <f>IFERROR(SUMIF(Coins!D:D, B6, Coins!F:F), 0)</f>
        <v>150.62517500000001</v>
      </c>
      <c r="D6" s="94">
        <f>IFERROR(E6 / C6, 0)</f>
        <v>0.55547599616863508</v>
      </c>
      <c r="E6" s="95">
        <f>SUMIF(Coins!C:C, A6, Coins!K:K)</f>
        <v>83.668669131199991</v>
      </c>
      <c r="F6" s="94">
        <f>IFERROR(VLOOKUP(A6,Kurse!$A$2:$B$101,2,FALSE), 0)</f>
        <v>0.61622600000000005</v>
      </c>
      <c r="G6" s="95">
        <f>C6*F6</f>
        <v>92.81914908955001</v>
      </c>
      <c r="H6" s="82" t="s">
        <v>208</v>
      </c>
      <c r="I6" s="81" t="s">
        <v>208</v>
      </c>
      <c r="J6" s="105" t="s">
        <v>208</v>
      </c>
      <c r="K6" s="98" t="s">
        <v>208</v>
      </c>
      <c r="L6" s="96" t="s">
        <v>208</v>
      </c>
      <c r="M6" s="41" t="s">
        <v>209</v>
      </c>
    </row>
    <row r="7" spans="1:13" x14ac:dyDescent="0.2">
      <c r="A7" s="83" t="s">
        <v>210</v>
      </c>
      <c r="B7" s="83"/>
      <c r="C7" s="84"/>
      <c r="D7" s="85"/>
      <c r="E7" s="85">
        <f>SUM(E2:E5)</f>
        <v>386.58638799144893</v>
      </c>
      <c r="F7" s="85"/>
      <c r="G7" s="85">
        <f>SUM(G2:G5)</f>
        <v>466.11133384432151</v>
      </c>
      <c r="H7" s="86"/>
      <c r="I7" s="87">
        <f>G7-E7</f>
        <v>79.524945852872577</v>
      </c>
      <c r="J7" s="103">
        <f>IFERROR(I7/E7,0)</f>
        <v>0.20571067249949737</v>
      </c>
      <c r="K7" s="84"/>
      <c r="L7" s="88">
        <f>SUM(L2:L5)</f>
        <v>2.4160185768552001E-2</v>
      </c>
      <c r="M7" s="89"/>
    </row>
    <row r="9" spans="1:13" x14ac:dyDescent="0.2">
      <c r="A9" s="34"/>
      <c r="B9" s="34"/>
    </row>
    <row r="10" spans="1:13" x14ac:dyDescent="0.2">
      <c r="A10" s="123" t="s">
        <v>211</v>
      </c>
      <c r="B10" s="124"/>
      <c r="C10" s="125"/>
      <c r="D10" s="126"/>
      <c r="E10" s="127"/>
      <c r="F10" s="126"/>
      <c r="G10" s="79"/>
      <c r="H10" s="80"/>
    </row>
    <row r="11" spans="1:13" x14ac:dyDescent="0.2">
      <c r="A11" s="44" t="s">
        <v>212</v>
      </c>
      <c r="B11" s="46" t="s">
        <v>213</v>
      </c>
      <c r="C11" s="45" t="s">
        <v>214</v>
      </c>
      <c r="D11" s="46" t="s">
        <v>17</v>
      </c>
      <c r="E11" s="46" t="s">
        <v>215</v>
      </c>
      <c r="F11" s="47" t="s">
        <v>23</v>
      </c>
    </row>
    <row r="12" spans="1:13" x14ac:dyDescent="0.2">
      <c r="A12" s="2" t="s">
        <v>111</v>
      </c>
      <c r="B12" s="53" t="s">
        <v>208</v>
      </c>
      <c r="C12" s="12">
        <f>IFERROR(SUMIF('Digital Art'!N:N, A12, 'Digital Art'!M:M), 0)</f>
        <v>10.469999999999999</v>
      </c>
      <c r="D12" s="12" t="s">
        <v>208</v>
      </c>
      <c r="E12" s="12">
        <f>C12</f>
        <v>10.469999999999999</v>
      </c>
      <c r="F12" s="57" t="s">
        <v>216</v>
      </c>
    </row>
    <row r="13" spans="1:13" x14ac:dyDescent="0.2">
      <c r="A13" s="2" t="s">
        <v>51</v>
      </c>
      <c r="B13" s="53">
        <f>IFERROR(SUMIF('Digital Art'!N:N, A13, 'Digital Art'!M:M), 0)</f>
        <v>93.439298999999991</v>
      </c>
      <c r="C13" s="56">
        <f>B13*D5</f>
        <v>51.903287693323939</v>
      </c>
      <c r="D13" s="56">
        <f>IFERROR(VLOOKUP(A13,Kurse!$A$2:$B$101,2,FALSE), 0)</f>
        <v>0.61622600000000005</v>
      </c>
      <c r="E13" s="12">
        <f>B13*D13</f>
        <v>57.579725465574001</v>
      </c>
      <c r="F13" s="57"/>
    </row>
    <row r="14" spans="1:13" x14ac:dyDescent="0.2">
      <c r="A14" s="90" t="s">
        <v>91</v>
      </c>
      <c r="B14" s="90"/>
      <c r="C14" s="93">
        <f>C12+C13</f>
        <v>62.373287693323938</v>
      </c>
      <c r="D14" s="91"/>
      <c r="E14" s="92"/>
      <c r="F14" s="91"/>
    </row>
    <row r="17" spans="3:12" x14ac:dyDescent="0.2">
      <c r="C17" s="4"/>
      <c r="D17" s="56"/>
      <c r="E17" s="12"/>
      <c r="F17" s="56"/>
      <c r="L17" s="72"/>
    </row>
    <row r="18" spans="3:12" x14ac:dyDescent="0.2">
      <c r="C18" s="4"/>
      <c r="D18" s="56"/>
      <c r="E18" s="99"/>
      <c r="F18" s="56"/>
      <c r="L18" s="72"/>
    </row>
  </sheetData>
  <mergeCells count="1">
    <mergeCell ref="A10:F10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"/>
  <sheetViews>
    <sheetView zoomScale="253" workbookViewId="0">
      <selection activeCell="B13" sqref="B13"/>
    </sheetView>
  </sheetViews>
  <sheetFormatPr baseColWidth="10" defaultRowHeight="16" x14ac:dyDescent="0.2"/>
  <cols>
    <col min="1" max="1" width="10.5" style="2" bestFit="1" customWidth="1"/>
    <col min="2" max="2" width="17" style="113" bestFit="1" customWidth="1"/>
    <col min="3" max="3" width="11.5" style="29" bestFit="1" customWidth="1"/>
    <col min="4" max="4" width="9.1640625" style="29" customWidth="1"/>
    <col min="5" max="5" width="15" style="29" bestFit="1" customWidth="1"/>
    <col min="6" max="6" width="6.83203125" style="1" bestFit="1" customWidth="1"/>
    <col min="7" max="31" width="10.83203125" style="1" customWidth="1"/>
    <col min="32" max="16384" width="10.83203125" style="1"/>
  </cols>
  <sheetData>
    <row r="1" spans="1:6" s="35" customFormat="1" x14ac:dyDescent="0.2">
      <c r="A1" s="37" t="s">
        <v>3</v>
      </c>
      <c r="B1" s="112" t="s">
        <v>17</v>
      </c>
      <c r="C1" s="38" t="s">
        <v>0</v>
      </c>
      <c r="D1" s="38" t="s">
        <v>1</v>
      </c>
      <c r="E1" s="38" t="s">
        <v>217</v>
      </c>
      <c r="F1" s="39" t="s">
        <v>23</v>
      </c>
    </row>
    <row r="2" spans="1:6" x14ac:dyDescent="0.2">
      <c r="A2" s="2" t="s">
        <v>24</v>
      </c>
      <c r="B2" s="113">
        <v>94985</v>
      </c>
      <c r="C2" s="29" t="s">
        <v>218</v>
      </c>
      <c r="D2" s="36" t="s">
        <v>219</v>
      </c>
      <c r="E2" s="36" t="s">
        <v>220</v>
      </c>
    </row>
    <row r="3" spans="1:6" x14ac:dyDescent="0.2">
      <c r="A3" s="2" t="s">
        <v>30</v>
      </c>
      <c r="B3" s="113">
        <v>3682.16</v>
      </c>
      <c r="C3" s="29" t="s">
        <v>218</v>
      </c>
      <c r="D3" s="36" t="s">
        <v>219</v>
      </c>
      <c r="E3" s="2" t="s">
        <v>220</v>
      </c>
    </row>
    <row r="4" spans="1:6" x14ac:dyDescent="0.2">
      <c r="A4" s="2" t="s">
        <v>38</v>
      </c>
      <c r="B4" s="113">
        <v>175.29</v>
      </c>
      <c r="C4" s="29" t="s">
        <v>218</v>
      </c>
      <c r="D4" s="36" t="s">
        <v>219</v>
      </c>
      <c r="E4" s="2" t="s">
        <v>220</v>
      </c>
    </row>
    <row r="5" spans="1:6" x14ac:dyDescent="0.2">
      <c r="A5" s="2" t="s">
        <v>51</v>
      </c>
      <c r="B5" s="113">
        <v>0.61622600000000005</v>
      </c>
      <c r="C5" s="29" t="s">
        <v>218</v>
      </c>
      <c r="D5" s="36" t="s">
        <v>219</v>
      </c>
      <c r="E5" s="2" t="s">
        <v>220</v>
      </c>
    </row>
    <row r="6" spans="1:6" x14ac:dyDescent="0.2">
      <c r="A6" s="40" t="s">
        <v>36</v>
      </c>
      <c r="B6" s="114">
        <v>1.3563999999999999E-5</v>
      </c>
      <c r="C6" s="42">
        <v>45799</v>
      </c>
      <c r="D6" s="43">
        <v>0.84722222222222221</v>
      </c>
      <c r="E6" s="43" t="s">
        <v>221</v>
      </c>
      <c r="F6" s="41" t="s">
        <v>55</v>
      </c>
    </row>
    <row r="7" spans="1:6" x14ac:dyDescent="0.2">
      <c r="A7" s="40" t="s">
        <v>33</v>
      </c>
      <c r="B7" s="114">
        <v>4.6233000000000004</v>
      </c>
      <c r="C7" s="42">
        <v>45799</v>
      </c>
      <c r="D7" s="43">
        <v>0.84722222222222221</v>
      </c>
      <c r="E7" s="43" t="s">
        <v>221</v>
      </c>
      <c r="F7" s="41" t="s">
        <v>55</v>
      </c>
    </row>
    <row r="8" spans="1:6" x14ac:dyDescent="0.2">
      <c r="A8" s="40" t="s">
        <v>43</v>
      </c>
      <c r="B8" s="114">
        <v>88.039000000000001</v>
      </c>
      <c r="C8" s="42">
        <v>45799</v>
      </c>
      <c r="D8" s="43">
        <v>0.84722222222222221</v>
      </c>
      <c r="E8" s="43" t="s">
        <v>221</v>
      </c>
      <c r="F8" s="41" t="s">
        <v>55</v>
      </c>
    </row>
    <row r="9" spans="1:6" x14ac:dyDescent="0.2">
      <c r="A9" s="2" t="s">
        <v>41</v>
      </c>
      <c r="B9" s="113">
        <v>3.22</v>
      </c>
      <c r="C9" s="29" t="s">
        <v>218</v>
      </c>
      <c r="D9" s="36" t="s">
        <v>219</v>
      </c>
      <c r="E9" s="36" t="s">
        <v>220</v>
      </c>
    </row>
    <row r="10" spans="1:6" x14ac:dyDescent="0.2">
      <c r="A10" s="2" t="s">
        <v>83</v>
      </c>
      <c r="B10" s="113">
        <v>0.25746400000000003</v>
      </c>
      <c r="C10" s="29" t="s">
        <v>218</v>
      </c>
      <c r="D10" s="36" t="s">
        <v>219</v>
      </c>
      <c r="E10" s="29" t="s">
        <v>220</v>
      </c>
    </row>
    <row r="11" spans="1:6" x14ac:dyDescent="0.2">
      <c r="A11" s="2" t="s">
        <v>86</v>
      </c>
      <c r="B11" s="113">
        <v>0.24279000000000001</v>
      </c>
      <c r="C11" s="29">
        <v>45902</v>
      </c>
      <c r="D11" s="36">
        <v>0.64444444444444449</v>
      </c>
      <c r="E11" s="29" t="s">
        <v>221</v>
      </c>
    </row>
    <row r="12" spans="1:6" x14ac:dyDescent="0.2">
      <c r="A12" s="2" t="s">
        <v>87</v>
      </c>
      <c r="B12" s="113">
        <v>3.7717999999999998</v>
      </c>
      <c r="C12" s="29">
        <v>45902</v>
      </c>
      <c r="D12" s="36">
        <v>0.64444444444444449</v>
      </c>
      <c r="E12" s="29" t="s">
        <v>221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Coins</vt:lpstr>
      <vt:lpstr>Staking &amp; Rewards Tracker</vt:lpstr>
      <vt:lpstr>Learning</vt:lpstr>
      <vt:lpstr>Digital Art</vt:lpstr>
      <vt:lpstr>Summary</vt:lpstr>
      <vt:lpstr>Kurse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Amirhoushang Rahmannejad</dc:creator>
  <cp:lastModifiedBy>Amirhoushang Rahmannejad</cp:lastModifiedBy>
  <dcterms:created xsi:type="dcterms:W3CDTF">2025-05-20T21:08:48Z</dcterms:created>
  <dcterms:modified xsi:type="dcterms:W3CDTF">2025-09-02T19:09:49Z</dcterms:modified>
</cp:coreProperties>
</file>