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ارشد\shahverdi\hw9\"/>
    </mc:Choice>
  </mc:AlternateContent>
  <bookViews>
    <workbookView xWindow="0" yWindow="0" windowWidth="20490" windowHeight="7620"/>
  </bookViews>
  <sheets>
    <sheet name="baker " sheetId="1" r:id="rId1"/>
    <sheet name="Ston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M5" i="3" s="1"/>
  <c r="B6" i="3"/>
  <c r="B7" i="3"/>
  <c r="B8" i="3"/>
  <c r="B9" i="3"/>
  <c r="M9" i="3" s="1"/>
  <c r="B10" i="3"/>
  <c r="B11" i="3"/>
  <c r="B12" i="3"/>
  <c r="B13" i="3"/>
  <c r="M13" i="3" s="1"/>
  <c r="B14" i="3"/>
  <c r="B15" i="3"/>
  <c r="B16" i="3"/>
  <c r="B17" i="3"/>
  <c r="M17" i="3" s="1"/>
  <c r="B18" i="3"/>
  <c r="B19" i="3"/>
  <c r="B2" i="1"/>
  <c r="B23" i="1" s="1"/>
  <c r="B3" i="1"/>
  <c r="B24" i="1" s="1"/>
  <c r="B4" i="1"/>
  <c r="B5" i="1"/>
  <c r="B26" i="1" s="1"/>
  <c r="B6" i="1"/>
  <c r="B27" i="1" s="1"/>
  <c r="B7" i="1"/>
  <c r="B8" i="1"/>
  <c r="B9" i="1"/>
  <c r="B30" i="1" s="1"/>
  <c r="B10" i="1"/>
  <c r="B31" i="1" s="1"/>
  <c r="B11" i="1"/>
  <c r="B32" i="1" s="1"/>
  <c r="B12" i="1"/>
  <c r="B13" i="1"/>
  <c r="B34" i="1" s="1"/>
  <c r="B14" i="1"/>
  <c r="B15" i="1"/>
  <c r="B36" i="1" s="1"/>
  <c r="B16" i="1"/>
  <c r="B17" i="1"/>
  <c r="B38" i="1" s="1"/>
  <c r="B18" i="1"/>
  <c r="B19" i="1"/>
  <c r="D38" i="1"/>
  <c r="C38" i="1"/>
  <c r="D37" i="1"/>
  <c r="F37" i="1" s="1"/>
  <c r="C37" i="1"/>
  <c r="E37" i="1" s="1"/>
  <c r="B37" i="1"/>
  <c r="E36" i="1"/>
  <c r="D36" i="1"/>
  <c r="F36" i="1" s="1"/>
  <c r="C36" i="1"/>
  <c r="D35" i="1"/>
  <c r="F35" i="1" s="1"/>
  <c r="C35" i="1"/>
  <c r="E35" i="1" s="1"/>
  <c r="B35" i="1"/>
  <c r="D34" i="1"/>
  <c r="F34" i="1" s="1"/>
  <c r="C34" i="1"/>
  <c r="E34" i="1" s="1"/>
  <c r="D33" i="1"/>
  <c r="F33" i="1" s="1"/>
  <c r="C33" i="1"/>
  <c r="E33" i="1" s="1"/>
  <c r="B33" i="1"/>
  <c r="D32" i="1"/>
  <c r="F32" i="1" s="1"/>
  <c r="C32" i="1"/>
  <c r="E32" i="1" s="1"/>
  <c r="D31" i="1"/>
  <c r="F31" i="1" s="1"/>
  <c r="C31" i="1"/>
  <c r="E31" i="1" s="1"/>
  <c r="D30" i="1"/>
  <c r="F30" i="1" s="1"/>
  <c r="C30" i="1"/>
  <c r="E30" i="1" s="1"/>
  <c r="D29" i="1"/>
  <c r="F29" i="1" s="1"/>
  <c r="C29" i="1"/>
  <c r="E29" i="1" s="1"/>
  <c r="B29" i="1"/>
  <c r="D28" i="1"/>
  <c r="F28" i="1" s="1"/>
  <c r="C28" i="1"/>
  <c r="E28" i="1" s="1"/>
  <c r="B28" i="1"/>
  <c r="D27" i="1"/>
  <c r="F27" i="1" s="1"/>
  <c r="C27" i="1"/>
  <c r="E27" i="1" s="1"/>
  <c r="D26" i="1"/>
  <c r="F26" i="1" s="1"/>
  <c r="C26" i="1"/>
  <c r="E26" i="1" s="1"/>
  <c r="D25" i="1"/>
  <c r="F25" i="1" s="1"/>
  <c r="C25" i="1"/>
  <c r="E25" i="1" s="1"/>
  <c r="B25" i="1"/>
  <c r="F24" i="1"/>
  <c r="D24" i="1"/>
  <c r="C24" i="1"/>
  <c r="E24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23" i="1"/>
  <c r="F23" i="1" s="1"/>
  <c r="C23" i="1"/>
  <c r="E23" i="1" s="1"/>
  <c r="O17" i="3"/>
  <c r="N17" i="3"/>
  <c r="O16" i="3"/>
  <c r="Q16" i="3" s="1"/>
  <c r="N16" i="3"/>
  <c r="P16" i="3" s="1"/>
  <c r="M16" i="3"/>
  <c r="O15" i="3"/>
  <c r="Q15" i="3" s="1"/>
  <c r="N15" i="3"/>
  <c r="P15" i="3" s="1"/>
  <c r="M15" i="3"/>
  <c r="O14" i="3"/>
  <c r="Q14" i="3" s="1"/>
  <c r="N14" i="3"/>
  <c r="P14" i="3" s="1"/>
  <c r="M14" i="3"/>
  <c r="P13" i="3"/>
  <c r="O13" i="3"/>
  <c r="Q13" i="3" s="1"/>
  <c r="N13" i="3"/>
  <c r="Q12" i="3"/>
  <c r="O12" i="3"/>
  <c r="N12" i="3"/>
  <c r="P12" i="3" s="1"/>
  <c r="M12" i="3"/>
  <c r="P11" i="3"/>
  <c r="O11" i="3"/>
  <c r="Q11" i="3" s="1"/>
  <c r="N11" i="3"/>
  <c r="M11" i="3"/>
  <c r="O10" i="3"/>
  <c r="Q10" i="3" s="1"/>
  <c r="N10" i="3"/>
  <c r="P10" i="3" s="1"/>
  <c r="M10" i="3"/>
  <c r="P9" i="3"/>
  <c r="O9" i="3"/>
  <c r="Q9" i="3" s="1"/>
  <c r="N9" i="3"/>
  <c r="O8" i="3"/>
  <c r="Q8" i="3" s="1"/>
  <c r="N8" i="3"/>
  <c r="P8" i="3" s="1"/>
  <c r="M8" i="3"/>
  <c r="P7" i="3"/>
  <c r="O7" i="3"/>
  <c r="Q7" i="3" s="1"/>
  <c r="N7" i="3"/>
  <c r="M7" i="3"/>
  <c r="O6" i="3"/>
  <c r="Q6" i="3" s="1"/>
  <c r="N6" i="3"/>
  <c r="P6" i="3" s="1"/>
  <c r="M6" i="3"/>
  <c r="P5" i="3"/>
  <c r="O5" i="3"/>
  <c r="Q5" i="3" s="1"/>
  <c r="N5" i="3"/>
  <c r="Q4" i="3"/>
  <c r="AF5" i="3" s="1"/>
  <c r="O4" i="3"/>
  <c r="N4" i="3"/>
  <c r="P4" i="3" s="1"/>
  <c r="M4" i="3"/>
  <c r="P3" i="3"/>
  <c r="O3" i="3"/>
  <c r="Q3" i="3" s="1"/>
  <c r="N3" i="3"/>
  <c r="M3" i="3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Q2" i="3"/>
  <c r="O2" i="3"/>
  <c r="N2" i="3"/>
  <c r="P2" i="3" s="1"/>
  <c r="M2" i="3"/>
  <c r="AG19" i="3"/>
  <c r="AF19" i="3"/>
  <c r="AE19" i="3"/>
  <c r="AD19" i="3"/>
  <c r="AC19" i="3"/>
  <c r="AB19" i="3"/>
  <c r="AA19" i="3"/>
  <c r="Z19" i="3"/>
  <c r="Y19" i="3"/>
  <c r="X19" i="3"/>
  <c r="W19" i="3"/>
  <c r="AG18" i="3"/>
  <c r="AF18" i="3"/>
  <c r="AE18" i="3"/>
  <c r="AD18" i="3"/>
  <c r="AC18" i="3"/>
  <c r="AB18" i="3"/>
  <c r="AA18" i="3"/>
  <c r="Z18" i="3"/>
  <c r="Y18" i="3"/>
  <c r="X18" i="3"/>
  <c r="W18" i="3"/>
  <c r="AG13" i="3"/>
  <c r="AF13" i="3"/>
  <c r="AE13" i="3"/>
  <c r="AD13" i="3"/>
  <c r="AC13" i="3"/>
  <c r="AB13" i="3"/>
  <c r="AA13" i="3"/>
  <c r="Z13" i="3"/>
  <c r="X13" i="3"/>
  <c r="W5" i="3"/>
  <c r="AG3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Q25" i="1"/>
  <c r="P25" i="1"/>
  <c r="O25" i="1"/>
  <c r="N25" i="1"/>
  <c r="Q24" i="1"/>
  <c r="P24" i="1"/>
  <c r="N24" i="1"/>
  <c r="Q23" i="1"/>
  <c r="P23" i="1"/>
  <c r="O23" i="1"/>
  <c r="N23" i="1"/>
  <c r="R22" i="1"/>
  <c r="Q22" i="1"/>
  <c r="P22" i="1"/>
  <c r="O22" i="1"/>
  <c r="N22" i="1"/>
  <c r="T21" i="1"/>
  <c r="S21" i="1"/>
  <c r="R21" i="1"/>
  <c r="Q21" i="1"/>
  <c r="P21" i="1"/>
  <c r="O21" i="1"/>
  <c r="N21" i="1"/>
  <c r="U20" i="1"/>
  <c r="T20" i="1"/>
  <c r="S20" i="1"/>
  <c r="R20" i="1"/>
  <c r="Q20" i="1"/>
  <c r="P20" i="1"/>
  <c r="O20" i="1"/>
  <c r="N20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X17" i="1"/>
  <c r="W17" i="1"/>
  <c r="V17" i="1"/>
  <c r="U17" i="1"/>
  <c r="T17" i="1"/>
  <c r="S17" i="1"/>
  <c r="R17" i="1"/>
  <c r="Q17" i="1"/>
  <c r="P17" i="1"/>
  <c r="O17" i="1"/>
  <c r="N17" i="1"/>
  <c r="Y16" i="1"/>
  <c r="X16" i="1"/>
  <c r="W16" i="1"/>
  <c r="V16" i="1"/>
  <c r="U16" i="1"/>
  <c r="T16" i="1"/>
  <c r="S16" i="1"/>
  <c r="R16" i="1"/>
  <c r="Q16" i="1"/>
  <c r="P16" i="1"/>
  <c r="O16" i="1"/>
  <c r="N16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Z9" i="1"/>
  <c r="Y9" i="1"/>
  <c r="X9" i="1"/>
  <c r="W9" i="1"/>
  <c r="V9" i="1"/>
  <c r="U9" i="1"/>
  <c r="T9" i="1"/>
  <c r="S9" i="1"/>
  <c r="R9" i="1"/>
  <c r="Q9" i="1"/>
  <c r="P9" i="1"/>
  <c r="O9" i="1"/>
  <c r="N9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E9" i="3" l="1"/>
  <c r="AD9" i="3"/>
  <c r="AG9" i="3"/>
  <c r="AA9" i="3"/>
  <c r="AF9" i="3"/>
  <c r="AF7" i="3"/>
  <c r="AG7" i="3"/>
  <c r="AD7" i="3"/>
  <c r="AF11" i="3"/>
  <c r="AB11" i="3"/>
  <c r="AG11" i="3"/>
  <c r="AE11" i="3"/>
  <c r="Z11" i="3"/>
  <c r="AC11" i="3"/>
  <c r="AD11" i="3"/>
  <c r="U7" i="3"/>
  <c r="AB9" i="3"/>
  <c r="U3" i="3"/>
  <c r="V3" i="3"/>
  <c r="W13" i="3"/>
  <c r="V5" i="3"/>
  <c r="V13" i="3"/>
  <c r="V7" i="3"/>
  <c r="V9" i="3"/>
  <c r="Y7" i="3"/>
  <c r="V11" i="3"/>
  <c r="U13" i="3"/>
  <c r="AE3" i="3"/>
  <c r="W11" i="3"/>
  <c r="AA7" i="3"/>
  <c r="Y5" i="3"/>
  <c r="U9" i="3"/>
  <c r="AA3" i="3"/>
  <c r="W7" i="3"/>
  <c r="U5" i="3"/>
  <c r="W3" i="3"/>
  <c r="AA5" i="3"/>
  <c r="AE5" i="3"/>
  <c r="AC7" i="3"/>
  <c r="W9" i="3"/>
  <c r="Y11" i="3"/>
  <c r="AA11" i="3"/>
  <c r="AE7" i="3"/>
  <c r="Y13" i="3"/>
  <c r="AC9" i="3"/>
  <c r="AG5" i="3"/>
  <c r="X3" i="3"/>
  <c r="AB3" i="3"/>
  <c r="AF3" i="3"/>
  <c r="X5" i="3"/>
  <c r="AB5" i="3"/>
  <c r="X7" i="3"/>
  <c r="AB7" i="3"/>
  <c r="X9" i="3"/>
  <c r="X11" i="3"/>
  <c r="U11" i="3"/>
  <c r="Y3" i="3"/>
  <c r="AC3" i="3"/>
  <c r="AC5" i="3"/>
  <c r="Y9" i="3"/>
  <c r="Z3" i="3"/>
  <c r="AD3" i="3"/>
  <c r="Z5" i="3"/>
  <c r="AD5" i="3"/>
  <c r="Z7" i="3"/>
  <c r="Z9" i="3"/>
  <c r="AE16" i="3"/>
  <c r="AA16" i="3"/>
  <c r="W16" i="3"/>
  <c r="AB16" i="3"/>
  <c r="AD16" i="3"/>
  <c r="Z16" i="3"/>
  <c r="V16" i="3"/>
  <c r="AF16" i="3"/>
  <c r="U16" i="3"/>
  <c r="AG16" i="3"/>
  <c r="AC16" i="3"/>
  <c r="Y16" i="3"/>
  <c r="X16" i="3"/>
  <c r="AE4" i="3"/>
  <c r="AA4" i="3"/>
  <c r="W4" i="3"/>
  <c r="AD4" i="3"/>
  <c r="Z4" i="3"/>
  <c r="V4" i="3"/>
  <c r="AB4" i="3"/>
  <c r="U4" i="3"/>
  <c r="AG4" i="3"/>
  <c r="AC4" i="3"/>
  <c r="Y4" i="3"/>
  <c r="AF4" i="3"/>
  <c r="X4" i="3"/>
  <c r="U6" i="3"/>
  <c r="AE6" i="3"/>
  <c r="AA6" i="3"/>
  <c r="W6" i="3"/>
  <c r="X6" i="3"/>
  <c r="AD6" i="3"/>
  <c r="Z6" i="3"/>
  <c r="V6" i="3"/>
  <c r="AF6" i="3"/>
  <c r="AG6" i="3"/>
  <c r="AC6" i="3"/>
  <c r="Y6" i="3"/>
  <c r="AB6" i="3"/>
  <c r="AE8" i="3"/>
  <c r="AA8" i="3"/>
  <c r="W8" i="3"/>
  <c r="X8" i="3"/>
  <c r="AD8" i="3"/>
  <c r="Z8" i="3"/>
  <c r="V8" i="3"/>
  <c r="AF8" i="3"/>
  <c r="U8" i="3"/>
  <c r="AG8" i="3"/>
  <c r="AC8" i="3"/>
  <c r="Y8" i="3"/>
  <c r="AB8" i="3"/>
  <c r="U10" i="3"/>
  <c r="AE10" i="3"/>
  <c r="AA10" i="3"/>
  <c r="W10" i="3"/>
  <c r="AB10" i="3"/>
  <c r="AD10" i="3"/>
  <c r="Z10" i="3"/>
  <c r="V10" i="3"/>
  <c r="AG10" i="3"/>
  <c r="AC10" i="3"/>
  <c r="Y10" i="3"/>
  <c r="AF10" i="3"/>
  <c r="X10" i="3"/>
  <c r="AE12" i="3"/>
  <c r="AA12" i="3"/>
  <c r="W12" i="3"/>
  <c r="AB12" i="3"/>
  <c r="AD12" i="3"/>
  <c r="Z12" i="3"/>
  <c r="V12" i="3"/>
  <c r="X12" i="3"/>
  <c r="U12" i="3"/>
  <c r="AG12" i="3"/>
  <c r="AC12" i="3"/>
  <c r="Y12" i="3"/>
  <c r="AF12" i="3"/>
  <c r="U14" i="3"/>
  <c r="AE14" i="3"/>
  <c r="AA14" i="3"/>
  <c r="W14" i="3"/>
  <c r="AB14" i="3"/>
  <c r="AD14" i="3"/>
  <c r="Z14" i="3"/>
  <c r="V14" i="3"/>
  <c r="X14" i="3"/>
  <c r="AG14" i="3"/>
  <c r="AC14" i="3"/>
  <c r="Y14" i="3"/>
  <c r="AF14" i="3"/>
  <c r="AE15" i="3"/>
  <c r="AA15" i="3"/>
  <c r="W15" i="3"/>
  <c r="AB15" i="3"/>
  <c r="AD15" i="3"/>
  <c r="Z15" i="3"/>
  <c r="V15" i="3"/>
  <c r="U15" i="3"/>
  <c r="AF15" i="3"/>
  <c r="X15" i="3"/>
  <c r="AG15" i="3"/>
  <c r="AC15" i="3"/>
  <c r="Y15" i="3"/>
  <c r="AE17" i="3"/>
  <c r="AA17" i="3"/>
  <c r="W17" i="3"/>
  <c r="AB17" i="3"/>
  <c r="U17" i="3"/>
  <c r="AD17" i="3"/>
  <c r="Z17" i="3"/>
  <c r="V17" i="3"/>
  <c r="AF17" i="3"/>
  <c r="AG17" i="3"/>
  <c r="AC17" i="3"/>
  <c r="Y17" i="3"/>
  <c r="X17" i="3"/>
</calcChain>
</file>

<file path=xl/sharedStrings.xml><?xml version="1.0" encoding="utf-8"?>
<sst xmlns="http://schemas.openxmlformats.org/spreadsheetml/2006/main" count="82" uniqueCount="37">
  <si>
    <t>Sw</t>
  </si>
  <si>
    <t>krwo</t>
  </si>
  <si>
    <t>krow</t>
  </si>
  <si>
    <t>Sg</t>
  </si>
  <si>
    <t>krgo</t>
  </si>
  <si>
    <t>krog</t>
  </si>
  <si>
    <t>Sg :</t>
  </si>
  <si>
    <t>Sw --&gt;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</si>
  <si>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</si>
  <si>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</si>
  <si>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</si>
  <si>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</si>
  <si>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</si>
  <si>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</si>
  <si>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</si>
  <si>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</si>
  <si>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</si>
  <si>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</si>
  <si>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</si>
  <si>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</si>
  <si>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</si>
  <si>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</si>
  <si>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</si>
  <si>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</si>
  <si>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</si>
  <si>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</si>
  <si>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</si>
  <si>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</si>
  <si>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Krocw</t>
  </si>
  <si>
    <t>So</t>
  </si>
  <si>
    <t>S*o</t>
  </si>
  <si>
    <t>S*w</t>
  </si>
  <si>
    <t>S*g</t>
  </si>
  <si>
    <t>Fw</t>
  </si>
  <si>
    <t>Fg</t>
  </si>
  <si>
    <t>Som=</t>
  </si>
  <si>
    <t>min(Sorg,Sorw)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</si>
</sst>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64">
    <dxf>
      <numFmt numFmtId="164" formatCode="0.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</dxf>
    <dxf>
      <numFmt numFmtId="164" formatCode="0.0000"/>
    </dxf>
    <dxf>
      <numFmt numFmtId="2" formatCode="0.00"/>
    </dxf>
    <dxf>
      <numFmt numFmtId="2" formatCode="0.00"/>
    </dxf>
    <dxf>
      <numFmt numFmtId="164" formatCode="0.0000"/>
    </dxf>
    <dxf>
      <numFmt numFmtId="164" formatCode="0.0000"/>
    </dxf>
    <dxf>
      <numFmt numFmtId="2" formatCode="0.00"/>
    </dxf>
    <dxf>
      <numFmt numFmtId="2" formatCode="0.00"/>
    </dxf>
    <dxf>
      <numFmt numFmtId="164" formatCode="0.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0"/>
    </dxf>
    <dxf>
      <numFmt numFmtId="164" formatCode="0.0000"/>
    </dxf>
    <dxf>
      <numFmt numFmtId="2" formatCode="0.00"/>
    </dxf>
    <dxf>
      <numFmt numFmtId="2" formatCode="0.0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</dxf>
    <dxf>
      <numFmt numFmtId="164" formatCode="0.00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F1:J19" totalsRowShown="0">
  <autoFilter ref="F1:J19"/>
  <tableColumns count="5">
    <tableColumn id="1" name="Sg" dataDxfId="63"/>
    <tableColumn id="5" name="So" dataDxfId="62">
      <calculatedColumnFormula>1-F2-0.15</calculatedColumnFormula>
    </tableColumn>
    <tableColumn id="2" name="krgo" dataDxfId="61"/>
    <tableColumn id="3" name="krog" dataDxfId="60"/>
    <tableColumn id="4" name="Kroc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L7:AE26" totalsRowShown="0">
  <autoFilter ref="L7:AE26"/>
  <tableColumns count="20">
    <tableColumn id="1" name="Column1"/>
    <tableColumn id="2" name="Column2" dataDxfId="59"/>
    <tableColumn id="3" name="Column3" dataDxfId="58"/>
    <tableColumn id="4" name="Column4" dataDxfId="57"/>
    <tableColumn id="5" name="Column5" dataDxfId="56"/>
    <tableColumn id="6" name="Column6" dataDxfId="55"/>
    <tableColumn id="7" name="Column7" dataDxfId="54"/>
    <tableColumn id="8" name="Column8" dataDxfId="53"/>
    <tableColumn id="9" name="Column9" dataDxfId="52"/>
    <tableColumn id="10" name="Column10" dataDxfId="51"/>
    <tableColumn id="11" name="Column11" dataDxfId="50"/>
    <tableColumn id="12" name="Column12" dataDxfId="49"/>
    <tableColumn id="13" name="Column13" dataDxfId="48"/>
    <tableColumn id="14" name="Column14" dataDxfId="47"/>
    <tableColumn id="15" name="Column15" dataDxfId="46"/>
    <tableColumn id="16" name="Column16" dataDxfId="45"/>
    <tableColumn id="17" name="Column17" dataDxfId="44"/>
    <tableColumn id="18" name="Column18" dataDxfId="43"/>
    <tableColumn id="19" name="Column19" dataDxfId="42"/>
    <tableColumn id="20" name="Column20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D19" totalsRowShown="0">
  <autoFilter ref="A1:D19"/>
  <tableColumns count="4">
    <tableColumn id="1" name="Sw" dataDxfId="40"/>
    <tableColumn id="6" name="So" dataDxfId="39">
      <calculatedColumnFormula>1-A2</calculatedColumnFormula>
    </tableColumn>
    <tableColumn id="2" name="krwo" dataDxfId="38"/>
    <tableColumn id="3" name="krow" dataDxfId="3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22:F38" totalsRowShown="0" headerRowDxfId="36">
  <autoFilter ref="A22:F38"/>
  <tableColumns count="6">
    <tableColumn id="1" name="So" dataDxfId="35">
      <calculatedColumnFormula>A22-0.05</calculatedColumnFormula>
    </tableColumn>
    <tableColumn id="2" name="S*o" dataDxfId="34">
      <calculatedColumnFormula>(B2-0.1)/(1-0.15-0.1)</calculatedColumnFormula>
    </tableColumn>
    <tableColumn id="3" name="S*w" dataDxfId="33">
      <calculatedColumnFormula>(A2-0.15)/(1-0.15-0.1)</calculatedColumnFormula>
    </tableColumn>
    <tableColumn id="4" name="S*g" dataDxfId="32">
      <calculatedColumnFormula>(F2)/(1-0.1-0.15)</calculatedColumnFormula>
    </tableColumn>
    <tableColumn id="5" name="Fw"/>
    <tableColumn id="6" name="Fg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15" displayName="Table15" ref="F1:J19" totalsRowShown="0">
  <autoFilter ref="F1:J19"/>
  <tableColumns count="5">
    <tableColumn id="1" name="Sg" dataDxfId="31"/>
    <tableColumn id="5" name="So" dataDxfId="30">
      <calculatedColumnFormula>1-F2-0.15</calculatedColumnFormula>
    </tableColumn>
    <tableColumn id="2" name="krgo" dataDxfId="29"/>
    <tableColumn id="3" name="krog" dataDxfId="28"/>
    <tableColumn id="4" name="Krocw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26" displayName="Table26" ref="A1:D19" totalsRowShown="0">
  <autoFilter ref="A1:D19"/>
  <tableColumns count="4">
    <tableColumn id="1" name="Sw" dataDxfId="27"/>
    <tableColumn id="6" name="So" dataDxfId="26">
      <calculatedColumnFormula>1-A2</calculatedColumnFormula>
    </tableColumn>
    <tableColumn id="2" name="krwo" dataDxfId="25"/>
    <tableColumn id="3" name="krow" dataDxfId="2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37" displayName="Table37" ref="S1:AL20" totalsRowShown="0">
  <autoFilter ref="S1:AL20"/>
  <tableColumns count="20">
    <tableColumn id="1" name="Column1"/>
    <tableColumn id="2" name="Column2" dataDxfId="23"/>
    <tableColumn id="3" name="Column3" dataDxfId="22"/>
    <tableColumn id="4" name="Column4" dataDxfId="21"/>
    <tableColumn id="5" name="Column5" dataDxfId="20"/>
    <tableColumn id="6" name="Column6" dataDxfId="19"/>
    <tableColumn id="7" name="Column7" dataDxfId="18"/>
    <tableColumn id="8" name="Column8" dataDxfId="17"/>
    <tableColumn id="9" name="Column9" dataDxfId="16"/>
    <tableColumn id="10" name="Column10" dataDxfId="15"/>
    <tableColumn id="11" name="Column11" dataDxfId="14"/>
    <tableColumn id="12" name="Column12" dataDxfId="13"/>
    <tableColumn id="13" name="Column13" dataDxfId="12"/>
    <tableColumn id="14" name="Column14" dataDxfId="11"/>
    <tableColumn id="15" name="Column15" dataDxfId="10"/>
    <tableColumn id="16" name="Column16" dataDxfId="9"/>
    <tableColumn id="17" name="Column17" dataDxfId="8"/>
    <tableColumn id="18" name="Column18" dataDxfId="7"/>
    <tableColumn id="19" name="Column19" dataDxfId="6"/>
    <tableColumn id="20" name="Column20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L1:Q17" totalsRowShown="0" headerRowDxfId="4">
  <autoFilter ref="L1:Q17"/>
  <tableColumns count="6">
    <tableColumn id="1" name="So" dataDxfId="3">
      <calculatedColumnFormula>L1-0.05</calculatedColumnFormula>
    </tableColumn>
    <tableColumn id="2" name="S*o" dataDxfId="2">
      <calculatedColumnFormula>(B2-0.1)/(1-0.15-0.1)</calculatedColumnFormula>
    </tableColumn>
    <tableColumn id="3" name="S*w" dataDxfId="1">
      <calculatedColumnFormula>(A2-0.15)/(1-0.15-0.1)</calculatedColumnFormula>
    </tableColumn>
    <tableColumn id="4" name="S*g" dataDxfId="0">
      <calculatedColumnFormula>(F2)/(1-0.1-0.15)</calculatedColumnFormula>
    </tableColumn>
    <tableColumn id="5" name="Fw"/>
    <tableColumn id="6" name="F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tabSelected="1" topLeftCell="A6" zoomScaleNormal="100" workbookViewId="0">
      <selection activeCell="N18" sqref="N18"/>
    </sheetView>
  </sheetViews>
  <sheetFormatPr defaultRowHeight="14.25" x14ac:dyDescent="0.2"/>
  <cols>
    <col min="4" max="6" width="9.125" style="1"/>
    <col min="7" max="7" width="9" style="1"/>
    <col min="8" max="9" width="9.125" style="2"/>
    <col min="11" max="11" width="9.125" style="1"/>
    <col min="12" max="12" width="9" style="1"/>
    <col min="13" max="14" width="9.125" style="2"/>
    <col min="17" max="17" width="12.875" customWidth="1"/>
    <col min="18" max="25" width="10.5" customWidth="1"/>
    <col min="26" max="26" width="11.5" customWidth="1"/>
    <col min="27" max="27" width="11.375" customWidth="1"/>
    <col min="28" max="36" width="11.5" customWidth="1"/>
    <col min="37" max="39" width="6" customWidth="1"/>
  </cols>
  <sheetData>
    <row r="1" spans="1:31" x14ac:dyDescent="0.2">
      <c r="A1" s="1" t="s">
        <v>0</v>
      </c>
      <c r="B1" s="1" t="s">
        <v>29</v>
      </c>
      <c r="C1" s="2" t="s">
        <v>1</v>
      </c>
      <c r="D1" s="2" t="s">
        <v>2</v>
      </c>
      <c r="F1" s="1" t="s">
        <v>3</v>
      </c>
      <c r="G1" s="1" t="s">
        <v>29</v>
      </c>
      <c r="H1" s="2" t="s">
        <v>4</v>
      </c>
      <c r="I1" s="2" t="s">
        <v>5</v>
      </c>
      <c r="J1" t="s">
        <v>28</v>
      </c>
    </row>
    <row r="2" spans="1:31" x14ac:dyDescent="0.2">
      <c r="A2" s="1">
        <v>0.15</v>
      </c>
      <c r="B2" s="1">
        <f t="shared" ref="B2:B19" si="0">1-A2</f>
        <v>0.85</v>
      </c>
      <c r="C2" s="2">
        <v>0</v>
      </c>
      <c r="D2" s="2">
        <v>0.49507191862779926</v>
      </c>
      <c r="F2" s="1">
        <v>0</v>
      </c>
      <c r="G2" s="1">
        <f t="shared" ref="G2:G19" si="1">1-F2-0.15</f>
        <v>0.85</v>
      </c>
      <c r="H2" s="2">
        <v>0</v>
      </c>
      <c r="I2" s="2">
        <v>0.49507191862779926</v>
      </c>
      <c r="J2" t="s">
        <v>28</v>
      </c>
    </row>
    <row r="3" spans="1:31" x14ac:dyDescent="0.2">
      <c r="A3" s="1">
        <v>0.2</v>
      </c>
      <c r="B3" s="1">
        <f t="shared" si="0"/>
        <v>0.8</v>
      </c>
      <c r="C3" s="2">
        <v>1.8588419094397148E-2</v>
      </c>
      <c r="D3" s="2">
        <v>0.41676775167039587</v>
      </c>
      <c r="F3" s="1">
        <v>0.05</v>
      </c>
      <c r="G3" s="1">
        <f t="shared" si="1"/>
        <v>0.79999999999999993</v>
      </c>
      <c r="H3" s="2">
        <v>1.3800122124974561E-4</v>
      </c>
      <c r="I3" s="2">
        <v>0.45569339249016755</v>
      </c>
    </row>
    <row r="4" spans="1:31" x14ac:dyDescent="0.2">
      <c r="A4" s="1">
        <v>0.25</v>
      </c>
      <c r="B4" s="1">
        <f t="shared" si="0"/>
        <v>0.75</v>
      </c>
      <c r="C4" s="2">
        <v>3.2112342512829593E-2</v>
      </c>
      <c r="D4" s="2">
        <v>0.34697048412928633</v>
      </c>
      <c r="F4" s="1">
        <v>0.1</v>
      </c>
      <c r="G4" s="1">
        <f t="shared" si="1"/>
        <v>0.75</v>
      </c>
      <c r="H4" s="2">
        <v>1.1040097699979649E-3</v>
      </c>
      <c r="I4" s="2">
        <v>0.38035778122047992</v>
      </c>
    </row>
    <row r="5" spans="1:31" x14ac:dyDescent="0.2">
      <c r="A5" s="1">
        <v>0.3</v>
      </c>
      <c r="B5" s="1">
        <f t="shared" si="0"/>
        <v>0.7</v>
      </c>
      <c r="C5" s="2">
        <v>5.019564511997536E-2</v>
      </c>
      <c r="D5" s="2">
        <v>0.28523116625394723</v>
      </c>
      <c r="F5" s="1">
        <v>0.15</v>
      </c>
      <c r="G5" s="1">
        <f t="shared" si="1"/>
        <v>0.7</v>
      </c>
      <c r="H5" s="2">
        <v>3.7260329737431315E-3</v>
      </c>
      <c r="I5" s="2">
        <v>0.31354167916271586</v>
      </c>
    </row>
    <row r="6" spans="1:31" x14ac:dyDescent="0.2">
      <c r="A6" s="1">
        <v>0.35</v>
      </c>
      <c r="B6" s="1">
        <f t="shared" si="0"/>
        <v>0.65</v>
      </c>
      <c r="C6" s="2">
        <v>7.322943355644862E-2</v>
      </c>
      <c r="D6" s="2">
        <v>0.23109602579893174</v>
      </c>
      <c r="F6" s="1">
        <v>0.2</v>
      </c>
      <c r="G6" s="1">
        <f t="shared" si="1"/>
        <v>0.65</v>
      </c>
      <c r="H6" s="2">
        <v>8.8320781599837191E-3</v>
      </c>
      <c r="I6" s="2">
        <v>0.25478752871031551</v>
      </c>
    </row>
    <row r="7" spans="1:31" x14ac:dyDescent="0.2">
      <c r="A7" s="1">
        <v>0.4</v>
      </c>
      <c r="B7" s="1">
        <f t="shared" si="0"/>
        <v>0.6</v>
      </c>
      <c r="C7" s="2">
        <v>0.10157011516947433</v>
      </c>
      <c r="D7" s="2">
        <v>0.18410606476103047</v>
      </c>
      <c r="F7" s="1">
        <v>0.25</v>
      </c>
      <c r="G7" s="1">
        <f t="shared" si="1"/>
        <v>0.6</v>
      </c>
      <c r="H7" s="2">
        <v>1.7250152656218199E-2</v>
      </c>
      <c r="I7" s="2">
        <v>0.20363117577215589</v>
      </c>
      <c r="L7" t="s">
        <v>8</v>
      </c>
      <c r="M7" t="s">
        <v>9</v>
      </c>
      <c r="N7" t="s">
        <v>10</v>
      </c>
      <c r="O7" t="s">
        <v>11</v>
      </c>
      <c r="P7" t="s">
        <v>12</v>
      </c>
      <c r="Q7" t="s">
        <v>13</v>
      </c>
      <c r="R7" t="s">
        <v>14</v>
      </c>
      <c r="S7" t="s">
        <v>15</v>
      </c>
      <c r="T7" t="s">
        <v>16</v>
      </c>
      <c r="U7" t="s">
        <v>17</v>
      </c>
      <c r="V7" t="s">
        <v>18</v>
      </c>
      <c r="W7" t="s">
        <v>19</v>
      </c>
      <c r="X7" t="s">
        <v>20</v>
      </c>
      <c r="Y7" t="s">
        <v>21</v>
      </c>
      <c r="Z7" t="s">
        <v>22</v>
      </c>
      <c r="AA7" t="s">
        <v>23</v>
      </c>
      <c r="AB7" t="s">
        <v>24</v>
      </c>
      <c r="AC7" t="s">
        <v>25</v>
      </c>
      <c r="AD7" t="s">
        <v>26</v>
      </c>
      <c r="AE7" t="s">
        <v>27</v>
      </c>
    </row>
    <row r="8" spans="1:31" x14ac:dyDescent="0.2">
      <c r="A8" s="1">
        <v>0.45</v>
      </c>
      <c r="B8" s="1">
        <f t="shared" si="0"/>
        <v>0.55000000000000004</v>
      </c>
      <c r="C8" s="2">
        <v>0.13554691102106459</v>
      </c>
      <c r="D8" s="2">
        <v>0.14379658831544737</v>
      </c>
      <c r="F8" s="1">
        <v>0.3</v>
      </c>
      <c r="G8" s="1">
        <f t="shared" si="1"/>
        <v>0.54999999999999993</v>
      </c>
      <c r="H8" s="2">
        <v>2.9808263789945052E-2</v>
      </c>
      <c r="I8" s="2">
        <v>0.15960125366621855</v>
      </c>
      <c r="L8" t="s">
        <v>7</v>
      </c>
      <c r="M8">
        <v>0.15</v>
      </c>
      <c r="N8">
        <v>0.2</v>
      </c>
      <c r="O8">
        <v>0.25</v>
      </c>
      <c r="P8">
        <v>0.3</v>
      </c>
      <c r="Q8">
        <v>0.35</v>
      </c>
      <c r="R8">
        <v>0.4</v>
      </c>
      <c r="S8">
        <v>0.45</v>
      </c>
      <c r="T8">
        <v>0.5</v>
      </c>
      <c r="U8">
        <v>0.55000000000000004</v>
      </c>
      <c r="V8">
        <v>0.6</v>
      </c>
      <c r="W8">
        <v>0.65</v>
      </c>
      <c r="X8">
        <v>0.7</v>
      </c>
      <c r="Y8">
        <v>0.75</v>
      </c>
      <c r="Z8">
        <v>0.8</v>
      </c>
      <c r="AA8">
        <v>0.85</v>
      </c>
      <c r="AB8">
        <v>0.9</v>
      </c>
      <c r="AC8">
        <v>0.95</v>
      </c>
      <c r="AD8">
        <v>1</v>
      </c>
    </row>
    <row r="9" spans="1:31" x14ac:dyDescent="0.2">
      <c r="A9" s="1">
        <v>0.5</v>
      </c>
      <c r="B9" s="1">
        <f t="shared" si="0"/>
        <v>0.5</v>
      </c>
      <c r="C9" s="2">
        <v>0.17546701044484334</v>
      </c>
      <c r="D9" s="2">
        <v>0.10969664782485317</v>
      </c>
      <c r="F9" s="1">
        <v>0.35</v>
      </c>
      <c r="G9" s="1">
        <f t="shared" si="1"/>
        <v>0.5</v>
      </c>
      <c r="H9" s="2">
        <v>4.733441888866273E-2</v>
      </c>
      <c r="I9" s="2">
        <v>0.1222184523522965</v>
      </c>
      <c r="L9" t="s">
        <v>6</v>
      </c>
      <c r="M9" s="2">
        <v>0.49507191862779926</v>
      </c>
      <c r="N9" s="3">
        <f t="shared" ref="N9:N25" si="2">(0.2-0.15)/(0.2-0.15+F2)*D3+(F2/(F2+0.2-0.15))*I3</f>
        <v>0.41676775167039587</v>
      </c>
      <c r="O9" s="3">
        <f t="shared" ref="O9:O23" si="3">((0.25-0.15)/(F2+0.25-0.15))*D4+(F2/(F2+0.25-0.15))*I4</f>
        <v>0.34697048412928633</v>
      </c>
      <c r="P9" s="3">
        <f t="shared" ref="P9:P23" si="4">(0.3-0.15)/(0.3-0.15+F2)*D5+(F2/(F2+0.3-0.15))*I5</f>
        <v>0.28523116625394723</v>
      </c>
      <c r="Q9" s="3">
        <f t="shared" ref="Q9:Q22" si="5">(0.35-0.15)/(0.35-0.15+F2)*D6+(F2/(F2+0.35-0.15))*I6</f>
        <v>0.23109602579893174</v>
      </c>
      <c r="R9" s="3">
        <f t="shared" ref="R9:R21" si="6">(0.4-0.15)/(0.4-0.15+F2)*D7+(F2/(F2+0.4-0.15))*I7</f>
        <v>0.18410606476103047</v>
      </c>
      <c r="S9" s="3">
        <f t="shared" ref="S9:S20" si="7">(0.45-0.15)/(0.45-0.15+F2)*D8+(F2/(F2+0.45-0.15))*I8</f>
        <v>0.14379658831544737</v>
      </c>
      <c r="T9" s="3">
        <f t="shared" ref="T9:T19" si="8">(0.5-0.15)/(0.5-0.15+F2)*D9+(F2/(F2+0.5-0.15))*I9</f>
        <v>0.10969664782485317</v>
      </c>
      <c r="U9" s="3">
        <f t="shared" ref="U9:U18" si="9">(0.55-0.15)/(0.55-0.15+F2)*D10+(F2/(F2+0.55-0.15))*I10</f>
        <v>8.1328372807018254E-2</v>
      </c>
      <c r="V9" s="3">
        <f t="shared" ref="V9:V17" si="10">(0.6-0.15)/(0.6-0.15+F2)*D11+(F2/(F2+0.6-0.15))*I11</f>
        <v>5.8206156063076289E-2</v>
      </c>
      <c r="W9" s="3">
        <f t="shared" ref="W9:W16" si="11">(0.65-0.15)/(0.65-0.15+F2)*D12+(F2/(F2+0.65-0.15))*I12</f>
        <v>3.9835639179109282E-2</v>
      </c>
      <c r="X9" s="3">
        <f t="shared" ref="X9:X15" si="12">(0.7-0.15)/(0.7-0.15+F2)*D13+(F2/(F2+0.7-0.15))*I13</f>
        <v>2.5712417274823825E-2</v>
      </c>
      <c r="Y9" s="3">
        <f t="shared" ref="Y9:Y14" si="13">(0.75-0.15)/(0.75-0.15+F2)*D14+(F2/(F2+0.75-0.15))*I14</f>
        <v>1.5320331713043306E-2</v>
      </c>
      <c r="Z9" s="3">
        <f>(0.85-0.15)/(0.85-0.15+F2)*D15+(F2/(F2+0.85-0.15))*I15</f>
        <v>8.1291236907374345E-3</v>
      </c>
      <c r="AA9" s="3">
        <v>0</v>
      </c>
      <c r="AB9" s="3">
        <v>0</v>
      </c>
      <c r="AC9" s="3">
        <v>0</v>
      </c>
      <c r="AD9" s="3">
        <v>0</v>
      </c>
      <c r="AE9" s="3"/>
    </row>
    <row r="10" spans="1:31" x14ac:dyDescent="0.2">
      <c r="A10" s="1">
        <v>0.55000000000000004</v>
      </c>
      <c r="B10" s="1">
        <f t="shared" si="0"/>
        <v>0.44999999999999996</v>
      </c>
      <c r="C10" s="2">
        <v>0.22161928806365383</v>
      </c>
      <c r="D10" s="2">
        <v>8.1328372807018254E-2</v>
      </c>
      <c r="F10" s="1">
        <v>0.4</v>
      </c>
      <c r="G10" s="1">
        <f t="shared" si="1"/>
        <v>0.44999999999999996</v>
      </c>
      <c r="H10" s="2">
        <v>7.0656625279869753E-2</v>
      </c>
      <c r="I10" s="2">
        <v>9.0994639004438369E-2</v>
      </c>
      <c r="L10">
        <v>0</v>
      </c>
      <c r="M10" s="2">
        <v>0.45569339249016755</v>
      </c>
      <c r="N10" s="3">
        <f t="shared" si="2"/>
        <v>0.36366413267488318</v>
      </c>
      <c r="O10" s="3">
        <f t="shared" si="3"/>
        <v>0.29466800389020348</v>
      </c>
      <c r="P10" s="3">
        <f t="shared" si="4"/>
        <v>0.23701890152677768</v>
      </c>
      <c r="Q10" s="3">
        <f t="shared" si="5"/>
        <v>0.18801108696325555</v>
      </c>
      <c r="R10" s="3">
        <f t="shared" si="6"/>
        <v>0.14643069920724255</v>
      </c>
      <c r="S10" s="3">
        <f t="shared" si="7"/>
        <v>0.11148547704305936</v>
      </c>
      <c r="T10" s="3">
        <f t="shared" si="8"/>
        <v>8.2536656081695775E-2</v>
      </c>
      <c r="U10" s="3">
        <f t="shared" si="9"/>
        <v>5.9009003310741062E-2</v>
      </c>
      <c r="V10" s="3">
        <f t="shared" si="10"/>
        <v>4.03541353996636E-2</v>
      </c>
      <c r="W10" s="3">
        <f t="shared" si="11"/>
        <v>2.6033002029789698E-2</v>
      </c>
      <c r="X10" s="3">
        <f t="shared" si="12"/>
        <v>1.5506055478283098E-2</v>
      </c>
      <c r="Y10" s="3">
        <f t="shared" si="13"/>
        <v>8.2265120562068049E-3</v>
      </c>
      <c r="Z10" s="3">
        <f>(0.85-0.15)/(0.85-0.15+F3)*D16+(F3/(F3+0.85-0.15))*I16</f>
        <v>2.7988848678265189E-4</v>
      </c>
      <c r="AA10" s="3">
        <f>(0.85-0.15)/(0.85-0.15+F3)*D17+(F3/(F3+0.85-0.15))*I17</f>
        <v>0</v>
      </c>
      <c r="AB10" s="3">
        <v>0</v>
      </c>
      <c r="AC10" s="3">
        <v>0</v>
      </c>
      <c r="AD10" s="3">
        <v>0</v>
      </c>
      <c r="AE10" s="3"/>
    </row>
    <row r="11" spans="1:31" ht="15.75" customHeight="1" x14ac:dyDescent="0.2">
      <c r="A11" s="1">
        <v>0.6</v>
      </c>
      <c r="B11" s="1">
        <f t="shared" si="0"/>
        <v>0.4</v>
      </c>
      <c r="C11" s="2">
        <v>0.27427708779057469</v>
      </c>
      <c r="D11" s="2">
        <v>5.8206156063076289E-2</v>
      </c>
      <c r="F11" s="1">
        <v>0.45</v>
      </c>
      <c r="G11" s="1">
        <f t="shared" si="1"/>
        <v>0.4</v>
      </c>
      <c r="H11" s="2">
        <v>0.10060289029106453</v>
      </c>
      <c r="I11" s="2">
        <v>6.5431781292059205E-2</v>
      </c>
      <c r="L11">
        <v>0.05</v>
      </c>
      <c r="M11" s="2">
        <v>0.38035778122047992</v>
      </c>
      <c r="N11" s="3">
        <f t="shared" si="2"/>
        <v>0.30410484152645961</v>
      </c>
      <c r="O11" s="3">
        <f t="shared" si="3"/>
        <v>0.24294177725462368</v>
      </c>
      <c r="P11" s="3">
        <f t="shared" si="4"/>
        <v>0.19191610916548063</v>
      </c>
      <c r="Q11" s="3">
        <f t="shared" si="5"/>
        <v>0.14906481009903777</v>
      </c>
      <c r="R11" s="3">
        <f t="shared" si="6"/>
        <v>0.11327430626126556</v>
      </c>
      <c r="S11" s="3">
        <f t="shared" si="7"/>
        <v>8.3744939356373296E-2</v>
      </c>
      <c r="T11" s="3">
        <f t="shared" si="8"/>
        <v>5.9811850558405828E-2</v>
      </c>
      <c r="U11" s="3">
        <f t="shared" si="9"/>
        <v>4.0872631620217925E-2</v>
      </c>
      <c r="V11" s="3">
        <f t="shared" si="10"/>
        <v>2.6353586784755575E-2</v>
      </c>
      <c r="W11" s="3">
        <f t="shared" si="11"/>
        <v>1.5691779243522892E-2</v>
      </c>
      <c r="X11" s="3">
        <f t="shared" si="12"/>
        <v>8.323900421676177E-3</v>
      </c>
      <c r="Y11" s="3">
        <f t="shared" si="13"/>
        <v>5.9976104310568263E-4</v>
      </c>
      <c r="Z11" s="3">
        <f>(0.85-0.15)/(0.85-0.15+F4)*D17+(F4/(F4+0.85-0.15))*I17</f>
        <v>0</v>
      </c>
      <c r="AA11" s="3">
        <f>(0.85-0.15)/(0.85-0.15+F4)*D18+(F4/(F4+0.85-0.15))*I18</f>
        <v>0</v>
      </c>
      <c r="AB11" s="3">
        <v>0</v>
      </c>
      <c r="AC11" s="3">
        <v>0</v>
      </c>
      <c r="AD11" s="3">
        <v>0</v>
      </c>
      <c r="AE11" s="3"/>
    </row>
    <row r="12" spans="1:31" x14ac:dyDescent="0.2">
      <c r="A12" s="1">
        <v>0.65</v>
      </c>
      <c r="B12" s="1">
        <f t="shared" si="0"/>
        <v>0.35</v>
      </c>
      <c r="C12" s="2">
        <v>0.33370037132529362</v>
      </c>
      <c r="D12" s="2">
        <v>3.9835639179109282E-2</v>
      </c>
      <c r="F12" s="1">
        <v>0.5</v>
      </c>
      <c r="G12" s="1">
        <f t="shared" si="1"/>
        <v>0.35</v>
      </c>
      <c r="H12" s="2">
        <v>0.13800122124974559</v>
      </c>
      <c r="I12" s="2">
        <v>4.5020601384652484E-2</v>
      </c>
      <c r="L12">
        <v>0.1</v>
      </c>
      <c r="M12" s="2">
        <v>0.31354167916271586</v>
      </c>
      <c r="N12" s="3">
        <f t="shared" si="2"/>
        <v>0.24886465298246957</v>
      </c>
      <c r="O12" s="3">
        <f t="shared" si="3"/>
        <v>0.19582113136770574</v>
      </c>
      <c r="P12" s="3">
        <f t="shared" si="4"/>
        <v>0.15169892099083299</v>
      </c>
      <c r="Q12" s="3">
        <f t="shared" si="5"/>
        <v>0.11506313547947172</v>
      </c>
      <c r="R12" s="3">
        <f t="shared" si="6"/>
        <v>8.495322263105079E-2</v>
      </c>
      <c r="S12" s="3">
        <f t="shared" si="7"/>
        <v>6.0614697806070594E-2</v>
      </c>
      <c r="T12" s="3">
        <f t="shared" si="8"/>
        <v>4.1391127840772243E-2</v>
      </c>
      <c r="U12" s="3">
        <f t="shared" si="9"/>
        <v>2.6674171539721452E-2</v>
      </c>
      <c r="V12" s="3">
        <f t="shared" si="10"/>
        <v>1.5877503008762683E-2</v>
      </c>
      <c r="W12" s="3">
        <f t="shared" si="11"/>
        <v>8.4212887871455491E-3</v>
      </c>
      <c r="X12" s="3">
        <f t="shared" si="12"/>
        <v>8.9964156465852389E-4</v>
      </c>
      <c r="Y12" s="3">
        <f t="shared" si="13"/>
        <v>0</v>
      </c>
      <c r="Z12" s="3">
        <f>(0.85-0.15)/(0.85-0.15+F5)*D18+(F5/(F5+0.85-0.15))*I18</f>
        <v>0</v>
      </c>
      <c r="AA12" s="3">
        <f>(0.85-0.15)/(0.85-0.15+F5)*D19+(F5/(F5+0.85-0.15))*I19</f>
        <v>0</v>
      </c>
      <c r="AB12" s="3">
        <v>0</v>
      </c>
      <c r="AC12" s="3">
        <v>0</v>
      </c>
      <c r="AD12" s="3">
        <v>0</v>
      </c>
      <c r="AE12" s="3"/>
    </row>
    <row r="13" spans="1:31" x14ac:dyDescent="0.2">
      <c r="A13" s="1">
        <v>0.7</v>
      </c>
      <c r="B13" s="1">
        <f t="shared" si="0"/>
        <v>0.30000000000000004</v>
      </c>
      <c r="C13" s="2">
        <v>0.40013741686972021</v>
      </c>
      <c r="D13" s="2">
        <v>2.5712417274823825E-2</v>
      </c>
      <c r="F13" s="1">
        <v>0.55000000000000004</v>
      </c>
      <c r="G13" s="1">
        <f t="shared" si="1"/>
        <v>0.29999999999999993</v>
      </c>
      <c r="H13" s="2">
        <v>0.18367962548341138</v>
      </c>
      <c r="I13" s="2">
        <v>2.9238849579448445E-2</v>
      </c>
      <c r="L13">
        <v>0.15</v>
      </c>
      <c r="M13" s="2">
        <v>0.25478752871031551</v>
      </c>
      <c r="N13" s="3">
        <f t="shared" si="2"/>
        <v>0.19972615356993084</v>
      </c>
      <c r="O13" s="3">
        <f t="shared" si="3"/>
        <v>0.15433303188262815</v>
      </c>
      <c r="P13" s="3">
        <f t="shared" si="4"/>
        <v>0.11685196469767795</v>
      </c>
      <c r="Q13" s="3">
        <f t="shared" si="5"/>
        <v>8.6161505905728297E-2</v>
      </c>
      <c r="R13" s="3">
        <f t="shared" si="6"/>
        <v>6.141754505373536E-2</v>
      </c>
      <c r="S13" s="3">
        <f t="shared" si="7"/>
        <v>4.1909624061326561E-2</v>
      </c>
      <c r="T13" s="3">
        <f t="shared" si="8"/>
        <v>2.6994756294687321E-2</v>
      </c>
      <c r="U13" s="3">
        <f t="shared" si="9"/>
        <v>1.6063226774002473E-2</v>
      </c>
      <c r="V13" s="3">
        <f t="shared" si="10"/>
        <v>8.5186771526149195E-3</v>
      </c>
      <c r="W13" s="3">
        <f t="shared" si="11"/>
        <v>1.199522086211365E-3</v>
      </c>
      <c r="X13" s="3">
        <f t="shared" si="12"/>
        <v>0</v>
      </c>
      <c r="Y13" s="3">
        <f t="shared" si="13"/>
        <v>0</v>
      </c>
      <c r="Z13" s="3">
        <f>(0.85-0.15)/(0.85-0.15+F6)*D19+(F6/(F6+0.85-0.15))*I19</f>
        <v>0</v>
      </c>
      <c r="AA13" s="3">
        <f>(0.85-0.15)/(0.85-0.15+F6)*I29+(F6/(F6+0.85-0.15))*N29</f>
        <v>0</v>
      </c>
      <c r="AB13" s="3">
        <v>0</v>
      </c>
      <c r="AC13" s="3">
        <v>0</v>
      </c>
      <c r="AD13" s="3">
        <v>0</v>
      </c>
      <c r="AE13" s="3"/>
    </row>
    <row r="14" spans="1:31" x14ac:dyDescent="0.2">
      <c r="A14" s="1">
        <v>0.75</v>
      </c>
      <c r="B14" s="1">
        <f t="shared" si="0"/>
        <v>0.25</v>
      </c>
      <c r="C14" s="2">
        <v>0.47382618940451743</v>
      </c>
      <c r="D14" s="2">
        <v>1.5320331713043306E-2</v>
      </c>
      <c r="F14" s="1">
        <v>0.6</v>
      </c>
      <c r="G14" s="1">
        <f t="shared" si="1"/>
        <v>0.25</v>
      </c>
      <c r="H14" s="2">
        <v>0.23846611031956041</v>
      </c>
      <c r="I14" s="2">
        <v>1.7549016895920807E-2</v>
      </c>
      <c r="L14">
        <v>0.2</v>
      </c>
      <c r="M14" s="2">
        <v>0.20363117577215589</v>
      </c>
      <c r="N14" s="3">
        <f t="shared" si="2"/>
        <v>0.15696714277442336</v>
      </c>
      <c r="O14" s="3">
        <f t="shared" si="3"/>
        <v>0.11864079391588413</v>
      </c>
      <c r="P14" s="3">
        <f t="shared" si="4"/>
        <v>8.7369789180405819E-2</v>
      </c>
      <c r="Q14" s="3">
        <f t="shared" si="5"/>
        <v>6.2220392301400133E-2</v>
      </c>
      <c r="R14" s="3">
        <f t="shared" si="6"/>
        <v>4.2428120281880879E-2</v>
      </c>
      <c r="S14" s="3">
        <f t="shared" si="7"/>
        <v>2.7315341049653202E-2</v>
      </c>
      <c r="T14" s="3">
        <f t="shared" si="8"/>
        <v>1.6248950539242267E-2</v>
      </c>
      <c r="U14" s="3">
        <f t="shared" si="9"/>
        <v>8.6160655180842899E-3</v>
      </c>
      <c r="V14" s="3">
        <f t="shared" si="10"/>
        <v>1.4994026077642065E-3</v>
      </c>
      <c r="W14" s="3">
        <f t="shared" si="11"/>
        <v>0</v>
      </c>
      <c r="X14" s="3">
        <f t="shared" si="12"/>
        <v>0</v>
      </c>
      <c r="Y14" s="3">
        <f t="shared" si="13"/>
        <v>0</v>
      </c>
      <c r="Z14" s="3">
        <f>(0.85-0.15)/(0.85-0.15+F7)*I29+(F7/(F7+0.85-0.15))*N29</f>
        <v>0</v>
      </c>
      <c r="AA14" s="3">
        <f>(0.85-0.15)/(0.85-0.15+F7)*I30+(F7/(F7+0.85-0.15))*N30</f>
        <v>0</v>
      </c>
      <c r="AB14" s="3">
        <v>0</v>
      </c>
      <c r="AC14" s="3">
        <v>0</v>
      </c>
      <c r="AD14" s="3">
        <v>0</v>
      </c>
      <c r="AE14" s="3"/>
    </row>
    <row r="15" spans="1:31" x14ac:dyDescent="0.2">
      <c r="A15" s="1">
        <v>0.8</v>
      </c>
      <c r="B15" s="1">
        <f t="shared" si="0"/>
        <v>0.19999999999999996</v>
      </c>
      <c r="C15" s="2">
        <v>0.55499546481872897</v>
      </c>
      <c r="D15" s="2">
        <v>8.1291236907374345E-3</v>
      </c>
      <c r="F15" s="1">
        <v>0.65</v>
      </c>
      <c r="G15" s="1">
        <f t="shared" si="1"/>
        <v>0.19999999999999998</v>
      </c>
      <c r="H15" s="2">
        <v>0.30318868308569114</v>
      </c>
      <c r="I15" s="2">
        <v>9.3951724418392616E-3</v>
      </c>
      <c r="L15">
        <v>0.25</v>
      </c>
      <c r="M15" s="2">
        <v>0.15960125366621855</v>
      </c>
      <c r="N15" s="3">
        <f t="shared" si="2"/>
        <v>0.12042962313409032</v>
      </c>
      <c r="O15" s="3">
        <f t="shared" si="3"/>
        <v>8.857807245508334E-2</v>
      </c>
      <c r="P15" s="3">
        <f t="shared" si="4"/>
        <v>6.3023239549064899E-2</v>
      </c>
      <c r="Q15" s="3">
        <f t="shared" si="5"/>
        <v>4.2946616502435205E-2</v>
      </c>
      <c r="R15" s="3">
        <f t="shared" si="6"/>
        <v>2.7635925804619075E-2</v>
      </c>
      <c r="S15" s="3">
        <f t="shared" si="7"/>
        <v>1.6434674304482057E-2</v>
      </c>
      <c r="T15" s="3">
        <f t="shared" si="8"/>
        <v>8.7134538835536637E-3</v>
      </c>
      <c r="U15" s="3">
        <f t="shared" si="9"/>
        <v>1.7992831293170474E-3</v>
      </c>
      <c r="V15" s="3">
        <f t="shared" si="10"/>
        <v>0</v>
      </c>
      <c r="W15" s="3">
        <f t="shared" si="11"/>
        <v>0</v>
      </c>
      <c r="X15" s="3">
        <f t="shared" si="12"/>
        <v>0</v>
      </c>
      <c r="Y15" s="3">
        <f>(0.75-0.15)/(0.75-0.15+F8)*I29+(F8/(F8+0.75-0.15))*N29</f>
        <v>0</v>
      </c>
      <c r="Z15" s="3">
        <f>(0.85-0.15)/(0.85-0.15+F8)*I30+(F8/(F8+0.85-0.15))*N30</f>
        <v>0</v>
      </c>
      <c r="AA15" s="3">
        <v>0</v>
      </c>
      <c r="AB15" s="3">
        <v>0</v>
      </c>
      <c r="AC15" s="3">
        <v>0</v>
      </c>
      <c r="AD15" s="3">
        <v>0</v>
      </c>
      <c r="AE15" s="3"/>
    </row>
    <row r="16" spans="1:31" x14ac:dyDescent="0.2">
      <c r="A16" s="1">
        <v>0.85</v>
      </c>
      <c r="B16" s="1">
        <f t="shared" si="0"/>
        <v>0.15000000000000002</v>
      </c>
      <c r="C16" s="2">
        <v>0.64386576546917651</v>
      </c>
      <c r="D16" s="2">
        <v>0</v>
      </c>
      <c r="F16" s="1">
        <v>0.7</v>
      </c>
      <c r="G16" s="1">
        <f t="shared" si="1"/>
        <v>0.15000000000000005</v>
      </c>
      <c r="H16" s="2">
        <v>0.37867535110930184</v>
      </c>
      <c r="I16" s="2">
        <v>4.1983273017397781E-3</v>
      </c>
      <c r="L16">
        <v>0.3</v>
      </c>
      <c r="M16" s="2">
        <v>0.1222184523522965</v>
      </c>
      <c r="N16" s="3">
        <f t="shared" si="2"/>
        <v>8.9786355729760847E-2</v>
      </c>
      <c r="O16" s="3">
        <f t="shared" si="3"/>
        <v>6.3826086796729672E-2</v>
      </c>
      <c r="P16" s="3">
        <f t="shared" si="4"/>
        <v>4.3465112722989523E-2</v>
      </c>
      <c r="Q16" s="3">
        <f t="shared" si="5"/>
        <v>2.7956510559584948E-2</v>
      </c>
      <c r="R16" s="3">
        <f t="shared" si="6"/>
        <v>1.6620398069721848E-2</v>
      </c>
      <c r="S16" s="3">
        <f t="shared" si="7"/>
        <v>8.8108422490230341E-3</v>
      </c>
      <c r="T16" s="3">
        <f t="shared" si="8"/>
        <v>2.099163650869889E-3</v>
      </c>
      <c r="U16" s="3">
        <f t="shared" si="9"/>
        <v>0</v>
      </c>
      <c r="V16" s="3">
        <f t="shared" si="10"/>
        <v>0</v>
      </c>
      <c r="W16" s="3">
        <f t="shared" si="11"/>
        <v>0</v>
      </c>
      <c r="X16" s="3">
        <f>(0.7-0.15)/(0.7-0.15+F9)*I29+(F9/(F9+0.7-0.15))*N29</f>
        <v>0</v>
      </c>
      <c r="Y16" s="3">
        <f>(0.75-0.15)/(0.75-0.15+F9)*I30+(F9/(F9+0.75-0.15))*N30</f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/>
    </row>
    <row r="17" spans="1:31" x14ac:dyDescent="0.2">
      <c r="A17" s="1">
        <v>0.9</v>
      </c>
      <c r="B17" s="1">
        <f t="shared" si="0"/>
        <v>9.9999999999999978E-2</v>
      </c>
      <c r="C17" s="2">
        <v>0.7406501485339213</v>
      </c>
      <c r="D17" s="2">
        <v>0</v>
      </c>
      <c r="F17" s="1">
        <v>0.75</v>
      </c>
      <c r="G17" s="1">
        <f t="shared" si="1"/>
        <v>0.1</v>
      </c>
      <c r="H17" s="2">
        <v>0.46575412171789127</v>
      </c>
      <c r="I17" s="2">
        <v>0</v>
      </c>
      <c r="L17">
        <v>0.35</v>
      </c>
      <c r="M17" s="2">
        <v>9.0994639004438369E-2</v>
      </c>
      <c r="N17" s="3">
        <f t="shared" si="2"/>
        <v>6.4628934044394432E-2</v>
      </c>
      <c r="O17" s="3">
        <f t="shared" si="3"/>
        <v>4.3983608943543848E-2</v>
      </c>
      <c r="P17" s="3">
        <f t="shared" si="4"/>
        <v>2.8277095314550825E-2</v>
      </c>
      <c r="Q17" s="3">
        <f t="shared" si="5"/>
        <v>1.6806121834961642E-2</v>
      </c>
      <c r="R17" s="3">
        <f t="shared" si="6"/>
        <v>8.9082306144924045E-3</v>
      </c>
      <c r="S17" s="3">
        <f t="shared" si="7"/>
        <v>2.3990441724227301E-3</v>
      </c>
      <c r="T17" s="3">
        <f t="shared" si="8"/>
        <v>0</v>
      </c>
      <c r="U17" s="3">
        <f t="shared" si="9"/>
        <v>0</v>
      </c>
      <c r="V17" s="3">
        <f t="shared" si="10"/>
        <v>0</v>
      </c>
      <c r="W17" s="3">
        <f>(0.65-0.15)/(0.65-0.15+F10)*I29+(F10/(F10+0.65-0.15))*N29</f>
        <v>0</v>
      </c>
      <c r="X17" s="3">
        <f>(0.7-0.15)/(0.7-0.15+F10)*I30+(F10/(F10+0.7-0.15))*N30</f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/>
    </row>
    <row r="18" spans="1:31" x14ac:dyDescent="0.2">
      <c r="A18" s="1">
        <v>0.95</v>
      </c>
      <c r="B18" s="1">
        <f t="shared" si="0"/>
        <v>5.0000000000000044E-2</v>
      </c>
      <c r="C18" s="2">
        <v>0.84555487756068892</v>
      </c>
      <c r="D18" s="2">
        <v>0</v>
      </c>
      <c r="F18" s="1">
        <v>0.8</v>
      </c>
      <c r="G18" s="1">
        <f t="shared" si="1"/>
        <v>4.9999999999999961E-2</v>
      </c>
      <c r="H18" s="2">
        <v>0.56525300223895802</v>
      </c>
      <c r="I18" s="2">
        <v>0</v>
      </c>
      <c r="L18">
        <v>0.4</v>
      </c>
      <c r="M18" s="2">
        <v>6.5431781292059205E-2</v>
      </c>
      <c r="N18" s="3">
        <f t="shared" si="2"/>
        <v>4.4502105164098166E-2</v>
      </c>
      <c r="O18" s="3">
        <f t="shared" si="3"/>
        <v>2.8597680069516702E-2</v>
      </c>
      <c r="P18" s="3">
        <f t="shared" si="4"/>
        <v>1.6991845600201432E-2</v>
      </c>
      <c r="Q18" s="3">
        <f t="shared" si="5"/>
        <v>9.0056189799617766E-3</v>
      </c>
      <c r="R18" s="3">
        <f t="shared" si="6"/>
        <v>2.6989246939755716E-3</v>
      </c>
      <c r="S18" s="3">
        <f t="shared" si="7"/>
        <v>0</v>
      </c>
      <c r="T18" s="3">
        <f t="shared" si="8"/>
        <v>0</v>
      </c>
      <c r="U18" s="3">
        <f t="shared" si="9"/>
        <v>0</v>
      </c>
      <c r="V18" s="3">
        <f>(0.6-0.15)/(0.6-0.15+F11)*I29+(F11/(F11+0.6-0.15))*N29</f>
        <v>0</v>
      </c>
      <c r="W18" s="3">
        <f>(0.65-0.15)/(0.65-0.15+F11)*I30+(F11/(F11+0.65-0.15))*N30</f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/>
    </row>
    <row r="19" spans="1:31" x14ac:dyDescent="0.2">
      <c r="A19" s="1">
        <v>1</v>
      </c>
      <c r="B19" s="1">
        <f t="shared" si="0"/>
        <v>0</v>
      </c>
      <c r="C19" s="2">
        <v>1</v>
      </c>
      <c r="D19" s="2">
        <v>0</v>
      </c>
      <c r="F19" s="1">
        <v>0.85</v>
      </c>
      <c r="G19" s="1">
        <f t="shared" si="1"/>
        <v>0</v>
      </c>
      <c r="H19" s="2">
        <v>0.67800000000000005</v>
      </c>
      <c r="I19" s="2">
        <v>0</v>
      </c>
      <c r="L19">
        <v>0.45</v>
      </c>
      <c r="M19" s="2">
        <v>4.5020601384652484E-2</v>
      </c>
      <c r="N19" s="3">
        <f t="shared" si="2"/>
        <v>2.8918264824482575E-2</v>
      </c>
      <c r="O19" s="3">
        <f t="shared" si="3"/>
        <v>1.7177569365441223E-2</v>
      </c>
      <c r="P19" s="3">
        <f t="shared" si="4"/>
        <v>9.103007345431147E-3</v>
      </c>
      <c r="Q19" s="3">
        <f t="shared" si="5"/>
        <v>2.998805215528413E-3</v>
      </c>
      <c r="R19" s="3">
        <f t="shared" si="6"/>
        <v>0</v>
      </c>
      <c r="S19" s="3">
        <f t="shared" si="7"/>
        <v>0</v>
      </c>
      <c r="T19" s="3">
        <f t="shared" si="8"/>
        <v>0</v>
      </c>
      <c r="U19" s="3">
        <f>(0.55-0.15)/(0.55-0.15+F12)*I29+(F12/(F12+0.55-0.15))*N29</f>
        <v>0</v>
      </c>
      <c r="V19" s="3">
        <f>(0.6-0.15)/(0.6-0.15+F12)*I30+(F12/(F12+0.6-0.15))*N30</f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/>
    </row>
    <row r="20" spans="1:31" x14ac:dyDescent="0.2">
      <c r="L20">
        <v>0.5</v>
      </c>
      <c r="M20" s="2">
        <v>2.9238849579448445E-2</v>
      </c>
      <c r="N20" s="3">
        <f t="shared" si="2"/>
        <v>1.7363293130681016E-2</v>
      </c>
      <c r="O20" s="3">
        <f t="shared" si="3"/>
        <v>9.2003957109005191E-3</v>
      </c>
      <c r="P20" s="3">
        <f t="shared" si="4"/>
        <v>3.2986857370812541E-3</v>
      </c>
      <c r="Q20" s="3">
        <f t="shared" si="5"/>
        <v>0</v>
      </c>
      <c r="R20" s="3">
        <f t="shared" si="6"/>
        <v>0</v>
      </c>
      <c r="S20" s="3">
        <f t="shared" si="7"/>
        <v>0</v>
      </c>
      <c r="T20" s="3">
        <f>(0.5-0.15)/(0.5-0.15+F13)*I29+(F13/(F13+0.5-0.15))*N29</f>
        <v>0</v>
      </c>
      <c r="U20" s="3">
        <f>(0.55-0.15)/(0.55-0.15+F13)*I30+(F13/(F13+0.55-0.15))*N30</f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/>
    </row>
    <row r="21" spans="1:31" x14ac:dyDescent="0.2">
      <c r="L21">
        <v>0.55000000000000004</v>
      </c>
      <c r="M21" s="2">
        <v>1.7549016895920807E-2</v>
      </c>
      <c r="N21" s="3">
        <f t="shared" si="2"/>
        <v>9.2977840763698912E-3</v>
      </c>
      <c r="O21" s="3">
        <f t="shared" si="3"/>
        <v>3.5985662586340956E-3</v>
      </c>
      <c r="P21" s="3">
        <f t="shared" si="4"/>
        <v>0</v>
      </c>
      <c r="Q21" s="3">
        <f t="shared" si="5"/>
        <v>0</v>
      </c>
      <c r="R21" s="3">
        <f t="shared" si="6"/>
        <v>0</v>
      </c>
      <c r="S21" s="3">
        <f>(0.45-0.15)/(0.45-0.15+F14)*I29+(F14/(F14+0.45-0.15))*N29</f>
        <v>0</v>
      </c>
      <c r="T21" s="3">
        <f>(0.5-0.15)/(0.5-0.15+F14)*I30+(F14/(F14+0.5-0.15))*N30</f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/>
    </row>
    <row r="22" spans="1:31" x14ac:dyDescent="0.2">
      <c r="A22" s="1" t="s">
        <v>29</v>
      </c>
      <c r="B22" s="1" t="s">
        <v>30</v>
      </c>
      <c r="C22" s="1" t="s">
        <v>31</v>
      </c>
      <c r="D22" s="2" t="s">
        <v>32</v>
      </c>
      <c r="E22" s="1" t="s">
        <v>33</v>
      </c>
      <c r="F22" s="1" t="s">
        <v>34</v>
      </c>
      <c r="L22">
        <v>0.6</v>
      </c>
      <c r="M22" s="2">
        <v>9.3951724418392616E-3</v>
      </c>
      <c r="N22" s="3">
        <f t="shared" si="2"/>
        <v>3.8984467801869366E-3</v>
      </c>
      <c r="O22" s="3">
        <f t="shared" si="3"/>
        <v>0</v>
      </c>
      <c r="P22" s="3">
        <f t="shared" si="4"/>
        <v>0</v>
      </c>
      <c r="Q22" s="3">
        <f t="shared" si="5"/>
        <v>0</v>
      </c>
      <c r="R22" s="3">
        <f>(0.4-0.15)/(0.4-0.15+F15)*I29+(F15/(F15+0.4-0.15))*N29</f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/>
    </row>
    <row r="23" spans="1:31" x14ac:dyDescent="0.2">
      <c r="A23" s="1">
        <v>0.85</v>
      </c>
      <c r="B23" s="1">
        <f t="shared" ref="B23:B38" si="14">(B2-0.1)/(1-0.15-0.1)</f>
        <v>1</v>
      </c>
      <c r="C23" s="1">
        <f t="shared" ref="C23:C38" si="15">(A2-0.15)/(1-0.15-0.1)</f>
        <v>0</v>
      </c>
      <c r="D23" s="2">
        <f t="shared" ref="D23:D38" si="16">(F2)/(1-0.1-0.15)</f>
        <v>0</v>
      </c>
      <c r="E23">
        <f t="shared" ref="E23:E37" si="17">(D2)/(1-C23)/0.495071918627799</f>
        <v>1.0000000000000007</v>
      </c>
      <c r="F23">
        <f t="shared" ref="F23:F37" si="18">I2/(1-D23)/0.495071918627799</f>
        <v>1.0000000000000007</v>
      </c>
      <c r="L23">
        <v>0.65</v>
      </c>
      <c r="M23" s="2">
        <v>4.1983273017397781E-3</v>
      </c>
      <c r="N23" s="3">
        <f t="shared" si="2"/>
        <v>0</v>
      </c>
      <c r="O23" s="3">
        <f t="shared" si="3"/>
        <v>0</v>
      </c>
      <c r="P23" s="3">
        <f t="shared" si="4"/>
        <v>0</v>
      </c>
      <c r="Q23" s="3">
        <f>(0.35-0.15)/(0.35-0.15+F16)*I29+(F16/(F16+0.35-0.15))*N29</f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/>
    </row>
    <row r="24" spans="1:31" x14ac:dyDescent="0.2">
      <c r="A24" s="1">
        <f t="shared" ref="A24:A38" si="19">A23-0.05</f>
        <v>0.79999999999999993</v>
      </c>
      <c r="B24" s="1">
        <f t="shared" si="14"/>
        <v>0.93333333333333346</v>
      </c>
      <c r="C24" s="1">
        <f t="shared" si="15"/>
        <v>6.6666666666666693E-2</v>
      </c>
      <c r="D24" s="2">
        <f t="shared" si="16"/>
        <v>6.6666666666666666E-2</v>
      </c>
      <c r="E24">
        <f t="shared" si="17"/>
        <v>0.90196365414420054</v>
      </c>
      <c r="F24">
        <f t="shared" si="18"/>
        <v>0.98620604836253378</v>
      </c>
      <c r="L24">
        <v>0.7</v>
      </c>
      <c r="M24" s="2">
        <v>0</v>
      </c>
      <c r="N24" s="3">
        <f t="shared" si="2"/>
        <v>0</v>
      </c>
      <c r="O24" s="3">
        <v>0</v>
      </c>
      <c r="P24" s="3">
        <f>(0.3-0.15)/(0.3-0.15+F17)*I29+(F17/(F17+0.3-0.15))*N29</f>
        <v>0</v>
      </c>
      <c r="Q24" s="3">
        <f>(0.35-0.15)/(0.35-0.15+F17)*I30+(F17/(F17+0.35-0.15))*N30</f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/>
    </row>
    <row r="25" spans="1:31" x14ac:dyDescent="0.2">
      <c r="A25" s="1">
        <f t="shared" si="19"/>
        <v>0.74999999999999989</v>
      </c>
      <c r="B25" s="1">
        <f t="shared" si="14"/>
        <v>0.8666666666666667</v>
      </c>
      <c r="C25" s="1">
        <f t="shared" si="15"/>
        <v>0.13333333333333333</v>
      </c>
      <c r="D25" s="2">
        <f t="shared" si="16"/>
        <v>0.13333333333333333</v>
      </c>
      <c r="E25">
        <f t="shared" si="17"/>
        <v>0.80867151528281966</v>
      </c>
      <c r="F25">
        <f t="shared" si="18"/>
        <v>0.88648607693836612</v>
      </c>
      <c r="L25">
        <v>0.75</v>
      </c>
      <c r="M25" s="2">
        <v>0</v>
      </c>
      <c r="N25" s="3">
        <f t="shared" si="2"/>
        <v>0</v>
      </c>
      <c r="O25" s="3">
        <f>((0.25-0.15)/(F18+0.25-0.15))*H29+(F18/(F18+0.25-0.15))*M29</f>
        <v>0</v>
      </c>
      <c r="P25" s="3">
        <f>(0.3-0.15)/(0.3-0.15+F18)*I30+(F18/(F18+0.3-0.15))*N30</f>
        <v>0</v>
      </c>
      <c r="Q25" s="3">
        <f>(0.35-0.15)/(0.35-0.15+F18)*I31+(F18/(F18+0.35-0.15))*N31</f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/>
    </row>
    <row r="26" spans="1:31" x14ac:dyDescent="0.2">
      <c r="A26" s="1">
        <f t="shared" si="19"/>
        <v>0.69999999999999984</v>
      </c>
      <c r="B26" s="1">
        <f t="shared" si="14"/>
        <v>0.79999999999999993</v>
      </c>
      <c r="C26" s="1">
        <f t="shared" si="15"/>
        <v>0.19999999999999998</v>
      </c>
      <c r="D26" s="2">
        <f t="shared" si="16"/>
        <v>0.19999999999999998</v>
      </c>
      <c r="E26">
        <f t="shared" si="17"/>
        <v>0.72017608836643443</v>
      </c>
      <c r="F26">
        <f t="shared" si="18"/>
        <v>0.79165689712255782</v>
      </c>
      <c r="L26">
        <v>0.8</v>
      </c>
      <c r="M26" s="4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">
      <c r="A27" s="1">
        <f t="shared" si="19"/>
        <v>0.6499999999999998</v>
      </c>
      <c r="B27" s="1">
        <f t="shared" si="14"/>
        <v>0.73333333333333339</v>
      </c>
      <c r="C27" s="1">
        <f t="shared" si="15"/>
        <v>0.26666666666666666</v>
      </c>
      <c r="D27" s="2">
        <f t="shared" si="16"/>
        <v>0.26666666666666666</v>
      </c>
      <c r="E27">
        <f t="shared" si="17"/>
        <v>0.63653568787485548</v>
      </c>
      <c r="F27">
        <f t="shared" si="18"/>
        <v>0.70179205500774522</v>
      </c>
    </row>
    <row r="28" spans="1:31" x14ac:dyDescent="0.2">
      <c r="A28" s="1">
        <f t="shared" si="19"/>
        <v>0.59999999999999976</v>
      </c>
      <c r="B28" s="1">
        <f t="shared" si="14"/>
        <v>0.66666666666666663</v>
      </c>
      <c r="C28" s="1">
        <f t="shared" si="15"/>
        <v>0.33333333333333331</v>
      </c>
      <c r="D28" s="2">
        <f t="shared" si="16"/>
        <v>0.33333333333333331</v>
      </c>
      <c r="E28">
        <f t="shared" si="17"/>
        <v>0.55781612075066089</v>
      </c>
      <c r="F28">
        <f t="shared" si="18"/>
        <v>0.61697452868029135</v>
      </c>
    </row>
    <row r="29" spans="1:31" x14ac:dyDescent="0.2">
      <c r="A29" s="1">
        <f t="shared" si="19"/>
        <v>0.54999999999999971</v>
      </c>
      <c r="B29" s="1">
        <f t="shared" si="14"/>
        <v>0.60000000000000009</v>
      </c>
      <c r="C29" s="1">
        <f t="shared" si="15"/>
        <v>0.40000000000000008</v>
      </c>
      <c r="D29" s="2">
        <f t="shared" si="16"/>
        <v>0.39999999999999997</v>
      </c>
      <c r="E29">
        <f t="shared" si="17"/>
        <v>0.4840932630354372</v>
      </c>
      <c r="F29">
        <f t="shared" si="18"/>
        <v>0.53729989408605716</v>
      </c>
    </row>
    <row r="30" spans="1:31" x14ac:dyDescent="0.2">
      <c r="A30" s="1">
        <f t="shared" si="19"/>
        <v>0.49999999999999972</v>
      </c>
      <c r="B30" s="1">
        <f t="shared" si="14"/>
        <v>0.53333333333333333</v>
      </c>
      <c r="C30" s="1">
        <f t="shared" si="15"/>
        <v>0.46666666666666662</v>
      </c>
      <c r="D30" s="2">
        <f t="shared" si="16"/>
        <v>0.46666666666666662</v>
      </c>
      <c r="E30">
        <f t="shared" si="17"/>
        <v>0.41545724354895847</v>
      </c>
      <c r="F30">
        <f t="shared" si="18"/>
        <v>0.46288143103677193</v>
      </c>
      <c r="R30" s="2"/>
    </row>
    <row r="31" spans="1:31" x14ac:dyDescent="0.2">
      <c r="A31" s="1">
        <f t="shared" si="19"/>
        <v>0.44999999999999973</v>
      </c>
      <c r="B31" s="1">
        <f t="shared" si="14"/>
        <v>0.46666666666666662</v>
      </c>
      <c r="C31" s="1">
        <f t="shared" si="15"/>
        <v>0.53333333333333333</v>
      </c>
      <c r="D31" s="2">
        <f t="shared" si="16"/>
        <v>0.53333333333333333</v>
      </c>
      <c r="E31">
        <f t="shared" si="17"/>
        <v>0.35201973295013284</v>
      </c>
      <c r="F31">
        <f t="shared" si="18"/>
        <v>0.39385896233585937</v>
      </c>
      <c r="R31" s="2"/>
    </row>
    <row r="32" spans="1:31" x14ac:dyDescent="0.2">
      <c r="A32" s="1">
        <f t="shared" si="19"/>
        <v>0.39999999999999974</v>
      </c>
      <c r="B32" s="1">
        <f t="shared" si="14"/>
        <v>0.40000000000000008</v>
      </c>
      <c r="C32" s="1">
        <f t="shared" si="15"/>
        <v>0.6</v>
      </c>
      <c r="D32" s="2">
        <f t="shared" si="16"/>
        <v>0.6</v>
      </c>
      <c r="E32">
        <f t="shared" si="17"/>
        <v>0.29392778035364786</v>
      </c>
      <c r="F32">
        <f t="shared" si="18"/>
        <v>0.33041553575396587</v>
      </c>
      <c r="R32" s="2"/>
    </row>
    <row r="33" spans="1:18" x14ac:dyDescent="0.2">
      <c r="A33" s="1">
        <f t="shared" si="19"/>
        <v>0.34999999999999976</v>
      </c>
      <c r="B33" s="1">
        <f t="shared" si="14"/>
        <v>0.33333333333333331</v>
      </c>
      <c r="C33" s="1">
        <f t="shared" si="15"/>
        <v>0.66666666666666663</v>
      </c>
      <c r="D33" s="2">
        <f t="shared" si="16"/>
        <v>0.66666666666666663</v>
      </c>
      <c r="E33">
        <f t="shared" si="17"/>
        <v>0.24139304420369392</v>
      </c>
      <c r="F33">
        <f t="shared" si="18"/>
        <v>0.2728124926340218</v>
      </c>
      <c r="R33" s="2"/>
    </row>
    <row r="34" spans="1:18" x14ac:dyDescent="0.2">
      <c r="A34" s="1">
        <f t="shared" si="19"/>
        <v>0.29999999999999977</v>
      </c>
      <c r="B34" s="1">
        <f t="shared" si="14"/>
        <v>0.26666666666666672</v>
      </c>
      <c r="C34" s="1">
        <f t="shared" si="15"/>
        <v>0.73333333333333328</v>
      </c>
      <c r="D34" s="2">
        <f t="shared" si="16"/>
        <v>0.73333333333333339</v>
      </c>
      <c r="E34">
        <f t="shared" si="17"/>
        <v>0.19476274285126688</v>
      </c>
      <c r="F34">
        <f t="shared" si="18"/>
        <v>0.22147425817816307</v>
      </c>
      <c r="R34" s="2"/>
    </row>
    <row r="35" spans="1:18" x14ac:dyDescent="0.2">
      <c r="A35" s="1">
        <f t="shared" si="19"/>
        <v>0.24999999999999978</v>
      </c>
      <c r="B35" s="1">
        <f t="shared" si="14"/>
        <v>0.19999999999999998</v>
      </c>
      <c r="C35" s="1">
        <f t="shared" si="15"/>
        <v>0.79999999999999993</v>
      </c>
      <c r="D35" s="2">
        <f t="shared" si="16"/>
        <v>0.79999999999999993</v>
      </c>
      <c r="E35">
        <f t="shared" si="17"/>
        <v>0.15472834487872972</v>
      </c>
      <c r="F35">
        <f t="shared" si="18"/>
        <v>0.17723704613020441</v>
      </c>
    </row>
    <row r="36" spans="1:18" x14ac:dyDescent="0.2">
      <c r="A36" s="1">
        <f t="shared" si="19"/>
        <v>0.19999999999999979</v>
      </c>
      <c r="B36" s="1">
        <f t="shared" si="14"/>
        <v>0.13333333333333328</v>
      </c>
      <c r="C36" s="1">
        <f t="shared" si="15"/>
        <v>0.8666666666666667</v>
      </c>
      <c r="D36" s="2">
        <f t="shared" si="16"/>
        <v>0.8666666666666667</v>
      </c>
      <c r="E36">
        <f t="shared" si="17"/>
        <v>0.12315064819171771</v>
      </c>
      <c r="F36">
        <f t="shared" si="18"/>
        <v>0.14233041839476659</v>
      </c>
    </row>
    <row r="37" spans="1:18" x14ac:dyDescent="0.2">
      <c r="A37" s="1">
        <f t="shared" si="19"/>
        <v>0.1499999999999998</v>
      </c>
      <c r="B37" s="1">
        <f t="shared" si="14"/>
        <v>6.6666666666666693E-2</v>
      </c>
      <c r="C37" s="1">
        <f t="shared" si="15"/>
        <v>0.93333333333333324</v>
      </c>
      <c r="D37" s="2">
        <f t="shared" si="16"/>
        <v>0.93333333333333324</v>
      </c>
      <c r="E37">
        <f t="shared" si="17"/>
        <v>0</v>
      </c>
      <c r="F37">
        <f t="shared" si="18"/>
        <v>0.12720355802172223</v>
      </c>
    </row>
    <row r="38" spans="1:18" x14ac:dyDescent="0.2">
      <c r="A38" s="1">
        <f t="shared" si="19"/>
        <v>9.9999999999999797E-2</v>
      </c>
      <c r="B38" s="1">
        <f t="shared" si="14"/>
        <v>-3.7007434154171883E-17</v>
      </c>
      <c r="C38" s="1">
        <f t="shared" si="15"/>
        <v>1</v>
      </c>
      <c r="D38" s="2">
        <f t="shared" si="16"/>
        <v>1</v>
      </c>
      <c r="E38">
        <v>0</v>
      </c>
      <c r="F38">
        <v>0</v>
      </c>
    </row>
    <row r="41" spans="1:18" x14ac:dyDescent="0.2">
      <c r="A41" t="s">
        <v>35</v>
      </c>
      <c r="B41" t="s">
        <v>36</v>
      </c>
    </row>
    <row r="42" spans="1:18" x14ac:dyDescent="0.2">
      <c r="A42" t="s">
        <v>35</v>
      </c>
      <c r="B42">
        <v>0.1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"/>
  <sheetViews>
    <sheetView topLeftCell="K1" workbookViewId="0">
      <selection activeCell="K2" sqref="K2"/>
    </sheetView>
  </sheetViews>
  <sheetFormatPr defaultRowHeight="14.25" x14ac:dyDescent="0.2"/>
  <sheetData>
    <row r="1" spans="1:38" x14ac:dyDescent="0.2">
      <c r="A1" s="1" t="s">
        <v>0</v>
      </c>
      <c r="B1" s="1" t="s">
        <v>29</v>
      </c>
      <c r="C1" s="2" t="s">
        <v>1</v>
      </c>
      <c r="D1" s="2" t="s">
        <v>2</v>
      </c>
      <c r="F1" s="1" t="s">
        <v>3</v>
      </c>
      <c r="G1" s="1" t="s">
        <v>29</v>
      </c>
      <c r="H1" s="2" t="s">
        <v>4</v>
      </c>
      <c r="I1" s="2" t="s">
        <v>5</v>
      </c>
      <c r="J1" t="s">
        <v>28</v>
      </c>
      <c r="L1" s="1" t="s">
        <v>29</v>
      </c>
      <c r="M1" s="1" t="s">
        <v>30</v>
      </c>
      <c r="N1" s="1" t="s">
        <v>31</v>
      </c>
      <c r="O1" s="2" t="s">
        <v>32</v>
      </c>
      <c r="P1" s="1" t="s">
        <v>33</v>
      </c>
      <c r="Q1" s="1" t="s">
        <v>34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</row>
    <row r="2" spans="1:38" x14ac:dyDescent="0.2">
      <c r="A2" s="1">
        <v>0.15</v>
      </c>
      <c r="B2" s="1">
        <f t="shared" ref="B2:B19" si="0">1-A2</f>
        <v>0.85</v>
      </c>
      <c r="C2" s="2">
        <v>0</v>
      </c>
      <c r="D2" s="2">
        <v>0.49507191862779926</v>
      </c>
      <c r="F2" s="1">
        <v>0</v>
      </c>
      <c r="G2" s="1">
        <f t="shared" ref="G2:G19" si="1">1-F2-0.15</f>
        <v>0.85</v>
      </c>
      <c r="H2" s="2">
        <v>0</v>
      </c>
      <c r="I2" s="2">
        <v>0.49507191862779926</v>
      </c>
      <c r="J2" t="s">
        <v>28</v>
      </c>
      <c r="L2" s="1">
        <v>0.85</v>
      </c>
      <c r="M2" s="1">
        <f t="shared" ref="M2:M17" si="2">(B2-0.1)/(1-0.15-0.1)</f>
        <v>1</v>
      </c>
      <c r="N2" s="1">
        <f t="shared" ref="N2:N17" si="3">(A2-0.15)/(1-0.15-0.1)</f>
        <v>0</v>
      </c>
      <c r="O2" s="2">
        <f t="shared" ref="O2:O17" si="4">(F2)/(1-0.1-0.15)</f>
        <v>0</v>
      </c>
      <c r="P2">
        <f t="shared" ref="P2:P16" si="5">(D2)/(1-N2)/0.495071918627799</f>
        <v>1.0000000000000007</v>
      </c>
      <c r="Q2">
        <f t="shared" ref="Q2:Q16" si="6">I2/(1-O2)/0.495071918627799</f>
        <v>1.0000000000000007</v>
      </c>
      <c r="S2" t="s">
        <v>7</v>
      </c>
      <c r="T2">
        <v>0.15</v>
      </c>
      <c r="U2">
        <v>0.2</v>
      </c>
      <c r="V2">
        <v>0.25</v>
      </c>
      <c r="W2">
        <v>0.3</v>
      </c>
      <c r="X2">
        <v>0.35</v>
      </c>
      <c r="Y2">
        <v>0.4</v>
      </c>
      <c r="Z2">
        <v>0.45</v>
      </c>
      <c r="AA2">
        <v>0.5</v>
      </c>
      <c r="AB2">
        <v>0.55000000000000004</v>
      </c>
      <c r="AC2">
        <v>0.6</v>
      </c>
      <c r="AD2">
        <v>0.65</v>
      </c>
      <c r="AE2">
        <v>0.7</v>
      </c>
      <c r="AF2">
        <v>0.75</v>
      </c>
      <c r="AG2">
        <v>0.8</v>
      </c>
      <c r="AH2">
        <v>0.85</v>
      </c>
      <c r="AI2">
        <v>0.9</v>
      </c>
      <c r="AJ2">
        <v>0.95</v>
      </c>
      <c r="AK2">
        <v>1</v>
      </c>
    </row>
    <row r="3" spans="1:38" x14ac:dyDescent="0.2">
      <c r="A3" s="1">
        <v>0.2</v>
      </c>
      <c r="B3" s="1">
        <f t="shared" si="0"/>
        <v>0.8</v>
      </c>
      <c r="C3" s="2">
        <v>1.8588419094397148E-2</v>
      </c>
      <c r="D3" s="2">
        <v>0.41676775167039587</v>
      </c>
      <c r="F3" s="1">
        <v>0.05</v>
      </c>
      <c r="G3" s="1">
        <f t="shared" si="1"/>
        <v>0.79999999999999993</v>
      </c>
      <c r="H3" s="2">
        <v>1.3800122124974561E-4</v>
      </c>
      <c r="I3" s="2">
        <v>0.45569339249016755</v>
      </c>
      <c r="L3" s="1">
        <f>L2-0.05</f>
        <v>0.79999999999999993</v>
      </c>
      <c r="M3" s="1">
        <f t="shared" si="2"/>
        <v>0.93333333333333346</v>
      </c>
      <c r="N3" s="1">
        <f t="shared" si="3"/>
        <v>6.6666666666666693E-2</v>
      </c>
      <c r="O3" s="2">
        <f t="shared" si="4"/>
        <v>6.6666666666666666E-2</v>
      </c>
      <c r="P3">
        <f t="shared" si="5"/>
        <v>0.90196365414420054</v>
      </c>
      <c r="Q3">
        <f t="shared" si="6"/>
        <v>0.98620604836253378</v>
      </c>
      <c r="S3" t="s">
        <v>6</v>
      </c>
      <c r="T3" s="2">
        <v>0.49507191862779926</v>
      </c>
      <c r="U3" s="3">
        <f t="shared" ref="U3:U17" si="7">0.495071918627799*Q2*M3*0.901963654144201</f>
        <v>0.41676775167039642</v>
      </c>
      <c r="V3" s="3">
        <f t="shared" ref="V3:V16" si="8">0.495071918627799*Q2*M4*0.80867151528282</f>
        <v>0.34697048412928672</v>
      </c>
      <c r="W3" s="3">
        <f t="shared" ref="W3:W15" si="9">0.495071918627799*Q2*M5*0.720176088366434</f>
        <v>0.28523116625394718</v>
      </c>
      <c r="X3" s="3">
        <f t="shared" ref="X3:X14" si="10">0.495071918627799*Q2*M6*0.636535687874855</f>
        <v>0.23109602579893171</v>
      </c>
      <c r="Y3" s="3">
        <f t="shared" ref="Y3:Y13" si="11">0.495071918627799*Q2*M7*0.557816120750661</f>
        <v>0.18410606476103061</v>
      </c>
      <c r="Z3" s="3">
        <f t="shared" ref="Z3:Z12" si="12">0.495071918627799*Q2*M8*0.484093263035437</f>
        <v>0.14379658831544745</v>
      </c>
      <c r="AA3" s="3">
        <f t="shared" ref="AA3:AA11" si="13">0.495071918627799*Q2*M9*0.415457243548958</f>
        <v>0.10969664782485308</v>
      </c>
      <c r="AB3" s="3">
        <f t="shared" ref="AB3:AB10" si="14">0.495071918627799*Q2*M10*0.352019732950133</f>
        <v>8.1328372807018337E-2</v>
      </c>
      <c r="AC3" s="3">
        <f t="shared" ref="AC3:AC9" si="15">0.495071918627799*Q2*M11*0.293927780353648</f>
        <v>5.8206156063076379E-2</v>
      </c>
      <c r="AD3" s="3">
        <f t="shared" ref="AD3:AD8" si="16">0.495071918627799*Q2*M12*0.241393044203694</f>
        <v>3.9835639179109317E-2</v>
      </c>
      <c r="AE3" s="3">
        <f>0.495071918627799*Q2*M13*0.194762742851267</f>
        <v>2.5712417274823856E-2</v>
      </c>
      <c r="AF3" s="3">
        <f>0.495071918627799*Q2*M14*0.15472834487873</f>
        <v>1.5320331713043336E-2</v>
      </c>
      <c r="AG3" s="3">
        <f>0.495071918627799*Q2*M15*0.123150648191718</f>
        <v>8.1291236907374571E-3</v>
      </c>
      <c r="AH3" s="3">
        <v>0</v>
      </c>
      <c r="AI3" s="3">
        <v>0</v>
      </c>
      <c r="AJ3" s="3">
        <v>0</v>
      </c>
      <c r="AK3" s="3">
        <v>0</v>
      </c>
      <c r="AL3" s="3"/>
    </row>
    <row r="4" spans="1:38" x14ac:dyDescent="0.2">
      <c r="A4" s="1">
        <v>0.25</v>
      </c>
      <c r="B4" s="1">
        <f t="shared" si="0"/>
        <v>0.75</v>
      </c>
      <c r="C4" s="2">
        <v>3.2112342512829593E-2</v>
      </c>
      <c r="D4" s="2">
        <v>0.34697048412928633</v>
      </c>
      <c r="F4" s="1">
        <v>0.1</v>
      </c>
      <c r="G4" s="1">
        <f t="shared" si="1"/>
        <v>0.75</v>
      </c>
      <c r="H4" s="2">
        <v>1.1040097699979649E-3</v>
      </c>
      <c r="I4" s="2">
        <v>0.38035778122047992</v>
      </c>
      <c r="L4" s="1">
        <f t="shared" ref="L4:L17" si="17">L3-0.05</f>
        <v>0.74999999999999989</v>
      </c>
      <c r="M4" s="1">
        <f t="shared" si="2"/>
        <v>0.8666666666666667</v>
      </c>
      <c r="N4" s="1">
        <f t="shared" si="3"/>
        <v>0.13333333333333333</v>
      </c>
      <c r="O4" s="2">
        <f t="shared" si="4"/>
        <v>0.13333333333333333</v>
      </c>
      <c r="P4">
        <f t="shared" si="5"/>
        <v>0.80867151528281966</v>
      </c>
      <c r="Q4">
        <f t="shared" si="6"/>
        <v>0.88648607693836612</v>
      </c>
      <c r="S4">
        <v>0</v>
      </c>
      <c r="T4" s="2">
        <v>0.45569339249016755</v>
      </c>
      <c r="U4" s="3">
        <f t="shared" si="7"/>
        <v>0.38166038621267062</v>
      </c>
      <c r="V4" s="3">
        <f t="shared" si="8"/>
        <v>0.31586251389376507</v>
      </c>
      <c r="W4" s="3">
        <f t="shared" si="9"/>
        <v>0.25785530956271352</v>
      </c>
      <c r="X4" s="3">
        <f t="shared" si="10"/>
        <v>0.20718936217768219</v>
      </c>
      <c r="Y4" s="3">
        <f t="shared" si="11"/>
        <v>0.1634098631467974</v>
      </c>
      <c r="Z4" s="3">
        <f t="shared" si="12"/>
        <v>0.12605605789385901</v>
      </c>
      <c r="AA4" s="3">
        <f t="shared" si="13"/>
        <v>9.4660560373719213E-2</v>
      </c>
      <c r="AB4" s="3">
        <f t="shared" si="14"/>
        <v>6.8748456999226701E-2</v>
      </c>
      <c r="AC4" s="3">
        <f t="shared" si="15"/>
        <v>4.7836052634449532E-2</v>
      </c>
      <c r="AD4" s="3">
        <f t="shared" si="16"/>
        <v>3.142891863906009E-2</v>
      </c>
      <c r="AE4" s="3">
        <f>0.495071918627799*Q3*M14*0.194762742851267</f>
        <v>1.9018306075839424E-2</v>
      </c>
      <c r="AF4" s="3">
        <f>0.495071918627799*Q3*M15*0.15472834487873</f>
        <v>1.0072669198882439E-2</v>
      </c>
      <c r="AG4" s="3">
        <f>0.495071918627799*Q3*M16*0.123150648191718</f>
        <v>4.0084954758462226E-3</v>
      </c>
      <c r="AH4" s="3">
        <v>0</v>
      </c>
      <c r="AI4" s="3">
        <v>0</v>
      </c>
      <c r="AJ4" s="3">
        <v>0</v>
      </c>
      <c r="AK4" s="3">
        <v>0</v>
      </c>
      <c r="AL4" s="3"/>
    </row>
    <row r="5" spans="1:38" x14ac:dyDescent="0.2">
      <c r="A5" s="1">
        <v>0.3</v>
      </c>
      <c r="B5" s="1">
        <f t="shared" si="0"/>
        <v>0.7</v>
      </c>
      <c r="C5" s="2">
        <v>5.019564511997536E-2</v>
      </c>
      <c r="D5" s="2">
        <v>0.28523116625394723</v>
      </c>
      <c r="F5" s="1">
        <v>0.15</v>
      </c>
      <c r="G5" s="1">
        <f t="shared" si="1"/>
        <v>0.7</v>
      </c>
      <c r="H5" s="2">
        <v>3.7260329737431315E-3</v>
      </c>
      <c r="I5" s="2">
        <v>0.31354167916271586</v>
      </c>
      <c r="L5" s="1">
        <f t="shared" si="17"/>
        <v>0.69999999999999984</v>
      </c>
      <c r="M5" s="1">
        <f t="shared" si="2"/>
        <v>0.79999999999999993</v>
      </c>
      <c r="N5" s="1">
        <f t="shared" si="3"/>
        <v>0.19999999999999998</v>
      </c>
      <c r="O5" s="2">
        <f t="shared" si="4"/>
        <v>0.19999999999999998</v>
      </c>
      <c r="P5">
        <f t="shared" si="5"/>
        <v>0.72017608836643443</v>
      </c>
      <c r="Q5">
        <f t="shared" si="6"/>
        <v>0.79165689712255782</v>
      </c>
      <c r="S5">
        <v>0.05</v>
      </c>
      <c r="T5" s="2">
        <v>0.38035778122047992</v>
      </c>
      <c r="U5" s="3">
        <f t="shared" si="7"/>
        <v>0.31667897929089656</v>
      </c>
      <c r="V5" s="3">
        <f t="shared" si="8"/>
        <v>0.26026381047545732</v>
      </c>
      <c r="W5" s="3">
        <f t="shared" si="9"/>
        <v>0.21071121466084697</v>
      </c>
      <c r="X5" s="3">
        <f t="shared" si="10"/>
        <v>0.1676155167053528</v>
      </c>
      <c r="Y5" s="3">
        <f t="shared" si="11"/>
        <v>0.13056597047245336</v>
      </c>
      <c r="Z5" s="3">
        <f t="shared" si="12"/>
        <v>9.9146190463352823E-2</v>
      </c>
      <c r="AA5" s="3">
        <f t="shared" si="13"/>
        <v>7.2933413237657646E-2</v>
      </c>
      <c r="AB5" s="3">
        <f t="shared" si="14"/>
        <v>5.1497478681053241E-2</v>
      </c>
      <c r="AC5" s="3">
        <f t="shared" si="15"/>
        <v>3.4399297961345894E-2</v>
      </c>
      <c r="AD5" s="3">
        <f t="shared" si="16"/>
        <v>2.1188243698932525E-2</v>
      </c>
      <c r="AE5" s="3">
        <f>0.495071918627799*Q4*M15*0.194762742851267</f>
        <v>1.1396849959280425E-2</v>
      </c>
      <c r="AF5" s="3">
        <f>0.495071918627799*Q4*M16*0.15472834487873</f>
        <v>4.5270869192300745E-3</v>
      </c>
      <c r="AG5" s="3">
        <f>0.495071918627799*Q4*M17*0.123150648191718</f>
        <v>-2.0001653027036877E-18</v>
      </c>
      <c r="AH5" s="3">
        <v>0</v>
      </c>
      <c r="AI5" s="3">
        <v>0</v>
      </c>
      <c r="AJ5" s="3">
        <v>0</v>
      </c>
      <c r="AK5" s="3">
        <v>0</v>
      </c>
      <c r="AL5" s="3"/>
    </row>
    <row r="6" spans="1:38" x14ac:dyDescent="0.2">
      <c r="A6" s="1">
        <v>0.35</v>
      </c>
      <c r="B6" s="1">
        <f t="shared" si="0"/>
        <v>0.65</v>
      </c>
      <c r="C6" s="2">
        <v>7.322943355644862E-2</v>
      </c>
      <c r="D6" s="2">
        <v>0.23109602579893174</v>
      </c>
      <c r="F6" s="1">
        <v>0.2</v>
      </c>
      <c r="G6" s="1">
        <f t="shared" si="1"/>
        <v>0.65</v>
      </c>
      <c r="H6" s="2">
        <v>8.8320781599837191E-3</v>
      </c>
      <c r="I6" s="2">
        <v>0.25478752871031551</v>
      </c>
      <c r="L6" s="1">
        <f t="shared" si="17"/>
        <v>0.6499999999999998</v>
      </c>
      <c r="M6" s="1">
        <f t="shared" si="2"/>
        <v>0.73333333333333339</v>
      </c>
      <c r="N6" s="1">
        <f t="shared" si="3"/>
        <v>0.26666666666666666</v>
      </c>
      <c r="O6" s="2">
        <f t="shared" si="4"/>
        <v>0.26666666666666666</v>
      </c>
      <c r="P6">
        <f t="shared" si="5"/>
        <v>0.63653568787485548</v>
      </c>
      <c r="Q6">
        <f t="shared" si="6"/>
        <v>0.70179205500774522</v>
      </c>
      <c r="S6">
        <v>0.1</v>
      </c>
      <c r="T6" s="2">
        <v>0.31354167916271586</v>
      </c>
      <c r="U6" s="3">
        <f t="shared" si="7"/>
        <v>0.25923626544210254</v>
      </c>
      <c r="V6" s="3">
        <f t="shared" si="8"/>
        <v>0.21129352066069429</v>
      </c>
      <c r="W6" s="3">
        <f t="shared" si="9"/>
        <v>0.16935391502943611</v>
      </c>
      <c r="X6" s="3">
        <f t="shared" si="10"/>
        <v>0.13305364561551761</v>
      </c>
      <c r="Y6" s="3">
        <f t="shared" si="11"/>
        <v>0.10202418517911344</v>
      </c>
      <c r="Z6" s="3">
        <f t="shared" si="12"/>
        <v>7.5891707281744603E-2</v>
      </c>
      <c r="AA6" s="3">
        <f t="shared" si="13"/>
        <v>5.4276317401105695E-2</v>
      </c>
      <c r="AB6" s="3">
        <f t="shared" si="14"/>
        <v>3.6790952722531842E-2</v>
      </c>
      <c r="AC6" s="3">
        <f t="shared" si="15"/>
        <v>2.3039652451163177E-2</v>
      </c>
      <c r="AD6" s="3">
        <f t="shared" si="16"/>
        <v>1.2614463402970979E-2</v>
      </c>
      <c r="AE6" s="3">
        <f>0.495071918627799*Q5*M16*0.194762742851267</f>
        <v>5.0888531193268756E-3</v>
      </c>
      <c r="AF6" s="3">
        <f>0.495071918627799*Q5*M17*0.15472834487873</f>
        <v>-2.2442133830617623E-18</v>
      </c>
      <c r="AG6" s="3">
        <f t="shared" ref="AG6:AG18" si="18">0.495071918627799*Q5*F49*0.123150648191718</f>
        <v>0</v>
      </c>
      <c r="AH6" s="3">
        <v>0</v>
      </c>
      <c r="AI6" s="3">
        <v>0</v>
      </c>
      <c r="AJ6" s="3">
        <v>0</v>
      </c>
      <c r="AK6" s="3">
        <v>0</v>
      </c>
      <c r="AL6" s="3"/>
    </row>
    <row r="7" spans="1:38" x14ac:dyDescent="0.2">
      <c r="A7" s="1">
        <v>0.4</v>
      </c>
      <c r="B7" s="1">
        <f t="shared" si="0"/>
        <v>0.6</v>
      </c>
      <c r="C7" s="2">
        <v>0.10157011516947433</v>
      </c>
      <c r="D7" s="2">
        <v>0.18410606476103047</v>
      </c>
      <c r="F7" s="1">
        <v>0.25</v>
      </c>
      <c r="G7" s="1">
        <f t="shared" si="1"/>
        <v>0.6</v>
      </c>
      <c r="H7" s="2">
        <v>1.7250152656218199E-2</v>
      </c>
      <c r="I7" s="2">
        <v>0.20363117577215589</v>
      </c>
      <c r="L7" s="1">
        <f t="shared" si="17"/>
        <v>0.59999999999999976</v>
      </c>
      <c r="M7" s="1">
        <f t="shared" si="2"/>
        <v>0.66666666666666663</v>
      </c>
      <c r="N7" s="1">
        <f t="shared" si="3"/>
        <v>0.33333333333333331</v>
      </c>
      <c r="O7" s="2">
        <f t="shared" si="4"/>
        <v>0.33333333333333331</v>
      </c>
      <c r="P7">
        <f t="shared" si="5"/>
        <v>0.55781612075066089</v>
      </c>
      <c r="Q7">
        <f t="shared" si="6"/>
        <v>0.61697452868029135</v>
      </c>
      <c r="S7">
        <v>0.15</v>
      </c>
      <c r="T7" s="2">
        <v>0.25478752871031551</v>
      </c>
      <c r="U7" s="3">
        <f t="shared" si="7"/>
        <v>0.20891735493266061</v>
      </c>
      <c r="V7" s="3">
        <f t="shared" si="8"/>
        <v>0.16857770475054754</v>
      </c>
      <c r="W7" s="3">
        <f t="shared" si="9"/>
        <v>0.13344864421174218</v>
      </c>
      <c r="X7" s="3">
        <f t="shared" si="10"/>
        <v>0.10320631672244411</v>
      </c>
      <c r="Y7" s="3">
        <f t="shared" si="11"/>
        <v>7.7522504116819574E-2</v>
      </c>
      <c r="Z7" s="3">
        <f t="shared" si="12"/>
        <v>5.6064057342778049E-2</v>
      </c>
      <c r="AA7" s="3">
        <f t="shared" si="13"/>
        <v>3.8492117952232258E-2</v>
      </c>
      <c r="AB7" s="3">
        <f t="shared" si="14"/>
        <v>2.4460973949717166E-2</v>
      </c>
      <c r="AC7" s="3">
        <f t="shared" si="15"/>
        <v>1.3616205959202612E-2</v>
      </c>
      <c r="AD7" s="3">
        <f t="shared" si="16"/>
        <v>5.5912670164108341E-3</v>
      </c>
      <c r="AE7" s="3">
        <f>0.495071918627799*Q6*M17*0.194762742851267</f>
        <v>-2.5042149130065731E-18</v>
      </c>
      <c r="AF7" s="3">
        <f t="shared" ref="AF7:AF18" si="19">0.495071918627799*Q6*F49*0.15472834487873</f>
        <v>0</v>
      </c>
      <c r="AG7" s="3">
        <f t="shared" si="18"/>
        <v>0</v>
      </c>
      <c r="AH7" s="3">
        <v>0</v>
      </c>
      <c r="AI7" s="3">
        <v>0</v>
      </c>
      <c r="AJ7" s="3">
        <v>0</v>
      </c>
      <c r="AK7" s="3">
        <v>0</v>
      </c>
      <c r="AL7" s="3"/>
    </row>
    <row r="8" spans="1:38" x14ac:dyDescent="0.2">
      <c r="A8" s="1">
        <v>0.45</v>
      </c>
      <c r="B8" s="1">
        <f t="shared" si="0"/>
        <v>0.55000000000000004</v>
      </c>
      <c r="C8" s="2">
        <v>0.13554691102106459</v>
      </c>
      <c r="D8" s="2">
        <v>0.14379658831544737</v>
      </c>
      <c r="F8" s="1">
        <v>0.3</v>
      </c>
      <c r="G8" s="1">
        <f t="shared" si="1"/>
        <v>0.54999999999999993</v>
      </c>
      <c r="H8" s="2">
        <v>2.9808263789945052E-2</v>
      </c>
      <c r="I8" s="2">
        <v>0.15960125366621855</v>
      </c>
      <c r="L8" s="1">
        <f t="shared" si="17"/>
        <v>0.54999999999999971</v>
      </c>
      <c r="M8" s="1">
        <f t="shared" si="2"/>
        <v>0.60000000000000009</v>
      </c>
      <c r="N8" s="1">
        <f t="shared" si="3"/>
        <v>0.40000000000000008</v>
      </c>
      <c r="O8" s="2">
        <f t="shared" si="4"/>
        <v>0.39999999999999997</v>
      </c>
      <c r="P8">
        <f t="shared" si="5"/>
        <v>0.4840932630354372</v>
      </c>
      <c r="Q8">
        <f t="shared" si="6"/>
        <v>0.53729989408605716</v>
      </c>
      <c r="S8">
        <v>0.2</v>
      </c>
      <c r="T8" s="2">
        <v>0.20363117577215589</v>
      </c>
      <c r="U8" s="3">
        <f t="shared" si="7"/>
        <v>0.16530112745742045</v>
      </c>
      <c r="V8" s="3">
        <f t="shared" si="8"/>
        <v>0.13173658517639325</v>
      </c>
      <c r="W8" s="3">
        <f t="shared" si="9"/>
        <v>0.10265521254593428</v>
      </c>
      <c r="X8" s="3">
        <f t="shared" si="10"/>
        <v>7.7771106325736875E-2</v>
      </c>
      <c r="Y8" s="3">
        <f t="shared" si="11"/>
        <v>5.6794376266559983E-2</v>
      </c>
      <c r="Z8" s="3">
        <f t="shared" si="12"/>
        <v>3.9430592134114227E-2</v>
      </c>
      <c r="AA8" s="3">
        <f t="shared" si="13"/>
        <v>2.538001409607997E-2</v>
      </c>
      <c r="AB8" s="3">
        <f t="shared" si="14"/>
        <v>1.4336438423127174E-2</v>
      </c>
      <c r="AC8" s="3">
        <f t="shared" si="15"/>
        <v>5.9852859505513346E-3</v>
      </c>
      <c r="AD8" s="3">
        <f t="shared" si="16"/>
        <v>-2.7286589329388435E-18</v>
      </c>
      <c r="AE8" s="3">
        <f t="shared" ref="AE8:AE18" si="20">0.495071918627799*Q7*F49*0.194762742851267</f>
        <v>0</v>
      </c>
      <c r="AF8" s="3">
        <f t="shared" si="19"/>
        <v>0</v>
      </c>
      <c r="AG8" s="3">
        <f t="shared" si="18"/>
        <v>0</v>
      </c>
      <c r="AH8" s="3">
        <v>0</v>
      </c>
      <c r="AI8" s="3">
        <v>0</v>
      </c>
      <c r="AJ8" s="3">
        <v>0</v>
      </c>
      <c r="AK8" s="3">
        <v>0</v>
      </c>
      <c r="AL8" s="3"/>
    </row>
    <row r="9" spans="1:38" x14ac:dyDescent="0.2">
      <c r="A9" s="1">
        <v>0.5</v>
      </c>
      <c r="B9" s="1">
        <f t="shared" si="0"/>
        <v>0.5</v>
      </c>
      <c r="C9" s="2">
        <v>0.17546701044484334</v>
      </c>
      <c r="D9" s="2">
        <v>0.10969664782485317</v>
      </c>
      <c r="F9" s="1">
        <v>0.35</v>
      </c>
      <c r="G9" s="1">
        <f t="shared" si="1"/>
        <v>0.5</v>
      </c>
      <c r="H9" s="2">
        <v>4.733441888866273E-2</v>
      </c>
      <c r="I9" s="2">
        <v>0.1222184523522965</v>
      </c>
      <c r="L9" s="1">
        <f t="shared" si="17"/>
        <v>0.49999999999999972</v>
      </c>
      <c r="M9" s="1">
        <f t="shared" si="2"/>
        <v>0.53333333333333333</v>
      </c>
      <c r="N9" s="1">
        <f t="shared" si="3"/>
        <v>0.46666666666666662</v>
      </c>
      <c r="O9" s="2">
        <f t="shared" si="4"/>
        <v>0.46666666666666662</v>
      </c>
      <c r="P9">
        <f t="shared" si="5"/>
        <v>0.41545724354895847</v>
      </c>
      <c r="Q9">
        <f t="shared" si="6"/>
        <v>0.46288143103677193</v>
      </c>
      <c r="S9">
        <v>0.25</v>
      </c>
      <c r="T9" s="2">
        <v>0.15960125366621855</v>
      </c>
      <c r="U9" s="3">
        <f t="shared" si="7"/>
        <v>0.127959582189136</v>
      </c>
      <c r="V9" s="3">
        <f t="shared" si="8"/>
        <v>0.10038387927812116</v>
      </c>
      <c r="W9" s="3">
        <f t="shared" si="9"/>
        <v>7.6627337709144164E-2</v>
      </c>
      <c r="X9" s="3">
        <f t="shared" si="10"/>
        <v>5.6439940993397567E-2</v>
      </c>
      <c r="Y9" s="3">
        <f t="shared" si="11"/>
        <v>3.9568067638681002E-2</v>
      </c>
      <c r="Z9" s="3">
        <f t="shared" si="12"/>
        <v>2.5753963890608737E-2</v>
      </c>
      <c r="AA9" s="3">
        <f t="shared" si="13"/>
        <v>1.4734999314472254E-2</v>
      </c>
      <c r="AB9" s="3">
        <f t="shared" si="14"/>
        <v>6.2425322993431894E-3</v>
      </c>
      <c r="AC9" s="3">
        <f t="shared" si="15"/>
        <v>-2.893441179971129E-18</v>
      </c>
      <c r="AD9" s="3">
        <f t="shared" ref="AD9:AD18" si="21">0.495071918627799*Q8*F49*0.241393044203694</f>
        <v>0</v>
      </c>
      <c r="AE9" s="3">
        <f t="shared" si="20"/>
        <v>0</v>
      </c>
      <c r="AF9" s="3">
        <f t="shared" si="19"/>
        <v>0</v>
      </c>
      <c r="AG9" s="3">
        <f t="shared" si="18"/>
        <v>0</v>
      </c>
      <c r="AH9" s="3">
        <v>0</v>
      </c>
      <c r="AI9" s="3">
        <v>0</v>
      </c>
      <c r="AJ9" s="3">
        <v>0</v>
      </c>
      <c r="AK9" s="3">
        <v>0</v>
      </c>
      <c r="AL9" s="3"/>
    </row>
    <row r="10" spans="1:38" x14ac:dyDescent="0.2">
      <c r="A10" s="1">
        <v>0.55000000000000004</v>
      </c>
      <c r="B10" s="1">
        <f t="shared" si="0"/>
        <v>0.44999999999999996</v>
      </c>
      <c r="C10" s="2">
        <v>0.22161928806365383</v>
      </c>
      <c r="D10" s="2">
        <v>8.1328372807018254E-2</v>
      </c>
      <c r="F10" s="1">
        <v>0.4</v>
      </c>
      <c r="G10" s="1">
        <f t="shared" si="1"/>
        <v>0.44999999999999996</v>
      </c>
      <c r="H10" s="2">
        <v>7.0656625279869753E-2</v>
      </c>
      <c r="I10" s="2">
        <v>9.0994639004438369E-2</v>
      </c>
      <c r="L10" s="1">
        <f t="shared" si="17"/>
        <v>0.44999999999999973</v>
      </c>
      <c r="M10" s="1">
        <f t="shared" si="2"/>
        <v>0.46666666666666662</v>
      </c>
      <c r="N10" s="1">
        <f t="shared" si="3"/>
        <v>0.53333333333333333</v>
      </c>
      <c r="O10" s="2">
        <f t="shared" si="4"/>
        <v>0.53333333333333333</v>
      </c>
      <c r="P10">
        <f t="shared" si="5"/>
        <v>0.35201973295013284</v>
      </c>
      <c r="Q10">
        <f t="shared" si="6"/>
        <v>0.39385896233585937</v>
      </c>
      <c r="S10">
        <v>0.3</v>
      </c>
      <c r="T10" s="2">
        <v>0.1222184523522965</v>
      </c>
      <c r="U10" s="3">
        <f t="shared" si="7"/>
        <v>9.6457026651585454E-2</v>
      </c>
      <c r="V10" s="3">
        <f t="shared" si="8"/>
        <v>7.412593579443956E-2</v>
      </c>
      <c r="W10" s="3">
        <f t="shared" si="9"/>
        <v>5.5011754338297664E-2</v>
      </c>
      <c r="X10" s="3">
        <f t="shared" si="10"/>
        <v>3.8898203319534627E-2</v>
      </c>
      <c r="Y10" s="3">
        <f t="shared" si="11"/>
        <v>2.5565783615740318E-2</v>
      </c>
      <c r="Z10" s="3">
        <f t="shared" si="12"/>
        <v>1.4791282350591062E-2</v>
      </c>
      <c r="AA10" s="3">
        <f t="shared" si="13"/>
        <v>6.3470676656380972E-3</v>
      </c>
      <c r="AB10" s="3">
        <f t="shared" si="14"/>
        <v>-2.9853416238119459E-18</v>
      </c>
      <c r="AC10" s="3">
        <f t="shared" ref="AC10:AC18" si="22">0.495071918627799*Q9*F49*0.293927780353648</f>
        <v>0</v>
      </c>
      <c r="AD10" s="3">
        <f t="shared" si="21"/>
        <v>0</v>
      </c>
      <c r="AE10" s="3">
        <f t="shared" si="20"/>
        <v>0</v>
      </c>
      <c r="AF10" s="3">
        <f t="shared" si="19"/>
        <v>0</v>
      </c>
      <c r="AG10" s="3">
        <f t="shared" si="18"/>
        <v>0</v>
      </c>
      <c r="AH10" s="3">
        <v>0</v>
      </c>
      <c r="AI10" s="3">
        <v>0</v>
      </c>
      <c r="AJ10" s="3">
        <v>0</v>
      </c>
      <c r="AK10" s="3">
        <v>0</v>
      </c>
      <c r="AL10" s="3"/>
    </row>
    <row r="11" spans="1:38" x14ac:dyDescent="0.2">
      <c r="A11" s="1">
        <v>0.6</v>
      </c>
      <c r="B11" s="1">
        <f t="shared" si="0"/>
        <v>0.4</v>
      </c>
      <c r="C11" s="2">
        <v>0.27427708779057469</v>
      </c>
      <c r="D11" s="2">
        <v>5.8206156063076289E-2</v>
      </c>
      <c r="F11" s="1">
        <v>0.45</v>
      </c>
      <c r="G11" s="1">
        <f t="shared" si="1"/>
        <v>0.4</v>
      </c>
      <c r="H11" s="2">
        <v>0.10060289029106453</v>
      </c>
      <c r="I11" s="2">
        <v>6.5431781292059205E-2</v>
      </c>
      <c r="L11" s="1">
        <f t="shared" si="17"/>
        <v>0.39999999999999974</v>
      </c>
      <c r="M11" s="1">
        <f t="shared" si="2"/>
        <v>0.40000000000000008</v>
      </c>
      <c r="N11" s="1">
        <f t="shared" si="3"/>
        <v>0.6</v>
      </c>
      <c r="O11" s="2">
        <f t="shared" si="4"/>
        <v>0.6</v>
      </c>
      <c r="P11">
        <f t="shared" si="5"/>
        <v>0.29392778035364786</v>
      </c>
      <c r="Q11">
        <f t="shared" si="6"/>
        <v>0.33041553575396587</v>
      </c>
      <c r="S11">
        <v>0.35</v>
      </c>
      <c r="T11" s="2">
        <v>9.0994639004438369E-2</v>
      </c>
      <c r="U11" s="3">
        <f t="shared" si="7"/>
        <v>7.0349020374836299E-2</v>
      </c>
      <c r="V11" s="3">
        <f t="shared" si="8"/>
        <v>5.2560551861665979E-2</v>
      </c>
      <c r="W11" s="3">
        <f t="shared" si="9"/>
        <v>3.7446950388875529E-2</v>
      </c>
      <c r="X11" s="3">
        <f t="shared" si="10"/>
        <v>2.4823429342120409E-2</v>
      </c>
      <c r="Y11" s="3">
        <f t="shared" si="11"/>
        <v>1.4502364725303593E-2</v>
      </c>
      <c r="Z11" s="3">
        <f t="shared" si="12"/>
        <v>6.2928416734843191E-3</v>
      </c>
      <c r="AA11" s="3">
        <f t="shared" si="13"/>
        <v>-2.9979496582468193E-18</v>
      </c>
      <c r="AB11" s="3">
        <f t="shared" ref="AB11:AB18" si="23">0.495071918627799*Q10*F49*0.352019732950133</f>
        <v>0</v>
      </c>
      <c r="AC11" s="3">
        <f t="shared" si="22"/>
        <v>0</v>
      </c>
      <c r="AD11" s="3">
        <f t="shared" si="21"/>
        <v>0</v>
      </c>
      <c r="AE11" s="3">
        <f t="shared" si="20"/>
        <v>0</v>
      </c>
      <c r="AF11" s="3">
        <f t="shared" si="19"/>
        <v>0</v>
      </c>
      <c r="AG11" s="3">
        <f t="shared" si="18"/>
        <v>0</v>
      </c>
      <c r="AH11" s="3">
        <v>0</v>
      </c>
      <c r="AI11" s="3">
        <v>0</v>
      </c>
      <c r="AJ11" s="3">
        <v>0</v>
      </c>
      <c r="AK11" s="3">
        <v>0</v>
      </c>
      <c r="AL11" s="3"/>
    </row>
    <row r="12" spans="1:38" x14ac:dyDescent="0.2">
      <c r="A12" s="1">
        <v>0.65</v>
      </c>
      <c r="B12" s="1">
        <f t="shared" si="0"/>
        <v>0.35</v>
      </c>
      <c r="C12" s="2">
        <v>0.33370037132529362</v>
      </c>
      <c r="D12" s="2">
        <v>3.9835639179109282E-2</v>
      </c>
      <c r="F12" s="1">
        <v>0.5</v>
      </c>
      <c r="G12" s="1">
        <f t="shared" si="1"/>
        <v>0.35</v>
      </c>
      <c r="H12" s="2">
        <v>0.13800122124974559</v>
      </c>
      <c r="I12" s="2">
        <v>4.5020601384652484E-2</v>
      </c>
      <c r="L12" s="1">
        <f t="shared" si="17"/>
        <v>0.34999999999999976</v>
      </c>
      <c r="M12" s="1">
        <f t="shared" si="2"/>
        <v>0.33333333333333331</v>
      </c>
      <c r="N12" s="1">
        <f t="shared" si="3"/>
        <v>0.66666666666666663</v>
      </c>
      <c r="O12" s="2">
        <f t="shared" si="4"/>
        <v>0.66666666666666663</v>
      </c>
      <c r="P12">
        <f t="shared" si="5"/>
        <v>0.24139304420369392</v>
      </c>
      <c r="Q12">
        <f t="shared" si="6"/>
        <v>0.2728124926340218</v>
      </c>
      <c r="S12">
        <v>0.4</v>
      </c>
      <c r="T12" s="2">
        <v>6.5431781292059205E-2</v>
      </c>
      <c r="U12" s="3">
        <f t="shared" si="7"/>
        <v>4.9180907126124898E-2</v>
      </c>
      <c r="V12" s="3">
        <f t="shared" si="8"/>
        <v>3.5275211816735728E-2</v>
      </c>
      <c r="W12" s="3">
        <f t="shared" si="9"/>
        <v>2.35612021528816E-2</v>
      </c>
      <c r="X12" s="3">
        <f t="shared" si="10"/>
        <v>1.3883221304539317E-2</v>
      </c>
      <c r="Y12" s="3">
        <f t="shared" si="11"/>
        <v>6.0831504023570251E-3</v>
      </c>
      <c r="Z12" s="3">
        <f t="shared" si="12"/>
        <v>-2.9305340110043669E-18</v>
      </c>
      <c r="AA12" s="3">
        <f t="shared" ref="AA12:AA18" si="24">0.495071918627799*Q11*F49*0.415457243548958</f>
        <v>0</v>
      </c>
      <c r="AB12" s="3">
        <f t="shared" si="23"/>
        <v>0</v>
      </c>
      <c r="AC12" s="3">
        <f t="shared" si="22"/>
        <v>0</v>
      </c>
      <c r="AD12" s="3">
        <f t="shared" si="21"/>
        <v>0</v>
      </c>
      <c r="AE12" s="3">
        <f t="shared" si="20"/>
        <v>0</v>
      </c>
      <c r="AF12" s="3">
        <f t="shared" si="19"/>
        <v>0</v>
      </c>
      <c r="AG12" s="3">
        <f t="shared" si="18"/>
        <v>0</v>
      </c>
      <c r="AH12" s="3">
        <v>0</v>
      </c>
      <c r="AI12" s="3">
        <v>0</v>
      </c>
      <c r="AJ12" s="3">
        <v>0</v>
      </c>
      <c r="AK12" s="3">
        <v>0</v>
      </c>
      <c r="AL12" s="3"/>
    </row>
    <row r="13" spans="1:38" x14ac:dyDescent="0.2">
      <c r="A13" s="1">
        <v>0.7</v>
      </c>
      <c r="B13" s="1">
        <f t="shared" si="0"/>
        <v>0.30000000000000004</v>
      </c>
      <c r="C13" s="2">
        <v>0.40013741686972021</v>
      </c>
      <c r="D13" s="2">
        <v>2.5712417274823825E-2</v>
      </c>
      <c r="F13" s="1">
        <v>0.55000000000000004</v>
      </c>
      <c r="G13" s="1">
        <f t="shared" si="1"/>
        <v>0.29999999999999993</v>
      </c>
      <c r="H13" s="2">
        <v>0.18367962548341138</v>
      </c>
      <c r="I13" s="2">
        <v>2.9238849579448445E-2</v>
      </c>
      <c r="L13" s="1">
        <f t="shared" si="17"/>
        <v>0.29999999999999977</v>
      </c>
      <c r="M13" s="1">
        <f t="shared" si="2"/>
        <v>0.26666666666666672</v>
      </c>
      <c r="N13" s="1">
        <f t="shared" si="3"/>
        <v>0.73333333333333328</v>
      </c>
      <c r="O13" s="2">
        <f t="shared" si="4"/>
        <v>0.73333333333333339</v>
      </c>
      <c r="P13">
        <f t="shared" si="5"/>
        <v>0.19476274285126688</v>
      </c>
      <c r="Q13">
        <f t="shared" si="6"/>
        <v>0.22147425817816307</v>
      </c>
      <c r="S13">
        <v>0.45</v>
      </c>
      <c r="T13" s="2">
        <v>4.5020601384652484E-2</v>
      </c>
      <c r="U13" s="3">
        <f t="shared" si="7"/>
        <v>3.2485556909336501E-2</v>
      </c>
      <c r="V13" s="3">
        <f t="shared" si="8"/>
        <v>2.1844126764402446E-2</v>
      </c>
      <c r="W13" s="3">
        <f t="shared" si="9"/>
        <v>1.2969104240441388E-2</v>
      </c>
      <c r="X13" s="3">
        <f t="shared" si="10"/>
        <v>5.7314438941838859E-3</v>
      </c>
      <c r="Y13" s="3">
        <f t="shared" si="11"/>
        <v>-2.7881271978112613E-18</v>
      </c>
      <c r="Z13" s="3">
        <f t="shared" ref="Z13:Z18" si="25">0.495071918627799*Q12*F49*0.484093263035437</f>
        <v>0</v>
      </c>
      <c r="AA13" s="3">
        <f t="shared" si="24"/>
        <v>0</v>
      </c>
      <c r="AB13" s="3">
        <f t="shared" si="23"/>
        <v>0</v>
      </c>
      <c r="AC13" s="3">
        <f t="shared" si="22"/>
        <v>0</v>
      </c>
      <c r="AD13" s="3">
        <f t="shared" si="21"/>
        <v>0</v>
      </c>
      <c r="AE13" s="3">
        <f t="shared" si="20"/>
        <v>0</v>
      </c>
      <c r="AF13" s="3">
        <f t="shared" si="19"/>
        <v>0</v>
      </c>
      <c r="AG13" s="3">
        <f t="shared" si="18"/>
        <v>0</v>
      </c>
      <c r="AH13" s="3">
        <v>0</v>
      </c>
      <c r="AI13" s="3">
        <v>0</v>
      </c>
      <c r="AJ13" s="3">
        <v>0</v>
      </c>
      <c r="AK13" s="3">
        <v>0</v>
      </c>
      <c r="AL13" s="3"/>
    </row>
    <row r="14" spans="1:38" x14ac:dyDescent="0.2">
      <c r="A14" s="1">
        <v>0.75</v>
      </c>
      <c r="B14" s="1">
        <f t="shared" si="0"/>
        <v>0.25</v>
      </c>
      <c r="C14" s="2">
        <v>0.47382618940451743</v>
      </c>
      <c r="D14" s="2">
        <v>1.5320331713043306E-2</v>
      </c>
      <c r="F14" s="1">
        <v>0.6</v>
      </c>
      <c r="G14" s="1">
        <f t="shared" si="1"/>
        <v>0.25</v>
      </c>
      <c r="H14" s="2">
        <v>0.23846611031956041</v>
      </c>
      <c r="I14" s="2">
        <v>1.7549016895920807E-2</v>
      </c>
      <c r="L14" s="1">
        <f t="shared" si="17"/>
        <v>0.24999999999999978</v>
      </c>
      <c r="M14" s="1">
        <f t="shared" si="2"/>
        <v>0.19999999999999998</v>
      </c>
      <c r="N14" s="1">
        <f t="shared" si="3"/>
        <v>0.79999999999999993</v>
      </c>
      <c r="O14" s="2">
        <f t="shared" si="4"/>
        <v>0.79999999999999993</v>
      </c>
      <c r="P14">
        <f t="shared" si="5"/>
        <v>0.15472834487872972</v>
      </c>
      <c r="Q14">
        <f t="shared" si="6"/>
        <v>0.17723704613020441</v>
      </c>
      <c r="S14">
        <v>0.5</v>
      </c>
      <c r="T14" s="2">
        <v>2.9238849579448445E-2</v>
      </c>
      <c r="U14" s="3">
        <f t="shared" si="7"/>
        <v>1.977928470723897E-2</v>
      </c>
      <c r="V14" s="3">
        <f t="shared" si="8"/>
        <v>1.1822312397269507E-2</v>
      </c>
      <c r="W14" s="3">
        <f t="shared" si="9"/>
        <v>5.2642800796154372E-3</v>
      </c>
      <c r="X14" s="3">
        <f t="shared" si="10"/>
        <v>-2.58287436296129E-18</v>
      </c>
      <c r="Y14" s="3">
        <f>0.495071918627799*Q13*F49*0.557816120750661</f>
        <v>0</v>
      </c>
      <c r="Z14" s="3">
        <f t="shared" si="25"/>
        <v>0</v>
      </c>
      <c r="AA14" s="3">
        <f t="shared" si="24"/>
        <v>0</v>
      </c>
      <c r="AB14" s="3">
        <f t="shared" si="23"/>
        <v>0</v>
      </c>
      <c r="AC14" s="3">
        <f t="shared" si="22"/>
        <v>0</v>
      </c>
      <c r="AD14" s="3">
        <f t="shared" si="21"/>
        <v>0</v>
      </c>
      <c r="AE14" s="3">
        <f t="shared" si="20"/>
        <v>0</v>
      </c>
      <c r="AF14" s="3">
        <f t="shared" si="19"/>
        <v>0</v>
      </c>
      <c r="AG14" s="3">
        <f t="shared" si="18"/>
        <v>0</v>
      </c>
      <c r="AH14" s="3">
        <v>0</v>
      </c>
      <c r="AI14" s="3">
        <v>0</v>
      </c>
      <c r="AJ14" s="3">
        <v>0</v>
      </c>
      <c r="AK14" s="3">
        <v>0</v>
      </c>
      <c r="AL14" s="3"/>
    </row>
    <row r="15" spans="1:38" x14ac:dyDescent="0.2">
      <c r="A15" s="1">
        <v>0.8</v>
      </c>
      <c r="B15" s="1">
        <f t="shared" si="0"/>
        <v>0.19999999999999996</v>
      </c>
      <c r="C15" s="2">
        <v>0.55499546481872897</v>
      </c>
      <c r="D15" s="2">
        <v>8.1291236907374345E-3</v>
      </c>
      <c r="F15" s="1">
        <v>0.65</v>
      </c>
      <c r="G15" s="1">
        <f t="shared" si="1"/>
        <v>0.19999999999999998</v>
      </c>
      <c r="H15" s="2">
        <v>0.30318868308569114</v>
      </c>
      <c r="I15" s="2">
        <v>9.3951724418392616E-3</v>
      </c>
      <c r="L15" s="1">
        <f t="shared" si="17"/>
        <v>0.19999999999999979</v>
      </c>
      <c r="M15" s="1">
        <f t="shared" si="2"/>
        <v>0.13333333333333328</v>
      </c>
      <c r="N15" s="1">
        <f t="shared" si="3"/>
        <v>0.8666666666666667</v>
      </c>
      <c r="O15" s="2">
        <f t="shared" si="4"/>
        <v>0.8666666666666667</v>
      </c>
      <c r="P15">
        <f t="shared" si="5"/>
        <v>0.12315064819171771</v>
      </c>
      <c r="Q15">
        <f t="shared" si="6"/>
        <v>0.14233041839476659</v>
      </c>
      <c r="S15">
        <v>0.55000000000000004</v>
      </c>
      <c r="T15" s="2">
        <v>1.7549016895920807E-2</v>
      </c>
      <c r="U15" s="3">
        <f t="shared" si="7"/>
        <v>1.0552383604055362E-2</v>
      </c>
      <c r="V15" s="3">
        <f t="shared" si="8"/>
        <v>4.730463361649364E-3</v>
      </c>
      <c r="W15" s="3">
        <f t="shared" si="9"/>
        <v>-2.3385705118285273E-18</v>
      </c>
      <c r="X15" s="3">
        <f>0.495071918627799*Q14*F49*0.636535687874855</f>
        <v>0</v>
      </c>
      <c r="Y15" s="3">
        <f>0.495071918627799*Q14*F50*0.557816120750661</f>
        <v>0</v>
      </c>
      <c r="Z15" s="3">
        <f t="shared" si="25"/>
        <v>0</v>
      </c>
      <c r="AA15" s="3">
        <f t="shared" si="24"/>
        <v>0</v>
      </c>
      <c r="AB15" s="3">
        <f t="shared" si="23"/>
        <v>0</v>
      </c>
      <c r="AC15" s="3">
        <f t="shared" si="22"/>
        <v>0</v>
      </c>
      <c r="AD15" s="3">
        <f t="shared" si="21"/>
        <v>0</v>
      </c>
      <c r="AE15" s="3">
        <f t="shared" si="20"/>
        <v>0</v>
      </c>
      <c r="AF15" s="3">
        <f t="shared" si="19"/>
        <v>0</v>
      </c>
      <c r="AG15" s="3">
        <f t="shared" si="18"/>
        <v>0</v>
      </c>
      <c r="AH15" s="3">
        <v>0</v>
      </c>
      <c r="AI15" s="3">
        <v>0</v>
      </c>
      <c r="AJ15" s="3">
        <v>0</v>
      </c>
      <c r="AK15" s="3">
        <v>0</v>
      </c>
      <c r="AL15" s="3"/>
    </row>
    <row r="16" spans="1:38" x14ac:dyDescent="0.2">
      <c r="A16" s="1">
        <v>0.85</v>
      </c>
      <c r="B16" s="1">
        <f t="shared" si="0"/>
        <v>0.15000000000000002</v>
      </c>
      <c r="C16" s="2">
        <v>0.64386576546917651</v>
      </c>
      <c r="D16" s="2">
        <v>0</v>
      </c>
      <c r="F16" s="1">
        <v>0.7</v>
      </c>
      <c r="G16" s="1">
        <f t="shared" si="1"/>
        <v>0.15000000000000005</v>
      </c>
      <c r="H16" s="2">
        <v>0.37867535110930184</v>
      </c>
      <c r="I16" s="2">
        <v>4.1983273017397781E-3</v>
      </c>
      <c r="L16" s="1">
        <f t="shared" si="17"/>
        <v>0.1499999999999998</v>
      </c>
      <c r="M16" s="1">
        <f t="shared" si="2"/>
        <v>6.6666666666666693E-2</v>
      </c>
      <c r="N16" s="1">
        <f t="shared" si="3"/>
        <v>0.93333333333333324</v>
      </c>
      <c r="O16" s="2">
        <f t="shared" si="4"/>
        <v>0.93333333333333324</v>
      </c>
      <c r="P16">
        <f t="shared" si="5"/>
        <v>0</v>
      </c>
      <c r="Q16">
        <f t="shared" si="6"/>
        <v>0.12720355802172223</v>
      </c>
      <c r="S16">
        <v>0.6</v>
      </c>
      <c r="T16" s="2">
        <v>9.3951724418392616E-3</v>
      </c>
      <c r="U16" s="3">
        <f t="shared" si="7"/>
        <v>4.2370520334781203E-3</v>
      </c>
      <c r="V16" s="3">
        <f t="shared" si="8"/>
        <v>-2.1087599263684833E-18</v>
      </c>
      <c r="W16" s="3">
        <f>0.495071918627799*Q15*F49*0.720176088366434</f>
        <v>0</v>
      </c>
      <c r="X16" s="3">
        <f>0.495071918627799*Q15*F50*0.636535687874855</f>
        <v>0</v>
      </c>
      <c r="Y16" s="3">
        <f>0.495071918627799*Q15*F51*0.557816120750661</f>
        <v>0</v>
      </c>
      <c r="Z16" s="3">
        <f t="shared" si="25"/>
        <v>0</v>
      </c>
      <c r="AA16" s="3">
        <f t="shared" si="24"/>
        <v>0</v>
      </c>
      <c r="AB16" s="3">
        <f t="shared" si="23"/>
        <v>0</v>
      </c>
      <c r="AC16" s="3">
        <f t="shared" si="22"/>
        <v>0</v>
      </c>
      <c r="AD16" s="3">
        <f t="shared" si="21"/>
        <v>0</v>
      </c>
      <c r="AE16" s="3">
        <f t="shared" si="20"/>
        <v>0</v>
      </c>
      <c r="AF16" s="3">
        <f t="shared" si="19"/>
        <v>0</v>
      </c>
      <c r="AG16" s="3">
        <f t="shared" si="18"/>
        <v>0</v>
      </c>
      <c r="AH16" s="3">
        <v>0</v>
      </c>
      <c r="AI16" s="3">
        <v>0</v>
      </c>
      <c r="AJ16" s="3">
        <v>0</v>
      </c>
      <c r="AK16" s="3">
        <v>0</v>
      </c>
      <c r="AL16" s="3"/>
    </row>
    <row r="17" spans="1:38" x14ac:dyDescent="0.2">
      <c r="A17" s="1">
        <v>0.9</v>
      </c>
      <c r="B17" s="1">
        <f t="shared" si="0"/>
        <v>9.9999999999999978E-2</v>
      </c>
      <c r="C17" s="2">
        <v>0.7406501485339213</v>
      </c>
      <c r="D17" s="2">
        <v>0</v>
      </c>
      <c r="F17" s="1">
        <v>0.75</v>
      </c>
      <c r="G17" s="1">
        <f t="shared" si="1"/>
        <v>0.1</v>
      </c>
      <c r="H17" s="2">
        <v>0.46575412171789127</v>
      </c>
      <c r="I17" s="2">
        <v>0</v>
      </c>
      <c r="L17" s="1">
        <f t="shared" si="17"/>
        <v>9.9999999999999797E-2</v>
      </c>
      <c r="M17" s="1">
        <f t="shared" si="2"/>
        <v>-3.7007434154171883E-17</v>
      </c>
      <c r="N17" s="1">
        <f t="shared" si="3"/>
        <v>1</v>
      </c>
      <c r="O17" s="2">
        <f t="shared" si="4"/>
        <v>1</v>
      </c>
      <c r="P17">
        <v>0</v>
      </c>
      <c r="Q17">
        <v>0</v>
      </c>
      <c r="S17">
        <v>0.65</v>
      </c>
      <c r="T17" s="2">
        <v>4.1983273017397781E-3</v>
      </c>
      <c r="U17" s="3">
        <f t="shared" si="7"/>
        <v>-2.1020622100579133E-18</v>
      </c>
      <c r="V17" s="3">
        <f>0.495071918627799*Q16*F49*0.80867151528282</f>
        <v>0</v>
      </c>
      <c r="W17" s="3">
        <f>0.495071918627799*Q16*F50*0.720176088366434</f>
        <v>0</v>
      </c>
      <c r="X17" s="3">
        <f>0.495071918627799*Q16*F51*0.636535687874855</f>
        <v>0</v>
      </c>
      <c r="Y17" s="3">
        <f>0.495071918627799*Q16*F52*0.557816120750661</f>
        <v>0</v>
      </c>
      <c r="Z17" s="3">
        <f t="shared" si="25"/>
        <v>0</v>
      </c>
      <c r="AA17" s="3">
        <f t="shared" si="24"/>
        <v>0</v>
      </c>
      <c r="AB17" s="3">
        <f t="shared" si="23"/>
        <v>0</v>
      </c>
      <c r="AC17" s="3">
        <f t="shared" si="22"/>
        <v>0</v>
      </c>
      <c r="AD17" s="3">
        <f t="shared" si="21"/>
        <v>0</v>
      </c>
      <c r="AE17" s="3">
        <f t="shared" si="20"/>
        <v>0</v>
      </c>
      <c r="AF17" s="3">
        <f t="shared" si="19"/>
        <v>0</v>
      </c>
      <c r="AG17" s="3">
        <f t="shared" si="18"/>
        <v>0</v>
      </c>
      <c r="AH17" s="3">
        <v>0</v>
      </c>
      <c r="AI17" s="3">
        <v>0</v>
      </c>
      <c r="AJ17" s="3">
        <v>0</v>
      </c>
      <c r="AK17" s="3">
        <v>0</v>
      </c>
      <c r="AL17" s="3"/>
    </row>
    <row r="18" spans="1:38" x14ac:dyDescent="0.2">
      <c r="A18" s="1">
        <v>0.95</v>
      </c>
      <c r="B18" s="1">
        <f t="shared" si="0"/>
        <v>5.0000000000000044E-2</v>
      </c>
      <c r="C18" s="2">
        <v>0.84555487756068892</v>
      </c>
      <c r="D18" s="2">
        <v>0</v>
      </c>
      <c r="F18" s="1">
        <v>0.8</v>
      </c>
      <c r="G18" s="1">
        <f t="shared" si="1"/>
        <v>4.9999999999999961E-2</v>
      </c>
      <c r="H18" s="2">
        <v>0.56525300223895802</v>
      </c>
      <c r="I18" s="2">
        <v>0</v>
      </c>
      <c r="S18">
        <v>0.7</v>
      </c>
      <c r="T18" s="2">
        <v>0</v>
      </c>
      <c r="U18" s="3">
        <v>0</v>
      </c>
      <c r="V18" s="3">
        <v>0</v>
      </c>
      <c r="W18" s="3">
        <f>0.495071918627799*Q17*F51*0.720176088366434</f>
        <v>0</v>
      </c>
      <c r="X18" s="3">
        <f>0.495071918627799*Q17*F52*0.636535687874855</f>
        <v>0</v>
      </c>
      <c r="Y18" s="3">
        <f>0.495071918627799*Q17*F53*0.557816120750661</f>
        <v>0</v>
      </c>
      <c r="Z18" s="3">
        <f t="shared" si="25"/>
        <v>0</v>
      </c>
      <c r="AA18" s="3">
        <f t="shared" si="24"/>
        <v>0</v>
      </c>
      <c r="AB18" s="3">
        <f t="shared" si="23"/>
        <v>0</v>
      </c>
      <c r="AC18" s="3">
        <f t="shared" si="22"/>
        <v>0</v>
      </c>
      <c r="AD18" s="3">
        <f t="shared" si="21"/>
        <v>0</v>
      </c>
      <c r="AE18" s="3">
        <f t="shared" si="20"/>
        <v>0</v>
      </c>
      <c r="AF18" s="3">
        <f t="shared" si="19"/>
        <v>0</v>
      </c>
      <c r="AG18" s="3">
        <f t="shared" si="18"/>
        <v>0</v>
      </c>
      <c r="AH18" s="3">
        <v>0</v>
      </c>
      <c r="AI18" s="3">
        <v>0</v>
      </c>
      <c r="AJ18" s="3">
        <v>0</v>
      </c>
      <c r="AK18" s="3">
        <v>0</v>
      </c>
      <c r="AL18" s="3"/>
    </row>
    <row r="19" spans="1:38" x14ac:dyDescent="0.2">
      <c r="A19" s="1">
        <v>1</v>
      </c>
      <c r="B19" s="1">
        <f t="shared" si="0"/>
        <v>0</v>
      </c>
      <c r="C19" s="2">
        <v>1</v>
      </c>
      <c r="D19" s="2">
        <v>0</v>
      </c>
      <c r="F19" s="1">
        <v>0.85</v>
      </c>
      <c r="G19" s="1">
        <f t="shared" si="1"/>
        <v>0</v>
      </c>
      <c r="H19" s="2">
        <v>0.67800000000000005</v>
      </c>
      <c r="I19" s="2">
        <v>0</v>
      </c>
      <c r="S19">
        <v>0.75</v>
      </c>
      <c r="T19" s="2">
        <v>0</v>
      </c>
      <c r="U19" s="3">
        <v>0</v>
      </c>
      <c r="V19" s="3">
        <v>0</v>
      </c>
      <c r="W19" s="3">
        <f>0.495071918627799*J49*F52*0.720176088366434</f>
        <v>0</v>
      </c>
      <c r="X19" s="3">
        <f>0.495071918627799*J49*F53*0.636535687874855</f>
        <v>0</v>
      </c>
      <c r="Y19" s="3">
        <f>0.495071918627799*J49*F54*0.557816120750661</f>
        <v>0</v>
      </c>
      <c r="Z19" s="3">
        <f>0.495071918627799*J49*F55*0.484093263035437</f>
        <v>0</v>
      </c>
      <c r="AA19" s="3">
        <f>0.495071918627799*J49*F56*0.415457243548958</f>
        <v>0</v>
      </c>
      <c r="AB19" s="3">
        <f>0.495071918627799*J49*F57*0.352019732950133</f>
        <v>0</v>
      </c>
      <c r="AC19" s="3">
        <f>0.495071918627799*J49*F58*0.293927780353648</f>
        <v>0</v>
      </c>
      <c r="AD19" s="3">
        <f>0.495071918627799*J49*F59*0.241393044203694</f>
        <v>0</v>
      </c>
      <c r="AE19" s="3">
        <f>0.495071918627799*J49*F60*0.194762742851267</f>
        <v>0</v>
      </c>
      <c r="AF19" s="3">
        <f>0.495071918627799*J49*F61*0.15472834487873</f>
        <v>0</v>
      </c>
      <c r="AG19" s="3">
        <f>0.495071918627799*J49*F62*0.123150648191718</f>
        <v>0</v>
      </c>
      <c r="AH19" s="3">
        <v>0</v>
      </c>
      <c r="AI19" s="3">
        <v>0</v>
      </c>
      <c r="AJ19" s="3">
        <v>0</v>
      </c>
      <c r="AK19" s="3">
        <v>0</v>
      </c>
      <c r="AL19" s="3"/>
    </row>
    <row r="20" spans="1:38" x14ac:dyDescent="0.2">
      <c r="S20">
        <v>0.8</v>
      </c>
      <c r="T20" s="4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3" spans="1:38" x14ac:dyDescent="0.2">
      <c r="A23" t="s">
        <v>35</v>
      </c>
      <c r="B23" t="s">
        <v>36</v>
      </c>
    </row>
    <row r="24" spans="1:38" x14ac:dyDescent="0.2">
      <c r="A24" t="s">
        <v>35</v>
      </c>
      <c r="B24">
        <v>0.1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baker </vt:lpstr>
      <vt:lpstr>Stone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ICC</dc:creator>
  <cp:lastModifiedBy>F7A</cp:lastModifiedBy>
  <dcterms:created xsi:type="dcterms:W3CDTF">2017-10-31T07:51:22Z</dcterms:created>
  <dcterms:modified xsi:type="dcterms:W3CDTF">2017-12-31T23:24:56Z</dcterms:modified>
</cp:coreProperties>
</file>