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Всем" sheetId="1" r:id="rId4"/>
    <sheet state="visible" name="All ES" sheetId="2" r:id="rId5"/>
    <sheet state="hidden" name="Reg - Dep -" sheetId="3" r:id="rId6"/>
    <sheet state="visible" name="Reg - Dep - ES" sheetId="4" r:id="rId7"/>
    <sheet state="visible" name="Reg + Dep - ES" sheetId="5" r:id="rId8"/>
    <sheet state="hidden" name="Reg + Dep -" sheetId="6" r:id="rId9"/>
    <sheet state="hidden" name="Reg + Dep + RD -" sheetId="7" r:id="rId10"/>
    <sheet state="visible" name="Reg + Dep + RD - ES" sheetId="8" r:id="rId11"/>
    <sheet state="hidden" name="Reg + Dep + RD +" sheetId="9" r:id="rId12"/>
    <sheet state="visible" name="Reg + Dep + RD + ES" sheetId="10" r:id="rId13"/>
    <sheet state="visible" name="after action ES" sheetId="11" r:id="rId14"/>
    <sheet state="hidden" name="По действию" sheetId="12" r:id="rId15"/>
  </sheets>
  <definedNames/>
  <calcPr/>
</workbook>
</file>

<file path=xl/sharedStrings.xml><?xml version="1.0" encoding="utf-8"?>
<sst xmlns="http://schemas.openxmlformats.org/spreadsheetml/2006/main" count="606" uniqueCount="209">
  <si>
    <t>День</t>
  </si>
  <si>
    <t>Время</t>
  </si>
  <si>
    <t>Заголовок</t>
  </si>
  <si>
    <t>Сообщение</t>
  </si>
  <si>
    <t>ПН</t>
  </si>
  <si>
    <t>12:42:00</t>
  </si>
  <si>
    <t>Catch the maximum bonuses!</t>
  </si>
  <si>
    <t>Join and get incredible bonuses on every deposit!</t>
  </si>
  <si>
    <t>ВТ</t>
  </si>
  <si>
    <t>Top up with your preferred method!</t>
  </si>
  <si>
    <t>Use your preferred method for top-ups and enjoy fast transactions.</t>
  </si>
  <si>
    <t>СР</t>
  </si>
  <si>
    <t>Your transactions are secure!</t>
  </si>
  <si>
    <t>All your your payment method payments are fully secure and protected.</t>
  </si>
  <si>
    <t>ЧТ</t>
  </si>
  <si>
    <t>Choose the your payment method that suits you!</t>
  </si>
  <si>
    <t>Top up your account with any your payment method that’s convenient for you.</t>
  </si>
  <si>
    <t>ПТ</t>
  </si>
  <si>
    <t>Avoid extra fees!</t>
  </si>
  <si>
    <t>Top up your balance with your payment method without hidden fees.</t>
  </si>
  <si>
    <t>СБ</t>
  </si>
  <si>
    <t>Play faster and easier with your payment method!</t>
  </si>
  <si>
    <t>Forget about long waits! Top up your balance with your payment method and play without delays or limitations.</t>
  </si>
  <si>
    <t>ВС</t>
  </si>
  <si>
    <t>Withdraw instantly!</t>
  </si>
  <si>
    <t>Forget about long waits! Withdraw your payment method instantly and hassle-free.</t>
  </si>
  <si>
    <t>Day</t>
  </si>
  <si>
    <t>Time</t>
  </si>
  <si>
    <t>Headline</t>
  </si>
  <si>
    <t>Message</t>
  </si>
  <si>
    <t>Mon</t>
  </si>
  <si>
    <t>Tue</t>
  </si>
  <si>
    <t>Wed</t>
  </si>
  <si>
    <t>Thu</t>
  </si>
  <si>
    <t>Fri</t>
  </si>
  <si>
    <t>Sat</t>
  </si>
  <si>
    <t>Sun</t>
  </si>
  <si>
    <t>07:12:00</t>
  </si>
  <si>
    <t>Sign up and claim your personal bonuses!</t>
  </si>
  <si>
    <t>Top up your account with any your payment method, and we'll double it!</t>
  </si>
  <si>
    <t>21:34:00</t>
  </si>
  <si>
    <t>We gives a bonus for balance!</t>
  </si>
  <si>
    <t>Right now, all new players can get up to a 250% deposit bonus!</t>
  </si>
  <si>
    <t>22:34:00</t>
  </si>
  <si>
    <t>Your exclusive bonuses are here!</t>
  </si>
  <si>
    <t>Register and double your balance with your payment method bonuses!</t>
  </si>
  <si>
    <t>You’ve received 150 free spins !</t>
  </si>
  <si>
    <t>Sign up and spin the 150 free spins by topping up your balance!</t>
  </si>
  <si>
    <t>Did you know?</t>
  </si>
  <si>
    <t>The biggest jackpot was won with your payment method. Register and try your luck!</t>
  </si>
  <si>
    <t>You’ve won 150 free spins !</t>
  </si>
  <si>
    <t>Register and top up your balance to get 150 free spins for even bigger wins!</t>
  </si>
  <si>
    <t>Start playing with us!</t>
  </si>
  <si>
    <t>Top up your account in your preferred method, and we’ll double your balance!</t>
  </si>
  <si>
    <t>your preferred method or Ethereum — the choice is yours!</t>
  </si>
  <si>
    <t>Register, make a your payment method deposit, and will double it!</t>
  </si>
  <si>
    <t>Double your deposit with your payment method!</t>
  </si>
  <si>
    <t>Register, top up your balance with your preferred method or Ethereum, and we will double your amount!</t>
  </si>
  <si>
    <t>The best time to register is today!</t>
  </si>
  <si>
    <t>Generous your payment method deposit bonuses — sign up and start winning!</t>
  </si>
  <si>
    <t>The best way to end your day is here!</t>
  </si>
  <si>
    <t>Finish your day with bonuses and free spins! Register now and get everything at once!</t>
  </si>
  <si>
    <t>Did you get your 150 free spins?</t>
  </si>
  <si>
    <t>Top up your balance once more and get an extra 150 Free Spins for a bigger win! You only need one deposit to join the VIP club!</t>
  </si>
  <si>
    <t>Have you claimed your 150 free spins?</t>
  </si>
  <si>
    <t>Register and top up your balance to get 150 free spins and more winnings!</t>
  </si>
  <si>
    <t>We gives you a 250% bonus on your deposit!</t>
  </si>
  <si>
    <t>Register and top up your balance to receive maximum bonuses!</t>
  </si>
  <si>
    <t>Claim your bonus right now!</t>
  </si>
  <si>
    <t>500% BONUS ON CRYPTO DEPOSITS UP TO $2500 + 150 FREE SPINS — Register and claim yours!</t>
  </si>
  <si>
    <t>It is your chance to win!</t>
  </si>
  <si>
    <t>Register, top up your balance, and get a bonus of up to 500%, plus 150 free spins for good luck!</t>
  </si>
  <si>
    <t>There’s no more generous casino than we are!</t>
  </si>
  <si>
    <t>Register and double your deposit right now!</t>
  </si>
  <si>
    <t>We are ready to send your money!</t>
  </si>
  <si>
    <t>Get the most out of your gaming experience with your payment method! Register now and claim your bonuses!</t>
  </si>
  <si>
    <t>НД</t>
  </si>
  <si>
    <t>Try your luck!</t>
  </si>
  <si>
    <t>Register, make a your payment method deposit, and win up to $5000 with a 250% bonus!</t>
  </si>
  <si>
    <t>To claim your bonus, register and make a deposit!</t>
  </si>
  <si>
    <t>Take advantage of the your payment method bonus!</t>
  </si>
  <si>
    <t>Register now and get up to a 500% bonus on your deposit !</t>
  </si>
  <si>
    <t>22:37:00</t>
  </si>
  <si>
    <t>Claim your personal bonuses!</t>
  </si>
  <si>
    <t>We’re giving you a bonus for balance!</t>
  </si>
  <si>
    <t>Right now, we’re offering all balance players up to a 250% deposit bonus!</t>
  </si>
  <si>
    <t>Claim exclusive bonuses right now!</t>
  </si>
  <si>
    <t>Make a your payment method deposit and double your balance!</t>
  </si>
  <si>
    <t>You’ve won 150 spins!</t>
  </si>
  <si>
    <t>Top up your balance and get 150 free spins!</t>
  </si>
  <si>
    <t>Top up your balance and get 150 free spins for even bigger wins!</t>
  </si>
  <si>
    <t>The biggest jackpot was won with your payment method. Try your luck!</t>
  </si>
  <si>
    <t>You’ve won 150 free spins!</t>
  </si>
  <si>
    <t>Make a deposit. Increase your money!</t>
  </si>
  <si>
    <t>Top up your balance with your preferred method, and we’ll double it!</t>
  </si>
  <si>
    <t>your preferred method or Ethereum?!</t>
  </si>
  <si>
    <t>Your your payment method deposit can be doubled today with us.</t>
  </si>
  <si>
    <t>Top up your balance with your preferred method or Ethereum, and we’ll double your amount!</t>
  </si>
  <si>
    <t>Hurry up! The best time to start is today!</t>
  </si>
  <si>
    <t>Generous your payment method deposit bonuses — open the app and start winning!</t>
  </si>
  <si>
    <t>Top up your balance and get the maximum bonuses that suit you!</t>
  </si>
  <si>
    <t>500% BONUS ON 1-5 CRYPTO DEPOSITS UP TO $5000 + 150 FREE SPINS!</t>
  </si>
  <si>
    <t>Top up your balance and get a bonus of up to 500%, plus free spins for good luck!</t>
  </si>
  <si>
    <t>I've never seen a more generous balance casino!</t>
  </si>
  <si>
    <t>With us, you’ll double your deposit right now!</t>
  </si>
  <si>
    <t>Your your payment method is ready to go!</t>
  </si>
  <si>
    <t>Get the most out of your gaming experience!</t>
  </si>
  <si>
    <t>Make a your payment method deposit and win up to $2500 with a 500% bonus!</t>
  </si>
  <si>
    <t>TO CLAIM YOUR BONUS, MAKE A DEPOSIT!</t>
  </si>
  <si>
    <t>Deposit and enjoy the excitement of the game!</t>
  </si>
  <si>
    <t>Right now, all balance users can get up to a 500% bonus on their deposit!</t>
  </si>
  <si>
    <t>Your chance for a huge win with balance!</t>
  </si>
  <si>
    <t>Top up your account with any your payment method and double your chances of hitting the jackpot!</t>
  </si>
  <si>
    <t>09:11:00</t>
  </si>
  <si>
    <t>You've already made a deposit but haven't claimed all the bonuses!</t>
  </si>
  <si>
    <t>Make another your payment method deposit and we'll double it! Don't miss the chance!</t>
  </si>
  <si>
    <t>21:18:00</t>
  </si>
  <si>
    <t>You've already taken advantage of the balance bonus!</t>
  </si>
  <si>
    <t>But for you, there's also a bonus of up to 500% on your second deposit! Top up your account and double your profit!</t>
  </si>
  <si>
    <t>22:14:00</t>
  </si>
  <si>
    <t>Get exclusive bonuses right now!</t>
  </si>
  <si>
    <t>Make a second deposit in your payment method and double your balance with us!</t>
  </si>
  <si>
    <t>You've already won 150 free spins!</t>
  </si>
  <si>
    <t>Refill your balance again and get another 150 freespins! Increase your chances of winning big!</t>
  </si>
  <si>
    <t>Did you know that the biggest jackpot was won with your payment method?</t>
  </si>
  <si>
    <t>Try your luck again with us and double your chances of hitting the jackpot with a re-deposit!</t>
  </si>
  <si>
    <t>You won 150 free spins, but you can get even more!</t>
  </si>
  <si>
    <t>Top up your balance again and get an extra 150 Free Spins for even more winnings!</t>
  </si>
  <si>
    <t>Deposit again and increase your money with us!</t>
  </si>
  <si>
    <t>Deposit in your preferred method and we'll double your deposit! Don't miss the chance to win more!</t>
  </si>
  <si>
    <t>your preferred method or Ethereum is your choice for re-depositing!</t>
  </si>
  <si>
    <t>Your your payment method deposit can be doubled again! Don't miss the chance with us!</t>
  </si>
  <si>
    <t>Double your deposit with your payment method again!</t>
  </si>
  <si>
    <t>Top up your balance in your preferred method or Ethereum, and we’ll double your deposit again!</t>
  </si>
  <si>
    <t>Hurry up! You're already halfway to a big win!</t>
  </si>
  <si>
    <t>Make a second deposit in your payment method - we has prepared generous bonuses for you!</t>
  </si>
  <si>
    <t>The best ending to the day is here!</t>
  </si>
  <si>
    <t>End your day with re-deposit bonuses and freespins with us!</t>
  </si>
  <si>
    <t>Top up your balance once more and get an extra 150 for a bigger win!</t>
  </si>
  <si>
    <t>Wheelz is giving you 500% on your next deposit!</t>
  </si>
  <si>
    <t>Top up your balance and maximize your bonuses - don't miss the chance to get even more!</t>
  </si>
  <si>
    <t>Get your bonus now!</t>
  </si>
  <si>
    <t>500% BONUS ON 1-5 CRIPTO DEPOSITS up to $2500 + 150 FRISPINS - don't miss the chance to get more!</t>
  </si>
  <si>
    <t>Wheelz is your chance to win again!</t>
  </si>
  <si>
    <t>Top up your balance and get a bonus of 500% as well as Lucky Flixpins!</t>
  </si>
  <si>
    <t>We double your deposit!</t>
  </si>
  <si>
    <t>You've already made a deposit, but you can get even more! Replenish your balance and double your amount again!</t>
  </si>
  <si>
    <t>We're ready to send your money!</t>
  </si>
  <si>
    <t>Re-deposit with your payment method - maximum benefits and best bonuses!</t>
  </si>
  <si>
    <t>Try your luck with us again!</t>
  </si>
  <si>
    <t>Make a your payment method deposit and win up to $2500 with a 500% re-deposit bonus!</t>
  </si>
  <si>
    <t>TO GET EVEN MORE BONUSES, DEPOSIT AGAIN!</t>
  </si>
  <si>
    <t>Make a re-deposit and get even more bonuses and fun playing!</t>
  </si>
  <si>
    <t>Take advantage of the your payment method bonus again!</t>
  </si>
  <si>
    <t>Only now for all balance users - bonus up to 500% on the next deposit!</t>
  </si>
  <si>
    <t>Your chance to win huge with crypt again!</t>
  </si>
  <si>
    <t>Top up your account in your preferred method or Ethereum and double your chances on the jackpot with us!</t>
  </si>
  <si>
    <t>09:13:00</t>
  </si>
  <si>
    <t>You have not yet taken all the bonuses!</t>
  </si>
  <si>
    <t>Make another deposit in your payment method, and we will double it! You are almost in the VIP club, take the last step!</t>
  </si>
  <si>
    <t>21:16:00</t>
  </si>
  <si>
    <t>You already used the bonus for your balance, but we have more for you!</t>
  </si>
  <si>
    <t>Top up your balance again and get a 250% bonus on your re-deposit! You’re almost in the VIP club, take the last step!</t>
  </si>
  <si>
    <t>22:12:00</t>
  </si>
  <si>
    <t>Get exclusive bonuses now!</t>
  </si>
  <si>
    <t>Make a re-deposit in your payment method and double your balance ! You are almost in the VIP club - get all the privileges!</t>
  </si>
  <si>
    <t>You’ve already won 150 free spins, but that’s not all!</t>
  </si>
  <si>
    <t>Top up your balance again and get another 150 FS! You are one step closer to the VIP club - make a last deposit!</t>
  </si>
  <si>
    <t>Try your luck again with us and double your chances for the jackpot with a re-deposit! You are almost VIP, don’t miss out!</t>
  </si>
  <si>
    <t>Top up your balance again and get an extra 150 FS for even more winnings! You are almost in the VIP club!</t>
  </si>
  <si>
    <t>Top up your balance in your preferred method and we’ll double your deposit! Make a last deposit and become a VIP player with exclusive bonuses!</t>
  </si>
  <si>
    <t>your preferred method or Ethereum - your choice for a re-deposit!</t>
  </si>
  <si>
    <t>Your your payment method deposit can be doubled again! Make another deposit and become a VIP player with maximum privileges!</t>
  </si>
  <si>
    <t>Top up your balance in your preferred method or Ethereum, and we’ll double your deposit again! You’re on your way to the VIP club where even bigger bonuses await!</t>
  </si>
  <si>
    <t>Hurry up! You’re halfway to big win!</t>
  </si>
  <si>
    <t>Make a re-deposit in your payment method - we have prepared generous bonuses for you! You are almost in the VIP club, do not miss the chance!</t>
  </si>
  <si>
    <t>The best end of the day is already here!</t>
  </si>
  <si>
    <t>End your day with re-deposit bonuses and free spins! You’re almost in the VIP club - take the last step!</t>
  </si>
  <si>
    <t>Top up your balance once more and get an extra 150 FS for a bigger win! You only need one deposit to join the VIP club!</t>
  </si>
  <si>
    <t>We gives you 250% on your next deposit!</t>
  </si>
  <si>
    <t>Top up your balance and get the maximum bonuses! You’re close to a VIP club, make another deposit and the bonuses will be even bigger!</t>
  </si>
  <si>
    <t>500% BONUS ON 1-5 DEPOSITS UP TO $2500 + 150 FREE SPINS - Don’t miss the chance to get more! You’re on your way to the VIP club!</t>
  </si>
  <si>
    <t>It is your chance to win again!</t>
  </si>
  <si>
    <t>Top up your balance and get a 500% bonus, plus Lucky Flixpins! You’re almost VIP, make a deposit and get even more!</t>
  </si>
  <si>
    <t>You’ve made a deposit, but you can get even more! Top up your balance and double your amount again - become a VIP player!</t>
  </si>
  <si>
    <t>Make a re-deposit and get the maximum profit with your your payment method. You are almost in VIP club - bonuses await you!</t>
  </si>
  <si>
    <t>Try your luck again!</t>
  </si>
  <si>
    <t>Deposit in your payment method and win up to $5000 with a 250% re-deposit bonus! You are one step away from the VIP club!</t>
  </si>
  <si>
    <t>TO GET EVEN MORE BONUSES, MAKE A DEPOSIT AGAIN!</t>
  </si>
  <si>
    <t>Make a re-deposit and get even more bonuses and fun from the game! You are almost in the VIP club, keep going!</t>
  </si>
  <si>
    <t>Use your your payment method bonus again!</t>
  </si>
  <si>
    <t>Only now for all balance users - up to 500% bonus on the next deposit! You are one step closer to the VIP club!</t>
  </si>
  <si>
    <t>Top up your account in your preferred method or Ethereum and double your chances on the jackpot with us! You are almost in the VIP club - don’t miss out!</t>
  </si>
  <si>
    <t>After</t>
  </si>
  <si>
    <t>After X minutes</t>
  </si>
  <si>
    <t>Registration</t>
  </si>
  <si>
    <t>First Deposit</t>
  </si>
  <si>
    <t>Install</t>
  </si>
  <si>
    <t>После</t>
  </si>
  <si>
    <t>Через минут</t>
  </si>
  <si>
    <t>Регистрации</t>
  </si>
  <si>
    <t>Have you used your 150 Free Spins yet?</t>
  </si>
  <si>
    <t>All you need to do is make another deposit and keep spinning for another 150 FREE SPINS!</t>
  </si>
  <si>
    <t>Первого депозита</t>
  </si>
  <si>
    <t>Welcome Bonus!</t>
  </si>
  <si>
    <t>Register and receive our Welcome Bonus today!</t>
  </si>
  <si>
    <t>Инсталла</t>
  </si>
  <si>
    <t>Congratulations! You’ve won!</t>
  </si>
  <si>
    <t>All that's left to do is make a deposit, and we’ll double your funds!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</si>
</sst>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2" fontId="1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top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5</v>
      </c>
      <c r="C3" s="2" t="s">
        <v>9</v>
      </c>
      <c r="D3" s="2" t="s">
        <v>10</v>
      </c>
    </row>
    <row r="4">
      <c r="A4" s="2" t="s">
        <v>11</v>
      </c>
      <c r="B4" s="2" t="s">
        <v>5</v>
      </c>
      <c r="C4" s="2" t="s">
        <v>12</v>
      </c>
      <c r="D4" s="2" t="s">
        <v>13</v>
      </c>
    </row>
    <row r="5">
      <c r="A5" s="2" t="s">
        <v>14</v>
      </c>
      <c r="B5" s="2" t="s">
        <v>5</v>
      </c>
      <c r="C5" s="2" t="s">
        <v>15</v>
      </c>
      <c r="D5" s="2" t="s">
        <v>16</v>
      </c>
    </row>
    <row r="6">
      <c r="A6" s="2" t="s">
        <v>17</v>
      </c>
      <c r="B6" s="2" t="s">
        <v>5</v>
      </c>
      <c r="C6" s="2" t="s">
        <v>18</v>
      </c>
      <c r="D6" s="2" t="s">
        <v>19</v>
      </c>
    </row>
    <row r="7">
      <c r="A7" s="2" t="s">
        <v>20</v>
      </c>
      <c r="B7" s="2" t="s">
        <v>5</v>
      </c>
      <c r="C7" s="2" t="s">
        <v>21</v>
      </c>
      <c r="D7" s="2" t="s">
        <v>22</v>
      </c>
    </row>
    <row r="8">
      <c r="A8" s="2" t="s">
        <v>23</v>
      </c>
      <c r="B8" s="2" t="s">
        <v>5</v>
      </c>
      <c r="C8" s="2" t="s">
        <v>24</v>
      </c>
      <c r="D8" s="2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4.86"/>
    <col customWidth="1" min="4" max="4" width="146.57"/>
    <col customWidth="1" min="5" max="6" width="14.43"/>
  </cols>
  <sheetData>
    <row r="1" ht="32.25" customHeight="1">
      <c r="A1" s="3" t="s">
        <v>26</v>
      </c>
      <c r="B1" s="3" t="s">
        <v>27</v>
      </c>
      <c r="C1" s="3" t="s">
        <v>28</v>
      </c>
      <c r="D1" s="3" t="s">
        <v>29</v>
      </c>
    </row>
    <row r="2">
      <c r="A2" s="6" t="s">
        <v>30</v>
      </c>
      <c r="B2" s="2" t="s">
        <v>157</v>
      </c>
      <c r="C2" s="2" t="str">
        <f>IFERROR(__xludf.DUMMYFUNCTION("GOOGLETRANSLATE('Reg + Dep + RD +'!C2,""en"",""cs"")"),"Ještě jste nevyužili všechny bonusy!")</f>
        <v>Ještě jste nevyužili všechny bonusy!</v>
      </c>
      <c r="D2" s="2" t="str">
        <f>IFERROR(__xludf.DUMMYFUNCTION("GOOGLETRANSLATE('Reg + Dep + RD +'!D2,""en"",""cs"")"),"Proveďte další vklad ve své platební metodě a my jej zdvojnásobíme! Jste téměř ve VIP klubu, udělejte poslední krok!")</f>
        <v>Proveďte další vklad ve své platební metodě a my jej zdvojnásobíme! Jste téměř ve VIP klubu, udělejte poslední krok!</v>
      </c>
    </row>
    <row r="3">
      <c r="A3" s="6" t="s">
        <v>30</v>
      </c>
      <c r="B3" s="2" t="s">
        <v>160</v>
      </c>
      <c r="C3" s="2" t="str">
        <f>IFERROR(__xludf.DUMMYFUNCTION("GOOGLETRANSLATE('Reg + Dep + RD +'!C3,""en"",""cs"")"),"Bonus za svůj zůstatek jste již použili, ale máme pro vás více!")</f>
        <v>Bonus za svůj zůstatek jste již použili, ale máme pro vás více!</v>
      </c>
      <c r="D3" s="2" t="str">
        <f>IFERROR(__xludf.DUMMYFUNCTION("GOOGLETRANSLATE('Reg + Dep + RD +'!D3,""en"",""cs"")"),"Znovu doplňte svůj zůstatek a získejte bonus 250 % na svůj opětovný vklad! Jste téměř ve VIP klubu, udělejte poslední krok!")</f>
        <v>Znovu doplňte svůj zůstatek a získejte bonus 250 % na svůj opětovný vklad! Jste téměř ve VIP klubu, udělejte poslední krok!</v>
      </c>
    </row>
    <row r="4">
      <c r="A4" s="6" t="s">
        <v>30</v>
      </c>
      <c r="B4" s="2" t="s">
        <v>163</v>
      </c>
      <c r="C4" s="2" t="str">
        <f>IFERROR(__xludf.DUMMYFUNCTION("GOOGLETRANSLATE('Reg + Dep + RD +'!C4,""en"",""cs"")"),"Získejte exkluzivní bonusy nyní!")</f>
        <v>Získejte exkluzivní bonusy nyní!</v>
      </c>
      <c r="D4" s="2" t="str">
        <f>IFERROR(__xludf.DUMMYFUNCTION("GOOGLETRANSLATE('Reg + Dep + RD +'!D4,""en"",""cs"")"),"Proveďte opětovný vklad ve své platební metodě a zdvojnásobte svůj zůstatek! Jste téměř ve VIP klubu - získejte všechna privilegia!")</f>
        <v>Proveďte opětovný vklad ve své platební metodě a zdvojnásobte svůj zůstatek! Jste téměř ve VIP klubu - získejte všechna privilegia!</v>
      </c>
    </row>
    <row r="5">
      <c r="A5" s="6" t="s">
        <v>31</v>
      </c>
      <c r="B5" s="2" t="s">
        <v>157</v>
      </c>
      <c r="C5" s="2" t="str">
        <f>IFERROR(__xludf.DUMMYFUNCTION("GOOGLETRANSLATE('Reg + Dep + RD +'!C5,""en"",""cs"")"),"Vyhráli jste již 150 roztočení zdarma, ale to není vše!")</f>
        <v>Vyhráli jste již 150 roztočení zdarma, ale to není vše!</v>
      </c>
      <c r="D5" s="2" t="str">
        <f>IFERROR(__xludf.DUMMYFUNCTION("GOOGLETRANSLATE('Reg + Dep + RD +'!D5,""en"",""cs"")"),"Znovu doplňte svůj zůstatek a získejte dalších 150 FS! Jste o krok blíže VIP klubu – proveďte poslední vklad!")</f>
        <v>Znovu doplňte svůj zůstatek a získejte dalších 150 FS! Jste o krok blíže VIP klubu – proveďte poslední vklad!</v>
      </c>
    </row>
    <row r="6">
      <c r="A6" s="6" t="s">
        <v>31</v>
      </c>
      <c r="B6" s="2" t="s">
        <v>160</v>
      </c>
      <c r="C6" s="2" t="str">
        <f>IFERROR(__xludf.DUMMYFUNCTION("GOOGLETRANSLATE('Reg + Dep + RD +'!C6,""en"",""cs"")"),"Věděli jste, že největší jackpot byl vyhrán vaší platební metodou?")</f>
        <v>Věděli jste, že největší jackpot byl vyhrán vaší platební metodou?</v>
      </c>
      <c r="D6" s="2" t="str">
        <f>IFERROR(__xludf.DUMMYFUNCTION("GOOGLETRANSLATE('Reg + Dep + RD +'!D6,""en"",""cs"")"),"Zkuste své štěstí znovu s námi a zdvojnásobte své šance na jackpot opětovným vkladem! Jste téměř VIP, nenechte si to ujít!")</f>
        <v>Zkuste své štěstí znovu s námi a zdvojnásobte své šance na jackpot opětovným vkladem! Jste téměř VIP, nenechte si to ujít!</v>
      </c>
    </row>
    <row r="7">
      <c r="A7" s="6" t="s">
        <v>31</v>
      </c>
      <c r="B7" s="2" t="s">
        <v>163</v>
      </c>
      <c r="C7" s="2" t="str">
        <f>IFERROR(__xludf.DUMMYFUNCTION("GOOGLETRANSLATE('Reg + Dep + RD +'!C7,""en"",""cs"")"),"Vyhráli jste 150 roztočení zdarma, ale můžete získat ještě více!")</f>
        <v>Vyhráli jste 150 roztočení zdarma, ale můžete získat ještě více!</v>
      </c>
      <c r="D7" s="2" t="str">
        <f>IFERROR(__xludf.DUMMYFUNCTION("GOOGLETRANSLATE('Reg + Dep + RD +'!D7,""en"",""cs"")"),"Znovu doplňte svůj zůstatek a získejte navíc 150 FS pro ještě více výher! Jste téměř ve VIP klubu!")</f>
        <v>Znovu doplňte svůj zůstatek a získejte navíc 150 FS pro ještě více výher! Jste téměř ve VIP klubu!</v>
      </c>
    </row>
    <row r="8">
      <c r="A8" s="6" t="s">
        <v>32</v>
      </c>
      <c r="B8" s="2" t="s">
        <v>157</v>
      </c>
      <c r="C8" s="2" t="str">
        <f>IFERROR(__xludf.DUMMYFUNCTION("GOOGLETRANSLATE('Reg + Dep + RD +'!C8,""en"",""cs"")"),"Vložte znovu a navyšte své peníze s námi!")</f>
        <v>Vložte znovu a navyšte své peníze s námi!</v>
      </c>
      <c r="D8" s="2" t="str">
        <f>IFERROR(__xludf.DUMMYFUNCTION("GOOGLETRANSLATE('Reg + Dep + RD +'!D8,""en"",""cs"")"),"Doplňte svůj zůstatek preferovanou metodou a my vám zdvojnásobíme vklad! Proveďte poslední vklad a staňte se VIP hráčem s exkluzivními bonusy!")</f>
        <v>Doplňte svůj zůstatek preferovanou metodou a my vám zdvojnásobíme vklad! Proveďte poslední vklad a staňte se VIP hráčem s exkluzivními bonusy!</v>
      </c>
    </row>
    <row r="9">
      <c r="A9" s="6" t="s">
        <v>32</v>
      </c>
      <c r="B9" s="2" t="s">
        <v>160</v>
      </c>
      <c r="C9" s="2" t="str">
        <f>IFERROR(__xludf.DUMMYFUNCTION("GOOGLETRANSLATE('Reg + Dep + RD +'!C9,""en"",""cs"")"),"vaše preferovaná metoda nebo Ethereum – vaše volba pro opakovaný vklad!")</f>
        <v>vaše preferovaná metoda nebo Ethereum – vaše volba pro opakovaný vklad!</v>
      </c>
      <c r="D9" s="2" t="str">
        <f>IFERROR(__xludf.DUMMYFUNCTION("GOOGLETRANSLATE('Reg + Dep + RD +'!D9,""en"",""cs"")"),"Váš vklad způsobem platby může být znovu zdvojnásoben! Proveďte další vklad a staňte se VIP hráčem s maximálními právy!")</f>
        <v>Váš vklad způsobem platby může být znovu zdvojnásoben! Proveďte další vklad a staňte se VIP hráčem s maximálními právy!</v>
      </c>
    </row>
    <row r="10">
      <c r="A10" s="6" t="s">
        <v>32</v>
      </c>
      <c r="B10" s="2" t="s">
        <v>163</v>
      </c>
      <c r="C10" s="2" t="str">
        <f>IFERROR(__xludf.DUMMYFUNCTION("GOOGLETRANSLATE('Reg + Dep + RD +'!C10,""en"",""cs"")"),"Znovu zdvojnásobte svůj vklad pomocí vaší platební metody!")</f>
        <v>Znovu zdvojnásobte svůj vklad pomocí vaší platební metody!</v>
      </c>
      <c r="D10" s="2" t="str">
        <f>IFERROR(__xludf.DUMMYFUNCTION("GOOGLETRANSLATE('Reg + Dep + RD +'!D10,""en"",""cs"")"),"Doplňte svůj zůstatek preferovanou metodou nebo Ethereem a my váš vklad znovu zdvojnásobíme! Jste na cestě do VIP klubu, kde čekají ještě větší bonusy!")</f>
        <v>Doplňte svůj zůstatek preferovanou metodou nebo Ethereem a my váš vklad znovu zdvojnásobíme! Jste na cestě do VIP klubu, kde čekají ještě větší bonusy!</v>
      </c>
    </row>
    <row r="11">
      <c r="A11" s="6" t="s">
        <v>33</v>
      </c>
      <c r="B11" s="2" t="s">
        <v>157</v>
      </c>
      <c r="C11" s="2" t="str">
        <f>IFERROR(__xludf.DUMMYFUNCTION("GOOGLETRANSLATE('Reg + Dep + RD +'!C11,""en"",""cs"")"),"Pospěšte si! Jste na půli cesty k velkému vítězství!")</f>
        <v>Pospěšte si! Jste na půli cesty k velkému vítězství!</v>
      </c>
      <c r="D11" s="2" t="str">
        <f>IFERROR(__xludf.DUMMYFUNCTION("GOOGLETRANSLATE('Reg + Dep + RD +'!D11,""en"",""cs"")"),"Proveďte opětovný vklad ve vaší platební metodě – připravili jsme pro vás štědré bonusy! Jste téměř ve VIP klubu, nenechte si ujít šanci!")</f>
        <v>Proveďte opětovný vklad ve vaší platební metodě – připravili jsme pro vás štědré bonusy! Jste téměř ve VIP klubu, nenechte si ujít šanci!</v>
      </c>
    </row>
    <row r="12">
      <c r="A12" s="6" t="s">
        <v>33</v>
      </c>
      <c r="B12" s="2" t="s">
        <v>160</v>
      </c>
      <c r="C12" s="2" t="str">
        <f>IFERROR(__xludf.DUMMYFUNCTION("GOOGLETRANSLATE('Reg + Dep + RD +'!C12,""en"",""cs"")"),"Nejlepší konec dne je už tady!")</f>
        <v>Nejlepší konec dne je už tady!</v>
      </c>
      <c r="D12" s="2" t="str">
        <f>IFERROR(__xludf.DUMMYFUNCTION("GOOGLETRANSLATE('Reg + Dep + RD +'!D12,""en"",""cs"")"),"Zakončete svůj den s bonusy k opětovnému vkladu a zatočeními zdarma! Jste téměř ve VIP klubu – udělejte poslední krok!")</f>
        <v>Zakončete svůj den s bonusy k opětovnému vkladu a zatočeními zdarma! Jste téměř ve VIP klubu – udělejte poslední krok!</v>
      </c>
    </row>
    <row r="13">
      <c r="A13" s="6" t="s">
        <v>33</v>
      </c>
      <c r="B13" s="2" t="s">
        <v>163</v>
      </c>
      <c r="C13" s="2" t="str">
        <f>IFERROR(__xludf.DUMMYFUNCTION("GOOGLETRANSLATE('Reg + Dep + RD +'!C13,""en"",""cs"")"),"Získali jste svých 150 roztočení zdarma?")</f>
        <v>Získali jste svých 150 roztočení zdarma?</v>
      </c>
      <c r="D13" s="2" t="str">
        <f>IFERROR(__xludf.DUMMYFUNCTION("GOOGLETRANSLATE('Reg + Dep + RD +'!D13,""en"",""cs"")"),"Doplňte svůj zůstatek ještě jednou a získejte navíc 150 FS pro větší výhru! Pro vstup do VIP klubu potřebujete pouze jeden vklad!")</f>
        <v>Doplňte svůj zůstatek ještě jednou a získejte navíc 150 FS pro větší výhru! Pro vstup do VIP klubu potřebujete pouze jeden vklad!</v>
      </c>
    </row>
    <row r="14">
      <c r="A14" s="6" t="s">
        <v>34</v>
      </c>
      <c r="B14" s="2" t="s">
        <v>157</v>
      </c>
      <c r="C14" s="2" t="str">
        <f>IFERROR(__xludf.DUMMYFUNCTION("GOOGLETRANSLATE('Reg + Dep + RD +'!C14,""en"",""cs"")"),"Dáme vám 250 % na váš příští vklad!")</f>
        <v>Dáme vám 250 % na váš příští vklad!</v>
      </c>
      <c r="D14" s="2" t="str">
        <f>IFERROR(__xludf.DUMMYFUNCTION("GOOGLETRANSLATE('Reg + Dep + RD +'!D14,""en"",""cs"")"),"Doplňte svůj zůstatek a získejte maximální bonusy! Jste blízko VIP klubu, proveďte další vklad a bonusy budou ještě větší!")</f>
        <v>Doplňte svůj zůstatek a získejte maximální bonusy! Jste blízko VIP klubu, proveďte další vklad a bonusy budou ještě větší!</v>
      </c>
    </row>
    <row r="15">
      <c r="A15" s="6" t="s">
        <v>34</v>
      </c>
      <c r="B15" s="2" t="s">
        <v>160</v>
      </c>
      <c r="C15" s="2" t="str">
        <f>IFERROR(__xludf.DUMMYFUNCTION("GOOGLETRANSLATE('Reg + Dep + RD +'!C15,""en"",""cs"")"),"Získejte svůj bonus hned teď!")</f>
        <v>Získejte svůj bonus hned teď!</v>
      </c>
      <c r="D15" s="2" t="str">
        <f>IFERROR(__xludf.DUMMYFUNCTION("GOOGLETRANSLATE('Reg + Dep + RD +'!D15,""en"",""cs"")"),"500% BONUS NA 1-5 VKLADU AŽ 2500 $ + 150 ZATOČENÍ ZDARMA – Nenechte si ujít šanci získat více! Jste na cestě do VIP klubu!")</f>
        <v>500% BONUS NA 1-5 VKLADU AŽ 2500 $ + 150 ZATOČENÍ ZDARMA – Nenechte si ujít šanci získat více! Jste na cestě do VIP klubu!</v>
      </c>
    </row>
    <row r="16">
      <c r="A16" s="6" t="s">
        <v>34</v>
      </c>
      <c r="B16" s="2" t="s">
        <v>163</v>
      </c>
      <c r="C16" s="2" t="str">
        <f>IFERROR(__xludf.DUMMYFUNCTION("GOOGLETRANSLATE('Reg + Dep + RD +'!C16,""en"",""cs"")"),"Je to vaše šance znovu vyhrát!")</f>
        <v>Je to vaše šance znovu vyhrát!</v>
      </c>
      <c r="D16" s="2" t="str">
        <f>IFERROR(__xludf.DUMMYFUNCTION("GOOGLETRANSLATE('Reg + Dep + RD +'!D16,""en"",""cs"")"),"Doplňte svůj zůstatek a získejte 500% bonus a navíc Lucky Flixpins! Jste téměř VIP, proveďte vklad a získejte ještě více!")</f>
        <v>Doplňte svůj zůstatek a získejte 500% bonus a navíc Lucky Flixpins! Jste téměř VIP, proveďte vklad a získejte ještě více!</v>
      </c>
    </row>
    <row r="17">
      <c r="A17" s="6" t="s">
        <v>35</v>
      </c>
      <c r="B17" s="2" t="s">
        <v>157</v>
      </c>
      <c r="C17" s="2" t="str">
        <f>IFERROR(__xludf.DUMMYFUNCTION("GOOGLETRANSLATE('Reg + Dep + RD +'!C17,""en"",""cs"")"),"Zdvojnásobíme váš vklad!")</f>
        <v>Zdvojnásobíme váš vklad!</v>
      </c>
      <c r="D17" s="2" t="str">
        <f>IFERROR(__xludf.DUMMYFUNCTION("GOOGLETRANSLATE('Reg + Dep + RD +'!D17,""en"",""cs"")"),"Provedli jste vklad, ale můžete získat ještě více! Doplňte svůj zůstatek a znovu zdvojnásobte svou částku – staňte se VIP hráčem!")</f>
        <v>Provedli jste vklad, ale můžete získat ještě více! Doplňte svůj zůstatek a znovu zdvojnásobte svou částku – staňte se VIP hráčem!</v>
      </c>
    </row>
    <row r="18">
      <c r="A18" s="6" t="s">
        <v>35</v>
      </c>
      <c r="B18" s="2" t="s">
        <v>160</v>
      </c>
      <c r="C18" s="2" t="str">
        <f>IFERROR(__xludf.DUMMYFUNCTION("GOOGLETRANSLATE('Reg + Dep + RD +'!C18,""en"",""cs"")"),"Jsme připraveni poslat vaše peníze!")</f>
        <v>Jsme připraveni poslat vaše peníze!</v>
      </c>
      <c r="D18" s="2" t="str">
        <f>IFERROR(__xludf.DUMMYFUNCTION("GOOGLETRANSLATE('Reg + Dep + RD +'!D18,""en"",""cs"")"),"Proveďte opakovaný vklad a získejte maximální zisk se svou platební metodou. Jste téměř ve VIP klubu - čekají na vás bonusy!")</f>
        <v>Proveďte opakovaný vklad a získejte maximální zisk se svou platební metodou. Jste téměř ve VIP klubu - čekají na vás bonusy!</v>
      </c>
    </row>
    <row r="19">
      <c r="A19" s="6" t="s">
        <v>35</v>
      </c>
      <c r="B19" s="2" t="s">
        <v>163</v>
      </c>
      <c r="C19" s="2" t="str">
        <f>IFERROR(__xludf.DUMMYFUNCTION("GOOGLETRANSLATE('Reg + Dep + RD +'!C19,""en"",""cs"")"),"Zkuste své štěstí znovu!")</f>
        <v>Zkuste své štěstí znovu!</v>
      </c>
      <c r="D19" s="2" t="str">
        <f>IFERROR(__xludf.DUMMYFUNCTION("GOOGLETRANSLATE('Reg + Dep + RD +'!D19,""en"",""cs"")"),"Vložte svou platební metodu a vyhrajte až 5000 $ s 250% bonusem k opětovnému vkladu! Jste jeden krok od VIP klubu!")</f>
        <v>Vložte svou platební metodu a vyhrajte až 5000 $ s 250% bonusem k opětovnému vkladu! Jste jeden krok od VIP klubu!</v>
      </c>
    </row>
    <row r="20">
      <c r="A20" s="6" t="s">
        <v>36</v>
      </c>
      <c r="B20" s="2" t="s">
        <v>157</v>
      </c>
      <c r="C20" s="2" t="str">
        <f>IFERROR(__xludf.DUMMYFUNCTION("GOOGLETRANSLATE('Reg + Dep + RD +'!C20,""en"",""cs"")"),"ABYSTE ZÍSKALI JEŠTĚ VÍCE BONUSU, PROVEĎTE ZNOVU VKLAD!")</f>
        <v>ABYSTE ZÍSKALI JEŠTĚ VÍCE BONUSU, PROVEĎTE ZNOVU VKLAD!</v>
      </c>
      <c r="D20" s="2" t="str">
        <f>IFERROR(__xludf.DUMMYFUNCTION("GOOGLETRANSLATE('Reg + Dep + RD +'!D20,""en"",""cs"")"),"Proveďte opětovný vklad a získejte ještě více bonusů a zábavy ze hry! Jste téměř ve VIP klubu, pokračujte!")</f>
        <v>Proveďte opětovný vklad a získejte ještě více bonusů a zábavy ze hry! Jste téměř ve VIP klubu, pokračujte!</v>
      </c>
    </row>
    <row r="21" ht="15.75" customHeight="1">
      <c r="A21" s="6" t="s">
        <v>36</v>
      </c>
      <c r="B21" s="2" t="s">
        <v>160</v>
      </c>
      <c r="C21" s="2" t="str">
        <f>IFERROR(__xludf.DUMMYFUNCTION("GOOGLETRANSLATE('Reg + Dep + RD +'!C21,""en"",""cs"")"),"Použijte znovu svůj bonus k platební metodě!")</f>
        <v>Použijte znovu svůj bonus k platební metodě!</v>
      </c>
      <c r="D21" s="2" t="str">
        <f>IFERROR(__xludf.DUMMYFUNCTION("GOOGLETRANSLATE('Reg + Dep + RD +'!D21,""en"",""cs"")"),"Pouze nyní pro všechny uživatele zůstatku - až 500% bonus na příští vklad! Jste o krok blíže VIP klubu!")</f>
        <v>Pouze nyní pro všechny uživatele zůstatku - až 500% bonus na příští vklad! Jste o krok blíže VIP klubu!</v>
      </c>
    </row>
    <row r="22" ht="15.75" customHeight="1">
      <c r="A22" s="6" t="s">
        <v>36</v>
      </c>
      <c r="B22" s="2" t="s">
        <v>163</v>
      </c>
      <c r="C22" s="2" t="str">
        <f>IFERROR(__xludf.DUMMYFUNCTION("GOOGLETRANSLATE('Reg + Dep + RD +'!C22,""en"",""cs"")"),"Vaše šance znovu vyhrát obrovskou výhru s kryptem!")</f>
        <v>Vaše šance znovu vyhrát obrovskou výhru s kryptem!</v>
      </c>
      <c r="D22" s="2" t="str">
        <f>IFERROR(__xludf.DUMMYFUNCTION("GOOGLETRANSLATE('Reg + Dep + RD +'!D22,""en"",""cs"")"),"Dobijte svůj účet preferovanou metodou nebo Ethereem a zdvojnásobte své šance na jackpot s námi! Jste téměř ve VIP klubu – nenechte si ujít!")</f>
        <v>Dobijte svůj účet preferovanou metodou nebo Ethereem a zdvojnásobte své šance na jackpot s námi! Jste téměř ve VIP klubu – nenechte si ujít!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7"/>
      <c r="B28" s="7"/>
      <c r="C28" s="7"/>
      <c r="D28" s="7"/>
    </row>
    <row r="29" ht="15.75" customHeight="1">
      <c r="A29" s="6"/>
      <c r="B29" s="6"/>
      <c r="C29" s="6"/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</row>
    <row r="33" ht="15.75" customHeight="1">
      <c r="A33" s="6"/>
      <c r="B33" s="6"/>
      <c r="C33" s="6"/>
      <c r="D33" s="6"/>
    </row>
    <row r="34" ht="15.75" customHeight="1">
      <c r="A34" s="6"/>
      <c r="B34" s="6"/>
      <c r="C34" s="6"/>
      <c r="D34" s="6"/>
    </row>
    <row r="35" ht="15.75" customHeight="1">
      <c r="A35" s="6"/>
      <c r="B35" s="6"/>
      <c r="C35" s="6"/>
      <c r="D35" s="6"/>
    </row>
    <row r="36" ht="15.75" customHeight="1">
      <c r="A36" s="6"/>
      <c r="B36" s="6"/>
      <c r="C36" s="6"/>
      <c r="D36" s="6"/>
    </row>
    <row r="37" ht="15.75" customHeight="1">
      <c r="A37" s="6"/>
      <c r="B37" s="6"/>
      <c r="C37" s="6"/>
      <c r="D37" s="6"/>
    </row>
    <row r="38" ht="15.75" customHeight="1">
      <c r="A38" s="6"/>
      <c r="B38" s="6"/>
      <c r="C38" s="6"/>
      <c r="D38" s="6"/>
    </row>
    <row r="39" ht="15.75" customHeight="1">
      <c r="A39" s="6"/>
      <c r="B39" s="6"/>
      <c r="C39" s="6"/>
      <c r="D39" s="6"/>
    </row>
    <row r="40" ht="15.75" customHeight="1">
      <c r="A40" s="6"/>
      <c r="B40" s="6"/>
      <c r="C40" s="6"/>
      <c r="D40" s="6"/>
    </row>
    <row r="41" ht="15.75" customHeight="1">
      <c r="A41" s="6"/>
      <c r="B41" s="6"/>
      <c r="C41" s="6"/>
      <c r="D41" s="6"/>
    </row>
    <row r="42" ht="15.75" customHeight="1">
      <c r="A42" s="6"/>
      <c r="B42" s="6"/>
      <c r="C42" s="6"/>
      <c r="D42" s="6"/>
    </row>
    <row r="43" ht="15.75" customHeight="1">
      <c r="A43" s="6"/>
      <c r="B43" s="6"/>
      <c r="C43" s="6"/>
      <c r="D43" s="6"/>
    </row>
    <row r="44" ht="15.75" customHeight="1">
      <c r="A44" s="6"/>
      <c r="B44" s="6"/>
      <c r="C44" s="6"/>
      <c r="D44" s="6"/>
    </row>
    <row r="45" ht="15.75" customHeight="1">
      <c r="A45" s="6"/>
      <c r="B45" s="6"/>
      <c r="C45" s="6"/>
      <c r="D45" s="6"/>
    </row>
    <row r="46" ht="15.75" customHeight="1">
      <c r="A46" s="6"/>
      <c r="B46" s="6"/>
      <c r="C46" s="6"/>
      <c r="D46" s="6"/>
    </row>
    <row r="47" ht="15.75" customHeight="1">
      <c r="A47" s="6"/>
      <c r="B47" s="6"/>
      <c r="C47" s="6"/>
      <c r="D47" s="6"/>
    </row>
    <row r="48" ht="15.75" customHeight="1">
      <c r="A48" s="6"/>
      <c r="B48" s="6"/>
      <c r="C48" s="6"/>
      <c r="D48" s="6"/>
    </row>
    <row r="49" ht="15.75" customHeight="1">
      <c r="A49" s="6"/>
      <c r="B49" s="6"/>
      <c r="C49" s="6"/>
      <c r="D49" s="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29"/>
    <col customWidth="1" min="3" max="3" width="48.0"/>
    <col customWidth="1" min="4" max="4" width="91.86"/>
    <col customWidth="1" min="5" max="6" width="14.43"/>
  </cols>
  <sheetData>
    <row r="1" ht="30.75" customHeight="1">
      <c r="A1" s="3" t="s">
        <v>193</v>
      </c>
      <c r="B1" s="3" t="s">
        <v>194</v>
      </c>
      <c r="C1" s="3" t="s">
        <v>28</v>
      </c>
      <c r="D1" s="3" t="s">
        <v>29</v>
      </c>
    </row>
    <row r="2">
      <c r="A2" s="4" t="s">
        <v>195</v>
      </c>
      <c r="B2" s="2">
        <v>12.0</v>
      </c>
      <c r="C2" s="2" t="str">
        <f>IFERROR(__xludf.DUMMYFUNCTION("GOOGLETRANSLATE('По действию'!C2,""en"",""cs"")"),"Už jste využili svých 150 roztočení zdarma?")</f>
        <v>Už jste využili svých 150 roztočení zdarma?</v>
      </c>
      <c r="D2" s="2" t="str">
        <f>IFERROR(__xludf.DUMMYFUNCTION("GOOGLETRANSLATE('По действию'!D2,""en"",""cs"")"),"Vše, co musíte udělat, je provést další vklad a pokračovat v točení dalších 150 ZATOČENÍ ZDARMA!")</f>
        <v>Vše, co musíte udělat, je provést další vklad a pokračovat v točení dalších 150 ZATOČENÍ ZDARMA!</v>
      </c>
    </row>
    <row r="3">
      <c r="A3" s="4" t="s">
        <v>196</v>
      </c>
      <c r="B3" s="2">
        <v>12.0</v>
      </c>
      <c r="C3" s="2" t="str">
        <f>IFERROR(__xludf.DUMMYFUNCTION("GOOGLETRANSLATE('По действию'!C3,""en"",""cs"")"),"Uvítací bonus!")</f>
        <v>Uvítací bonus!</v>
      </c>
      <c r="D3" s="2" t="str">
        <f>IFERROR(__xludf.DUMMYFUNCTION("GOOGLETRANSLATE('По действию'!D3,""en"",""cs"")"),"Zaregistrujte se a získejte náš uvítací bonus ještě dnes!")</f>
        <v>Zaregistrujte se a získejte náš uvítací bonus ještě dnes!</v>
      </c>
    </row>
    <row r="4">
      <c r="A4" s="4" t="s">
        <v>197</v>
      </c>
      <c r="B4" s="2">
        <v>12.0</v>
      </c>
      <c r="C4" s="2" t="str">
        <f>IFERROR(__xludf.DUMMYFUNCTION("GOOGLETRANSLATE('По действию'!C4,""en"",""cs"")"),"Gratuluji! Vyhráli jste!")</f>
        <v>Gratuluji! Vyhráli jste!</v>
      </c>
      <c r="D4" s="2" t="str">
        <f>IFERROR(__xludf.DUMMYFUNCTION("GOOGLETRANSLATE('По действию'!D4,""en"",""cs"")"),"Jediné, co zbývá, je provést vklad a my vám zdvojnásobíme prostředky!")</f>
        <v>Jediné, co zbývá, je provést vklad a my vám zdvojnásobíme prostředky!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7"/>
      <c r="B28" s="7"/>
      <c r="C28" s="7"/>
      <c r="D28" s="7"/>
    </row>
    <row r="29" ht="15.75" customHeight="1">
      <c r="A29" s="6"/>
      <c r="B29" s="6"/>
      <c r="C29" s="6"/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</row>
    <row r="33" ht="15.75" customHeight="1">
      <c r="A33" s="6"/>
      <c r="B33" s="6"/>
      <c r="C33" s="6"/>
      <c r="D33" s="6"/>
    </row>
    <row r="34" ht="15.75" customHeight="1">
      <c r="A34" s="6"/>
      <c r="B34" s="6"/>
      <c r="C34" s="6"/>
      <c r="D34" s="6"/>
    </row>
    <row r="35" ht="15.75" customHeight="1">
      <c r="A35" s="6"/>
      <c r="B35" s="6"/>
      <c r="C35" s="6"/>
      <c r="D35" s="6"/>
    </row>
    <row r="36" ht="15.75" customHeight="1">
      <c r="A36" s="6"/>
      <c r="B36" s="6"/>
      <c r="C36" s="6"/>
      <c r="D36" s="6"/>
    </row>
    <row r="37" ht="15.75" customHeight="1">
      <c r="A37" s="6"/>
      <c r="B37" s="6"/>
      <c r="C37" s="6"/>
      <c r="D37" s="6"/>
    </row>
    <row r="38" ht="15.75" customHeight="1">
      <c r="A38" s="6"/>
      <c r="B38" s="6"/>
      <c r="C38" s="6"/>
      <c r="D38" s="6"/>
    </row>
    <row r="39" ht="15.75" customHeight="1">
      <c r="A39" s="6"/>
      <c r="B39" s="6"/>
      <c r="C39" s="6"/>
      <c r="D39" s="6"/>
    </row>
    <row r="40" ht="15.75" customHeight="1">
      <c r="A40" s="6"/>
      <c r="B40" s="6"/>
      <c r="C40" s="6"/>
      <c r="D40" s="6"/>
    </row>
    <row r="41" ht="15.75" customHeight="1">
      <c r="A41" s="6"/>
      <c r="B41" s="6"/>
      <c r="C41" s="6"/>
      <c r="D41" s="6"/>
    </row>
    <row r="42" ht="15.75" customHeight="1">
      <c r="A42" s="6"/>
      <c r="B42" s="6"/>
      <c r="C42" s="6"/>
      <c r="D42" s="6"/>
    </row>
    <row r="43" ht="15.75" customHeight="1">
      <c r="A43" s="6"/>
      <c r="B43" s="6"/>
      <c r="C43" s="6"/>
      <c r="D43" s="6"/>
    </row>
    <row r="44" ht="15.75" customHeight="1">
      <c r="A44" s="6"/>
      <c r="B44" s="6"/>
      <c r="C44" s="6"/>
      <c r="D44" s="6"/>
    </row>
    <row r="45" ht="15.75" customHeight="1">
      <c r="A45" s="6"/>
      <c r="B45" s="6"/>
      <c r="C45" s="6"/>
      <c r="D45" s="6"/>
    </row>
    <row r="46" ht="15.75" customHeight="1">
      <c r="A46" s="6"/>
      <c r="B46" s="6"/>
      <c r="C46" s="6"/>
      <c r="D46" s="6"/>
    </row>
    <row r="47" ht="15.75" customHeight="1">
      <c r="A47" s="6"/>
      <c r="B47" s="6"/>
      <c r="C47" s="6"/>
      <c r="D47" s="6"/>
    </row>
    <row r="48" ht="15.75" customHeight="1">
      <c r="A48" s="6"/>
      <c r="B48" s="6"/>
      <c r="C48" s="6"/>
      <c r="D48" s="6"/>
    </row>
    <row r="49" ht="15.75" customHeight="1">
      <c r="A49" s="6"/>
      <c r="B49" s="6"/>
      <c r="C49" s="6"/>
      <c r="D49" s="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8.71"/>
    <col customWidth="1" min="3" max="3" width="34.71"/>
    <col customWidth="1" min="4" max="4" width="77.86"/>
    <col customWidth="1" min="5" max="5" width="30.29"/>
    <col customWidth="1" min="6" max="6" width="91.86"/>
  </cols>
  <sheetData>
    <row r="1">
      <c r="A1" s="1" t="s">
        <v>198</v>
      </c>
      <c r="B1" s="1" t="s">
        <v>199</v>
      </c>
      <c r="C1" s="1" t="s">
        <v>2</v>
      </c>
      <c r="D1" s="1" t="s">
        <v>3</v>
      </c>
    </row>
    <row r="2">
      <c r="A2" s="2" t="s">
        <v>200</v>
      </c>
      <c r="B2" s="2">
        <v>12.0</v>
      </c>
      <c r="C2" s="2" t="s">
        <v>201</v>
      </c>
      <c r="D2" s="2" t="s">
        <v>202</v>
      </c>
    </row>
    <row r="3">
      <c r="A3" s="2" t="s">
        <v>203</v>
      </c>
      <c r="B3" s="2">
        <v>12.0</v>
      </c>
      <c r="C3" s="2" t="s">
        <v>204</v>
      </c>
      <c r="D3" s="2" t="s">
        <v>205</v>
      </c>
    </row>
    <row r="4">
      <c r="A4" s="2" t="s">
        <v>206</v>
      </c>
      <c r="B4" s="2">
        <v>12.0</v>
      </c>
      <c r="C4" s="2" t="s">
        <v>207</v>
      </c>
      <c r="D4" s="2" t="s">
        <v>208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6.71"/>
    <col customWidth="1" min="4" max="4" width="89.29"/>
    <col customWidth="1" min="5" max="6" width="14.43"/>
  </cols>
  <sheetData>
    <row r="1" ht="30.0" customHeight="1">
      <c r="A1" s="3" t="s">
        <v>26</v>
      </c>
      <c r="B1" s="3" t="s">
        <v>27</v>
      </c>
      <c r="C1" s="3" t="s">
        <v>28</v>
      </c>
      <c r="D1" s="3" t="s">
        <v>29</v>
      </c>
    </row>
    <row r="2">
      <c r="A2" s="4" t="s">
        <v>30</v>
      </c>
      <c r="B2" s="2" t="s">
        <v>5</v>
      </c>
      <c r="C2" s="2" t="str">
        <f>IFERROR(__xludf.DUMMYFUNCTION("GOOGLETRANSLATE('Всем'!C2,""en"",""cs"")"),"Získejte maximum bonusů!")</f>
        <v>Získejte maximum bonusů!</v>
      </c>
      <c r="D2" s="2" t="str">
        <f>IFERROR(__xludf.DUMMYFUNCTION("GOOGLETRANSLATE('Всем'!D2,""en"",""cs"")"),"Připojte se a získejte neuvěřitelné bonusy na každý vklad!")</f>
        <v>Připojte se a získejte neuvěřitelné bonusy na každý vklad!</v>
      </c>
    </row>
    <row r="3">
      <c r="A3" s="4" t="s">
        <v>31</v>
      </c>
      <c r="B3" s="2" t="s">
        <v>5</v>
      </c>
      <c r="C3" s="2" t="str">
        <f>IFERROR(__xludf.DUMMYFUNCTION("GOOGLETRANSLATE('Всем'!C3,""en"",""cs"")"),"Doplňte svou preferovanou metodu!")</f>
        <v>Doplňte svou preferovanou metodu!</v>
      </c>
      <c r="D3" s="2" t="str">
        <f>IFERROR(__xludf.DUMMYFUNCTION("GOOGLETRANSLATE('Всем'!D3,""en"",""cs"")"),"Použijte preferovanou metodu pro dobíjení a užijte si rychlé transakce.")</f>
        <v>Použijte preferovanou metodu pro dobíjení a užijte si rychlé transakce.</v>
      </c>
    </row>
    <row r="4">
      <c r="A4" s="4" t="s">
        <v>32</v>
      </c>
      <c r="B4" s="2" t="s">
        <v>5</v>
      </c>
      <c r="C4" s="2" t="str">
        <f>IFERROR(__xludf.DUMMYFUNCTION("GOOGLETRANSLATE('Всем'!C4,""en"",""cs"")"),"Vaše transakce jsou v bezpečí!")</f>
        <v>Vaše transakce jsou v bezpečí!</v>
      </c>
      <c r="D4" s="2" t="str">
        <f>IFERROR(__xludf.DUMMYFUNCTION("GOOGLETRANSLATE('Всем'!D4,""en"",""cs"")"),"Všechny vaše platby platební metodou jsou plně zabezpečené a chráněné.")</f>
        <v>Všechny vaše platby platební metodou jsou plně zabezpečené a chráněné.</v>
      </c>
    </row>
    <row r="5">
      <c r="A5" s="4" t="s">
        <v>33</v>
      </c>
      <c r="B5" s="2" t="s">
        <v>5</v>
      </c>
      <c r="C5" s="2" t="str">
        <f>IFERROR(__xludf.DUMMYFUNCTION("GOOGLETRANSLATE('Всем'!C5,""en"",""cs"")"),"Vyberte si způsob platby, který vám vyhovuje!")</f>
        <v>Vyberte si způsob platby, který vám vyhovuje!</v>
      </c>
      <c r="D5" s="2" t="str">
        <f>IFERROR(__xludf.DUMMYFUNCTION("GOOGLETRANSLATE('Всем'!D5,""en"",""cs"")"),"Doplňte si účet jakýmkoli způsobem platby, který vám vyhovuje.")</f>
        <v>Doplňte si účet jakýmkoli způsobem platby, který vám vyhovuje.</v>
      </c>
    </row>
    <row r="6">
      <c r="A6" s="4" t="s">
        <v>34</v>
      </c>
      <c r="B6" s="2" t="s">
        <v>5</v>
      </c>
      <c r="C6" s="2" t="str">
        <f>IFERROR(__xludf.DUMMYFUNCTION("GOOGLETRANSLATE('Всем'!C6,""en"",""cs"")"),"Vyhněte se poplatkům navíc!")</f>
        <v>Vyhněte se poplatkům navíc!</v>
      </c>
      <c r="D6" s="2" t="str">
        <f>IFERROR(__xludf.DUMMYFUNCTION("GOOGLETRANSLATE('Всем'!D6,""en"",""cs"")"),"Doplňte svůj zůstatek pomocí platební metody bez skrytých poplatků.")</f>
        <v>Doplňte svůj zůstatek pomocí platební metody bez skrytých poplatků.</v>
      </c>
    </row>
    <row r="7">
      <c r="A7" s="4" t="s">
        <v>35</v>
      </c>
      <c r="B7" s="2" t="s">
        <v>5</v>
      </c>
      <c r="C7" s="2" t="str">
        <f>IFERROR(__xludf.DUMMYFUNCTION("GOOGLETRANSLATE('Всем'!C7,""en"",""cs"")"),"Hrajte rychleji a snadněji se svou platební metodou!")</f>
        <v>Hrajte rychleji a snadněji se svou platební metodou!</v>
      </c>
      <c r="D7" s="2" t="str">
        <f>IFERROR(__xludf.DUMMYFUNCTION("GOOGLETRANSLATE('Всем'!D7,""en"",""cs"")"),"Zapomeňte na dlouhé čekání! Doplňte svůj zůstatek pomocí vaší platební metody a hrajte bez zpoždění nebo omezení.")</f>
        <v>Zapomeňte na dlouhé čekání! Doplňte svůj zůstatek pomocí vaší platební metody a hrajte bez zpoždění nebo omezení.</v>
      </c>
    </row>
    <row r="8">
      <c r="A8" s="4" t="s">
        <v>36</v>
      </c>
      <c r="B8" s="2" t="s">
        <v>5</v>
      </c>
      <c r="C8" s="2" t="str">
        <f>IFERROR(__xludf.DUMMYFUNCTION("GOOGLETRANSLATE('Всем'!C8,""en"",""cs"")"),"Okamžitě stáhněte!")</f>
        <v>Okamžitě stáhněte!</v>
      </c>
      <c r="D8" s="2" t="str">
        <f>IFERROR(__xludf.DUMMYFUNCTION("GOOGLETRANSLATE('Всем'!D8,""en"",""cs"")"),"Zapomeňte na dlouhé čekání! Vyberte svou platební metodu okamžitě a bez problémů.")</f>
        <v>Zapomeňte na dlouhé čekání! Vyberte svou platební metodu okamžitě a bez problémů.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37</v>
      </c>
      <c r="C2" s="2" t="s">
        <v>38</v>
      </c>
      <c r="D2" s="2" t="s">
        <v>39</v>
      </c>
    </row>
    <row r="3">
      <c r="A3" s="2" t="s">
        <v>4</v>
      </c>
      <c r="B3" s="2" t="s">
        <v>40</v>
      </c>
      <c r="C3" s="2" t="s">
        <v>41</v>
      </c>
      <c r="D3" s="2" t="s">
        <v>42</v>
      </c>
    </row>
    <row r="4">
      <c r="A4" s="2" t="s">
        <v>4</v>
      </c>
      <c r="B4" s="2" t="s">
        <v>43</v>
      </c>
      <c r="C4" s="2" t="s">
        <v>44</v>
      </c>
      <c r="D4" s="2" t="s">
        <v>45</v>
      </c>
    </row>
    <row r="5">
      <c r="A5" s="2" t="s">
        <v>8</v>
      </c>
      <c r="B5" s="2" t="s">
        <v>37</v>
      </c>
      <c r="C5" s="2" t="s">
        <v>46</v>
      </c>
      <c r="D5" s="2" t="s">
        <v>47</v>
      </c>
    </row>
    <row r="6">
      <c r="A6" s="2" t="s">
        <v>8</v>
      </c>
      <c r="B6" s="2" t="s">
        <v>40</v>
      </c>
      <c r="C6" s="2" t="s">
        <v>48</v>
      </c>
      <c r="D6" s="2" t="s">
        <v>49</v>
      </c>
    </row>
    <row r="7">
      <c r="A7" s="2" t="s">
        <v>8</v>
      </c>
      <c r="B7" s="2" t="s">
        <v>43</v>
      </c>
      <c r="C7" s="2" t="s">
        <v>50</v>
      </c>
      <c r="D7" s="2" t="s">
        <v>51</v>
      </c>
    </row>
    <row r="8">
      <c r="A8" s="2" t="s">
        <v>11</v>
      </c>
      <c r="B8" s="2" t="s">
        <v>37</v>
      </c>
      <c r="C8" s="2" t="s">
        <v>52</v>
      </c>
      <c r="D8" s="2" t="s">
        <v>53</v>
      </c>
    </row>
    <row r="9">
      <c r="A9" s="2" t="s">
        <v>11</v>
      </c>
      <c r="B9" s="2" t="s">
        <v>40</v>
      </c>
      <c r="C9" s="2" t="s">
        <v>54</v>
      </c>
      <c r="D9" s="2" t="s">
        <v>55</v>
      </c>
    </row>
    <row r="10">
      <c r="A10" s="2" t="s">
        <v>11</v>
      </c>
      <c r="B10" s="2" t="s">
        <v>43</v>
      </c>
      <c r="C10" s="2" t="s">
        <v>56</v>
      </c>
      <c r="D10" s="2" t="s">
        <v>57</v>
      </c>
    </row>
    <row r="11">
      <c r="A11" s="2" t="s">
        <v>14</v>
      </c>
      <c r="B11" s="2" t="s">
        <v>37</v>
      </c>
      <c r="C11" s="2" t="s">
        <v>58</v>
      </c>
      <c r="D11" s="2" t="s">
        <v>59</v>
      </c>
    </row>
    <row r="12">
      <c r="A12" s="2" t="s">
        <v>14</v>
      </c>
      <c r="B12" s="2" t="s">
        <v>40</v>
      </c>
      <c r="C12" s="2" t="s">
        <v>60</v>
      </c>
      <c r="D12" s="2" t="s">
        <v>61</v>
      </c>
    </row>
    <row r="13">
      <c r="A13" s="2" t="s">
        <v>14</v>
      </c>
      <c r="B13" s="2" t="s">
        <v>43</v>
      </c>
      <c r="C13" s="2" t="s">
        <v>62</v>
      </c>
      <c r="D13" s="2" t="s">
        <v>63</v>
      </c>
    </row>
    <row r="14">
      <c r="A14" s="2" t="s">
        <v>17</v>
      </c>
      <c r="B14" s="2" t="s">
        <v>37</v>
      </c>
      <c r="C14" s="2" t="s">
        <v>64</v>
      </c>
      <c r="D14" s="2" t="s">
        <v>65</v>
      </c>
    </row>
    <row r="15">
      <c r="A15" s="2" t="s">
        <v>17</v>
      </c>
      <c r="B15" s="2" t="s">
        <v>40</v>
      </c>
      <c r="C15" s="2" t="s">
        <v>66</v>
      </c>
      <c r="D15" s="2" t="s">
        <v>67</v>
      </c>
    </row>
    <row r="16">
      <c r="A16" s="2" t="s">
        <v>17</v>
      </c>
      <c r="B16" s="2" t="s">
        <v>43</v>
      </c>
      <c r="C16" s="2" t="s">
        <v>68</v>
      </c>
      <c r="D16" s="2" t="s">
        <v>69</v>
      </c>
    </row>
    <row r="17">
      <c r="A17" s="2" t="s">
        <v>20</v>
      </c>
      <c r="B17" s="2" t="s">
        <v>37</v>
      </c>
      <c r="C17" s="2" t="s">
        <v>70</v>
      </c>
      <c r="D17" s="2" t="s">
        <v>71</v>
      </c>
    </row>
    <row r="18">
      <c r="A18" s="2" t="s">
        <v>20</v>
      </c>
      <c r="B18" s="2" t="s">
        <v>40</v>
      </c>
      <c r="C18" s="2" t="s">
        <v>72</v>
      </c>
      <c r="D18" s="2" t="s">
        <v>73</v>
      </c>
    </row>
    <row r="19">
      <c r="A19" s="2" t="s">
        <v>20</v>
      </c>
      <c r="B19" s="2" t="s">
        <v>43</v>
      </c>
      <c r="C19" s="2" t="s">
        <v>74</v>
      </c>
      <c r="D19" s="2" t="s">
        <v>75</v>
      </c>
    </row>
    <row r="20">
      <c r="A20" s="2" t="s">
        <v>76</v>
      </c>
      <c r="B20" s="2" t="s">
        <v>37</v>
      </c>
      <c r="C20" s="2" t="s">
        <v>77</v>
      </c>
      <c r="D20" s="2" t="s">
        <v>78</v>
      </c>
    </row>
    <row r="21" ht="15.75" customHeight="1">
      <c r="A21" s="2" t="s">
        <v>76</v>
      </c>
      <c r="B21" s="2" t="s">
        <v>40</v>
      </c>
      <c r="C21" s="2" t="s">
        <v>79</v>
      </c>
      <c r="D21" s="2" t="s">
        <v>79</v>
      </c>
    </row>
    <row r="22" ht="15.75" customHeight="1">
      <c r="A22" s="2" t="s">
        <v>76</v>
      </c>
      <c r="B22" s="2" t="s">
        <v>43</v>
      </c>
      <c r="C22" s="2" t="s">
        <v>80</v>
      </c>
      <c r="D22" s="2" t="s">
        <v>81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6.71"/>
    <col customWidth="1" min="4" max="4" width="130.14"/>
    <col customWidth="1" min="5" max="6" width="14.43"/>
  </cols>
  <sheetData>
    <row r="1" ht="31.5" customHeight="1">
      <c r="A1" s="3" t="s">
        <v>26</v>
      </c>
      <c r="B1" s="3" t="s">
        <v>27</v>
      </c>
      <c r="C1" s="3" t="s">
        <v>28</v>
      </c>
      <c r="D1" s="3" t="s">
        <v>29</v>
      </c>
    </row>
    <row r="2">
      <c r="A2" s="4" t="s">
        <v>30</v>
      </c>
      <c r="B2" s="2" t="s">
        <v>37</v>
      </c>
      <c r="C2" s="2" t="str">
        <f>IFERROR(__xludf.DUMMYFUNCTION("GOOGLETRANSLATE('Reg - Dep -'!C2,""en"",""cs"")"),"Zaregistrujte se a získejte své osobní bonusy!")</f>
        <v>Zaregistrujte se a získejte své osobní bonusy!</v>
      </c>
      <c r="D2" s="2" t="str">
        <f>IFERROR(__xludf.DUMMYFUNCTION("GOOGLETRANSLATE('Reg - Dep -'!D2,""en"",""cs"")"),"Doplňte svůj účet jakýmkoli způsobem platby a my vám to zdvojnásobíme!")</f>
        <v>Doplňte svůj účet jakýmkoli způsobem platby a my vám to zdvojnásobíme!</v>
      </c>
    </row>
    <row r="3">
      <c r="A3" s="4" t="s">
        <v>30</v>
      </c>
      <c r="B3" s="2" t="s">
        <v>40</v>
      </c>
      <c r="C3" s="2" t="str">
        <f>IFERROR(__xludf.DUMMYFUNCTION("GOOGLETRANSLATE('Reg - Dep -'!C3,""en"",""cs"")"),"Dáváme bonus za rovnováhu!")</f>
        <v>Dáváme bonus za rovnováhu!</v>
      </c>
      <c r="D3" s="2" t="str">
        <f>IFERROR(__xludf.DUMMYFUNCTION("GOOGLETRANSLATE('Reg - Dep -'!D3,""en"",""cs"")"),"Právě teď mohou všichni noví hráči získat až 250% bonus za vklad!")</f>
        <v>Právě teď mohou všichni noví hráči získat až 250% bonus za vklad!</v>
      </c>
    </row>
    <row r="4">
      <c r="A4" s="4" t="s">
        <v>30</v>
      </c>
      <c r="B4" s="2" t="s">
        <v>43</v>
      </c>
      <c r="C4" s="2" t="str">
        <f>IFERROR(__xludf.DUMMYFUNCTION("GOOGLETRANSLATE('Reg - Dep -'!C4,""en"",""cs"")"),"Vaše exkluzivní bonusy jsou zde!")</f>
        <v>Vaše exkluzivní bonusy jsou zde!</v>
      </c>
      <c r="D4" s="2" t="str">
        <f>IFERROR(__xludf.DUMMYFUNCTION("GOOGLETRANSLATE('Reg - Dep -'!D4,""en"",""cs"")"),"Zaregistrujte se a zdvojnásobte svůj zůstatek pomocí bonusů vaší platební metody!")</f>
        <v>Zaregistrujte se a zdvojnásobte svůj zůstatek pomocí bonusů vaší platební metody!</v>
      </c>
    </row>
    <row r="5">
      <c r="A5" s="4" t="s">
        <v>31</v>
      </c>
      <c r="B5" s="2" t="s">
        <v>37</v>
      </c>
      <c r="C5" s="2" t="str">
        <f>IFERROR(__xludf.DUMMYFUNCTION("GOOGLETRANSLATE('Reg - Dep -'!C5,""en"",""cs"")"),"Získali jste 150 roztočení zdarma!")</f>
        <v>Získali jste 150 roztočení zdarma!</v>
      </c>
      <c r="D5" s="2" t="str">
        <f>IFERROR(__xludf.DUMMYFUNCTION("GOOGLETRANSLATE('Reg - Dep -'!D5,""en"",""cs"")"),"Zaregistrujte se a roztočte 150 roztočení zdarma doplněním svého zůstatku!")</f>
        <v>Zaregistrujte se a roztočte 150 roztočení zdarma doplněním svého zůstatku!</v>
      </c>
    </row>
    <row r="6">
      <c r="A6" s="4" t="s">
        <v>31</v>
      </c>
      <c r="B6" s="2" t="s">
        <v>40</v>
      </c>
      <c r="C6" s="2" t="str">
        <f>IFERROR(__xludf.DUMMYFUNCTION("GOOGLETRANSLATE('Reg - Dep -'!C6,""en"",""cs"")"),"Věděli jste?")</f>
        <v>Věděli jste?</v>
      </c>
      <c r="D6" s="2" t="str">
        <f>IFERROR(__xludf.DUMMYFUNCTION("GOOGLETRANSLATE('Reg - Dep -'!D6,""en"",""cs"")"),"S vaší platební metodou jste vyhráli největší jackpot. Zaregistrujte se a zkuste své štěstí!")</f>
        <v>S vaší platební metodou jste vyhráli největší jackpot. Zaregistrujte se a zkuste své štěstí!</v>
      </c>
    </row>
    <row r="7">
      <c r="A7" s="4" t="s">
        <v>31</v>
      </c>
      <c r="B7" s="2" t="s">
        <v>43</v>
      </c>
      <c r="C7" s="2" t="str">
        <f>IFERROR(__xludf.DUMMYFUNCTION("GOOGLETRANSLATE('Reg - Dep -'!C7,""en"",""cs"")"),"Vyhráli jste 150 roztočení zdarma!")</f>
        <v>Vyhráli jste 150 roztočení zdarma!</v>
      </c>
      <c r="D7" s="2" t="str">
        <f>IFERROR(__xludf.DUMMYFUNCTION("GOOGLETRANSLATE('Reg - Dep -'!D7,""en"",""cs"")"),"Zaregistrujte se a doplňte svůj zůstatek a získejte 150 roztočení zdarma pro ještě větší výhry!")</f>
        <v>Zaregistrujte se a doplňte svůj zůstatek a získejte 150 roztočení zdarma pro ještě větší výhry!</v>
      </c>
    </row>
    <row r="8">
      <c r="A8" s="4" t="s">
        <v>32</v>
      </c>
      <c r="B8" s="2" t="s">
        <v>37</v>
      </c>
      <c r="C8" s="2" t="str">
        <f>IFERROR(__xludf.DUMMYFUNCTION("GOOGLETRANSLATE('Reg - Dep -'!C8,""en"",""cs"")"),"Začněte hrát s námi!")</f>
        <v>Začněte hrát s námi!</v>
      </c>
      <c r="D8" s="2" t="str">
        <f>IFERROR(__xludf.DUMMYFUNCTION("GOOGLETRANSLATE('Reg - Dep -'!D8,""en"",""cs"")"),"Doplňte svůj účet preferovaným způsobem a my vám zdvojnásobíme zůstatek!")</f>
        <v>Doplňte svůj účet preferovaným způsobem a my vám zdvojnásobíme zůstatek!</v>
      </c>
    </row>
    <row r="9">
      <c r="A9" s="4" t="s">
        <v>32</v>
      </c>
      <c r="B9" s="2" t="s">
        <v>40</v>
      </c>
      <c r="C9" s="2" t="str">
        <f>IFERROR(__xludf.DUMMYFUNCTION("GOOGLETRANSLATE('Reg - Dep -'!C9,""en"",""cs"")"),"vaše preferovaná metoda nebo Ethereum – volba je na vás!")</f>
        <v>vaše preferovaná metoda nebo Ethereum – volba je na vás!</v>
      </c>
      <c r="D9" s="2" t="str">
        <f>IFERROR(__xludf.DUMMYFUNCTION("GOOGLETRANSLATE('Reg - Dep -'!D9,""en"",""cs"")"),"Zaregistrujte se, proveďte vklad způsobem platby a zdvojnásobte jej!")</f>
        <v>Zaregistrujte se, proveďte vklad způsobem platby a zdvojnásobte jej!</v>
      </c>
    </row>
    <row r="10">
      <c r="A10" s="4" t="s">
        <v>32</v>
      </c>
      <c r="B10" s="2" t="s">
        <v>43</v>
      </c>
      <c r="C10" s="2" t="str">
        <f>IFERROR(__xludf.DUMMYFUNCTION("GOOGLETRANSLATE('Reg - Dep -'!C10,""en"",""cs"")"),"Zdvojnásobte svůj vklad pomocí vaší platební metody!")</f>
        <v>Zdvojnásobte svůj vklad pomocí vaší platební metody!</v>
      </c>
      <c r="D10" s="2" t="str">
        <f>IFERROR(__xludf.DUMMYFUNCTION("GOOGLETRANSLATE('Reg - Dep -'!D10,""en"",""cs"")"),"Zaregistrujte se, doplňte svůj zůstatek vámi preferovanou metodou nebo Ethereem a my vám zdvojnásobíme částku!")</f>
        <v>Zaregistrujte se, doplňte svůj zůstatek vámi preferovanou metodou nebo Ethereem a my vám zdvojnásobíme částku!</v>
      </c>
    </row>
    <row r="11">
      <c r="A11" s="4" t="s">
        <v>33</v>
      </c>
      <c r="B11" s="2" t="s">
        <v>37</v>
      </c>
      <c r="C11" s="2" t="str">
        <f>IFERROR(__xludf.DUMMYFUNCTION("GOOGLETRANSLATE('Reg - Dep -'!C11,""en"",""cs"")"),"Nejlepší čas na registraci je dnes!")</f>
        <v>Nejlepší čas na registraci je dnes!</v>
      </c>
      <c r="D11" s="2" t="str">
        <f>IFERROR(__xludf.DUMMYFUNCTION("GOOGLETRANSLATE('Reg - Dep -'!D11,""en"",""cs"")"),"Štědré bonusy za vklad vaší platební metody – zaregistrujte se a začněte vyhrávat!")</f>
        <v>Štědré bonusy za vklad vaší platební metody – zaregistrujte se a začněte vyhrávat!</v>
      </c>
    </row>
    <row r="12">
      <c r="A12" s="4" t="s">
        <v>33</v>
      </c>
      <c r="B12" s="2" t="s">
        <v>40</v>
      </c>
      <c r="C12" s="2" t="str">
        <f>IFERROR(__xludf.DUMMYFUNCTION("GOOGLETRANSLATE('Reg - Dep -'!C12,""en"",""cs"")"),"Nejlepší způsob, jak ukončit svůj den, je zde!")</f>
        <v>Nejlepší způsob, jak ukončit svůj den, je zde!</v>
      </c>
      <c r="D12" s="2" t="str">
        <f>IFERROR(__xludf.DUMMYFUNCTION("GOOGLETRANSLATE('Reg - Dep -'!D12,""en"",""cs"")"),"Dokončete svůj den s bonusy a roztočeními zdarma! Zaregistrujte se nyní a získejte vše najednou!")</f>
        <v>Dokončete svůj den s bonusy a roztočeními zdarma! Zaregistrujte se nyní a získejte vše najednou!</v>
      </c>
    </row>
    <row r="13">
      <c r="A13" s="4" t="s">
        <v>33</v>
      </c>
      <c r="B13" s="2" t="s">
        <v>43</v>
      </c>
      <c r="C13" s="2" t="str">
        <f>IFERROR(__xludf.DUMMYFUNCTION("GOOGLETRANSLATE('Reg - Dep -'!C13,""en"",""cs"")"),"Získali jste svých 150 roztočení zdarma?")</f>
        <v>Získali jste svých 150 roztočení zdarma?</v>
      </c>
      <c r="D13" s="2" t="str">
        <f>IFERROR(__xludf.DUMMYFUNCTION("GOOGLETRANSLATE('Reg - Dep -'!D13,""en"",""cs"")"),"Doplňte svůj zůstatek ještě jednou a získejte dalších 150 roztočení zdarma pro větší výhru! Pro vstup do VIP klubu potřebujete pouze jeden vklad!")</f>
        <v>Doplňte svůj zůstatek ještě jednou a získejte dalších 150 roztočení zdarma pro větší výhru! Pro vstup do VIP klubu potřebujete pouze jeden vklad!</v>
      </c>
    </row>
    <row r="14">
      <c r="A14" s="4" t="s">
        <v>34</v>
      </c>
      <c r="B14" s="2" t="s">
        <v>37</v>
      </c>
      <c r="C14" s="2" t="str">
        <f>IFERROR(__xludf.DUMMYFUNCTION("GOOGLETRANSLATE('Reg - Dep -'!C14,""en"",""cs"")"),"Vyžádali jste si svých 150 roztočení zdarma?")</f>
        <v>Vyžádali jste si svých 150 roztočení zdarma?</v>
      </c>
      <c r="D14" s="2" t="str">
        <f>IFERROR(__xludf.DUMMYFUNCTION("GOOGLETRANSLATE('Reg - Dep -'!D14,""en"",""cs"")"),"Zaregistrujte se a doplňte svůj zůstatek a získejte 150 roztočení zdarma a další výhry!")</f>
        <v>Zaregistrujte se a doplňte svůj zůstatek a získejte 150 roztočení zdarma a další výhry!</v>
      </c>
    </row>
    <row r="15">
      <c r="A15" s="4" t="s">
        <v>34</v>
      </c>
      <c r="B15" s="2" t="s">
        <v>40</v>
      </c>
      <c r="C15" s="2" t="str">
        <f>IFERROR(__xludf.DUMMYFUNCTION("GOOGLETRANSLATE('Reg - Dep -'!C15,""en"",""cs"")"),"Dáme vám 250% bonus na váš vklad!")</f>
        <v>Dáme vám 250% bonus na váš vklad!</v>
      </c>
      <c r="D15" s="2" t="str">
        <f>IFERROR(__xludf.DUMMYFUNCTION("GOOGLETRANSLATE('Reg - Dep -'!D15,""en"",""cs"")"),"Zaregistrujte se a doplňte svůj zůstatek, abyste získali maximální bonusy!")</f>
        <v>Zaregistrujte se a doplňte svůj zůstatek, abyste získali maximální bonusy!</v>
      </c>
    </row>
    <row r="16">
      <c r="A16" s="4" t="s">
        <v>34</v>
      </c>
      <c r="B16" s="2" t="s">
        <v>43</v>
      </c>
      <c r="C16" s="2" t="str">
        <f>IFERROR(__xludf.DUMMYFUNCTION("GOOGLETRANSLATE('Reg - Dep -'!C16,""en"",""cs"")"),"Získejte svůj bonus hned teď!")</f>
        <v>Získejte svůj bonus hned teď!</v>
      </c>
      <c r="D16" s="2" t="str">
        <f>IFERROR(__xludf.DUMMYFUNCTION("GOOGLETRANSLATE('Reg - Dep -'!D16,""en"",""cs"")"),"500% BONUS NA KRYPTOVKLADY AŽ 2 500 $ + 150 ZATOČENÍ ZDARMA — Zaregistrujte se a vyzvedněte si svůj!")</f>
        <v>500% BONUS NA KRYPTOVKLADY AŽ 2 500 $ + 150 ZATOČENÍ ZDARMA — Zaregistrujte se a vyzvedněte si svůj!</v>
      </c>
    </row>
    <row r="17">
      <c r="A17" s="4" t="s">
        <v>35</v>
      </c>
      <c r="B17" s="2" t="s">
        <v>37</v>
      </c>
      <c r="C17" s="2" t="str">
        <f>IFERROR(__xludf.DUMMYFUNCTION("GOOGLETRANSLATE('Reg - Dep -'!C17,""en"",""cs"")"),"Je to vaše šance vyhrát!")</f>
        <v>Je to vaše šance vyhrát!</v>
      </c>
      <c r="D17" s="2" t="str">
        <f>IFERROR(__xludf.DUMMYFUNCTION("GOOGLETRANSLATE('Reg - Dep -'!D17,""en"",""cs"")"),"Zaregistrujte se, doplňte svůj zůstatek a získejte bonus až 500 % plus 150 roztočení zdarma pro štěstí!")</f>
        <v>Zaregistrujte se, doplňte svůj zůstatek a získejte bonus až 500 % plus 150 roztočení zdarma pro štěstí!</v>
      </c>
    </row>
    <row r="18">
      <c r="A18" s="4" t="s">
        <v>35</v>
      </c>
      <c r="B18" s="2" t="s">
        <v>40</v>
      </c>
      <c r="C18" s="2" t="str">
        <f>IFERROR(__xludf.DUMMYFUNCTION("GOOGLETRANSLATE('Reg - Dep -'!C18,""en"",""cs"")"),"Není štědřejší kasino, než jsme my!")</f>
        <v>Není štědřejší kasino, než jsme my!</v>
      </c>
      <c r="D18" s="2" t="str">
        <f>IFERROR(__xludf.DUMMYFUNCTION("GOOGLETRANSLATE('Reg - Dep -'!D18,""en"",""cs"")"),"Zaregistrujte se a zdvojnásobte svůj vklad hned teď!")</f>
        <v>Zaregistrujte se a zdvojnásobte svůj vklad hned teď!</v>
      </c>
    </row>
    <row r="19">
      <c r="A19" s="4" t="s">
        <v>35</v>
      </c>
      <c r="B19" s="2" t="s">
        <v>43</v>
      </c>
      <c r="C19" s="2" t="str">
        <f>IFERROR(__xludf.DUMMYFUNCTION("GOOGLETRANSLATE('Reg - Dep -'!C19,""en"",""cs"")"),"Jsme připraveni poslat vaše peníze!")</f>
        <v>Jsme připraveni poslat vaše peníze!</v>
      </c>
      <c r="D19" s="2" t="str">
        <f>IFERROR(__xludf.DUMMYFUNCTION("GOOGLETRANSLATE('Reg - Dep -'!D19,""en"",""cs"")"),"Získejte maximum ze svého herního zážitku se svou platební metodou! Zaregistrujte se nyní a získejte své bonusy!")</f>
        <v>Získejte maximum ze svého herního zážitku se svou platební metodou! Zaregistrujte se nyní a získejte své bonusy!</v>
      </c>
    </row>
    <row r="20">
      <c r="A20" s="4" t="s">
        <v>36</v>
      </c>
      <c r="B20" s="2" t="s">
        <v>37</v>
      </c>
      <c r="C20" s="2" t="str">
        <f>IFERROR(__xludf.DUMMYFUNCTION("GOOGLETRANSLATE('Reg - Dep -'!C20,""en"",""cs"")"),"Zkuste své štěstí!")</f>
        <v>Zkuste své štěstí!</v>
      </c>
      <c r="D20" s="2" t="str">
        <f>IFERROR(__xludf.DUMMYFUNCTION("GOOGLETRANSLATE('Reg - Dep -'!D20,""en"",""cs"")"),"Zaregistrujte se, proveďte vklad pomocí platební metody a vyhrajte až 5 000 $ s bonusem 250 %!")</f>
        <v>Zaregistrujte se, proveďte vklad pomocí platební metody a vyhrajte až 5 000 $ s bonusem 250 %!</v>
      </c>
    </row>
    <row r="21" ht="15.75" customHeight="1">
      <c r="A21" s="4" t="s">
        <v>36</v>
      </c>
      <c r="B21" s="2" t="s">
        <v>40</v>
      </c>
      <c r="C21" s="2" t="str">
        <f>IFERROR(__xludf.DUMMYFUNCTION("GOOGLETRANSLATE('Reg - Dep -'!C21,""en"",""cs"")"),"Chcete-li získat svůj bonus, zaregistrujte se a proveďte vklad!")</f>
        <v>Chcete-li získat svůj bonus, zaregistrujte se a proveďte vklad!</v>
      </c>
      <c r="D21" s="2" t="str">
        <f>IFERROR(__xludf.DUMMYFUNCTION("GOOGLETRANSLATE('Reg - Dep -'!D21,""en"",""cs"")"),"Chcete-li získat svůj bonus, zaregistrujte se a proveďte vklad!")</f>
        <v>Chcete-li získat svůj bonus, zaregistrujte se a proveďte vklad!</v>
      </c>
    </row>
    <row r="22" ht="15.75" customHeight="1">
      <c r="A22" s="4" t="s">
        <v>36</v>
      </c>
      <c r="B22" s="2" t="s">
        <v>43</v>
      </c>
      <c r="C22" s="2" t="str">
        <f>IFERROR(__xludf.DUMMYFUNCTION("GOOGLETRANSLATE('Reg - Dep -'!C22,""en"",""cs"")"),"Využijte bonus vaší platební metody!")</f>
        <v>Využijte bonus vaší platební metody!</v>
      </c>
      <c r="D22" s="2" t="str">
        <f>IFERROR(__xludf.DUMMYFUNCTION("GOOGLETRANSLATE('Reg - Dep -'!D22,""en"",""cs"")"),"Zaregistrujte se nyní a získejte až 500% bonus na svůj vklad!")</f>
        <v>Zaregistrujte se nyní a získejte až 500% bonus na svůj vklad!</v>
      </c>
    </row>
    <row r="23" ht="15.75" customHeight="1"/>
    <row r="24" ht="15.75" customHeight="1"/>
    <row r="25" ht="15.75" customHeight="1"/>
    <row r="26" ht="15.75" customHeight="1"/>
    <row r="27" ht="15.75" customHeight="1">
      <c r="A27" s="5"/>
      <c r="B27" s="5"/>
      <c r="C27" s="5"/>
      <c r="D27" s="5"/>
    </row>
    <row r="28" ht="15.75" customHeight="1">
      <c r="A28" s="6"/>
      <c r="B28" s="6"/>
      <c r="C28" s="6"/>
      <c r="D28" s="6"/>
    </row>
    <row r="29" ht="15.75" customHeight="1">
      <c r="A29" s="6"/>
      <c r="B29" s="6"/>
      <c r="C29" s="6"/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</row>
    <row r="33" ht="15.75" customHeight="1">
      <c r="A33" s="6"/>
      <c r="B33" s="6"/>
      <c r="C33" s="6"/>
      <c r="D33" s="6"/>
    </row>
    <row r="34" ht="15.75" customHeight="1">
      <c r="A34" s="6"/>
      <c r="B34" s="6"/>
      <c r="C34" s="6"/>
      <c r="D34" s="6"/>
    </row>
    <row r="35" ht="15.75" customHeight="1">
      <c r="A35" s="6"/>
      <c r="B35" s="6"/>
      <c r="C35" s="6"/>
      <c r="D35" s="6"/>
    </row>
    <row r="36" ht="15.75" customHeight="1">
      <c r="A36" s="6"/>
      <c r="B36" s="6"/>
      <c r="C36" s="6"/>
      <c r="D36" s="6"/>
    </row>
    <row r="37" ht="15.75" customHeight="1">
      <c r="A37" s="6"/>
      <c r="B37" s="6"/>
      <c r="C37" s="6"/>
      <c r="D37" s="6"/>
    </row>
    <row r="38" ht="15.75" customHeight="1">
      <c r="A38" s="6"/>
      <c r="B38" s="6"/>
      <c r="C38" s="6"/>
      <c r="D38" s="6"/>
    </row>
    <row r="39" ht="15.75" customHeight="1">
      <c r="A39" s="6"/>
      <c r="B39" s="6"/>
      <c r="C39" s="6"/>
      <c r="D39" s="6"/>
    </row>
    <row r="40" ht="15.75" customHeight="1">
      <c r="A40" s="6"/>
      <c r="B40" s="6"/>
      <c r="C40" s="6"/>
      <c r="D40" s="6"/>
    </row>
    <row r="41" ht="15.75" customHeight="1">
      <c r="A41" s="6"/>
      <c r="B41" s="6"/>
      <c r="C41" s="6"/>
      <c r="D41" s="6"/>
    </row>
    <row r="42" ht="15.75" customHeight="1">
      <c r="A42" s="6"/>
      <c r="B42" s="6"/>
      <c r="C42" s="6"/>
      <c r="D42" s="6"/>
    </row>
    <row r="43" ht="15.75" customHeight="1">
      <c r="A43" s="6"/>
      <c r="B43" s="6"/>
      <c r="C43" s="6"/>
      <c r="D43" s="6"/>
    </row>
    <row r="44" ht="15.75" customHeight="1">
      <c r="A44" s="6"/>
      <c r="B44" s="6"/>
      <c r="C44" s="6"/>
      <c r="D44" s="6"/>
    </row>
    <row r="45" ht="15.75" customHeight="1">
      <c r="A45" s="6"/>
      <c r="B45" s="6"/>
      <c r="C45" s="6"/>
      <c r="D45" s="6"/>
    </row>
    <row r="46" ht="15.75" customHeight="1">
      <c r="A46" s="6"/>
      <c r="B46" s="6"/>
      <c r="C46" s="6"/>
      <c r="D46" s="6"/>
    </row>
    <row r="47" ht="15.75" customHeight="1">
      <c r="A47" s="6"/>
      <c r="B47" s="6"/>
      <c r="C47" s="6"/>
      <c r="D47" s="6"/>
    </row>
    <row r="48" ht="15.75" customHeight="1">
      <c r="A48" s="6"/>
      <c r="B48" s="6"/>
      <c r="C48" s="6"/>
      <c r="D48" s="6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8.43"/>
    <col customWidth="1" min="4" max="4" width="89.14"/>
    <col customWidth="1" min="5" max="6" width="14.43"/>
  </cols>
  <sheetData>
    <row r="1" ht="31.5" customHeight="1">
      <c r="A1" s="3" t="s">
        <v>26</v>
      </c>
      <c r="B1" s="3" t="s">
        <v>27</v>
      </c>
      <c r="C1" s="3" t="s">
        <v>28</v>
      </c>
      <c r="D1" s="3" t="s">
        <v>29</v>
      </c>
    </row>
    <row r="2">
      <c r="A2" s="4" t="s">
        <v>30</v>
      </c>
      <c r="B2" s="2" t="s">
        <v>37</v>
      </c>
      <c r="C2" s="2" t="str">
        <f>IFERROR(__xludf.DUMMYFUNCTION("GOOGLETRANSLATE('Reg + Dep -'!C2,""en"",""cs"")"),"Získejte své osobní bonusy!")</f>
        <v>Získejte své osobní bonusy!</v>
      </c>
      <c r="D2" s="2" t="str">
        <f>IFERROR(__xludf.DUMMYFUNCTION("GOOGLETRANSLATE('Reg + Dep -'!D2,""en"",""cs"")"),"Doplňte svůj účet jakýmkoli způsobem platby a my vám to zdvojnásobíme!")</f>
        <v>Doplňte svůj účet jakýmkoli způsobem platby a my vám to zdvojnásobíme!</v>
      </c>
    </row>
    <row r="3">
      <c r="A3" s="4" t="s">
        <v>30</v>
      </c>
      <c r="B3" s="2" t="s">
        <v>40</v>
      </c>
      <c r="C3" s="2" t="str">
        <f>IFERROR(__xludf.DUMMYFUNCTION("GOOGLETRANSLATE('Reg + Dep -'!C3,""en"",""cs"")"),"Dáme vám bonus za rovnováhu!")</f>
        <v>Dáme vám bonus za rovnováhu!</v>
      </c>
      <c r="D3" s="2" t="str">
        <f>IFERROR(__xludf.DUMMYFUNCTION("GOOGLETRANSLATE('Reg + Dep -'!D3,""en"",""cs"")"),"Právě teď nabízíme všem hráčům se zůstatkem až 250% bonus za vklad!")</f>
        <v>Právě teď nabízíme všem hráčům se zůstatkem až 250% bonus za vklad!</v>
      </c>
    </row>
    <row r="4">
      <c r="A4" s="4" t="s">
        <v>30</v>
      </c>
      <c r="B4" s="2" t="s">
        <v>82</v>
      </c>
      <c r="C4" s="2" t="str">
        <f>IFERROR(__xludf.DUMMYFUNCTION("GOOGLETRANSLATE('Reg + Dep -'!C4,""en"",""cs"")"),"Získejte exkluzivní bonusy právě teď!")</f>
        <v>Získejte exkluzivní bonusy právě teď!</v>
      </c>
      <c r="D4" s="2" t="str">
        <f>IFERROR(__xludf.DUMMYFUNCTION("GOOGLETRANSLATE('Reg + Dep -'!D4,""en"",""cs"")"),"Proveďte vklad způsobem platby a zdvojnásobte svůj zůstatek!")</f>
        <v>Proveďte vklad způsobem platby a zdvojnásobte svůj zůstatek!</v>
      </c>
    </row>
    <row r="5">
      <c r="A5" s="4" t="s">
        <v>31</v>
      </c>
      <c r="B5" s="2" t="s">
        <v>37</v>
      </c>
      <c r="C5" s="2" t="str">
        <f>IFERROR(__xludf.DUMMYFUNCTION("GOOGLETRANSLATE('Reg + Dep -'!C5,""en"",""cs"")"),"Vyhráli jste 150 otočení!")</f>
        <v>Vyhráli jste 150 otočení!</v>
      </c>
      <c r="D5" s="2" t="str">
        <f>IFERROR(__xludf.DUMMYFUNCTION("GOOGLETRANSLATE('Reg + Dep -'!D5,""en"",""cs"")"),"Doplňte svůj zůstatek a získejte 150 roztočení zdarma!")</f>
        <v>Doplňte svůj zůstatek a získejte 150 roztočení zdarma!</v>
      </c>
    </row>
    <row r="6">
      <c r="A6" s="4" t="s">
        <v>31</v>
      </c>
      <c r="B6" s="2" t="s">
        <v>40</v>
      </c>
      <c r="C6" s="2" t="str">
        <f>IFERROR(__xludf.DUMMYFUNCTION("GOOGLETRANSLATE('Reg + Dep -'!C6,""en"",""cs"")"),"Doplňte svůj zůstatek a získejte 150 roztočení zdarma pro ještě větší výhry!")</f>
        <v>Doplňte svůj zůstatek a získejte 150 roztočení zdarma pro ještě větší výhry!</v>
      </c>
      <c r="D6" s="2" t="str">
        <f>IFERROR(__xludf.DUMMYFUNCTION("GOOGLETRANSLATE('Reg + Dep -'!D6,""en"",""cs"")"),"S vaší platební metodou jste vyhráli největší jackpot. Zkuste své štěstí!")</f>
        <v>S vaší platební metodou jste vyhráli největší jackpot. Zkuste své štěstí!</v>
      </c>
    </row>
    <row r="7">
      <c r="A7" s="4" t="s">
        <v>31</v>
      </c>
      <c r="B7" s="2" t="s">
        <v>82</v>
      </c>
      <c r="C7" s="2" t="str">
        <f>IFERROR(__xludf.DUMMYFUNCTION("GOOGLETRANSLATE('Reg + Dep -'!C7,""en"",""cs"")"),"Vyhráli jste 150 roztočení zdarma!")</f>
        <v>Vyhráli jste 150 roztočení zdarma!</v>
      </c>
      <c r="D7" s="2" t="str">
        <f>IFERROR(__xludf.DUMMYFUNCTION("GOOGLETRANSLATE('Reg + Dep -'!D7,""en"",""cs"")"),"Doplňte svůj zůstatek a získejte 150 roztočení zdarma pro ještě větší výhry!")</f>
        <v>Doplňte svůj zůstatek a získejte 150 roztočení zdarma pro ještě větší výhry!</v>
      </c>
    </row>
    <row r="8">
      <c r="A8" s="4" t="s">
        <v>32</v>
      </c>
      <c r="B8" s="2" t="s">
        <v>37</v>
      </c>
      <c r="C8" s="2" t="str">
        <f>IFERROR(__xludf.DUMMYFUNCTION("GOOGLETRANSLATE('Reg + Dep -'!C8,""en"",""cs"")"),"Proveďte zálohu. Zvyšte své peníze!")</f>
        <v>Proveďte zálohu. Zvyšte své peníze!</v>
      </c>
      <c r="D8" s="2" t="str">
        <f>IFERROR(__xludf.DUMMYFUNCTION("GOOGLETRANSLATE('Reg + Dep -'!D8,""en"",""cs"")"),"Doplňte svůj zůstatek preferovanou metodou a my ho zdvojnásobíme!")</f>
        <v>Doplňte svůj zůstatek preferovanou metodou a my ho zdvojnásobíme!</v>
      </c>
    </row>
    <row r="9">
      <c r="A9" s="4" t="s">
        <v>32</v>
      </c>
      <c r="B9" s="2" t="s">
        <v>40</v>
      </c>
      <c r="C9" s="2" t="str">
        <f>IFERROR(__xludf.DUMMYFUNCTION("GOOGLETRANSLATE('Reg + Dep -'!C9,""en"",""cs"")"),"vaše preferovaná metoda nebo Ethereum?!")</f>
        <v>vaše preferovaná metoda nebo Ethereum?!</v>
      </c>
      <c r="D9" s="2" t="str">
        <f>IFERROR(__xludf.DUMMYFUNCTION("GOOGLETRANSLATE('Reg + Dep -'!D9,""en"",""cs"")"),"Váš vklad způsobem platby může být dnes u nás zdvojnásoben.")</f>
        <v>Váš vklad způsobem platby může být dnes u nás zdvojnásoben.</v>
      </c>
    </row>
    <row r="10">
      <c r="A10" s="4" t="s">
        <v>32</v>
      </c>
      <c r="B10" s="2" t="s">
        <v>82</v>
      </c>
      <c r="C10" s="2" t="str">
        <f>IFERROR(__xludf.DUMMYFUNCTION("GOOGLETRANSLATE('Reg + Dep -'!C10,""en"",""cs"")"),"Zdvojnásobte svůj vklad pomocí vaší platební metody!")</f>
        <v>Zdvojnásobte svůj vklad pomocí vaší platební metody!</v>
      </c>
      <c r="D10" s="2" t="str">
        <f>IFERROR(__xludf.DUMMYFUNCTION("GOOGLETRANSLATE('Reg + Dep -'!D10,""en"",""cs"")"),"Doplňte svůj zůstatek preferovanou metodou nebo Ethereem a my vaši částku zdvojnásobíme!")</f>
        <v>Doplňte svůj zůstatek preferovanou metodou nebo Ethereem a my vaši částku zdvojnásobíme!</v>
      </c>
    </row>
    <row r="11">
      <c r="A11" s="4" t="s">
        <v>33</v>
      </c>
      <c r="B11" s="2" t="s">
        <v>37</v>
      </c>
      <c r="C11" s="2" t="str">
        <f>IFERROR(__xludf.DUMMYFUNCTION("GOOGLETRANSLATE('Reg + Dep -'!C11,""en"",""cs"")"),"Pospěšte si! Nejlepší čas začít je dnes!")</f>
        <v>Pospěšte si! Nejlepší čas začít je dnes!</v>
      </c>
      <c r="D11" s="2" t="str">
        <f>IFERROR(__xludf.DUMMYFUNCTION("GOOGLETRANSLATE('Reg + Dep -'!D11,""en"",""cs"")"),"Velkorysé bonusy za vklad vaší platební metody – otevřete aplikaci a začněte vyhrávat!")</f>
        <v>Velkorysé bonusy za vklad vaší platební metody – otevřete aplikaci a začněte vyhrávat!</v>
      </c>
    </row>
    <row r="12">
      <c r="A12" s="4" t="s">
        <v>33</v>
      </c>
      <c r="B12" s="2" t="s">
        <v>40</v>
      </c>
      <c r="C12" s="2" t="str">
        <f>IFERROR(__xludf.DUMMYFUNCTION("GOOGLETRANSLATE('Reg + Dep -'!C12,""en"",""cs"")"),"Nejlepší způsob, jak ukončit svůj den, je zde!")</f>
        <v>Nejlepší způsob, jak ukončit svůj den, je zde!</v>
      </c>
      <c r="D12" s="2" t="str">
        <f>IFERROR(__xludf.DUMMYFUNCTION("GOOGLETRANSLATE('Reg + Dep -'!D12,""en"",""cs"")"),"Nejlepší způsob, jak ukončit svůj den, je zde!")</f>
        <v>Nejlepší způsob, jak ukončit svůj den, je zde!</v>
      </c>
    </row>
    <row r="13">
      <c r="A13" s="4" t="s">
        <v>33</v>
      </c>
      <c r="B13" s="2" t="s">
        <v>82</v>
      </c>
      <c r="C13" s="2" t="str">
        <f>IFERROR(__xludf.DUMMYFUNCTION("GOOGLETRANSLATE('Reg + Dep -'!C13,""en"",""cs"")"),"Vyžádali jste si svých 150 roztočení zdarma?")</f>
        <v>Vyžádali jste si svých 150 roztočení zdarma?</v>
      </c>
      <c r="D13" s="2" t="str">
        <f>IFERROR(__xludf.DUMMYFUNCTION("GOOGLETRANSLATE('Reg + Dep -'!D13,""en"",""cs"")"),"Doplňte svůj zůstatek a získejte 150 roztočení zdarma pro ještě větší výhry!")</f>
        <v>Doplňte svůj zůstatek a získejte 150 roztočení zdarma pro ještě větší výhry!</v>
      </c>
    </row>
    <row r="14">
      <c r="A14" s="4" t="s">
        <v>34</v>
      </c>
      <c r="B14" s="2" t="s">
        <v>37</v>
      </c>
      <c r="C14" s="2" t="str">
        <f>IFERROR(__xludf.DUMMYFUNCTION("GOOGLETRANSLATE('Reg + Dep -'!C14,""en"",""cs"")"),"Dáme vám 250% bonus na váš vklad!")</f>
        <v>Dáme vám 250% bonus na váš vklad!</v>
      </c>
      <c r="D14" s="2" t="str">
        <f>IFERROR(__xludf.DUMMYFUNCTION("GOOGLETRANSLATE('Reg + Dep -'!D14,""en"",""cs"")"),"Doplňte svůj zůstatek a získejte maximální bonusy, které vám vyhovují!")</f>
        <v>Doplňte svůj zůstatek a získejte maximální bonusy, které vám vyhovují!</v>
      </c>
    </row>
    <row r="15">
      <c r="A15" s="4" t="s">
        <v>34</v>
      </c>
      <c r="B15" s="2" t="s">
        <v>40</v>
      </c>
      <c r="C15" s="2" t="str">
        <f>IFERROR(__xludf.DUMMYFUNCTION("GOOGLETRANSLATE('Reg + Dep -'!C15,""en"",""cs"")"),"Získejte svůj bonus hned teď!")</f>
        <v>Získejte svůj bonus hned teď!</v>
      </c>
      <c r="D15" s="2" t="str">
        <f>IFERROR(__xludf.DUMMYFUNCTION("GOOGLETRANSLATE('Reg + Dep -'!D15,""en"",""cs"")"),"500% BONUS NA 1-5 KRYPTO VKLADY AŽ 5000 $ + 150 ZATOČENÍ ZDARMA!")</f>
        <v>500% BONUS NA 1-5 KRYPTO VKLADY AŽ 5000 $ + 150 ZATOČENÍ ZDARMA!</v>
      </c>
    </row>
    <row r="16">
      <c r="A16" s="4" t="s">
        <v>34</v>
      </c>
      <c r="B16" s="2" t="s">
        <v>82</v>
      </c>
      <c r="C16" s="2" t="str">
        <f>IFERROR(__xludf.DUMMYFUNCTION("GOOGLETRANSLATE('Reg + Dep -'!C16,""en"",""cs"")"),"Je to vaše šance vyhrát!")</f>
        <v>Je to vaše šance vyhrát!</v>
      </c>
      <c r="D16" s="2" t="str">
        <f>IFERROR(__xludf.DUMMYFUNCTION("GOOGLETRANSLATE('Reg + Dep -'!D16,""en"",""cs"")"),"Doplňte svůj zůstatek a získejte bonus až 500 % plus roztočení zdarma pro štěstí!")</f>
        <v>Doplňte svůj zůstatek a získejte bonus až 500 % plus roztočení zdarma pro štěstí!</v>
      </c>
    </row>
    <row r="17">
      <c r="A17" s="4" t="s">
        <v>35</v>
      </c>
      <c r="B17" s="2" t="s">
        <v>37</v>
      </c>
      <c r="C17" s="2" t="str">
        <f>IFERROR(__xludf.DUMMYFUNCTION("GOOGLETRANSLATE('Reg + Dep -'!C17,""en"",""cs"")"),"Nikdy jsem neviděl štědřejší balanční kasino!")</f>
        <v>Nikdy jsem neviděl štědřejší balanční kasino!</v>
      </c>
      <c r="D17" s="2" t="str">
        <f>IFERROR(__xludf.DUMMYFUNCTION("GOOGLETRANSLATE('Reg + Dep -'!D17,""en"",""cs"")"),"S námi svůj vklad hned zdvojnásobíte!")</f>
        <v>S námi svůj vklad hned zdvojnásobíte!</v>
      </c>
    </row>
    <row r="18">
      <c r="A18" s="4" t="s">
        <v>35</v>
      </c>
      <c r="B18" s="2" t="s">
        <v>40</v>
      </c>
      <c r="C18" s="2" t="str">
        <f>IFERROR(__xludf.DUMMYFUNCTION("GOOGLETRANSLATE('Reg + Dep -'!C18,""en"",""cs"")"),"Vaše platební metoda je připravena!")</f>
        <v>Vaše platební metoda je připravena!</v>
      </c>
      <c r="D18" s="2" t="str">
        <f>IFERROR(__xludf.DUMMYFUNCTION("GOOGLETRANSLATE('Reg + Dep -'!D18,""en"",""cs"")"),"Získejte ze svého herního zážitku maximum!")</f>
        <v>Získejte ze svého herního zážitku maximum!</v>
      </c>
    </row>
    <row r="19">
      <c r="A19" s="4" t="s">
        <v>35</v>
      </c>
      <c r="B19" s="2" t="s">
        <v>82</v>
      </c>
      <c r="C19" s="2" t="str">
        <f>IFERROR(__xludf.DUMMYFUNCTION("GOOGLETRANSLATE('Reg + Dep -'!C19,""en"",""cs"")"),"Zkuste své štěstí!")</f>
        <v>Zkuste své štěstí!</v>
      </c>
      <c r="D19" s="2" t="str">
        <f>IFERROR(__xludf.DUMMYFUNCTION("GOOGLETRANSLATE('Reg + Dep -'!D19,""en"",""cs"")"),"Proveďte vklad pomocí platební metody a vyhrajte až 2 500 $ s bonusem 500 %!")</f>
        <v>Proveďte vklad pomocí platební metody a vyhrajte až 2 500 $ s bonusem 500 %!</v>
      </c>
    </row>
    <row r="20">
      <c r="A20" s="4" t="s">
        <v>36</v>
      </c>
      <c r="B20" s="2" t="s">
        <v>37</v>
      </c>
      <c r="C20" s="2" t="str">
        <f>IFERROR(__xludf.DUMMYFUNCTION("GOOGLETRANSLATE('Reg + Dep -'!C20,""en"",""cs"")"),"PRO NÁROKOVÁNÍ SVŮJ BONUS PROVEĎTE VKLAD!")</f>
        <v>PRO NÁROKOVÁNÍ SVŮJ BONUS PROVEĎTE VKLAD!</v>
      </c>
      <c r="D20" s="2" t="str">
        <f>IFERROR(__xludf.DUMMYFUNCTION("GOOGLETRANSLATE('Reg + Dep -'!D20,""en"",""cs"")"),"Vkládejte a užívejte si vzrušení ze hry!")</f>
        <v>Vkládejte a užívejte si vzrušení ze hry!</v>
      </c>
    </row>
    <row r="21" ht="15.75" customHeight="1">
      <c r="A21" s="4" t="s">
        <v>36</v>
      </c>
      <c r="B21" s="2" t="s">
        <v>40</v>
      </c>
      <c r="C21" s="2" t="str">
        <f>IFERROR(__xludf.DUMMYFUNCTION("GOOGLETRANSLATE('Reg + Dep -'!C21,""en"",""cs"")"),"Využijte bonus vaší platební metody!")</f>
        <v>Využijte bonus vaší platební metody!</v>
      </c>
      <c r="D21" s="2" t="str">
        <f>IFERROR(__xludf.DUMMYFUNCTION("GOOGLETRANSLATE('Reg + Dep -'!D21,""en"",""cs"")"),"Právě teď mohou všichni uživatelé zůstatku získat až 500% bonus na svůj vklad!")</f>
        <v>Právě teď mohou všichni uživatelé zůstatku získat až 500% bonus na svůj vklad!</v>
      </c>
    </row>
    <row r="22" ht="15.75" customHeight="1">
      <c r="A22" s="4" t="s">
        <v>36</v>
      </c>
      <c r="B22" s="2" t="s">
        <v>82</v>
      </c>
      <c r="C22" s="2" t="str">
        <f>IFERROR(__xludf.DUMMYFUNCTION("GOOGLETRANSLATE('Reg + Dep -'!C22,""en"",""cs"")"),"Vaše šance na obrovskou výhru s rozvahou!")</f>
        <v>Vaše šance na obrovskou výhru s rozvahou!</v>
      </c>
      <c r="D22" s="2" t="str">
        <f>IFERROR(__xludf.DUMMYFUNCTION("GOOGLETRANSLATE('Reg + Dep -'!D22,""en"",""cs"")"),"Doplňte svůj účet jakýmkoli způsobem platby a zdvojnásobte své šance na jackpot!")</f>
        <v>Doplňte svůj účet jakýmkoli způsobem platby a zdvojnásobte své šance na jackpot!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7"/>
      <c r="B28" s="7"/>
      <c r="C28" s="7"/>
      <c r="D28" s="7"/>
    </row>
    <row r="29" ht="15.75" customHeight="1">
      <c r="A29" s="6"/>
      <c r="B29" s="6"/>
      <c r="C29" s="6"/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</row>
    <row r="33" ht="15.75" customHeight="1">
      <c r="A33" s="6"/>
      <c r="B33" s="6"/>
      <c r="C33" s="6"/>
      <c r="D33" s="6"/>
    </row>
    <row r="34" ht="15.75" customHeight="1">
      <c r="A34" s="6"/>
      <c r="B34" s="6"/>
      <c r="C34" s="6"/>
      <c r="D34" s="6"/>
    </row>
    <row r="35" ht="15.75" customHeight="1">
      <c r="A35" s="6"/>
      <c r="B35" s="6"/>
      <c r="C35" s="6"/>
      <c r="D35" s="6"/>
    </row>
    <row r="36" ht="15.75" customHeight="1">
      <c r="A36" s="6"/>
      <c r="B36" s="6"/>
      <c r="C36" s="6"/>
      <c r="D36" s="6"/>
    </row>
    <row r="37" ht="15.75" customHeight="1">
      <c r="A37" s="6"/>
      <c r="B37" s="6"/>
      <c r="C37" s="6"/>
      <c r="D37" s="6"/>
    </row>
    <row r="38" ht="15.75" customHeight="1">
      <c r="A38" s="6"/>
      <c r="B38" s="6"/>
      <c r="C38" s="6"/>
      <c r="D38" s="6"/>
    </row>
    <row r="39" ht="15.75" customHeight="1">
      <c r="A39" s="6"/>
      <c r="B39" s="6"/>
      <c r="C39" s="6"/>
      <c r="D39" s="6"/>
    </row>
    <row r="40" ht="15.75" customHeight="1">
      <c r="A40" s="6"/>
      <c r="B40" s="6"/>
      <c r="C40" s="6"/>
      <c r="D40" s="6"/>
    </row>
    <row r="41" ht="15.75" customHeight="1">
      <c r="A41" s="6"/>
      <c r="B41" s="6"/>
      <c r="C41" s="6"/>
      <c r="D41" s="6"/>
    </row>
    <row r="42" ht="15.75" customHeight="1">
      <c r="A42" s="6"/>
      <c r="B42" s="6"/>
      <c r="C42" s="6"/>
      <c r="D42" s="6"/>
    </row>
    <row r="43" ht="15.75" customHeight="1">
      <c r="A43" s="6"/>
      <c r="B43" s="6"/>
      <c r="C43" s="6"/>
      <c r="D43" s="6"/>
    </row>
    <row r="44" ht="15.75" customHeight="1">
      <c r="A44" s="6"/>
      <c r="B44" s="6"/>
      <c r="C44" s="6"/>
      <c r="D44" s="6"/>
    </row>
    <row r="45" ht="15.75" customHeight="1">
      <c r="A45" s="6"/>
      <c r="B45" s="6"/>
      <c r="C45" s="6"/>
      <c r="D45" s="6"/>
    </row>
    <row r="46" ht="15.75" customHeight="1">
      <c r="A46" s="6"/>
      <c r="B46" s="6"/>
      <c r="C46" s="6"/>
      <c r="D46" s="6"/>
    </row>
    <row r="47" ht="15.75" customHeight="1">
      <c r="A47" s="6"/>
      <c r="B47" s="6"/>
      <c r="C47" s="6"/>
      <c r="D47" s="6"/>
    </row>
    <row r="48" ht="15.75" customHeight="1">
      <c r="A48" s="6"/>
      <c r="B48" s="6"/>
      <c r="C48" s="6"/>
      <c r="D48" s="6"/>
    </row>
    <row r="49" ht="15.75" customHeight="1">
      <c r="A49" s="6"/>
      <c r="B49" s="6"/>
      <c r="C49" s="6"/>
      <c r="D49" s="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37</v>
      </c>
      <c r="C2" s="2" t="s">
        <v>83</v>
      </c>
      <c r="D2" s="2" t="s">
        <v>39</v>
      </c>
    </row>
    <row r="3">
      <c r="A3" s="2" t="s">
        <v>4</v>
      </c>
      <c r="B3" s="2" t="s">
        <v>40</v>
      </c>
      <c r="C3" s="2" t="s">
        <v>84</v>
      </c>
      <c r="D3" s="2" t="s">
        <v>85</v>
      </c>
    </row>
    <row r="4">
      <c r="A4" s="2" t="s">
        <v>4</v>
      </c>
      <c r="B4" s="2" t="s">
        <v>82</v>
      </c>
      <c r="C4" s="2" t="s">
        <v>86</v>
      </c>
      <c r="D4" s="2" t="s">
        <v>87</v>
      </c>
    </row>
    <row r="5">
      <c r="A5" s="2" t="s">
        <v>8</v>
      </c>
      <c r="B5" s="2" t="s">
        <v>37</v>
      </c>
      <c r="C5" s="2" t="s">
        <v>88</v>
      </c>
      <c r="D5" s="2" t="s">
        <v>89</v>
      </c>
    </row>
    <row r="6">
      <c r="A6" s="2" t="s">
        <v>8</v>
      </c>
      <c r="B6" s="2" t="s">
        <v>40</v>
      </c>
      <c r="C6" s="2" t="s">
        <v>90</v>
      </c>
      <c r="D6" s="2" t="s">
        <v>91</v>
      </c>
    </row>
    <row r="7">
      <c r="A7" s="2" t="s">
        <v>8</v>
      </c>
      <c r="B7" s="2" t="s">
        <v>82</v>
      </c>
      <c r="C7" s="2" t="s">
        <v>92</v>
      </c>
      <c r="D7" s="2" t="s">
        <v>90</v>
      </c>
    </row>
    <row r="8">
      <c r="A8" s="2" t="s">
        <v>11</v>
      </c>
      <c r="B8" s="2" t="s">
        <v>37</v>
      </c>
      <c r="C8" s="2" t="s">
        <v>93</v>
      </c>
      <c r="D8" s="2" t="s">
        <v>94</v>
      </c>
    </row>
    <row r="9">
      <c r="A9" s="2" t="s">
        <v>11</v>
      </c>
      <c r="B9" s="2" t="s">
        <v>40</v>
      </c>
      <c r="C9" s="2" t="s">
        <v>95</v>
      </c>
      <c r="D9" s="2" t="s">
        <v>96</v>
      </c>
    </row>
    <row r="10">
      <c r="A10" s="2" t="s">
        <v>11</v>
      </c>
      <c r="B10" s="2" t="s">
        <v>82</v>
      </c>
      <c r="C10" s="2" t="s">
        <v>56</v>
      </c>
      <c r="D10" s="2" t="s">
        <v>97</v>
      </c>
    </row>
    <row r="11">
      <c r="A11" s="2" t="s">
        <v>14</v>
      </c>
      <c r="B11" s="2" t="s">
        <v>37</v>
      </c>
      <c r="C11" s="2" t="s">
        <v>98</v>
      </c>
      <c r="D11" s="2" t="s">
        <v>99</v>
      </c>
    </row>
    <row r="12">
      <c r="A12" s="2" t="s">
        <v>14</v>
      </c>
      <c r="B12" s="2" t="s">
        <v>40</v>
      </c>
      <c r="C12" s="2" t="s">
        <v>60</v>
      </c>
      <c r="D12" s="2" t="s">
        <v>60</v>
      </c>
    </row>
    <row r="13">
      <c r="A13" s="2" t="s">
        <v>14</v>
      </c>
      <c r="B13" s="2" t="s">
        <v>82</v>
      </c>
      <c r="C13" s="2" t="s">
        <v>64</v>
      </c>
      <c r="D13" s="2" t="s">
        <v>90</v>
      </c>
    </row>
    <row r="14">
      <c r="A14" s="2" t="s">
        <v>17</v>
      </c>
      <c r="B14" s="2" t="s">
        <v>37</v>
      </c>
      <c r="C14" s="2" t="s">
        <v>66</v>
      </c>
      <c r="D14" s="2" t="s">
        <v>100</v>
      </c>
    </row>
    <row r="15">
      <c r="A15" s="2" t="s">
        <v>17</v>
      </c>
      <c r="B15" s="2" t="s">
        <v>40</v>
      </c>
      <c r="C15" s="2" t="s">
        <v>68</v>
      </c>
      <c r="D15" s="2" t="s">
        <v>101</v>
      </c>
    </row>
    <row r="16">
      <c r="A16" s="2" t="s">
        <v>17</v>
      </c>
      <c r="B16" s="2" t="s">
        <v>82</v>
      </c>
      <c r="C16" s="2" t="s">
        <v>70</v>
      </c>
      <c r="D16" s="2" t="s">
        <v>102</v>
      </c>
    </row>
    <row r="17">
      <c r="A17" s="2" t="s">
        <v>20</v>
      </c>
      <c r="B17" s="2" t="s">
        <v>37</v>
      </c>
      <c r="C17" s="2" t="s">
        <v>103</v>
      </c>
      <c r="D17" s="2" t="s">
        <v>104</v>
      </c>
    </row>
    <row r="18">
      <c r="A18" s="2" t="s">
        <v>20</v>
      </c>
      <c r="B18" s="2" t="s">
        <v>40</v>
      </c>
      <c r="C18" s="2" t="s">
        <v>105</v>
      </c>
      <c r="D18" s="2" t="s">
        <v>106</v>
      </c>
    </row>
    <row r="19">
      <c r="A19" s="2" t="s">
        <v>20</v>
      </c>
      <c r="B19" s="2" t="s">
        <v>82</v>
      </c>
      <c r="C19" s="2" t="s">
        <v>77</v>
      </c>
      <c r="D19" s="2" t="s">
        <v>107</v>
      </c>
    </row>
    <row r="20">
      <c r="A20" s="2" t="s">
        <v>76</v>
      </c>
      <c r="B20" s="2" t="s">
        <v>37</v>
      </c>
      <c r="C20" s="2" t="s">
        <v>108</v>
      </c>
      <c r="D20" s="2" t="s">
        <v>109</v>
      </c>
    </row>
    <row r="21" ht="15.75" customHeight="1">
      <c r="A21" s="2" t="s">
        <v>76</v>
      </c>
      <c r="B21" s="2" t="s">
        <v>40</v>
      </c>
      <c r="C21" s="2" t="s">
        <v>80</v>
      </c>
      <c r="D21" s="2" t="s">
        <v>110</v>
      </c>
    </row>
    <row r="22" ht="15.75" customHeight="1">
      <c r="A22" s="2" t="s">
        <v>76</v>
      </c>
      <c r="B22" s="2" t="s">
        <v>82</v>
      </c>
      <c r="C22" s="2" t="s">
        <v>111</v>
      </c>
      <c r="D22" s="2" t="s">
        <v>112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113</v>
      </c>
      <c r="C2" s="2" t="s">
        <v>114</v>
      </c>
      <c r="D2" s="2" t="s">
        <v>115</v>
      </c>
    </row>
    <row r="3">
      <c r="A3" s="2" t="s">
        <v>4</v>
      </c>
      <c r="B3" s="2" t="s">
        <v>116</v>
      </c>
      <c r="C3" s="2" t="s">
        <v>117</v>
      </c>
      <c r="D3" s="2" t="s">
        <v>118</v>
      </c>
    </row>
    <row r="4">
      <c r="A4" s="2" t="s">
        <v>4</v>
      </c>
      <c r="B4" s="2" t="s">
        <v>119</v>
      </c>
      <c r="C4" s="2" t="s">
        <v>120</v>
      </c>
      <c r="D4" s="2" t="s">
        <v>121</v>
      </c>
    </row>
    <row r="5">
      <c r="A5" s="2" t="s">
        <v>8</v>
      </c>
      <c r="B5" s="2" t="s">
        <v>113</v>
      </c>
      <c r="C5" s="2" t="s">
        <v>122</v>
      </c>
      <c r="D5" s="2" t="s">
        <v>123</v>
      </c>
    </row>
    <row r="6">
      <c r="A6" s="2" t="s">
        <v>8</v>
      </c>
      <c r="B6" s="2" t="s">
        <v>116</v>
      </c>
      <c r="C6" s="2" t="s">
        <v>124</v>
      </c>
      <c r="D6" s="2" t="s">
        <v>125</v>
      </c>
    </row>
    <row r="7">
      <c r="A7" s="2" t="s">
        <v>8</v>
      </c>
      <c r="B7" s="2" t="s">
        <v>119</v>
      </c>
      <c r="C7" s="2" t="s">
        <v>126</v>
      </c>
      <c r="D7" s="2" t="s">
        <v>127</v>
      </c>
    </row>
    <row r="8">
      <c r="A8" s="2" t="s">
        <v>11</v>
      </c>
      <c r="B8" s="2" t="s">
        <v>113</v>
      </c>
      <c r="C8" s="2" t="s">
        <v>128</v>
      </c>
      <c r="D8" s="2" t="s">
        <v>129</v>
      </c>
    </row>
    <row r="9">
      <c r="A9" s="2" t="s">
        <v>11</v>
      </c>
      <c r="B9" s="2" t="s">
        <v>116</v>
      </c>
      <c r="C9" s="2" t="s">
        <v>130</v>
      </c>
      <c r="D9" s="2" t="s">
        <v>131</v>
      </c>
    </row>
    <row r="10">
      <c r="A10" s="2" t="s">
        <v>11</v>
      </c>
      <c r="B10" s="2" t="s">
        <v>119</v>
      </c>
      <c r="C10" s="2" t="s">
        <v>132</v>
      </c>
      <c r="D10" s="2" t="s">
        <v>133</v>
      </c>
    </row>
    <row r="11">
      <c r="A11" s="2" t="s">
        <v>14</v>
      </c>
      <c r="B11" s="2" t="s">
        <v>113</v>
      </c>
      <c r="C11" s="2" t="s">
        <v>134</v>
      </c>
      <c r="D11" s="2" t="s">
        <v>135</v>
      </c>
    </row>
    <row r="12">
      <c r="A12" s="2" t="s">
        <v>14</v>
      </c>
      <c r="B12" s="2" t="s">
        <v>116</v>
      </c>
      <c r="C12" s="2" t="s">
        <v>136</v>
      </c>
      <c r="D12" s="2" t="s">
        <v>137</v>
      </c>
    </row>
    <row r="13">
      <c r="A13" s="2" t="s">
        <v>14</v>
      </c>
      <c r="B13" s="2" t="s">
        <v>119</v>
      </c>
      <c r="C13" s="2" t="s">
        <v>62</v>
      </c>
      <c r="D13" s="2" t="s">
        <v>138</v>
      </c>
    </row>
    <row r="14">
      <c r="A14" s="2" t="s">
        <v>17</v>
      </c>
      <c r="B14" s="2" t="s">
        <v>113</v>
      </c>
      <c r="C14" s="2" t="s">
        <v>139</v>
      </c>
      <c r="D14" s="2" t="s">
        <v>140</v>
      </c>
    </row>
    <row r="15">
      <c r="A15" s="2" t="s">
        <v>17</v>
      </c>
      <c r="B15" s="2" t="s">
        <v>116</v>
      </c>
      <c r="C15" s="2" t="s">
        <v>141</v>
      </c>
      <c r="D15" s="2" t="s">
        <v>142</v>
      </c>
    </row>
    <row r="16">
      <c r="A16" s="2" t="s">
        <v>17</v>
      </c>
      <c r="B16" s="2" t="s">
        <v>119</v>
      </c>
      <c r="C16" s="2" t="s">
        <v>143</v>
      </c>
      <c r="D16" s="2" t="s">
        <v>144</v>
      </c>
    </row>
    <row r="17">
      <c r="A17" s="2" t="s">
        <v>20</v>
      </c>
      <c r="B17" s="2" t="s">
        <v>113</v>
      </c>
      <c r="C17" s="2" t="s">
        <v>145</v>
      </c>
      <c r="D17" s="2" t="s">
        <v>146</v>
      </c>
    </row>
    <row r="18">
      <c r="A18" s="2" t="s">
        <v>20</v>
      </c>
      <c r="B18" s="2" t="s">
        <v>116</v>
      </c>
      <c r="C18" s="2" t="s">
        <v>147</v>
      </c>
      <c r="D18" s="2" t="s">
        <v>148</v>
      </c>
    </row>
    <row r="19">
      <c r="A19" s="2" t="s">
        <v>20</v>
      </c>
      <c r="B19" s="2" t="s">
        <v>119</v>
      </c>
      <c r="C19" s="2" t="s">
        <v>149</v>
      </c>
      <c r="D19" s="2" t="s">
        <v>150</v>
      </c>
    </row>
    <row r="20">
      <c r="A20" s="2" t="s">
        <v>76</v>
      </c>
      <c r="B20" s="2" t="s">
        <v>113</v>
      </c>
      <c r="C20" s="2" t="s">
        <v>151</v>
      </c>
      <c r="D20" s="2" t="s">
        <v>152</v>
      </c>
    </row>
    <row r="21" ht="15.75" customHeight="1">
      <c r="A21" s="2" t="s">
        <v>76</v>
      </c>
      <c r="B21" s="2" t="s">
        <v>116</v>
      </c>
      <c r="C21" s="2" t="s">
        <v>153</v>
      </c>
      <c r="D21" s="2" t="s">
        <v>154</v>
      </c>
    </row>
    <row r="22" ht="15.75" customHeight="1">
      <c r="A22" s="2" t="s">
        <v>76</v>
      </c>
      <c r="B22" s="2" t="s">
        <v>119</v>
      </c>
      <c r="C22" s="2" t="s">
        <v>155</v>
      </c>
      <c r="D22" s="2" t="s">
        <v>156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4.14"/>
    <col customWidth="1" min="4" max="4" width="111.14"/>
    <col customWidth="1" min="5" max="6" width="14.43"/>
  </cols>
  <sheetData>
    <row r="1" ht="32.25" customHeight="1">
      <c r="A1" s="3" t="s">
        <v>26</v>
      </c>
      <c r="B1" s="3" t="s">
        <v>27</v>
      </c>
      <c r="C1" s="3" t="s">
        <v>28</v>
      </c>
      <c r="D1" s="3" t="s">
        <v>29</v>
      </c>
    </row>
    <row r="2">
      <c r="A2" s="6" t="s">
        <v>30</v>
      </c>
      <c r="B2" s="2" t="s">
        <v>113</v>
      </c>
      <c r="C2" s="2" t="str">
        <f>IFERROR(__xludf.DUMMYFUNCTION("GOOGLETRANSLATE('Reg + Dep + RD -'!C2,""en"",""cs"")"),"Již jste provedli vklad, ale nezískali jste všechny bonusy!")</f>
        <v>Již jste provedli vklad, ale nezískali jste všechny bonusy!</v>
      </c>
      <c r="D2" s="2" t="str">
        <f>IFERROR(__xludf.DUMMYFUNCTION("GOOGLETRANSLATE('Reg + Dep + RD -'!D2,""en"",""cs"")"),"Proveďte další vklad na způsob platby a my jej zdvojnásobíme! Nepromeškejte šanci!")</f>
        <v>Proveďte další vklad na způsob platby a my jej zdvojnásobíme! Nepromeškejte šanci!</v>
      </c>
    </row>
    <row r="3">
      <c r="A3" s="6" t="s">
        <v>30</v>
      </c>
      <c r="B3" s="2" t="s">
        <v>116</v>
      </c>
      <c r="C3" s="2" t="str">
        <f>IFERROR(__xludf.DUMMYFUNCTION("GOOGLETRANSLATE('Reg + Dep + RD -'!C3,""en"",""cs"")"),"Už jste využili zůstatkového bonusu!")</f>
        <v>Už jste využili zůstatkového bonusu!</v>
      </c>
      <c r="D3" s="2" t="str">
        <f>IFERROR(__xludf.DUMMYFUNCTION("GOOGLETRANSLATE('Reg + Dep + RD -'!D3,""en"",""cs"")"),"Ale pro vás je tu také bonus až 500 % na váš druhý vklad! Doplňte svůj účet a zdvojnásobte svůj zisk!")</f>
        <v>Ale pro vás je tu také bonus až 500 % na váš druhý vklad! Doplňte svůj účet a zdvojnásobte svůj zisk!</v>
      </c>
    </row>
    <row r="4">
      <c r="A4" s="6" t="s">
        <v>30</v>
      </c>
      <c r="B4" s="2" t="s">
        <v>119</v>
      </c>
      <c r="C4" s="2" t="str">
        <f>IFERROR(__xludf.DUMMYFUNCTION("GOOGLETRANSLATE('Reg + Dep + RD -'!C4,""en"",""cs"")"),"Získejte exkluzivní bonusy právě teď!")</f>
        <v>Získejte exkluzivní bonusy právě teď!</v>
      </c>
      <c r="D4" s="2" t="str">
        <f>IFERROR(__xludf.DUMMYFUNCTION("GOOGLETRANSLATE('Reg + Dep + RD -'!D4,""en"",""cs"")"),"Proveďte druhý vklad ve své platební metodě a zdvojnásobte svůj zůstatek u nás!")</f>
        <v>Proveďte druhý vklad ve své platební metodě a zdvojnásobte svůj zůstatek u nás!</v>
      </c>
    </row>
    <row r="5">
      <c r="A5" s="6" t="s">
        <v>31</v>
      </c>
      <c r="B5" s="2" t="s">
        <v>113</v>
      </c>
      <c r="C5" s="2" t="str">
        <f>IFERROR(__xludf.DUMMYFUNCTION("GOOGLETRANSLATE('Reg + Dep + RD -'!C5,""en"",""cs"")"),"Už jste vyhráli 150 roztočení zdarma!")</f>
        <v>Už jste vyhráli 150 roztočení zdarma!</v>
      </c>
      <c r="D5" s="2" t="str">
        <f>IFERROR(__xludf.DUMMYFUNCTION("GOOGLETRANSLATE('Reg + Dep + RD -'!D5,""en"",""cs"")"),"Znovu doplňte svůj zůstatek a získejte dalších 150 otočení zdarma! Zvyšte své šance na velkou výhru!")</f>
        <v>Znovu doplňte svůj zůstatek a získejte dalších 150 otočení zdarma! Zvyšte své šance na velkou výhru!</v>
      </c>
    </row>
    <row r="6">
      <c r="A6" s="6" t="s">
        <v>31</v>
      </c>
      <c r="B6" s="2" t="s">
        <v>116</v>
      </c>
      <c r="C6" s="2" t="str">
        <f>IFERROR(__xludf.DUMMYFUNCTION("GOOGLETRANSLATE('Reg + Dep + RD -'!C6,""en"",""cs"")"),"Věděli jste, že největší jackpot byl vyhrán vaší platební metodou?")</f>
        <v>Věděli jste, že největší jackpot byl vyhrán vaší platební metodou?</v>
      </c>
      <c r="D6" s="2" t="str">
        <f>IFERROR(__xludf.DUMMYFUNCTION("GOOGLETRANSLATE('Reg + Dep + RD -'!D6,""en"",""cs"")"),"Zkuste své štěstí znovu s námi a zdvojnásobte své šance na výhru jackpotu opětovným vkladem!")</f>
        <v>Zkuste své štěstí znovu s námi a zdvojnásobte své šance na výhru jackpotu opětovným vkladem!</v>
      </c>
    </row>
    <row r="7">
      <c r="A7" s="6" t="s">
        <v>31</v>
      </c>
      <c r="B7" s="2" t="s">
        <v>119</v>
      </c>
      <c r="C7" s="2" t="str">
        <f>IFERROR(__xludf.DUMMYFUNCTION("GOOGLETRANSLATE('Reg + Dep + RD -'!C7,""en"",""cs"")"),"Vyhráli jste 150 roztočení zdarma, ale můžete získat ještě více!")</f>
        <v>Vyhráli jste 150 roztočení zdarma, ale můžete získat ještě více!</v>
      </c>
      <c r="D7" s="2" t="str">
        <f>IFERROR(__xludf.DUMMYFUNCTION("GOOGLETRANSLATE('Reg + Dep + RD -'!D7,""en"",""cs"")"),"Znovu doplňte svůj zůstatek a získejte dalších 150 roztočení zdarma pro ještě více výher!")</f>
        <v>Znovu doplňte svůj zůstatek a získejte dalších 150 roztočení zdarma pro ještě více výher!</v>
      </c>
    </row>
    <row r="8">
      <c r="A8" s="6" t="s">
        <v>32</v>
      </c>
      <c r="B8" s="2" t="s">
        <v>113</v>
      </c>
      <c r="C8" s="2" t="str">
        <f>IFERROR(__xludf.DUMMYFUNCTION("GOOGLETRANSLATE('Reg + Dep + RD -'!C8,""en"",""cs"")"),"Vložte znovu a navyšte své peníze s námi!")</f>
        <v>Vložte znovu a navyšte své peníze s námi!</v>
      </c>
      <c r="D8" s="2" t="str">
        <f>IFERROR(__xludf.DUMMYFUNCTION("GOOGLETRANSLATE('Reg + Dep + RD -'!D8,""en"",""cs"")"),"Vložte svůj preferovaný způsob a my vám zdvojnásobíme vklad! Nenechte si ujít šanci vyhrát více!")</f>
        <v>Vložte svůj preferovaný způsob a my vám zdvojnásobíme vklad! Nenechte si ujít šanci vyhrát více!</v>
      </c>
    </row>
    <row r="9">
      <c r="A9" s="6" t="s">
        <v>32</v>
      </c>
      <c r="B9" s="2" t="s">
        <v>116</v>
      </c>
      <c r="C9" s="2" t="str">
        <f>IFERROR(__xludf.DUMMYFUNCTION("GOOGLETRANSLATE('Reg + Dep + RD -'!C9,""en"",""cs"")"),"vaše preferovaná metoda nebo Ethereum je vaše volba pro opětovné vložení!")</f>
        <v>vaše preferovaná metoda nebo Ethereum je vaše volba pro opětovné vložení!</v>
      </c>
      <c r="D9" s="2" t="str">
        <f>IFERROR(__xludf.DUMMYFUNCTION("GOOGLETRANSLATE('Reg + Dep + RD -'!D9,""en"",""cs"")"),"Váš vklad způsobem platby může být znovu zdvojnásoben! Nepromeškejte šanci s námi!")</f>
        <v>Váš vklad způsobem platby může být znovu zdvojnásoben! Nepromeškejte šanci s námi!</v>
      </c>
    </row>
    <row r="10">
      <c r="A10" s="6" t="s">
        <v>32</v>
      </c>
      <c r="B10" s="2" t="s">
        <v>119</v>
      </c>
      <c r="C10" s="2" t="str">
        <f>IFERROR(__xludf.DUMMYFUNCTION("GOOGLETRANSLATE('Reg + Dep + RD -'!C10,""en"",""cs"")"),"Znovu zdvojnásobte svůj vklad pomocí vaší platební metody!")</f>
        <v>Znovu zdvojnásobte svůj vklad pomocí vaší platební metody!</v>
      </c>
      <c r="D10" s="2" t="str">
        <f>IFERROR(__xludf.DUMMYFUNCTION("GOOGLETRANSLATE('Reg + Dep + RD -'!D10,""en"",""cs"")"),"Doplňte svůj zůstatek preferovanou metodou nebo Ethereem a my váš vklad znovu zdvojnásobíme!")</f>
        <v>Doplňte svůj zůstatek preferovanou metodou nebo Ethereem a my váš vklad znovu zdvojnásobíme!</v>
      </c>
    </row>
    <row r="11">
      <c r="A11" s="6" t="s">
        <v>33</v>
      </c>
      <c r="B11" s="2" t="s">
        <v>113</v>
      </c>
      <c r="C11" s="2" t="str">
        <f>IFERROR(__xludf.DUMMYFUNCTION("GOOGLETRANSLATE('Reg + Dep + RD -'!C11,""en"",""cs"")"),"Pospěšte si! Už jste na půli cesty k velké výhře!")</f>
        <v>Pospěšte si! Už jste na půli cesty k velké výhře!</v>
      </c>
      <c r="D11" s="2" t="str">
        <f>IFERROR(__xludf.DUMMYFUNCTION("GOOGLETRANSLATE('Reg + Dep + RD -'!D11,""en"",""cs"")"),"Proveďte druhý vklad ve své platební metodě – připravili jsme pro vás štědré bonusy!")</f>
        <v>Proveďte druhý vklad ve své platební metodě – připravili jsme pro vás štědré bonusy!</v>
      </c>
    </row>
    <row r="12">
      <c r="A12" s="6" t="s">
        <v>33</v>
      </c>
      <c r="B12" s="2" t="s">
        <v>116</v>
      </c>
      <c r="C12" s="2" t="str">
        <f>IFERROR(__xludf.DUMMYFUNCTION("GOOGLETRANSLATE('Reg + Dep + RD -'!C12,""en"",""cs"")"),"Nejlepší zakončení dne je tady!")</f>
        <v>Nejlepší zakončení dne je tady!</v>
      </c>
      <c r="D12" s="2" t="str">
        <f>IFERROR(__xludf.DUMMYFUNCTION("GOOGLETRANSLATE('Reg + Dep + RD -'!D12,""en"",""cs"")"),"Zakončete svůj den s bonusy k opětovnému vkladu a zatočeními zdarma s námi!")</f>
        <v>Zakončete svůj den s bonusy k opětovnému vkladu a zatočeními zdarma s námi!</v>
      </c>
    </row>
    <row r="13">
      <c r="A13" s="6" t="s">
        <v>33</v>
      </c>
      <c r="B13" s="2" t="s">
        <v>119</v>
      </c>
      <c r="C13" s="2" t="str">
        <f>IFERROR(__xludf.DUMMYFUNCTION("GOOGLETRANSLATE('Reg + Dep + RD -'!C13,""en"",""cs"")"),"Získali jste svých 150 roztočení zdarma?")</f>
        <v>Získali jste svých 150 roztočení zdarma?</v>
      </c>
      <c r="D13" s="2" t="str">
        <f>IFERROR(__xludf.DUMMYFUNCTION("GOOGLETRANSLATE('Reg + Dep + RD -'!D13,""en"",""cs"")"),"Doplňte svůj zůstatek ještě jednou a získejte navíc 150 pro větší výhru!")</f>
        <v>Doplňte svůj zůstatek ještě jednou a získejte navíc 150 pro větší výhru!</v>
      </c>
    </row>
    <row r="14">
      <c r="A14" s="6" t="s">
        <v>34</v>
      </c>
      <c r="B14" s="2" t="s">
        <v>113</v>
      </c>
      <c r="C14" s="2" t="str">
        <f>IFERROR(__xludf.DUMMYFUNCTION("GOOGLETRANSLATE('Reg + Dep + RD -'!C14,""en"",""cs"")"),"Wheelz vám dává 500 % na váš příští vklad!")</f>
        <v>Wheelz vám dává 500 % na váš příští vklad!</v>
      </c>
      <c r="D14" s="2" t="str">
        <f>IFERROR(__xludf.DUMMYFUNCTION("GOOGLETRANSLATE('Reg + Dep + RD -'!D14,""en"",""cs"")"),"Doplňte svůj zůstatek a maximalizujte své bonusy – nenechte si ujít šanci získat ještě více!")</f>
        <v>Doplňte svůj zůstatek a maximalizujte své bonusy – nenechte si ujít šanci získat ještě více!</v>
      </c>
    </row>
    <row r="15">
      <c r="A15" s="6" t="s">
        <v>34</v>
      </c>
      <c r="B15" s="2" t="s">
        <v>116</v>
      </c>
      <c r="C15" s="2" t="str">
        <f>IFERROR(__xludf.DUMMYFUNCTION("GOOGLETRANSLATE('Reg + Dep + RD -'!C15,""en"",""cs"")"),"Získejte svůj bonus hned teď!")</f>
        <v>Získejte svůj bonus hned teď!</v>
      </c>
      <c r="D15" s="2" t="str">
        <f>IFERROR(__xludf.DUMMYFUNCTION("GOOGLETRANSLATE('Reg + Dep + RD -'!D15,""en"",""cs"")"),"500% BONUS NA 1-5 VKLADŮ CRIPTO až do výše 2500 $ + 150 FRISPINS – nenechte si ujít šanci získat více!")</f>
        <v>500% BONUS NA 1-5 VKLADŮ CRIPTO až do výše 2500 $ + 150 FRISPINS – nenechte si ujít šanci získat více!</v>
      </c>
    </row>
    <row r="16">
      <c r="A16" s="6" t="s">
        <v>34</v>
      </c>
      <c r="B16" s="2" t="s">
        <v>119</v>
      </c>
      <c r="C16" s="2" t="str">
        <f>IFERROR(__xludf.DUMMYFUNCTION("GOOGLETRANSLATE('Reg + Dep + RD -'!C16,""en"",""cs"")"),"Wheelz je vaše šance znovu vyhrát!")</f>
        <v>Wheelz je vaše šance znovu vyhrát!</v>
      </c>
      <c r="D16" s="2" t="str">
        <f>IFERROR(__xludf.DUMMYFUNCTION("GOOGLETRANSLATE('Reg + Dep + RD -'!D16,""en"",""cs"")"),"Doplňte svůj zůstatek a získejte bonus 500 % a také Lucky Flixpins!")</f>
        <v>Doplňte svůj zůstatek a získejte bonus 500 % a také Lucky Flixpins!</v>
      </c>
    </row>
    <row r="17">
      <c r="A17" s="6" t="s">
        <v>35</v>
      </c>
      <c r="B17" s="2" t="s">
        <v>113</v>
      </c>
      <c r="C17" s="2" t="str">
        <f>IFERROR(__xludf.DUMMYFUNCTION("GOOGLETRANSLATE('Reg + Dep + RD -'!C17,""en"",""cs"")"),"Zdvojnásobíme váš vklad!")</f>
        <v>Zdvojnásobíme váš vklad!</v>
      </c>
      <c r="D17" s="2" t="str">
        <f>IFERROR(__xludf.DUMMYFUNCTION("GOOGLETRANSLATE('Reg + Dep + RD -'!D17,""en"",""cs"")"),"Již jste provedli vklad, ale můžete získat ještě více! Doplňte svůj zůstatek a znovu zdvojnásobte svou částku!")</f>
        <v>Již jste provedli vklad, ale můžete získat ještě více! Doplňte svůj zůstatek a znovu zdvojnásobte svou částku!</v>
      </c>
    </row>
    <row r="18">
      <c r="A18" s="6" t="s">
        <v>35</v>
      </c>
      <c r="B18" s="2" t="s">
        <v>116</v>
      </c>
      <c r="C18" s="2" t="str">
        <f>IFERROR(__xludf.DUMMYFUNCTION("GOOGLETRANSLATE('Reg + Dep + RD -'!C18,""en"",""cs"")"),"Jsme připraveni vám poslat peníze!")</f>
        <v>Jsme připraveni vám poslat peníze!</v>
      </c>
      <c r="D18" s="2" t="str">
        <f>IFERROR(__xludf.DUMMYFUNCTION("GOOGLETRANSLATE('Reg + Dep + RD -'!D18,""en"",""cs"")"),"Znovu vložte pomocí vaší platební metody – maximální výhody a nejlepší bonusy!")</f>
        <v>Znovu vložte pomocí vaší platební metody – maximální výhody a nejlepší bonusy!</v>
      </c>
    </row>
    <row r="19">
      <c r="A19" s="6" t="s">
        <v>35</v>
      </c>
      <c r="B19" s="2" t="s">
        <v>119</v>
      </c>
      <c r="C19" s="2" t="str">
        <f>IFERROR(__xludf.DUMMYFUNCTION("GOOGLETRANSLATE('Reg + Dep + RD -'!C19,""en"",""cs"")"),"Zkuste své štěstí znovu s námi!")</f>
        <v>Zkuste své štěstí znovu s námi!</v>
      </c>
      <c r="D19" s="2" t="str">
        <f>IFERROR(__xludf.DUMMYFUNCTION("GOOGLETRANSLATE('Reg + Dep + RD -'!D19,""en"",""cs"")"),"Proveďte vklad podle platební metody a vyhrajte až 2 500 $ s 500% bonusem k opětovnému vkladu!")</f>
        <v>Proveďte vklad podle platební metody a vyhrajte až 2 500 $ s 500% bonusem k opětovnému vkladu!</v>
      </c>
    </row>
    <row r="20">
      <c r="A20" s="6" t="s">
        <v>36</v>
      </c>
      <c r="B20" s="2" t="s">
        <v>113</v>
      </c>
      <c r="C20" s="2" t="str">
        <f>IFERROR(__xludf.DUMMYFUNCTION("GOOGLETRANSLATE('Reg + Dep + RD -'!C20,""en"",""cs"")"),"ABYSTE ZÍSKALI JEŠTĚ VÍCE BONUSU, VLOŽTE ZNOVU!")</f>
        <v>ABYSTE ZÍSKALI JEŠTĚ VÍCE BONUSU, VLOŽTE ZNOVU!</v>
      </c>
      <c r="D20" s="2" t="str">
        <f>IFERROR(__xludf.DUMMYFUNCTION("GOOGLETRANSLATE('Reg + Dep + RD -'!D20,""en"",""cs"")"),"Proveďte opětovný vklad a získejte ještě více bonusů a zábavy při hraní!")</f>
        <v>Proveďte opětovný vklad a získejte ještě více bonusů a zábavy při hraní!</v>
      </c>
    </row>
    <row r="21" ht="15.75" customHeight="1">
      <c r="A21" s="6" t="s">
        <v>36</v>
      </c>
      <c r="B21" s="2" t="s">
        <v>116</v>
      </c>
      <c r="C21" s="2" t="str">
        <f>IFERROR(__xludf.DUMMYFUNCTION("GOOGLETRANSLATE('Reg + Dep + RD -'!C21,""en"",""cs"")"),"Využijte znovu bonus vaší platební metody!")</f>
        <v>Využijte znovu bonus vaší platební metody!</v>
      </c>
      <c r="D21" s="2" t="str">
        <f>IFERROR(__xludf.DUMMYFUNCTION("GOOGLETRANSLATE('Reg + Dep + RD -'!D21,""en"",""cs"")"),"Pouze nyní pro všechny uživatele zůstatku – bonus až 500 % na další vklad!")</f>
        <v>Pouze nyní pro všechny uživatele zůstatku – bonus až 500 % na další vklad!</v>
      </c>
    </row>
    <row r="22" ht="15.75" customHeight="1">
      <c r="A22" s="6" t="s">
        <v>36</v>
      </c>
      <c r="B22" s="2" t="s">
        <v>119</v>
      </c>
      <c r="C22" s="2" t="str">
        <f>IFERROR(__xludf.DUMMYFUNCTION("GOOGLETRANSLATE('Reg + Dep + RD -'!C22,""en"",""cs"")"),"Vaše šance znovu vyhrát obrovskou výhru s kryptem!")</f>
        <v>Vaše šance znovu vyhrát obrovskou výhru s kryptem!</v>
      </c>
      <c r="D22" s="2" t="str">
        <f>IFERROR(__xludf.DUMMYFUNCTION("GOOGLETRANSLATE('Reg + Dep + RD -'!D22,""en"",""cs"")"),"Dobijte svůj účet preferovanou metodou nebo Ethereem a zdvojnásobte své šance na jackpot s námi!")</f>
        <v>Dobijte svůj účet preferovanou metodou nebo Ethereem a zdvojnásobte své šance na jackpot s námi!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7"/>
      <c r="B28" s="7"/>
      <c r="C28" s="7"/>
      <c r="D28" s="7"/>
    </row>
    <row r="29" ht="15.75" customHeight="1">
      <c r="A29" s="6"/>
      <c r="B29" s="6"/>
      <c r="C29" s="6"/>
      <c r="D29" s="6"/>
    </row>
    <row r="30" ht="15.75" customHeight="1">
      <c r="A30" s="6"/>
      <c r="B30" s="6"/>
      <c r="C30" s="6"/>
      <c r="D30" s="6"/>
    </row>
    <row r="31" ht="15.75" customHeight="1">
      <c r="A31" s="6"/>
      <c r="B31" s="6"/>
      <c r="C31" s="6"/>
      <c r="D31" s="6"/>
    </row>
    <row r="32" ht="15.75" customHeight="1">
      <c r="A32" s="6"/>
      <c r="B32" s="6"/>
      <c r="C32" s="6"/>
      <c r="D32" s="6"/>
    </row>
    <row r="33" ht="15.75" customHeight="1">
      <c r="A33" s="6"/>
      <c r="B33" s="6"/>
      <c r="C33" s="6"/>
      <c r="D33" s="6"/>
    </row>
    <row r="34" ht="15.75" customHeight="1">
      <c r="A34" s="6"/>
      <c r="B34" s="6"/>
      <c r="C34" s="6"/>
      <c r="D34" s="6"/>
    </row>
    <row r="35" ht="15.75" customHeight="1">
      <c r="A35" s="6"/>
      <c r="B35" s="6"/>
      <c r="C35" s="6"/>
      <c r="D35" s="6"/>
    </row>
    <row r="36" ht="15.75" customHeight="1">
      <c r="A36" s="6"/>
      <c r="B36" s="6"/>
      <c r="C36" s="6"/>
      <c r="D36" s="6"/>
    </row>
    <row r="37" ht="15.75" customHeight="1">
      <c r="A37" s="6"/>
      <c r="B37" s="6"/>
      <c r="C37" s="6"/>
      <c r="D37" s="6"/>
    </row>
    <row r="38" ht="15.75" customHeight="1">
      <c r="A38" s="6"/>
      <c r="B38" s="6"/>
      <c r="C38" s="6"/>
      <c r="D38" s="6"/>
    </row>
    <row r="39" ht="15.75" customHeight="1">
      <c r="A39" s="6"/>
      <c r="B39" s="6"/>
      <c r="C39" s="6"/>
      <c r="D39" s="6"/>
    </row>
    <row r="40" ht="15.75" customHeight="1">
      <c r="A40" s="6"/>
      <c r="B40" s="6"/>
      <c r="C40" s="6"/>
      <c r="D40" s="6"/>
    </row>
    <row r="41" ht="15.75" customHeight="1">
      <c r="A41" s="6"/>
      <c r="B41" s="6"/>
      <c r="C41" s="6"/>
      <c r="D41" s="6"/>
    </row>
    <row r="42" ht="15.75" customHeight="1">
      <c r="A42" s="6"/>
      <c r="B42" s="6"/>
      <c r="C42" s="6"/>
      <c r="D42" s="6"/>
    </row>
    <row r="43" ht="15.75" customHeight="1">
      <c r="A43" s="6"/>
      <c r="B43" s="6"/>
      <c r="C43" s="6"/>
      <c r="D43" s="6"/>
    </row>
    <row r="44" ht="15.75" customHeight="1">
      <c r="A44" s="6"/>
      <c r="B44" s="6"/>
      <c r="C44" s="6"/>
      <c r="D44" s="6"/>
    </row>
    <row r="45" ht="15.75" customHeight="1">
      <c r="A45" s="6"/>
      <c r="B45" s="6"/>
      <c r="C45" s="6"/>
      <c r="D45" s="6"/>
    </row>
    <row r="46" ht="15.75" customHeight="1">
      <c r="A46" s="6"/>
      <c r="B46" s="6"/>
      <c r="C46" s="6"/>
      <c r="D46" s="6"/>
    </row>
    <row r="47" ht="15.75" customHeight="1">
      <c r="A47" s="6"/>
      <c r="B47" s="6"/>
      <c r="C47" s="6"/>
      <c r="D47" s="6"/>
    </row>
    <row r="48" ht="15.75" customHeight="1">
      <c r="A48" s="6"/>
      <c r="B48" s="6"/>
      <c r="C48" s="6"/>
      <c r="D48" s="6"/>
    </row>
    <row r="49" ht="15.75" customHeight="1">
      <c r="A49" s="6"/>
      <c r="B49" s="6"/>
      <c r="C49" s="6"/>
      <c r="D49" s="6"/>
    </row>
    <row r="50" ht="15.75" customHeight="1">
      <c r="A50" s="6"/>
      <c r="B50" s="6"/>
      <c r="C50" s="6"/>
      <c r="D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157</v>
      </c>
      <c r="C2" s="2" t="s">
        <v>158</v>
      </c>
      <c r="D2" s="2" t="s">
        <v>159</v>
      </c>
    </row>
    <row r="3">
      <c r="A3" s="2" t="s">
        <v>4</v>
      </c>
      <c r="B3" s="2" t="s">
        <v>160</v>
      </c>
      <c r="C3" s="2" t="s">
        <v>161</v>
      </c>
      <c r="D3" s="2" t="s">
        <v>162</v>
      </c>
    </row>
    <row r="4">
      <c r="A4" s="2" t="s">
        <v>4</v>
      </c>
      <c r="B4" s="2" t="s">
        <v>163</v>
      </c>
      <c r="C4" s="2" t="s">
        <v>164</v>
      </c>
      <c r="D4" s="2" t="s">
        <v>165</v>
      </c>
    </row>
    <row r="5">
      <c r="A5" s="2" t="s">
        <v>8</v>
      </c>
      <c r="B5" s="2" t="s">
        <v>157</v>
      </c>
      <c r="C5" s="2" t="s">
        <v>166</v>
      </c>
      <c r="D5" s="2" t="s">
        <v>167</v>
      </c>
    </row>
    <row r="6">
      <c r="A6" s="2" t="s">
        <v>8</v>
      </c>
      <c r="B6" s="2" t="s">
        <v>160</v>
      </c>
      <c r="C6" s="2" t="s">
        <v>124</v>
      </c>
      <c r="D6" s="2" t="s">
        <v>168</v>
      </c>
    </row>
    <row r="7">
      <c r="A7" s="2" t="s">
        <v>8</v>
      </c>
      <c r="B7" s="2" t="s">
        <v>163</v>
      </c>
      <c r="C7" s="2" t="s">
        <v>126</v>
      </c>
      <c r="D7" s="2" t="s">
        <v>169</v>
      </c>
    </row>
    <row r="8">
      <c r="A8" s="2" t="s">
        <v>11</v>
      </c>
      <c r="B8" s="2" t="s">
        <v>157</v>
      </c>
      <c r="C8" s="2" t="s">
        <v>128</v>
      </c>
      <c r="D8" s="2" t="s">
        <v>170</v>
      </c>
    </row>
    <row r="9">
      <c r="A9" s="2" t="s">
        <v>11</v>
      </c>
      <c r="B9" s="2" t="s">
        <v>160</v>
      </c>
      <c r="C9" s="2" t="s">
        <v>171</v>
      </c>
      <c r="D9" s="2" t="s">
        <v>172</v>
      </c>
    </row>
    <row r="10">
      <c r="A10" s="2" t="s">
        <v>11</v>
      </c>
      <c r="B10" s="2" t="s">
        <v>163</v>
      </c>
      <c r="C10" s="2" t="s">
        <v>132</v>
      </c>
      <c r="D10" s="2" t="s">
        <v>173</v>
      </c>
    </row>
    <row r="11">
      <c r="A11" s="2" t="s">
        <v>14</v>
      </c>
      <c r="B11" s="2" t="s">
        <v>157</v>
      </c>
      <c r="C11" s="2" t="s">
        <v>174</v>
      </c>
      <c r="D11" s="2" t="s">
        <v>175</v>
      </c>
    </row>
    <row r="12">
      <c r="A12" s="2" t="s">
        <v>14</v>
      </c>
      <c r="B12" s="2" t="s">
        <v>160</v>
      </c>
      <c r="C12" s="2" t="s">
        <v>176</v>
      </c>
      <c r="D12" s="2" t="s">
        <v>177</v>
      </c>
    </row>
    <row r="13">
      <c r="A13" s="2" t="s">
        <v>14</v>
      </c>
      <c r="B13" s="2" t="s">
        <v>163</v>
      </c>
      <c r="C13" s="2" t="s">
        <v>62</v>
      </c>
      <c r="D13" s="2" t="s">
        <v>178</v>
      </c>
    </row>
    <row r="14">
      <c r="A14" s="2" t="s">
        <v>17</v>
      </c>
      <c r="B14" s="2" t="s">
        <v>157</v>
      </c>
      <c r="C14" s="2" t="s">
        <v>179</v>
      </c>
      <c r="D14" s="2" t="s">
        <v>180</v>
      </c>
    </row>
    <row r="15">
      <c r="A15" s="2" t="s">
        <v>17</v>
      </c>
      <c r="B15" s="2" t="s">
        <v>160</v>
      </c>
      <c r="C15" s="2" t="s">
        <v>141</v>
      </c>
      <c r="D15" s="2" t="s">
        <v>181</v>
      </c>
    </row>
    <row r="16">
      <c r="A16" s="2" t="s">
        <v>17</v>
      </c>
      <c r="B16" s="2" t="s">
        <v>163</v>
      </c>
      <c r="C16" s="2" t="s">
        <v>182</v>
      </c>
      <c r="D16" s="2" t="s">
        <v>183</v>
      </c>
    </row>
    <row r="17">
      <c r="A17" s="2" t="s">
        <v>20</v>
      </c>
      <c r="B17" s="2" t="s">
        <v>157</v>
      </c>
      <c r="C17" s="2" t="s">
        <v>145</v>
      </c>
      <c r="D17" s="2" t="s">
        <v>184</v>
      </c>
    </row>
    <row r="18">
      <c r="A18" s="2" t="s">
        <v>20</v>
      </c>
      <c r="B18" s="2" t="s">
        <v>160</v>
      </c>
      <c r="C18" s="2" t="s">
        <v>74</v>
      </c>
      <c r="D18" s="2" t="s">
        <v>185</v>
      </c>
    </row>
    <row r="19">
      <c r="A19" s="2" t="s">
        <v>20</v>
      </c>
      <c r="B19" s="2" t="s">
        <v>163</v>
      </c>
      <c r="C19" s="2" t="s">
        <v>186</v>
      </c>
      <c r="D19" s="2" t="s">
        <v>187</v>
      </c>
    </row>
    <row r="20">
      <c r="A20" s="2" t="s">
        <v>76</v>
      </c>
      <c r="B20" s="2" t="s">
        <v>157</v>
      </c>
      <c r="C20" s="2" t="s">
        <v>188</v>
      </c>
      <c r="D20" s="2" t="s">
        <v>189</v>
      </c>
    </row>
    <row r="21" ht="15.75" customHeight="1">
      <c r="A21" s="2" t="s">
        <v>76</v>
      </c>
      <c r="B21" s="2" t="s">
        <v>160</v>
      </c>
      <c r="C21" s="2" t="s">
        <v>190</v>
      </c>
      <c r="D21" s="2" t="s">
        <v>191</v>
      </c>
    </row>
    <row r="22" ht="15.75" customHeight="1">
      <c r="A22" s="2" t="s">
        <v>76</v>
      </c>
      <c r="B22" s="2" t="s">
        <v>163</v>
      </c>
      <c r="C22" s="2" t="s">
        <v>155</v>
      </c>
      <c r="D22" s="2" t="s">
        <v>192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