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Trade" sheetId="1" state="visible" r:id="rId1"/>
    <sheet name="Balance Sheet" sheetId="2" state="visible" r:id="rId2"/>
    <sheet name="MAIN TRADE" sheetId="3" state="visible" r:id="rId3"/>
    <sheet name="live_data" sheetId="4" state="visible" r:id="rId4"/>
  </sheets>
  <definedNames>
    <definedName name="_xlnm._FilterDatabase" localSheetId="2" hidden="1">'MAIN TRADE'!$C$1:$C$34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14009]dd/mm/yyyy;@"/>
    <numFmt numFmtId="165" formatCode="_ [$₹-4009]\ * #,##0.00_ ;_ [$₹-4009]\ * \-#,##0.00_ ;_ [$₹-4009]\ * &quot;-&quot;??_ ;_ @_ "/>
    <numFmt numFmtId="166" formatCode="&quot;₹&quot;\ #,##0.000"/>
    <numFmt numFmtId="167" formatCode="&quot;₹&quot;\ #,##0.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b val="1"/>
      <sz val="11"/>
    </font>
    <font>
      <b val="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AE9B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4" borderId="2" pivotButton="0" quotePrefix="0" xfId="0"/>
    <xf numFmtId="0" fontId="1" fillId="4" borderId="3" pivotButton="0" quotePrefix="0" xfId="0"/>
    <xf numFmtId="0" fontId="1" fillId="5" borderId="4" pivotButton="0" quotePrefix="0" xfId="0"/>
    <xf numFmtId="0" fontId="1" fillId="4" borderId="4" pivotButton="0" quotePrefix="0" xfId="0"/>
    <xf numFmtId="0" fontId="1" fillId="4" borderId="1" pivotButton="0" quotePrefix="0" xfId="0"/>
    <xf numFmtId="164" fontId="1" fillId="4" borderId="3" pivotButton="0" quotePrefix="0" xfId="0"/>
    <xf numFmtId="0" fontId="2" fillId="0" borderId="5" pivotButton="0" quotePrefix="0" xfId="0"/>
    <xf numFmtId="0" fontId="2" fillId="0" borderId="1" pivotButton="0" quotePrefix="0" xfId="0"/>
    <xf numFmtId="164" fontId="2" fillId="2" borderId="1" pivotButton="0" quotePrefix="0" xfId="0"/>
    <xf numFmtId="0" fontId="2" fillId="2" borderId="1" pivotButton="0" quotePrefix="0" xfId="0"/>
    <xf numFmtId="0" fontId="2" fillId="5" borderId="0" pivotButton="0" quotePrefix="0" xfId="0"/>
    <xf numFmtId="0" fontId="2" fillId="3" borderId="1" pivotButton="0" quotePrefix="0" xfId="0"/>
    <xf numFmtId="0" fontId="2" fillId="0" borderId="0" pivotButton="0" quotePrefix="0" xfId="0"/>
    <xf numFmtId="14" fontId="2" fillId="3" borderId="1" pivotButton="0" quotePrefix="0" xfId="0"/>
    <xf numFmtId="165" fontId="2" fillId="0" borderId="1" pivotButton="0" quotePrefix="0" xfId="0"/>
    <xf numFmtId="0" fontId="5" fillId="0" borderId="1" pivotButton="0" quotePrefix="0" xfId="0"/>
    <xf numFmtId="0" fontId="3" fillId="6" borderId="8" pivotButton="0" quotePrefix="0" xfId="0"/>
    <xf numFmtId="0" fontId="3" fillId="6" borderId="9" pivotButton="0" quotePrefix="0" xfId="0"/>
    <xf numFmtId="0" fontId="0" fillId="6" borderId="10" pivotButton="0" quotePrefix="0" xfId="0"/>
    <xf numFmtId="0" fontId="0" fillId="6" borderId="11" pivotButton="0" quotePrefix="0" xfId="0"/>
    <xf numFmtId="0" fontId="0" fillId="6" borderId="12" pivotButton="0" quotePrefix="0" xfId="0"/>
    <xf numFmtId="0" fontId="3" fillId="6" borderId="0" pivotButton="0" quotePrefix="0" xfId="0"/>
    <xf numFmtId="10" fontId="1" fillId="4" borderId="4" pivotButton="0" quotePrefix="0" xfId="0"/>
    <xf numFmtId="10" fontId="2" fillId="0" borderId="0" pivotButton="0" quotePrefix="0" xfId="0"/>
    <xf numFmtId="10" fontId="5" fillId="0" borderId="1" pivotButton="0" quotePrefix="0" xfId="0"/>
    <xf numFmtId="0" fontId="2" fillId="7" borderId="1" pivotButton="0" quotePrefix="0" xfId="0"/>
    <xf numFmtId="166" fontId="1" fillId="4" borderId="3" pivotButton="0" quotePrefix="0" xfId="0"/>
    <xf numFmtId="166" fontId="2" fillId="2" borderId="1" pivotButton="0" quotePrefix="0" xfId="0"/>
    <xf numFmtId="167" fontId="1" fillId="4" borderId="3" pivotButton="0" quotePrefix="0" xfId="0"/>
    <xf numFmtId="167" fontId="2" fillId="2" borderId="1" pivotButton="0" quotePrefix="0" xfId="0"/>
    <xf numFmtId="166" fontId="2" fillId="3" borderId="1" pivotButton="0" quotePrefix="0" xfId="0"/>
    <xf numFmtId="167" fontId="2" fillId="3" borderId="1" pivotButton="0" quotePrefix="0" xfId="0"/>
    <xf numFmtId="0" fontId="6" fillId="0" borderId="14" applyAlignment="1" pivotButton="0" quotePrefix="0" xfId="0">
      <alignment horizontal="center" vertical="top"/>
    </xf>
    <xf numFmtId="0" fontId="5" fillId="6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4" fillId="6" borderId="1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0" fillId="0" borderId="9" pivotButton="0" quotePrefix="0" xfId="0"/>
    <xf numFmtId="0" fontId="7" fillId="0" borderId="15" applyAlignment="1" pivotButton="0" quotePrefix="0" xfId="0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4"/>
  <sheetViews>
    <sheetView topLeftCell="M19" zoomScaleNormal="100" workbookViewId="0">
      <selection activeCell="S2" sqref="S2:S23"/>
    </sheetView>
  </sheetViews>
  <sheetFormatPr baseColWidth="8" defaultRowHeight="15.6"/>
  <cols>
    <col width="14.88671875" customWidth="1" style="7" min="1" max="1"/>
    <col width="24.44140625" customWidth="1" style="8" min="2" max="2"/>
    <col width="14.109375" customWidth="1" style="9" min="3" max="3"/>
    <col width="11.88671875" customWidth="1" style="28" min="4" max="4"/>
    <col width="12.33203125" customWidth="1" style="10" min="5" max="5"/>
    <col width="18.33203125" customWidth="1" style="30" min="6" max="6"/>
    <col width="12.33203125" bestFit="1" customWidth="1" style="10" min="7" max="7"/>
    <col width="8.21875" customWidth="1" style="11" min="8" max="8"/>
    <col width="17.88671875" customWidth="1" style="12" min="9" max="9"/>
    <col width="14.88671875" customWidth="1" style="31" min="10" max="10"/>
    <col width="11.88671875" customWidth="1" style="12" min="11" max="11"/>
    <col width="14" customWidth="1" style="32" min="12" max="12"/>
    <col width="14" customWidth="1" style="12" min="13" max="13"/>
    <col width="8.33203125" customWidth="1" style="11" min="14" max="14"/>
    <col width="14.6640625" customWidth="1" style="8" min="15" max="15"/>
    <col width="14.88671875" customWidth="1" style="8" min="16" max="16"/>
    <col width="11.6640625" customWidth="1" style="13" min="17" max="17"/>
    <col width="65.6640625" customWidth="1" style="13" min="18" max="18"/>
    <col width="16.6640625" customWidth="1" style="13" min="19" max="19"/>
    <col width="8.88671875" customWidth="1" style="24" min="20" max="20"/>
    <col width="8.88671875" customWidth="1" style="13" min="21" max="24"/>
    <col width="8.88671875" customWidth="1" style="13" min="25" max="16384"/>
  </cols>
  <sheetData>
    <row r="1" customFormat="1" s="4">
      <c r="A1" s="1" t="inlineStr">
        <is>
          <t>Ser.No</t>
        </is>
      </c>
      <c r="B1" s="2" t="inlineStr">
        <is>
          <t>Stock</t>
        </is>
      </c>
      <c r="C1" s="6" t="inlineStr">
        <is>
          <t>Date</t>
        </is>
      </c>
      <c r="D1" s="27" t="inlineStr">
        <is>
          <t>Buy Price</t>
        </is>
      </c>
      <c r="E1" s="2" t="inlineStr">
        <is>
          <t>Quantity</t>
        </is>
      </c>
      <c r="F1" s="29" t="inlineStr">
        <is>
          <t>Total Buy</t>
        </is>
      </c>
      <c r="G1" s="5" t="inlineStr">
        <is>
          <t>Tax+charges</t>
        </is>
      </c>
      <c r="H1" s="3" t="n"/>
      <c r="I1" s="2" t="inlineStr">
        <is>
          <t>Sell Date</t>
        </is>
      </c>
      <c r="J1" s="27" t="inlineStr">
        <is>
          <t>Sell Price</t>
        </is>
      </c>
      <c r="K1" s="2" t="inlineStr">
        <is>
          <t>Quantity</t>
        </is>
      </c>
      <c r="L1" s="29" t="inlineStr">
        <is>
          <t>Total Sell</t>
        </is>
      </c>
      <c r="M1" s="5" t="inlineStr">
        <is>
          <t>Tax+charges</t>
        </is>
      </c>
      <c r="N1" s="3" t="n"/>
      <c r="O1" s="2" t="inlineStr">
        <is>
          <t>Quantity Left</t>
        </is>
      </c>
      <c r="P1" s="2" t="inlineStr">
        <is>
          <t>Profit/Loss</t>
        </is>
      </c>
      <c r="R1" s="4" t="inlineStr">
        <is>
          <t>Stocks</t>
        </is>
      </c>
      <c r="S1" s="4" t="inlineStr">
        <is>
          <t>Current Price</t>
        </is>
      </c>
      <c r="T1" s="23" t="n"/>
      <c r="U1" s="4" t="inlineStr">
        <is>
          <t>PNL</t>
        </is>
      </c>
    </row>
    <row r="2">
      <c r="B2" s="8" t="inlineStr">
        <is>
          <t>MSUMI</t>
        </is>
      </c>
      <c r="C2" s="9" t="n">
        <v>44799</v>
      </c>
      <c r="D2" s="28" t="n">
        <v>57.14</v>
      </c>
      <c r="E2" s="10" t="n">
        <v>140</v>
      </c>
      <c r="F2" s="30">
        <f>D2*E2</f>
        <v/>
      </c>
      <c r="G2" s="10" t="n">
        <v>32.94</v>
      </c>
      <c r="I2" s="14" t="n">
        <v>45575</v>
      </c>
      <c r="J2" s="31" t="n">
        <v>66.3</v>
      </c>
      <c r="K2" s="12" t="n">
        <v>140</v>
      </c>
      <c r="L2" s="32">
        <f>J2*K2</f>
        <v/>
      </c>
      <c r="M2" s="12">
        <f>9282-9227.23</f>
        <v/>
      </c>
      <c r="O2" s="8">
        <f>E2-K2</f>
        <v/>
      </c>
      <c r="P2" s="8">
        <f>IF(K2&gt;0,L2-F2,)</f>
        <v/>
      </c>
      <c r="R2" s="8">
        <f>B2</f>
        <v/>
      </c>
      <c r="S2" s="15">
        <f>VLOOKUP(R2,live_data!A:B,2,FALSE)</f>
        <v/>
      </c>
      <c r="U2" s="8">
        <f>IF(O2&gt;0,O2*#REF!-O2*D2,0)</f>
        <v/>
      </c>
    </row>
    <row r="3">
      <c r="B3" s="8" t="inlineStr">
        <is>
          <t>AJANTA SOYA</t>
        </is>
      </c>
      <c r="C3" s="9" t="n">
        <v>44803</v>
      </c>
      <c r="D3" s="28" t="n">
        <v>51.7</v>
      </c>
      <c r="E3" s="10" t="n">
        <v>192</v>
      </c>
      <c r="F3" s="30">
        <f>D3*E3</f>
        <v/>
      </c>
      <c r="G3" s="10" t="n">
        <v>46.33</v>
      </c>
      <c r="I3" s="14" t="n">
        <v>45014</v>
      </c>
      <c r="J3" s="31" t="n">
        <v>22.3</v>
      </c>
      <c r="K3" s="12" t="n">
        <v>192</v>
      </c>
      <c r="L3" s="32">
        <f>J3*K3</f>
        <v/>
      </c>
      <c r="M3" s="12" t="n">
        <v>54.48</v>
      </c>
      <c r="O3" s="8">
        <f>E3-K3</f>
        <v/>
      </c>
      <c r="P3" s="8">
        <f>IF(K3&gt;0,L3-F3,)</f>
        <v/>
      </c>
      <c r="R3" s="8">
        <f>B3</f>
        <v/>
      </c>
      <c r="S3" s="15">
        <f>VLOOKUP(R3,live_data!A:B,2,FALSE)</f>
        <v/>
      </c>
      <c r="U3" s="8">
        <f>IF(O3&gt;0,O3*S2-O3*D3,0)</f>
        <v/>
      </c>
    </row>
    <row r="4">
      <c r="B4" s="8" t="inlineStr">
        <is>
          <t>SHREE GLOBAL</t>
        </is>
      </c>
      <c r="C4" s="9" t="n">
        <v>44812</v>
      </c>
      <c r="D4" s="28" t="n">
        <v>6.3</v>
      </c>
      <c r="E4" s="10" t="n">
        <v>960</v>
      </c>
      <c r="F4" s="30">
        <f>D4*E4</f>
        <v/>
      </c>
      <c r="G4" s="10" t="n">
        <v>37.75</v>
      </c>
      <c r="I4" s="14" t="n">
        <v>44825</v>
      </c>
      <c r="J4" s="31" t="n">
        <v>5.4</v>
      </c>
      <c r="K4" s="12" t="n">
        <v>960</v>
      </c>
      <c r="L4" s="32">
        <f>J4*K4</f>
        <v/>
      </c>
      <c r="M4" s="12" t="n">
        <v>44.73</v>
      </c>
      <c r="O4" s="8">
        <f>E4-K4</f>
        <v/>
      </c>
      <c r="P4" s="8">
        <f>IF(K4&gt;0,L4-F4,)</f>
        <v/>
      </c>
      <c r="R4" s="8">
        <f>B4</f>
        <v/>
      </c>
      <c r="S4" s="15">
        <f>VLOOKUP(R4,live_data!A:B,2,FALSE)</f>
        <v/>
      </c>
      <c r="U4" s="8">
        <f>IF(O4&gt;0,O4*S4-O4*D4,0)</f>
        <v/>
      </c>
    </row>
    <row r="5">
      <c r="B5" s="8" t="inlineStr">
        <is>
          <t>TAJGVK HOTEL</t>
        </is>
      </c>
      <c r="C5" s="9" t="n">
        <v>44824</v>
      </c>
      <c r="D5" s="28" t="n">
        <v>193.15</v>
      </c>
      <c r="E5" s="10" t="n">
        <v>80</v>
      </c>
      <c r="F5" s="30">
        <f>D5*E5</f>
        <v/>
      </c>
      <c r="G5" s="10" t="n">
        <v>41.25</v>
      </c>
      <c r="I5" s="14" t="n">
        <v>44896</v>
      </c>
      <c r="J5" s="31" t="n">
        <v>221.82</v>
      </c>
      <c r="K5" s="12" t="n">
        <v>80</v>
      </c>
      <c r="L5" s="32">
        <f>J5*K5</f>
        <v/>
      </c>
      <c r="M5" s="12" t="n">
        <v>64.17</v>
      </c>
      <c r="O5" s="8">
        <f>E5-K5</f>
        <v/>
      </c>
      <c r="P5" s="8">
        <f>IF(K5&gt;0,L5-F5,)</f>
        <v/>
      </c>
      <c r="R5" s="8">
        <f>B5</f>
        <v/>
      </c>
      <c r="S5" s="15">
        <f>VLOOKUP(R5,live_data!A:B,2,FALSE)</f>
        <v/>
      </c>
      <c r="U5" s="8">
        <f>IF(O5&gt;0,O5*S5-O5*D5,0)</f>
        <v/>
      </c>
    </row>
    <row r="6">
      <c r="B6" s="8" t="inlineStr">
        <is>
          <t>ITC</t>
        </is>
      </c>
      <c r="C6" s="9" t="n">
        <v>44825</v>
      </c>
      <c r="D6" s="28" t="n">
        <v>367.02</v>
      </c>
      <c r="E6" s="10" t="n">
        <v>32</v>
      </c>
      <c r="F6" s="30">
        <f>D6*E6</f>
        <v/>
      </c>
      <c r="G6" s="10" t="n">
        <v>73.5</v>
      </c>
      <c r="I6" s="14" t="n">
        <v>45358</v>
      </c>
      <c r="J6" s="31" t="n">
        <v>406</v>
      </c>
      <c r="K6" s="12" t="n">
        <v>32</v>
      </c>
      <c r="L6" s="32">
        <f>J6*K6</f>
        <v/>
      </c>
      <c r="M6" s="12" t="n">
        <v>59.02</v>
      </c>
      <c r="O6" s="8">
        <f>E6-K6</f>
        <v/>
      </c>
      <c r="P6" s="8">
        <f>IF(K6&gt;0,L6-F6,)</f>
        <v/>
      </c>
      <c r="R6" s="8">
        <f>B6</f>
        <v/>
      </c>
      <c r="S6" s="15">
        <f>VLOOKUP(R6,live_data!A:B,2,FALSE)</f>
        <v/>
      </c>
      <c r="U6" s="8">
        <f>IF(O6&gt;0,O6*S6-O6*D6,0)</f>
        <v/>
      </c>
    </row>
    <row r="7">
      <c r="B7" s="8" t="inlineStr">
        <is>
          <t>TRIDENT</t>
        </is>
      </c>
      <c r="C7" s="9" t="n">
        <v>44894</v>
      </c>
      <c r="D7" s="28" t="n">
        <v>35.2</v>
      </c>
      <c r="E7" s="10" t="n">
        <v>105</v>
      </c>
      <c r="F7" s="30">
        <f>D7*E7</f>
        <v/>
      </c>
      <c r="G7" s="10" t="n">
        <v>28.75</v>
      </c>
      <c r="I7" s="14" t="n">
        <v>45384</v>
      </c>
      <c r="J7" s="31" t="n">
        <v>39.7</v>
      </c>
      <c r="K7" s="12" t="n">
        <v>105</v>
      </c>
      <c r="L7" s="32">
        <f>J7*K7</f>
        <v/>
      </c>
      <c r="M7" s="12" t="n">
        <v>49.58</v>
      </c>
      <c r="O7" s="8">
        <f>E7-K7</f>
        <v/>
      </c>
      <c r="P7" s="8">
        <f>IF(K7&gt;0,L7-F7,)</f>
        <v/>
      </c>
      <c r="R7" s="8">
        <f>B7</f>
        <v/>
      </c>
      <c r="S7" s="15">
        <f>VLOOKUP(R7,live_data!A:B,2,FALSE)</f>
        <v/>
      </c>
      <c r="U7" s="8">
        <f>IF(O7&gt;0,O7*S7-O7*D7,0)</f>
        <v/>
      </c>
    </row>
    <row r="8">
      <c r="B8" s="8" t="inlineStr">
        <is>
          <t>TATAMOTORS</t>
        </is>
      </c>
      <c r="C8" s="9" t="n">
        <v>45048</v>
      </c>
      <c r="D8" s="28" t="n">
        <v>798.7451</v>
      </c>
      <c r="E8" s="10" t="n">
        <v>124</v>
      </c>
      <c r="F8" s="30">
        <f>D8*E8</f>
        <v/>
      </c>
      <c r="G8" s="10">
        <f>93.06+64.11+29.505+71</f>
        <v/>
      </c>
      <c r="O8" s="8">
        <f>E8-K8</f>
        <v/>
      </c>
      <c r="P8" s="8">
        <f>IF(K8&gt;0,L8-F8,)</f>
        <v/>
      </c>
      <c r="R8" s="8">
        <f>B8</f>
        <v/>
      </c>
      <c r="S8" s="15">
        <f>VLOOKUP(R8,live_data!A:B,2,FALSE)</f>
        <v/>
      </c>
      <c r="U8" s="8">
        <f>IF(O8&gt;0,O8*S8-O8*D8,0)</f>
        <v/>
      </c>
    </row>
    <row r="9">
      <c r="B9" s="8" t="inlineStr">
        <is>
          <t>ARE&amp;M</t>
        </is>
      </c>
      <c r="C9" s="9" t="n">
        <v>45049</v>
      </c>
      <c r="D9" s="28" t="n">
        <v>876.4</v>
      </c>
      <c r="E9" s="10" t="n">
        <v>53</v>
      </c>
      <c r="F9" s="30">
        <f>D9*E9</f>
        <v/>
      </c>
      <c r="G9" s="10">
        <f>83.97+57.3733</f>
        <v/>
      </c>
      <c r="L9" s="32">
        <f>J9*K9</f>
        <v/>
      </c>
      <c r="O9" s="8">
        <f>E9-K9</f>
        <v/>
      </c>
      <c r="P9" s="8">
        <f>IF(K9&gt;0,L9-F9,)</f>
        <v/>
      </c>
      <c r="R9" s="8">
        <f>B9</f>
        <v/>
      </c>
      <c r="S9" s="15">
        <f>VLOOKUP(R9,live_data!A:B,2,FALSE)</f>
        <v/>
      </c>
      <c r="U9" s="8">
        <f>IF(O9&gt;0,O9*S9-O9*D9,0)</f>
        <v/>
      </c>
    </row>
    <row r="10">
      <c r="B10" s="8" t="inlineStr">
        <is>
          <t>VBL</t>
        </is>
      </c>
      <c r="C10" s="9" t="n">
        <v>45182</v>
      </c>
      <c r="D10" s="28" t="n">
        <v>364.4</v>
      </c>
      <c r="E10" s="10" t="n">
        <v>25</v>
      </c>
      <c r="F10" s="30">
        <f>D10*E10</f>
        <v/>
      </c>
      <c r="G10" s="10" t="n">
        <v>33.98</v>
      </c>
      <c r="L10" s="32">
        <f>J10*K10</f>
        <v/>
      </c>
      <c r="O10" s="8">
        <f>E10-K10</f>
        <v/>
      </c>
      <c r="P10" s="8">
        <f>IF(K10&gt;0,L10-F10,)</f>
        <v/>
      </c>
      <c r="R10" s="8">
        <f>B10</f>
        <v/>
      </c>
      <c r="S10" s="15">
        <f>VLOOKUP(R10,live_data!A:B,2,FALSE)</f>
        <v/>
      </c>
      <c r="U10" s="8">
        <f>IF(O10&gt;0,O10*S10-O10*D10,0)</f>
        <v/>
      </c>
    </row>
    <row r="11">
      <c r="B11" s="8" t="inlineStr">
        <is>
          <t>SUZLON</t>
        </is>
      </c>
      <c r="C11" s="9" t="n">
        <v>45191</v>
      </c>
      <c r="D11" s="28" t="n">
        <v>25.1</v>
      </c>
      <c r="E11" s="10" t="n">
        <v>101</v>
      </c>
      <c r="F11" s="30">
        <f>D11*E11</f>
        <v/>
      </c>
      <c r="G11" s="10" t="n">
        <v>26.69</v>
      </c>
      <c r="L11" s="32">
        <f>J11*K11</f>
        <v/>
      </c>
      <c r="O11" s="8">
        <f>E11-K11</f>
        <v/>
      </c>
      <c r="P11" s="8">
        <f>IF(K11&gt;0,L11-F11,)</f>
        <v/>
      </c>
      <c r="R11" s="8">
        <f>B11</f>
        <v/>
      </c>
      <c r="S11" s="15">
        <f>VLOOKUP(R11,live_data!A:B,2,FALSE)</f>
        <v/>
      </c>
      <c r="U11" s="8">
        <f>IF(O11&gt;0,O11*S11-O11*D11,0)</f>
        <v/>
      </c>
    </row>
    <row r="12">
      <c r="B12" s="8" t="inlineStr">
        <is>
          <t>IRFC</t>
        </is>
      </c>
      <c r="C12" s="9" t="n">
        <v>45226</v>
      </c>
      <c r="D12" s="28" t="n">
        <v>72</v>
      </c>
      <c r="E12" s="10" t="n">
        <v>100</v>
      </c>
      <c r="F12" s="30">
        <f>D12*E12</f>
        <v/>
      </c>
      <c r="G12" s="10" t="n">
        <v>31.89</v>
      </c>
      <c r="L12" s="32">
        <f>J12*K12</f>
        <v/>
      </c>
      <c r="O12" s="8">
        <f>E12-K12</f>
        <v/>
      </c>
      <c r="P12" s="8">
        <f>IF(K12&gt;0,L12-F12,)</f>
        <v/>
      </c>
      <c r="R12" s="8">
        <f>B12</f>
        <v/>
      </c>
      <c r="S12" s="15">
        <f>VLOOKUP(R12,live_data!A:B,2,FALSE)</f>
        <v/>
      </c>
      <c r="U12" s="8">
        <f>IF(O12&gt;0,O12*S12-O12*D12,0)</f>
        <v/>
      </c>
    </row>
    <row r="13">
      <c r="B13" s="8" t="inlineStr">
        <is>
          <t>ACE</t>
        </is>
      </c>
      <c r="C13" s="9" t="n">
        <v>45322</v>
      </c>
      <c r="D13" s="28" t="n">
        <v>1396.96</v>
      </c>
      <c r="E13" s="10" t="n">
        <v>23</v>
      </c>
      <c r="F13" s="30">
        <f>D13*E13</f>
        <v/>
      </c>
      <c r="G13" s="10" t="n">
        <v>39.3</v>
      </c>
      <c r="I13" s="14" t="n">
        <v>45404</v>
      </c>
      <c r="J13" s="31" t="n">
        <v>1397</v>
      </c>
      <c r="K13" s="12" t="n">
        <v>23</v>
      </c>
      <c r="L13" s="32">
        <f>J13*K13</f>
        <v/>
      </c>
      <c r="M13" s="12" t="n">
        <v>33.29</v>
      </c>
      <c r="O13" s="8">
        <f>E13-K13</f>
        <v/>
      </c>
      <c r="P13" s="8">
        <f>IF(K13&gt;0,L13-F13,)</f>
        <v/>
      </c>
      <c r="R13" s="8">
        <f>B13</f>
        <v/>
      </c>
      <c r="S13" s="15">
        <f>VLOOKUP(R13,live_data!A:B,2,FALSE)</f>
        <v/>
      </c>
      <c r="U13" s="8">
        <f>IF(O13&gt;0,O13*S13-O13*D13,0)</f>
        <v/>
      </c>
    </row>
    <row r="14">
      <c r="B14" s="8" t="inlineStr">
        <is>
          <t>IEX</t>
        </is>
      </c>
      <c r="C14" s="9" t="n">
        <v>45289</v>
      </c>
      <c r="D14" s="28" t="n">
        <v>168.2</v>
      </c>
      <c r="E14" s="10" t="n">
        <v>89</v>
      </c>
      <c r="F14" s="30">
        <f>D14*E14</f>
        <v/>
      </c>
      <c r="G14" s="10" t="n">
        <v>17.6</v>
      </c>
      <c r="L14" s="32">
        <f>J14*K14</f>
        <v/>
      </c>
      <c r="O14" s="8">
        <f>E14-K14</f>
        <v/>
      </c>
      <c r="P14" s="8">
        <f>IF(K14&gt;0,L14-F14,)</f>
        <v/>
      </c>
      <c r="R14" s="8">
        <f>B14</f>
        <v/>
      </c>
      <c r="S14" s="15">
        <f>VLOOKUP(R14,live_data!A:B,2,FALSE)</f>
        <v/>
      </c>
      <c r="U14" s="8">
        <f>IF(O14&gt;0,O14*S14-O14*D14,0)</f>
        <v/>
      </c>
    </row>
    <row r="15">
      <c r="B15" s="8" t="inlineStr">
        <is>
          <t>OIL</t>
        </is>
      </c>
      <c r="C15" s="9" t="n">
        <v>45272</v>
      </c>
      <c r="D15" s="28" t="n">
        <v>210</v>
      </c>
      <c r="E15" s="10" t="n">
        <v>96</v>
      </c>
      <c r="F15" s="30">
        <f>D15*E15</f>
        <v/>
      </c>
      <c r="G15" s="10" t="n">
        <v>23.83</v>
      </c>
      <c r="I15" s="14" t="n">
        <v>45593</v>
      </c>
      <c r="J15" s="31" t="n">
        <v>478.5</v>
      </c>
      <c r="K15" s="12" t="n">
        <v>96</v>
      </c>
      <c r="L15" s="32">
        <f>J15*K15</f>
        <v/>
      </c>
      <c r="M15" s="12">
        <f>172.12/3</f>
        <v/>
      </c>
      <c r="O15" s="8">
        <f>E15-K15</f>
        <v/>
      </c>
      <c r="P15" s="8">
        <f>IF(K15&gt;0,L15-F15,)</f>
        <v/>
      </c>
      <c r="R15" s="8">
        <f>B15</f>
        <v/>
      </c>
      <c r="S15" s="15">
        <f>VLOOKUP(R15,live_data!A:B,2,FALSE)</f>
        <v/>
      </c>
      <c r="U15" s="8">
        <f>IF(O15&gt;0,O15*S15-O15*D15,0)</f>
        <v/>
      </c>
    </row>
    <row r="16">
      <c r="B16" s="8" t="inlineStr">
        <is>
          <t>IDFCFIRSTB</t>
        </is>
      </c>
      <c r="C16" s="9" t="n">
        <v>45322</v>
      </c>
      <c r="D16" s="28" t="n">
        <v>84.5</v>
      </c>
      <c r="E16" s="10" t="n">
        <v>232</v>
      </c>
      <c r="F16" s="30">
        <f>D16*E16</f>
        <v/>
      </c>
      <c r="G16" s="10" t="n">
        <v>23.8</v>
      </c>
      <c r="I16" s="14" t="n">
        <v>45575</v>
      </c>
      <c r="J16" s="31" t="n">
        <v>73.3</v>
      </c>
      <c r="K16" s="12" t="n">
        <v>232</v>
      </c>
      <c r="L16" s="32">
        <f>J16*K16</f>
        <v/>
      </c>
      <c r="M16" s="12">
        <f>17005.6-16964.35</f>
        <v/>
      </c>
      <c r="O16" s="8">
        <f>E16-K16</f>
        <v/>
      </c>
      <c r="P16" s="8">
        <f>IF(K16&gt;0,L16-F16,)</f>
        <v/>
      </c>
      <c r="R16" s="8">
        <f>B16</f>
        <v/>
      </c>
      <c r="S16" s="15">
        <f>VLOOKUP(R16,live_data!A:B,2,FALSE)</f>
        <v/>
      </c>
      <c r="U16" s="8">
        <f>IF(O16&gt;0,O16*S16-O16*D16,0)</f>
        <v/>
      </c>
    </row>
    <row r="17">
      <c r="B17" s="8" t="inlineStr">
        <is>
          <t>ADANIPOWER</t>
        </is>
      </c>
      <c r="C17" s="9" t="n">
        <v>45408</v>
      </c>
      <c r="D17" s="28" t="n">
        <v>591</v>
      </c>
      <c r="E17" s="10" t="n">
        <v>50</v>
      </c>
      <c r="F17" s="30">
        <f>D17*E17</f>
        <v/>
      </c>
      <c r="G17" s="10" t="n">
        <v>35.19</v>
      </c>
      <c r="L17" s="32">
        <f>J17*K17</f>
        <v/>
      </c>
      <c r="O17" s="8">
        <f>E17-K17</f>
        <v/>
      </c>
      <c r="P17" s="8">
        <f>IF(K17&gt;0,L17-F17,)</f>
        <v/>
      </c>
      <c r="R17" s="8">
        <f>B17</f>
        <v/>
      </c>
      <c r="S17" s="15">
        <f>VLOOKUP(R17,live_data!A:B,2,FALSE)</f>
        <v/>
      </c>
      <c r="U17" s="8">
        <f>IF(O17&gt;0,O17*S17-O17*D17,0)</f>
        <v/>
      </c>
    </row>
    <row r="18">
      <c r="B18" s="8" t="inlineStr">
        <is>
          <t>MAHLOG</t>
        </is>
      </c>
      <c r="C18" s="9" t="n">
        <v>45464</v>
      </c>
      <c r="D18" s="28" t="n">
        <v>482</v>
      </c>
      <c r="E18" s="10" t="n">
        <v>103</v>
      </c>
      <c r="F18" s="30">
        <f>D18*E18</f>
        <v/>
      </c>
      <c r="G18" s="10" t="n">
        <v>64.11</v>
      </c>
      <c r="L18" s="32">
        <f>J18*K18</f>
        <v/>
      </c>
      <c r="O18" s="8">
        <f>E18-K18</f>
        <v/>
      </c>
      <c r="P18" s="8">
        <f>IF(K18&gt;0,L18-F18,)</f>
        <v/>
      </c>
      <c r="R18" s="8">
        <f>B18</f>
        <v/>
      </c>
      <c r="S18" s="15">
        <f>VLOOKUP(R18,live_data!A:B,2,FALSE)</f>
        <v/>
      </c>
      <c r="U18" s="8">
        <f>IF(O18&gt;0,O18*S18-O18*D18,0)</f>
        <v/>
      </c>
    </row>
    <row r="19">
      <c r="B19" s="8" t="inlineStr">
        <is>
          <t>JSWINFRA</t>
        </is>
      </c>
      <c r="C19" s="9" t="n">
        <v>45497</v>
      </c>
      <c r="D19" s="28" t="n">
        <v>324</v>
      </c>
      <c r="E19" s="10" t="n">
        <v>67</v>
      </c>
      <c r="F19" s="30">
        <f>D19*E19</f>
        <v/>
      </c>
      <c r="G19" s="10" t="n">
        <v>25.87</v>
      </c>
      <c r="L19" s="32">
        <f>J19*K19</f>
        <v/>
      </c>
      <c r="O19" s="8">
        <f>E19-K19</f>
        <v/>
      </c>
      <c r="P19" s="8">
        <f>IF(K19&gt;0,L19-F19,)</f>
        <v/>
      </c>
      <c r="R19" s="8">
        <f>B19</f>
        <v/>
      </c>
      <c r="S19" s="15">
        <f>VLOOKUP(R19,live_data!A:B,2,FALSE)</f>
        <v/>
      </c>
      <c r="U19" s="8">
        <f>IF(O19&gt;0,O19*S19-O19*D19,0)</f>
        <v/>
      </c>
    </row>
    <row r="20">
      <c r="B20" s="8" t="inlineStr">
        <is>
          <t>ELECON</t>
        </is>
      </c>
      <c r="C20" s="9" t="n">
        <v>45516</v>
      </c>
      <c r="D20" s="28" t="n">
        <v>595</v>
      </c>
      <c r="E20" s="10" t="n">
        <v>51</v>
      </c>
      <c r="F20" s="30">
        <f>D20*E20</f>
        <v/>
      </c>
      <c r="G20" s="10" t="n">
        <v>29.505</v>
      </c>
      <c r="L20" s="32">
        <f>J20*K20</f>
        <v/>
      </c>
      <c r="O20" s="8">
        <f>E20-K20</f>
        <v/>
      </c>
      <c r="P20" s="8">
        <f>IF(K20&gt;0,L20-F20,)</f>
        <v/>
      </c>
      <c r="R20" s="8">
        <f>B20</f>
        <v/>
      </c>
      <c r="S20" s="15">
        <f>VLOOKUP(R20,live_data!A:B,2,FALSE)</f>
        <v/>
      </c>
      <c r="T20" s="13" t="n"/>
      <c r="U20" s="8">
        <f>IF(O20&gt;0,O20*S20-O20*D20,0)</f>
        <v/>
      </c>
    </row>
    <row r="21">
      <c r="B21" s="8" t="inlineStr">
        <is>
          <t>CGPOWER</t>
        </is>
      </c>
      <c r="C21" s="9" t="n">
        <v>45593</v>
      </c>
      <c r="D21" s="28" t="n">
        <v>730</v>
      </c>
      <c r="E21" s="10" t="n">
        <v>40</v>
      </c>
      <c r="F21" s="30">
        <f>D21*E21</f>
        <v/>
      </c>
      <c r="G21" s="10" t="n">
        <v>57.3733</v>
      </c>
      <c r="L21" s="32">
        <f>J21*K21</f>
        <v/>
      </c>
      <c r="O21" s="8">
        <f>E21-K21</f>
        <v/>
      </c>
      <c r="P21" s="8">
        <f>IF(K21&gt;0,L21-F21,)</f>
        <v/>
      </c>
      <c r="R21" s="8">
        <f>B21</f>
        <v/>
      </c>
      <c r="S21" s="15">
        <f>VLOOKUP(R21,live_data!A:B,2,FALSE)</f>
        <v/>
      </c>
      <c r="U21" s="8">
        <f>IF(O21&gt;0,O21*S21-O21*D21,0)</f>
        <v/>
      </c>
    </row>
    <row r="22">
      <c r="B22" s="8" t="inlineStr">
        <is>
          <t>MOTILALOFS</t>
        </is>
      </c>
      <c r="C22" s="9" t="n">
        <v>45632</v>
      </c>
      <c r="D22" s="28" t="n">
        <v>975</v>
      </c>
      <c r="E22" s="10" t="n">
        <v>30</v>
      </c>
      <c r="F22" s="30">
        <f>D22*E22</f>
        <v/>
      </c>
      <c r="G22" s="10" t="n">
        <v>59.2</v>
      </c>
      <c r="L22" s="32">
        <f>J22*K22</f>
        <v/>
      </c>
      <c r="O22" s="8">
        <f>E22-K22</f>
        <v/>
      </c>
      <c r="P22" s="8">
        <f>IF(K22&gt;0,L22-F22,)</f>
        <v/>
      </c>
      <c r="R22" s="8">
        <f>B22</f>
        <v/>
      </c>
      <c r="S22" s="15">
        <f>VLOOKUP(R22,live_data!A:B,2,FALSE)</f>
        <v/>
      </c>
      <c r="U22" s="8">
        <f>IF(O22&gt;0,O22*S22-O22*D22,0)</f>
        <v/>
      </c>
    </row>
    <row r="23">
      <c r="B23" s="8" t="inlineStr">
        <is>
          <t>ONGC</t>
        </is>
      </c>
      <c r="C23" s="9" t="n">
        <v>45632</v>
      </c>
      <c r="D23" s="28" t="n">
        <v>261.2</v>
      </c>
      <c r="E23" s="10" t="n">
        <v>117</v>
      </c>
      <c r="F23" s="30">
        <f>D23*E23</f>
        <v/>
      </c>
      <c r="G23" s="10" t="n">
        <v>59.2</v>
      </c>
      <c r="O23" s="8">
        <f>E23-K23</f>
        <v/>
      </c>
      <c r="P23" s="8">
        <f>IF(K23&gt;0,L23-F23,)</f>
        <v/>
      </c>
      <c r="R23" s="8">
        <f>B23</f>
        <v/>
      </c>
      <c r="S23" s="15">
        <f>VLOOKUP(R23,live_data!A:B,2,FALSE)</f>
        <v/>
      </c>
      <c r="U23" s="8">
        <f>IF(O23&gt;0,O23*S23-O23*D23,0)</f>
        <v/>
      </c>
    </row>
    <row r="24">
      <c r="O24" s="8">
        <f>E24-K24</f>
        <v/>
      </c>
      <c r="P24" s="8">
        <f>IF(K24&gt;0,L24-F24,)</f>
        <v/>
      </c>
    </row>
  </sheetData>
  <conditionalFormatting sqref="P1:P1048576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U2:U23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K9"/>
  <sheetViews>
    <sheetView workbookViewId="0">
      <selection activeCell="D9" sqref="D9"/>
    </sheetView>
  </sheetViews>
  <sheetFormatPr baseColWidth="8" defaultRowHeight="14.4"/>
  <cols>
    <col width="34" customWidth="1" style="41" min="3" max="3"/>
    <col width="25.44140625" customWidth="1" style="41" min="4" max="4"/>
    <col width="15" customWidth="1" style="41" min="9" max="9"/>
    <col width="13.5546875" customWidth="1" style="41" min="10" max="10"/>
  </cols>
  <sheetData>
    <row r="2" ht="21" customHeight="1" s="41">
      <c r="C2" s="34" t="inlineStr">
        <is>
          <t>Summary</t>
        </is>
      </c>
      <c r="D2" s="35" t="n"/>
      <c r="H2" s="38" t="inlineStr">
        <is>
          <t>PNL of Net BUY/SELL</t>
        </is>
      </c>
      <c r="I2" s="39" t="n"/>
      <c r="J2" s="39" t="n"/>
      <c r="K2" s="35" t="n"/>
    </row>
    <row r="3">
      <c r="C3" s="36" t="n"/>
      <c r="D3" s="37" t="n"/>
      <c r="H3" s="40" t="n"/>
      <c r="K3" s="42" t="n"/>
    </row>
    <row r="4" ht="21" customHeight="1" s="41">
      <c r="C4" s="16" t="inlineStr">
        <is>
          <t>Total Buy</t>
        </is>
      </c>
      <c r="D4" s="16">
        <f>SUM(Trade!F:F)</f>
        <v/>
      </c>
      <c r="H4" s="17" t="n"/>
      <c r="I4" s="8" t="inlineStr">
        <is>
          <t>Net Buy</t>
        </is>
      </c>
      <c r="J4" s="8">
        <f>D4-D6</f>
        <v/>
      </c>
      <c r="K4" s="18" t="n"/>
    </row>
    <row r="5" ht="21" customHeight="1" s="41">
      <c r="C5" s="16" t="inlineStr">
        <is>
          <t>Total Sell</t>
        </is>
      </c>
      <c r="D5" s="16">
        <f>SUM(Trade!L:L)</f>
        <v/>
      </c>
      <c r="H5" s="17" t="n"/>
      <c r="I5" s="8" t="inlineStr">
        <is>
          <t>Net sell</t>
        </is>
      </c>
      <c r="J5" s="8">
        <f>D5</f>
        <v/>
      </c>
      <c r="K5" s="18" t="n"/>
    </row>
    <row r="6" ht="21" customHeight="1" s="41">
      <c r="C6" s="16" t="inlineStr">
        <is>
          <t>Still Invested</t>
        </is>
      </c>
      <c r="D6" s="16">
        <f>SUMPRODUCT(Trade!O:O,Trade!D:D)</f>
        <v/>
      </c>
      <c r="H6" s="17" t="n"/>
      <c r="I6" s="8" t="inlineStr">
        <is>
          <t>Net profit/Loss</t>
        </is>
      </c>
      <c r="J6" s="8">
        <f>J5-J4</f>
        <v/>
      </c>
      <c r="K6" s="18" t="n"/>
    </row>
    <row r="7" ht="21" customHeight="1" s="41">
      <c r="C7" s="16" t="inlineStr">
        <is>
          <t>Total Brokrage + Tax</t>
        </is>
      </c>
      <c r="D7" s="16">
        <f>SUM(SUM(Trade!G:G),SUM(Trade!M:M))</f>
        <v/>
      </c>
      <c r="H7" s="17" t="n"/>
      <c r="I7" s="22" t="n"/>
      <c r="J7" s="22" t="n"/>
      <c r="K7" s="18" t="n"/>
    </row>
    <row r="8" ht="21" customHeight="1" s="41">
      <c r="C8" s="16" t="inlineStr">
        <is>
          <t>PNL Stocks Still Invested</t>
        </is>
      </c>
      <c r="D8" s="16">
        <f>SUM(Trade!U:U)</f>
        <v/>
      </c>
      <c r="H8" s="19" t="n"/>
      <c r="I8" s="20" t="n"/>
      <c r="J8" s="20" t="n"/>
      <c r="K8" s="21" t="n"/>
    </row>
    <row r="9" ht="21" customHeight="1" s="41">
      <c r="C9" s="16" t="inlineStr">
        <is>
          <t>Net profit/loss</t>
        </is>
      </c>
      <c r="D9" s="25">
        <f>(D8/D6)</f>
        <v/>
      </c>
    </row>
  </sheetData>
  <mergeCells count="2">
    <mergeCell ref="C2:D3"/>
    <mergeCell ref="H2:K3"/>
  </mergeCells>
  <conditionalFormatting sqref="D8:D9">
    <cfRule type="cellIs" priority="1" operator="lessThan" dxfId="1">
      <formula>0</formula>
    </cfRule>
    <cfRule type="cellIs" priority="2" operator="greaterThan" dxfId="0">
      <formula>0</formula>
    </cfRule>
  </conditionalFormatting>
  <conditionalFormatting sqref="J6">
    <cfRule type="cellIs" priority="5" operator="lessThan" dxfId="1">
      <formula>0</formula>
    </cfRule>
    <cfRule type="cellIs" priority="6" operator="greaterThan" dxfId="0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39"/>
  <sheetViews>
    <sheetView workbookViewId="0">
      <pane ySplit="1" topLeftCell="A26" activePane="bottomLeft" state="frozen"/>
      <selection pane="bottomLeft" activeCell="D35" sqref="D35:E36"/>
    </sheetView>
  </sheetViews>
  <sheetFormatPr baseColWidth="8" defaultRowHeight="15.6"/>
  <cols>
    <col width="14.88671875" customWidth="1" style="7" min="1" max="1"/>
    <col width="21" customWidth="1" style="8" min="2" max="2"/>
    <col width="14.109375" customWidth="1" style="9" min="3" max="3"/>
    <col width="11.88671875" customWidth="1" style="10" min="4" max="4"/>
    <col width="12.33203125" customWidth="1" style="10" min="5" max="5"/>
    <col width="10.21875" customWidth="1" style="10" min="6" max="6"/>
    <col width="12.33203125" bestFit="1" customWidth="1" style="10" min="7" max="7"/>
    <col width="8.21875" customWidth="1" style="11" min="8" max="8"/>
    <col width="17.88671875" customWidth="1" style="12" min="9" max="9"/>
    <col width="14.88671875" customWidth="1" style="12" min="10" max="10"/>
    <col width="11.88671875" customWidth="1" style="12" min="11" max="11"/>
    <col width="14" customWidth="1" style="12" min="12" max="13"/>
    <col width="8.33203125" customWidth="1" style="11" min="14" max="14"/>
    <col width="14.6640625" customWidth="1" style="8" min="15" max="15"/>
    <col width="14.88671875" customWidth="1" style="8" min="16" max="16"/>
    <col width="8.88671875" customWidth="1" style="13" min="17" max="20"/>
    <col width="8.88671875" customWidth="1" style="13" min="21" max="16384"/>
  </cols>
  <sheetData>
    <row r="1" customFormat="1" s="4">
      <c r="A1" s="1" t="inlineStr">
        <is>
          <t>Ser.No</t>
        </is>
      </c>
      <c r="B1" s="2" t="inlineStr">
        <is>
          <t>Stock</t>
        </is>
      </c>
      <c r="C1" s="6" t="inlineStr">
        <is>
          <t>Date</t>
        </is>
      </c>
      <c r="D1" s="2" t="inlineStr">
        <is>
          <t>Buy Price</t>
        </is>
      </c>
      <c r="E1" s="2" t="inlineStr">
        <is>
          <t>Quantity</t>
        </is>
      </c>
      <c r="F1" s="2" t="inlineStr">
        <is>
          <t>Total Buy</t>
        </is>
      </c>
      <c r="G1" s="5" t="inlineStr">
        <is>
          <t>Tax+charges</t>
        </is>
      </c>
      <c r="H1" s="3" t="n"/>
      <c r="I1" s="2" t="inlineStr">
        <is>
          <t>Sell Date</t>
        </is>
      </c>
      <c r="J1" s="2" t="inlineStr">
        <is>
          <t>Sell Price</t>
        </is>
      </c>
      <c r="K1" s="2" t="inlineStr">
        <is>
          <t>Quantity</t>
        </is>
      </c>
      <c r="L1" s="2" t="inlineStr">
        <is>
          <t>Total Sell</t>
        </is>
      </c>
      <c r="M1" s="5" t="inlineStr">
        <is>
          <t>Tax+charges</t>
        </is>
      </c>
      <c r="N1" s="3" t="n"/>
      <c r="O1" s="2" t="inlineStr">
        <is>
          <t>Quantity Left</t>
        </is>
      </c>
      <c r="P1" s="2" t="inlineStr">
        <is>
          <t>Profit/Loss</t>
        </is>
      </c>
    </row>
    <row r="2">
      <c r="B2" s="8" t="inlineStr">
        <is>
          <t>MSUMI</t>
        </is>
      </c>
      <c r="C2" s="9" t="n">
        <v>44799</v>
      </c>
      <c r="D2" s="10" t="n">
        <v>57.14</v>
      </c>
      <c r="E2" s="10" t="n">
        <v>140</v>
      </c>
      <c r="F2" s="10">
        <f>D2*E2</f>
        <v/>
      </c>
      <c r="G2" s="10" t="n">
        <v>32.94</v>
      </c>
      <c r="L2" s="12">
        <f>J2*K2</f>
        <v/>
      </c>
    </row>
    <row r="3">
      <c r="B3" s="26" t="inlineStr">
        <is>
          <t>AJANTA SOYA</t>
        </is>
      </c>
      <c r="C3" s="9" t="n">
        <v>44803</v>
      </c>
      <c r="D3" s="10" t="n">
        <v>51.7</v>
      </c>
      <c r="E3" s="10" t="n">
        <v>192</v>
      </c>
      <c r="F3" s="10">
        <f>D3*E3</f>
        <v/>
      </c>
      <c r="G3" s="10" t="n">
        <v>46.33</v>
      </c>
      <c r="I3" s="14" t="n">
        <v>45014</v>
      </c>
      <c r="J3" s="12" t="n">
        <v>22.3</v>
      </c>
      <c r="K3" s="12" t="n">
        <v>192</v>
      </c>
      <c r="L3" s="12">
        <f>J3*K3</f>
        <v/>
      </c>
      <c r="M3" s="12" t="n">
        <v>54.48</v>
      </c>
    </row>
    <row r="4">
      <c r="B4" s="26" t="inlineStr">
        <is>
          <t>SHREE GLOBAL</t>
        </is>
      </c>
      <c r="C4" s="9" t="n">
        <v>44812</v>
      </c>
      <c r="D4" s="10" t="n">
        <v>6.3</v>
      </c>
      <c r="E4" s="10" t="n">
        <v>960</v>
      </c>
      <c r="F4" s="10">
        <f>D4*E4</f>
        <v/>
      </c>
      <c r="G4" s="10" t="n">
        <v>37.75</v>
      </c>
      <c r="I4" s="14" t="n">
        <v>44825</v>
      </c>
      <c r="J4" s="12" t="n">
        <v>5.4</v>
      </c>
      <c r="K4" s="12" t="n">
        <v>960</v>
      </c>
      <c r="L4" s="12">
        <f>J4*K4</f>
        <v/>
      </c>
      <c r="M4" s="12" t="n">
        <v>44.73</v>
      </c>
    </row>
    <row r="5">
      <c r="B5" s="26" t="inlineStr">
        <is>
          <t>TAJGVK HOTEL</t>
        </is>
      </c>
      <c r="C5" s="9" t="n">
        <v>44824</v>
      </c>
      <c r="D5" s="10" t="n">
        <v>193.15</v>
      </c>
      <c r="E5" s="10" t="n">
        <v>80</v>
      </c>
      <c r="F5" s="10">
        <f>D5*E5</f>
        <v/>
      </c>
      <c r="G5" s="10" t="n">
        <v>41.25</v>
      </c>
      <c r="I5" s="14" t="n">
        <v>44896</v>
      </c>
      <c r="J5" s="12" t="n">
        <v>221.82</v>
      </c>
      <c r="K5" s="12" t="n">
        <v>80</v>
      </c>
      <c r="L5" s="12">
        <f>J5*K5</f>
        <v/>
      </c>
      <c r="M5" s="12" t="n">
        <v>64.17</v>
      </c>
    </row>
    <row r="6">
      <c r="B6" s="26" t="inlineStr">
        <is>
          <t>ITC</t>
        </is>
      </c>
      <c r="C6" s="9" t="n">
        <v>44825</v>
      </c>
      <c r="D6" s="10" t="n">
        <v>341</v>
      </c>
      <c r="E6" s="10" t="n">
        <v>22</v>
      </c>
      <c r="F6" s="10">
        <f>D6*E6</f>
        <v/>
      </c>
      <c r="G6" s="10" t="n">
        <v>44.73</v>
      </c>
      <c r="L6" s="12">
        <f>J6*K6</f>
        <v/>
      </c>
    </row>
    <row r="7">
      <c r="B7" s="26" t="inlineStr">
        <is>
          <t>TRIDENT</t>
        </is>
      </c>
      <c r="C7" s="9" t="n">
        <v>44894</v>
      </c>
      <c r="D7" s="10" t="n">
        <v>35.2</v>
      </c>
      <c r="E7" s="10" t="n">
        <v>105</v>
      </c>
      <c r="F7" s="10">
        <f>D7*E7</f>
        <v/>
      </c>
      <c r="G7" s="10" t="n">
        <v>28.75</v>
      </c>
      <c r="I7" s="14" t="n">
        <v>45384</v>
      </c>
      <c r="J7" s="12" t="n">
        <v>39.7</v>
      </c>
      <c r="K7" s="12" t="n">
        <v>105</v>
      </c>
      <c r="L7" s="12">
        <f>J7*K7</f>
        <v/>
      </c>
      <c r="M7" s="12" t="n">
        <v>49.58</v>
      </c>
    </row>
    <row r="8">
      <c r="B8" s="8" t="inlineStr">
        <is>
          <t>TATA MOTORS</t>
        </is>
      </c>
      <c r="C8" s="9" t="n">
        <v>45048</v>
      </c>
      <c r="D8" s="10" t="n">
        <v>475</v>
      </c>
      <c r="E8" s="10" t="n">
        <v>10</v>
      </c>
      <c r="F8" s="10">
        <f>D8*E8</f>
        <v/>
      </c>
      <c r="G8" s="10" t="n">
        <v>28.77</v>
      </c>
      <c r="L8" s="12">
        <f>J8*K8</f>
        <v/>
      </c>
    </row>
    <row r="9">
      <c r="B9" s="26" t="inlineStr">
        <is>
          <t>ITC</t>
        </is>
      </c>
      <c r="C9" s="9" t="n">
        <v>45048</v>
      </c>
      <c r="D9" s="10" t="n">
        <v>424.25</v>
      </c>
      <c r="E9" s="10" t="n">
        <v>10</v>
      </c>
      <c r="F9" s="10">
        <f>D9*E9</f>
        <v/>
      </c>
      <c r="G9" s="10" t="n">
        <v>28.77</v>
      </c>
      <c r="L9" s="12">
        <f>J9*K9</f>
        <v/>
      </c>
    </row>
    <row r="10">
      <c r="B10" s="8" t="inlineStr">
        <is>
          <t>AMARA RAJA</t>
        </is>
      </c>
      <c r="C10" s="9" t="n">
        <v>45049</v>
      </c>
      <c r="D10" s="10" t="n">
        <v>594</v>
      </c>
      <c r="E10" s="10" t="n">
        <v>10</v>
      </c>
      <c r="F10" s="10">
        <f>D10*E10</f>
        <v/>
      </c>
      <c r="G10" s="10" t="n">
        <v>30.84</v>
      </c>
      <c r="L10" s="12">
        <f>J10*K10</f>
        <v/>
      </c>
    </row>
    <row r="11">
      <c r="B11" s="8" t="inlineStr">
        <is>
          <t>AMARA RAJA</t>
        </is>
      </c>
      <c r="C11" s="9" t="n">
        <v>45051</v>
      </c>
      <c r="D11" s="10" t="n">
        <v>615</v>
      </c>
      <c r="E11" s="10" t="n">
        <v>7</v>
      </c>
      <c r="F11" s="10">
        <f>D11*E11</f>
        <v/>
      </c>
      <c r="G11" s="10" t="n">
        <v>29.3</v>
      </c>
      <c r="L11" s="12">
        <f>J11*K11</f>
        <v/>
      </c>
    </row>
    <row r="12">
      <c r="B12" s="8" t="inlineStr">
        <is>
          <t>TATA MOTORS</t>
        </is>
      </c>
      <c r="C12" s="9" t="n">
        <v>45051</v>
      </c>
      <c r="D12" s="10" t="n">
        <v>540</v>
      </c>
      <c r="E12" s="10" t="n">
        <v>10</v>
      </c>
      <c r="F12" s="10">
        <f>D12*E12</f>
        <v/>
      </c>
      <c r="G12" s="10" t="n">
        <v>29.3</v>
      </c>
      <c r="L12" s="12">
        <f>J12*K12</f>
        <v/>
      </c>
    </row>
    <row r="13">
      <c r="B13" s="8" t="inlineStr">
        <is>
          <t>TATA MOTORS</t>
        </is>
      </c>
      <c r="C13" s="9" t="n">
        <v>45147</v>
      </c>
      <c r="D13" s="10" t="n">
        <v>619.4</v>
      </c>
      <c r="E13" s="10" t="n">
        <v>16</v>
      </c>
      <c r="F13" s="10">
        <f>D13*E13</f>
        <v/>
      </c>
      <c r="G13" s="10" t="n">
        <v>34.99</v>
      </c>
      <c r="L13" s="12">
        <f>J13*K13</f>
        <v/>
      </c>
    </row>
    <row r="14">
      <c r="B14" s="8" t="inlineStr">
        <is>
          <t>VBL</t>
        </is>
      </c>
      <c r="C14" s="9" t="n">
        <v>45182</v>
      </c>
      <c r="D14" s="10" t="n">
        <v>911</v>
      </c>
      <c r="E14" s="10" t="n">
        <v>10</v>
      </c>
      <c r="F14" s="10">
        <f>D14*E14</f>
        <v/>
      </c>
      <c r="G14" s="10" t="n">
        <v>33.98</v>
      </c>
      <c r="L14" s="12">
        <f>J14*K14</f>
        <v/>
      </c>
    </row>
    <row r="15">
      <c r="B15" s="8" t="inlineStr">
        <is>
          <t>SUZLON ENERGY</t>
        </is>
      </c>
      <c r="C15" s="9" t="n">
        <v>45191</v>
      </c>
      <c r="D15" s="10" t="n">
        <v>25.1</v>
      </c>
      <c r="E15" s="10" t="n">
        <v>101</v>
      </c>
      <c r="F15" s="10">
        <f>D15*E15</f>
        <v/>
      </c>
      <c r="G15" s="10" t="n">
        <v>26.69</v>
      </c>
      <c r="L15" s="12">
        <f>J15*K15</f>
        <v/>
      </c>
    </row>
    <row r="16">
      <c r="B16" s="8" t="inlineStr">
        <is>
          <t>IRFC</t>
        </is>
      </c>
      <c r="C16" s="9" t="n">
        <v>45226</v>
      </c>
      <c r="D16" s="10" t="n">
        <v>72</v>
      </c>
      <c r="E16" s="10" t="n">
        <v>100</v>
      </c>
      <c r="F16" s="10">
        <f>D16*E16</f>
        <v/>
      </c>
      <c r="G16" s="10" t="n">
        <v>31.89</v>
      </c>
      <c r="L16" s="12">
        <f>J16*K16</f>
        <v/>
      </c>
    </row>
    <row r="17">
      <c r="B17" s="26" t="inlineStr">
        <is>
          <t>ACE</t>
        </is>
      </c>
      <c r="C17" s="9" t="n">
        <v>45322</v>
      </c>
      <c r="D17" s="10" t="n">
        <v>1250</v>
      </c>
      <c r="E17" s="10" t="n">
        <v>10</v>
      </c>
      <c r="F17" s="10">
        <f>D17*E17</f>
        <v/>
      </c>
      <c r="G17" s="10" t="n">
        <v>15.51</v>
      </c>
    </row>
    <row r="18">
      <c r="B18" s="26" t="inlineStr">
        <is>
          <t>ACE</t>
        </is>
      </c>
      <c r="C18" s="9" t="n">
        <v>45392</v>
      </c>
      <c r="D18" s="10" t="n">
        <v>1510</v>
      </c>
      <c r="E18" s="10" t="n">
        <v>13</v>
      </c>
      <c r="F18" s="10">
        <f>D18*E18</f>
        <v/>
      </c>
      <c r="G18" s="10" t="n">
        <v>23.79</v>
      </c>
    </row>
    <row r="19">
      <c r="B19" s="8" t="inlineStr">
        <is>
          <t>AMARA RAJA</t>
        </is>
      </c>
      <c r="C19" s="9" t="n">
        <v>45321</v>
      </c>
      <c r="D19" s="10" t="n">
        <v>843.5</v>
      </c>
      <c r="E19" s="10" t="n">
        <v>24</v>
      </c>
      <c r="F19" s="10">
        <f>D19*E19</f>
        <v/>
      </c>
      <c r="G19" s="10" t="n">
        <v>23.83</v>
      </c>
    </row>
    <row r="20">
      <c r="B20" s="8" t="inlineStr">
        <is>
          <t>IEX</t>
        </is>
      </c>
      <c r="C20" s="9" t="n">
        <v>45289</v>
      </c>
      <c r="D20" s="10" t="n">
        <v>168.2</v>
      </c>
      <c r="E20" s="10" t="n">
        <v>89</v>
      </c>
      <c r="F20" s="10">
        <f>D20*E20</f>
        <v/>
      </c>
      <c r="G20" s="10" t="n">
        <v>17.6</v>
      </c>
    </row>
    <row r="21">
      <c r="B21" s="8" t="inlineStr">
        <is>
          <t>OIL</t>
        </is>
      </c>
      <c r="C21" s="9" t="n">
        <v>45272</v>
      </c>
      <c r="D21" s="10" t="n">
        <v>315</v>
      </c>
      <c r="E21" s="10" t="n">
        <v>64</v>
      </c>
      <c r="F21" s="10">
        <f>D21*E21</f>
        <v/>
      </c>
      <c r="G21" s="10" t="n">
        <v>23.83</v>
      </c>
    </row>
    <row r="22">
      <c r="B22" s="8" t="inlineStr">
        <is>
          <t>IDFCFIRSTB</t>
        </is>
      </c>
      <c r="C22" s="9" t="n">
        <v>45322</v>
      </c>
      <c r="D22" s="10" t="n">
        <v>232</v>
      </c>
      <c r="E22" s="10" t="n">
        <v>84.5</v>
      </c>
      <c r="F22" s="10">
        <f>D22*E22</f>
        <v/>
      </c>
      <c r="G22" s="10" t="n">
        <v>23.8</v>
      </c>
    </row>
    <row r="23">
      <c r="B23" s="8" t="inlineStr">
        <is>
          <t>ADANI POWER</t>
        </is>
      </c>
      <c r="C23" s="9" t="n">
        <v>45408</v>
      </c>
      <c r="D23" s="10" t="n">
        <v>591</v>
      </c>
      <c r="E23" s="10" t="n">
        <v>50</v>
      </c>
      <c r="F23" s="10">
        <f>D23*E23</f>
        <v/>
      </c>
      <c r="G23" s="10" t="n">
        <v>35.19</v>
      </c>
    </row>
    <row r="24">
      <c r="B24" s="8" t="inlineStr">
        <is>
          <t>MAHINDRA LOGISTICS</t>
        </is>
      </c>
      <c r="C24" s="9" t="n">
        <v>45464</v>
      </c>
      <c r="D24" s="10" t="n">
        <v>482</v>
      </c>
      <c r="E24" s="10" t="n">
        <v>103</v>
      </c>
      <c r="F24" s="10">
        <f>D24*E24</f>
        <v/>
      </c>
      <c r="G24" s="10" t="n">
        <v>64.11</v>
      </c>
    </row>
    <row r="25">
      <c r="B25" s="8" t="inlineStr">
        <is>
          <t>TATA MOTORS</t>
        </is>
      </c>
      <c r="C25" s="9" t="n">
        <v>45464</v>
      </c>
      <c r="D25" s="10" t="n">
        <v>964</v>
      </c>
      <c r="E25" s="10" t="n">
        <v>20</v>
      </c>
      <c r="F25" s="10">
        <f>D25*E25</f>
        <v/>
      </c>
      <c r="G25" s="10" t="n">
        <v>64.11</v>
      </c>
    </row>
    <row r="26">
      <c r="A26" s="7" t="inlineStr">
        <is>
          <t>BONUS</t>
        </is>
      </c>
      <c r="B26" s="8" t="inlineStr">
        <is>
          <t>OIL</t>
        </is>
      </c>
      <c r="C26" s="9" t="n">
        <v>45482</v>
      </c>
      <c r="E26" s="10" t="n">
        <v>32</v>
      </c>
    </row>
    <row r="27">
      <c r="B27" s="8" t="inlineStr">
        <is>
          <t>JSW Infra</t>
        </is>
      </c>
      <c r="C27" s="9" t="n">
        <v>45497</v>
      </c>
      <c r="D27" s="10" t="n">
        <v>324</v>
      </c>
      <c r="E27" s="10" t="n">
        <v>67</v>
      </c>
      <c r="F27" s="10">
        <f>D27*E27</f>
        <v/>
      </c>
      <c r="G27" s="10" t="n">
        <v>25.87</v>
      </c>
      <c r="O27" s="8">
        <f>E27-K27</f>
        <v/>
      </c>
      <c r="R27" s="13" t="inlineStr">
        <is>
          <t>jsw infra</t>
        </is>
      </c>
      <c r="S27" s="13" t="n">
        <v>348.35</v>
      </c>
      <c r="T27" s="24" t="n"/>
      <c r="U27" s="13">
        <f>IF(O27&gt;0,O27*S27-O27*D27,0)</f>
        <v/>
      </c>
    </row>
    <row r="28">
      <c r="B28" s="8" t="inlineStr">
        <is>
          <t>ELECON</t>
        </is>
      </c>
      <c r="C28" s="9" t="n">
        <v>45516</v>
      </c>
      <c r="D28" s="10" t="n">
        <v>595</v>
      </c>
      <c r="E28" s="10" t="n">
        <v>51</v>
      </c>
      <c r="F28" s="10">
        <f>D28*E28</f>
        <v/>
      </c>
      <c r="G28" s="10" t="n">
        <v>29.505</v>
      </c>
    </row>
    <row r="29">
      <c r="B29" s="8" t="inlineStr">
        <is>
          <t>TATA MOTORS</t>
        </is>
      </c>
      <c r="C29" s="9" t="n">
        <v>45516</v>
      </c>
      <c r="D29" s="10" t="n">
        <v>1078</v>
      </c>
      <c r="E29" s="10" t="n">
        <v>18</v>
      </c>
      <c r="F29" s="10">
        <f>D29*E29</f>
        <v/>
      </c>
      <c r="G29" s="10" t="n">
        <v>29.505</v>
      </c>
    </row>
    <row r="30">
      <c r="B30" s="8" t="inlineStr">
        <is>
          <t>TATA MOTORS</t>
        </is>
      </c>
      <c r="C30" s="9" t="n">
        <v>45082</v>
      </c>
      <c r="D30" s="10" t="n">
        <v>540</v>
      </c>
      <c r="E30" s="10" t="n">
        <v>10</v>
      </c>
      <c r="F30" s="10">
        <f>D30*E30</f>
        <v/>
      </c>
    </row>
    <row r="31">
      <c r="B31" s="8" t="inlineStr">
        <is>
          <t>TATA MOTORS</t>
        </is>
      </c>
      <c r="C31" s="9" t="n">
        <v>45048</v>
      </c>
      <c r="D31" s="10" t="n">
        <v>475</v>
      </c>
      <c r="E31" s="10" t="n">
        <v>10</v>
      </c>
      <c r="F31" s="10">
        <f>D31*E31</f>
        <v/>
      </c>
    </row>
    <row r="32">
      <c r="B32" s="8" t="inlineStr">
        <is>
          <t>AMARA RAJA</t>
        </is>
      </c>
      <c r="C32" s="9" t="n">
        <v>45593</v>
      </c>
      <c r="D32" s="10" t="n">
        <v>1330</v>
      </c>
      <c r="E32" s="10" t="n">
        <v>12</v>
      </c>
      <c r="F32" s="10">
        <f>D32*E32</f>
        <v/>
      </c>
      <c r="G32" s="10">
        <f>172.12/3</f>
        <v/>
      </c>
    </row>
    <row r="33">
      <c r="B33" s="8" t="inlineStr">
        <is>
          <t>CGPOWER</t>
        </is>
      </c>
      <c r="C33" s="9" t="n">
        <v>45593</v>
      </c>
      <c r="D33" s="10" t="n">
        <v>730</v>
      </c>
      <c r="E33" s="10" t="n">
        <v>40</v>
      </c>
      <c r="F33" s="10">
        <f>D33*E33</f>
        <v/>
      </c>
      <c r="G33" s="10">
        <f>172.12/3</f>
        <v/>
      </c>
    </row>
    <row r="34">
      <c r="A34" s="7" t="inlineStr">
        <is>
          <t>BONUS</t>
        </is>
      </c>
      <c r="B34" s="8" t="inlineStr">
        <is>
          <t>VBL</t>
        </is>
      </c>
      <c r="E34" s="10" t="n">
        <v>15</v>
      </c>
      <c r="F34" s="10">
        <f>D34*E34</f>
        <v/>
      </c>
    </row>
    <row r="35">
      <c r="B35" s="8" t="inlineStr">
        <is>
          <t>Motilal Oswal Fin ltd</t>
        </is>
      </c>
      <c r="C35" s="9" t="n">
        <v>45632</v>
      </c>
      <c r="D35" s="10" t="n">
        <v>975</v>
      </c>
      <c r="E35" s="10" t="n">
        <v>30</v>
      </c>
      <c r="F35" s="10">
        <f>D35*E35</f>
        <v/>
      </c>
      <c r="G35" s="10" t="n">
        <v>59.2</v>
      </c>
      <c r="I35" s="12">
        <f>58744.4+F37</f>
        <v/>
      </c>
    </row>
    <row r="36">
      <c r="B36" s="8" t="inlineStr">
        <is>
          <t>ONGC</t>
        </is>
      </c>
      <c r="C36" s="9" t="n">
        <v>45632</v>
      </c>
      <c r="D36" s="10" t="n">
        <v>261.2</v>
      </c>
      <c r="E36" s="10" t="n">
        <v>117</v>
      </c>
      <c r="F36" s="10">
        <f>D36*E36</f>
        <v/>
      </c>
      <c r="G36" s="10" t="n">
        <v>59.2</v>
      </c>
      <c r="I36" s="12">
        <f>99044.4/(74+50)</f>
        <v/>
      </c>
    </row>
    <row r="37">
      <c r="B37" s="8" t="inlineStr">
        <is>
          <t>TATA MOTORS</t>
        </is>
      </c>
      <c r="C37" s="9" t="n">
        <v>45635</v>
      </c>
      <c r="D37" s="10" t="n">
        <v>806</v>
      </c>
      <c r="E37" s="10" t="n">
        <v>50</v>
      </c>
      <c r="F37" s="10">
        <f>D37*E37</f>
        <v/>
      </c>
      <c r="G37" s="10">
        <f>40371-F37</f>
        <v/>
      </c>
    </row>
    <row r="38">
      <c r="F38" s="10">
        <f>D38*E38</f>
        <v/>
      </c>
    </row>
    <row r="39">
      <c r="D39" s="10" t="n">
        <v>798.7451</v>
      </c>
      <c r="E39" s="10" t="n">
        <v>124</v>
      </c>
      <c r="F39" s="10">
        <f>D39*E39</f>
        <v/>
      </c>
      <c r="G39" s="10">
        <f>93.06+64.11+29.505+71</f>
        <v/>
      </c>
    </row>
  </sheetData>
  <autoFilter ref="C1:C34"/>
  <conditionalFormatting sqref="P27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43" t="inlineStr">
        <is>
          <t>symbol</t>
        </is>
      </c>
      <c r="B1" s="43" t="inlineStr">
        <is>
          <t>ltp</t>
        </is>
      </c>
    </row>
    <row r="2">
      <c r="A2" t="inlineStr">
        <is>
          <t>ONGC</t>
        </is>
      </c>
      <c r="B2" t="inlineStr">
        <is>
          <t>254.36</t>
        </is>
      </c>
    </row>
    <row r="3">
      <c r="A3" t="inlineStr">
        <is>
          <t>TATAMOTORS</t>
        </is>
      </c>
      <c r="B3" t="inlineStr">
        <is>
          <t>776.10</t>
        </is>
      </c>
    </row>
    <row r="4">
      <c r="A4" t="inlineStr">
        <is>
          <t>IEX</t>
        </is>
      </c>
      <c r="B4" t="inlineStr">
        <is>
          <t>173.35</t>
        </is>
      </c>
    </row>
    <row r="5">
      <c r="A5" t="inlineStr">
        <is>
          <t>MSUMI</t>
        </is>
      </c>
      <c r="B5" t="inlineStr">
        <is>
          <t>58.05</t>
        </is>
      </c>
    </row>
    <row r="6">
      <c r="A6" t="inlineStr">
        <is>
          <t>ITC</t>
        </is>
      </c>
      <c r="B6" t="inlineStr">
        <is>
          <t>441.85</t>
        </is>
      </c>
    </row>
    <row r="7">
      <c r="A7" t="inlineStr">
        <is>
          <t>CGPOWER</t>
        </is>
      </c>
      <c r="B7" t="inlineStr">
        <is>
          <t>714.30</t>
        </is>
      </c>
    </row>
    <row r="8">
      <c r="A8" t="inlineStr">
        <is>
          <t>VBL</t>
        </is>
      </c>
      <c r="B8" t="inlineStr">
        <is>
          <t>631.20</t>
        </is>
      </c>
    </row>
    <row r="9">
      <c r="A9" t="inlineStr">
        <is>
          <t>ARE&amp;M</t>
        </is>
      </c>
      <c r="B9" t="inlineStr">
        <is>
          <t>1,150.25</t>
        </is>
      </c>
    </row>
    <row r="10">
      <c r="A10" t="inlineStr">
        <is>
          <t>MAHLOG</t>
        </is>
      </c>
      <c r="B10" t="inlineStr">
        <is>
          <t>372.00</t>
        </is>
      </c>
    </row>
    <row r="11">
      <c r="A11" t="inlineStr">
        <is>
          <t>IDFCFIRSTB</t>
        </is>
      </c>
      <c r="B11" t="inlineStr">
        <is>
          <t>62.55</t>
        </is>
      </c>
    </row>
    <row r="12">
      <c r="A12" t="inlineStr">
        <is>
          <t>ADANIPOWER</t>
        </is>
      </c>
      <c r="B12" t="inlineStr">
        <is>
          <t>499.60</t>
        </is>
      </c>
    </row>
    <row r="13">
      <c r="A13" t="inlineStr">
        <is>
          <t>TRIDENT</t>
        </is>
      </c>
      <c r="B13" t="inlineStr">
        <is>
          <t>32.58</t>
        </is>
      </c>
    </row>
    <row r="14">
      <c r="A14" t="inlineStr">
        <is>
          <t>JSWINFRA</t>
        </is>
      </c>
      <c r="B14" t="inlineStr">
        <is>
          <t>315.75</t>
        </is>
      </c>
    </row>
    <row r="15">
      <c r="A15" t="inlineStr">
        <is>
          <t>ELECON</t>
        </is>
      </c>
      <c r="B15" t="inlineStr">
        <is>
          <t>604.25</t>
        </is>
      </c>
    </row>
    <row r="16">
      <c r="A16" t="inlineStr">
        <is>
          <t>ACE</t>
        </is>
      </c>
      <c r="B16" t="inlineStr">
        <is>
          <t>1,444.40</t>
        </is>
      </c>
    </row>
    <row r="17">
      <c r="A17" t="inlineStr">
        <is>
          <t>MOTILALOFS</t>
        </is>
      </c>
      <c r="B17" t="inlineStr">
        <is>
          <t>923.55</t>
        </is>
      </c>
    </row>
    <row r="18">
      <c r="A18" t="inlineStr">
        <is>
          <t>SUZLON</t>
        </is>
      </c>
      <c r="B18" t="inlineStr">
        <is>
          <t>58.86</t>
        </is>
      </c>
    </row>
    <row r="19">
      <c r="A19" t="inlineStr">
        <is>
          <t>OIL</t>
        </is>
      </c>
      <c r="B19" t="inlineStr">
        <is>
          <t>456.75</t>
        </is>
      </c>
    </row>
    <row r="20">
      <c r="A20" t="inlineStr">
        <is>
          <t>IRFC</t>
        </is>
      </c>
      <c r="B20" t="inlineStr">
        <is>
          <t>145.62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amitpal singh</dc:creator>
  <dcterms:created xsi:type="dcterms:W3CDTF">2015-06-05T18:17:20Z</dcterms:created>
  <dcterms:modified xsi:type="dcterms:W3CDTF">2025-01-06T09:50:26Z</dcterms:modified>
  <cp:lastModifiedBy>amitpal singh</cp:lastModifiedBy>
</cp:coreProperties>
</file>