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C77893D-6AFE-452D-9B97-E358519A1001}" xr6:coauthVersionLast="47" xr6:coauthVersionMax="47" xr10:uidLastSave="{00000000-0000-0000-0000-000000000000}"/>
  <bookViews>
    <workbookView xWindow="-120" yWindow="-120" windowWidth="20730" windowHeight="11160" activeTab="4" xr2:uid="{15BF8023-B420-4CC7-8F70-B86183C57EEB}"/>
  </bookViews>
  <sheets>
    <sheet name="monthly" sheetId="6" r:id="rId1"/>
    <sheet name="yoy" sheetId="7" r:id="rId2"/>
    <sheet name="Sheet2" sheetId="9" r:id="rId3"/>
    <sheet name="Sheet1" sheetId="8" r:id="rId4"/>
    <sheet name="Sheet5" sheetId="5" r:id="rId5"/>
    <sheet name="parts" sheetId="3" r:id="rId6"/>
    <sheet name="Sheet4" sheetId="4" r:id="rId7"/>
    <sheet name="Sheet3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5" l="1"/>
  <c r="P10" i="5"/>
  <c r="O10" i="5"/>
  <c r="U12" i="5" s="1"/>
  <c r="N10" i="5"/>
  <c r="M10" i="5"/>
  <c r="L10" i="5"/>
  <c r="R9" i="5"/>
  <c r="U20" i="5" s="1"/>
  <c r="R8" i="5"/>
  <c r="R10" i="5" s="1"/>
  <c r="U21" i="5" s="1"/>
  <c r="U18" i="5"/>
  <c r="U3" i="5"/>
  <c r="Q29" i="10"/>
  <c r="P29" i="10"/>
  <c r="O29" i="10"/>
  <c r="N29" i="10"/>
  <c r="M29" i="10"/>
  <c r="L29" i="10"/>
  <c r="R28" i="10"/>
  <c r="R27" i="10"/>
  <c r="R29" i="10" s="1"/>
  <c r="I28" i="10"/>
  <c r="I31" i="10"/>
  <c r="I29" i="10"/>
  <c r="I27" i="10"/>
  <c r="I30" i="10"/>
  <c r="I26" i="10"/>
  <c r="H32" i="10"/>
  <c r="G32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R11" i="6"/>
  <c r="P38" i="7"/>
  <c r="P32" i="7"/>
  <c r="P35" i="7"/>
  <c r="P33" i="7"/>
  <c r="P34" i="7"/>
  <c r="P36" i="7"/>
  <c r="C18" i="6"/>
  <c r="C15" i="6"/>
  <c r="C12" i="6"/>
  <c r="C9" i="6"/>
  <c r="C6" i="6"/>
  <c r="P42" i="7"/>
  <c r="P43" i="7"/>
  <c r="P41" i="7"/>
  <c r="P39" i="7"/>
  <c r="P40" i="7"/>
  <c r="P37" i="7"/>
  <c r="C13" i="6"/>
  <c r="C1" i="6"/>
  <c r="L1" i="7"/>
  <c r="L12" i="7"/>
  <c r="L11" i="7"/>
  <c r="L10" i="7"/>
  <c r="L9" i="7"/>
  <c r="L8" i="7"/>
  <c r="L7" i="7"/>
  <c r="L6" i="7"/>
  <c r="L5" i="7"/>
  <c r="L4" i="7"/>
  <c r="L3" i="7"/>
  <c r="L2" i="7"/>
  <c r="K1" i="7"/>
  <c r="H5" i="7" a="1"/>
  <c r="H5" i="7" s="1"/>
  <c r="H6" i="7" a="1"/>
  <c r="H6" i="7" s="1"/>
  <c r="H7" i="7" a="1"/>
  <c r="H7" i="7" s="1"/>
  <c r="H4" i="7" a="1"/>
  <c r="H4" i="7" s="1"/>
  <c r="G13" i="7"/>
  <c r="C23" i="6"/>
  <c r="C22" i="6"/>
  <c r="C20" i="6"/>
  <c r="C19" i="6"/>
  <c r="C17" i="6"/>
  <c r="C16" i="6"/>
  <c r="C14" i="6"/>
  <c r="C11" i="6"/>
  <c r="C10" i="6"/>
  <c r="C8" i="6"/>
  <c r="C7" i="6"/>
  <c r="C5" i="6"/>
  <c r="C4" i="6"/>
  <c r="C2" i="6"/>
  <c r="L1" i="4"/>
  <c r="L2" i="4"/>
  <c r="L3" i="4"/>
  <c r="L4" i="4"/>
  <c r="L5" i="4"/>
  <c r="L6" i="4"/>
  <c r="L7" i="4"/>
  <c r="U17" i="5"/>
  <c r="U14" i="5"/>
  <c r="U15" i="5"/>
  <c r="U11" i="5"/>
  <c r="U8" i="5"/>
  <c r="U9" i="5"/>
  <c r="U5" i="5"/>
  <c r="U6" i="5"/>
  <c r="U2" i="5"/>
  <c r="U4" i="5"/>
  <c r="U7" i="5"/>
  <c r="U10" i="5"/>
  <c r="U13" i="5"/>
  <c r="U16" i="5"/>
  <c r="U19" i="5"/>
  <c r="U1" i="5"/>
  <c r="L54" i="4"/>
  <c r="L55" i="4"/>
  <c r="L56" i="4"/>
  <c r="L57" i="4"/>
  <c r="L58" i="4"/>
  <c r="L59" i="4"/>
  <c r="L60" i="4"/>
  <c r="L61" i="4"/>
  <c r="L62" i="4"/>
  <c r="L63" i="4"/>
  <c r="L64" i="4"/>
  <c r="L53" i="4"/>
  <c r="L80" i="4"/>
  <c r="L81" i="4"/>
  <c r="L82" i="4"/>
  <c r="L83" i="4"/>
  <c r="L84" i="4"/>
  <c r="L85" i="4"/>
  <c r="L86" i="4"/>
  <c r="L87" i="4"/>
  <c r="L88" i="4"/>
  <c r="L89" i="4"/>
  <c r="L90" i="4"/>
  <c r="L67" i="4"/>
  <c r="L68" i="4"/>
  <c r="L69" i="4"/>
  <c r="L70" i="4"/>
  <c r="L71" i="4"/>
  <c r="L72" i="4"/>
  <c r="L73" i="4"/>
  <c r="L74" i="4"/>
  <c r="L75" i="4"/>
  <c r="L76" i="4"/>
  <c r="L77" i="4"/>
  <c r="L41" i="4"/>
  <c r="L42" i="4"/>
  <c r="L43" i="4"/>
  <c r="L44" i="4"/>
  <c r="L45" i="4"/>
  <c r="L46" i="4"/>
  <c r="L47" i="4"/>
  <c r="L48" i="4"/>
  <c r="L49" i="4"/>
  <c r="L50" i="4"/>
  <c r="L51" i="4"/>
  <c r="L28" i="4"/>
  <c r="L29" i="4"/>
  <c r="L30" i="4"/>
  <c r="L31" i="4"/>
  <c r="L32" i="4"/>
  <c r="L33" i="4"/>
  <c r="L34" i="4"/>
  <c r="L35" i="4"/>
  <c r="L36" i="4"/>
  <c r="L37" i="4"/>
  <c r="L38" i="4"/>
  <c r="L15" i="4"/>
  <c r="L16" i="4"/>
  <c r="L17" i="4"/>
  <c r="L18" i="4"/>
  <c r="L19" i="4"/>
  <c r="L20" i="4"/>
  <c r="L21" i="4"/>
  <c r="L22" i="4"/>
  <c r="L23" i="4"/>
  <c r="L24" i="4"/>
  <c r="L25" i="4"/>
  <c r="L14" i="4"/>
  <c r="L8" i="4"/>
  <c r="L9" i="4"/>
  <c r="L10" i="4"/>
  <c r="L11" i="4"/>
  <c r="L12" i="4"/>
  <c r="L79" i="4"/>
  <c r="L66" i="4"/>
  <c r="L40" i="4"/>
  <c r="L27" i="4"/>
  <c r="I32" i="10" l="1"/>
  <c r="C3" i="6"/>
  <c r="I13" i="7" a="1"/>
  <c r="I1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<sst xmlns="http://schemas.openxmlformats.org/spreadsheetml/2006/main" count="591" uniqueCount="361">
  <si>
    <t>$21,155,894</t>
  </si>
  <si>
    <t>$16,029,758</t>
  </si>
  <si>
    <t>$4,613,009</t>
  </si>
  <si>
    <t>$1,618,878</t>
  </si>
  <si>
    <t>$4,411,830</t>
  </si>
  <si>
    <t>$330,750</t>
  </si>
  <si>
    <t>$48,160,119</t>
  </si>
  <si>
    <t>$181,265</t>
  </si>
  <si>
    <t>$511,373</t>
  </si>
  <si>
    <t>$7,981</t>
  </si>
  <si>
    <t>$2,788</t>
  </si>
  <si>
    <t>Mechanical</t>
  </si>
  <si>
    <t>Collision</t>
  </si>
  <si>
    <t>Chemicals</t>
  </si>
  <si>
    <t>Accessories</t>
  </si>
  <si>
    <t>Tires</t>
  </si>
  <si>
    <t>Miscellaneous</t>
  </si>
  <si>
    <t>Total :</t>
  </si>
  <si>
    <t>All</t>
  </si>
  <si>
    <t>$2,179,139</t>
  </si>
  <si>
    <t>$5,657,299</t>
  </si>
  <si>
    <t>$948,917</t>
  </si>
  <si>
    <t>$139</t>
  </si>
  <si>
    <t>$1,107,932</t>
  </si>
  <si>
    <t>$13,568,043</t>
  </si>
  <si>
    <t>$10,281,637</t>
  </si>
  <si>
    <t>$3,286,405</t>
  </si>
  <si>
    <t>$3,477,012</t>
  </si>
  <si>
    <t>$3,536,662</t>
  </si>
  <si>
    <t>$31,455</t>
  </si>
  <si>
    <t>$1,062,932</t>
  </si>
  <si>
    <t>$19,828,321</t>
  </si>
  <si>
    <t>$17,151,944</t>
  </si>
  <si>
    <t>$2,676,376</t>
  </si>
  <si>
    <t>$876,843</t>
  </si>
  <si>
    <t>$1,380,383</t>
  </si>
  <si>
    <t>($1,402,929)</t>
  </si>
  <si>
    <t>$892,436</t>
  </si>
  <si>
    <t>$381,063</t>
  </si>
  <si>
    <t>$2,896,995</t>
  </si>
  <si>
    <t>$42,840</t>
  </si>
  <si>
    <t>$2,854,155</t>
  </si>
  <si>
    <t>$1,039,734</t>
  </si>
  <si>
    <t>$268,343</t>
  </si>
  <si>
    <t>$1,146</t>
  </si>
  <si>
    <t>$650,231</t>
  </si>
  <si>
    <t>$120,014</t>
  </si>
  <si>
    <t>$1,814,421</t>
  </si>
  <si>
    <t>$893,989</t>
  </si>
  <si>
    <t>$920,431</t>
  </si>
  <si>
    <t>$20,040</t>
  </si>
  <si>
    <t>$6,980,104</t>
  </si>
  <si>
    <t>$86,758</t>
  </si>
  <si>
    <t>$6,893,345</t>
  </si>
  <si>
    <t>$6,641,700</t>
  </si>
  <si>
    <t>$3,875,563</t>
  </si>
  <si>
    <t>$1,226,438</t>
  </si>
  <si>
    <t>$1,539,561</t>
  </si>
  <si>
    <t>$251,645</t>
  </si>
  <si>
    <t>$76,891</t>
  </si>
  <si>
    <t>$174,754</t>
  </si>
  <si>
    <t>$1,272,577</t>
  </si>
  <si>
    <t>$6,174</t>
  </si>
  <si>
    <t>$1,266,403</t>
  </si>
  <si>
    <t>$533,577</t>
  </si>
  <si>
    <t>$11,121</t>
  </si>
  <si>
    <t>$827</t>
  </si>
  <si>
    <t>$7,800</t>
  </si>
  <si>
    <t>$513,830</t>
  </si>
  <si>
    <t>$732,825</t>
  </si>
  <si>
    <t>$296,673</t>
  </si>
  <si>
    <t>$436,152</t>
  </si>
  <si>
    <t>$9,405</t>
  </si>
  <si>
    <t>$2,521,881</t>
  </si>
  <si>
    <t>$37,087,691</t>
  </si>
  <si>
    <t>$29,212,507</t>
  </si>
  <si>
    <t>$7,875,181</t>
  </si>
  <si>
    <t>$1,098,322</t>
  </si>
  <si>
    <t>$27,922,107</t>
  </si>
  <si>
    <t>$19,256,356</t>
  </si>
  <si>
    <t>$6,148,037</t>
  </si>
  <si>
    <t>$62,111,855</t>
  </si>
  <si>
    <t>$66,400,806</t>
  </si>
  <si>
    <t>$23,782,476</t>
  </si>
  <si>
    <t>$42,618,330</t>
  </si>
  <si>
    <t>$29,050,287</t>
  </si>
  <si>
    <t>$23,485,167</t>
  </si>
  <si>
    <t>$3,114,992</t>
  </si>
  <si>
    <t>$1,342,197</t>
  </si>
  <si>
    <t>$27,753,625</t>
  </si>
  <si>
    <t>$24,276,613</t>
  </si>
  <si>
    <t>$4,448,292</t>
  </si>
  <si>
    <t>($182,757)</t>
  </si>
  <si>
    <t>$10,140,418</t>
  </si>
  <si>
    <t>$1,344,465</t>
  </si>
  <si>
    <t>$8,795,952</t>
  </si>
  <si>
    <t>$7,903,517</t>
  </si>
  <si>
    <t>$6,894,536</t>
  </si>
  <si>
    <t>$1,031,526</t>
  </si>
  <si>
    <t>$115,444,525</t>
  </si>
  <si>
    <t>$28,739,725</t>
  </si>
  <si>
    <t>$86,704,798</t>
  </si>
  <si>
    <t>$49,617,107</t>
  </si>
  <si>
    <t>$38,071,392</t>
  </si>
  <si>
    <t>$7,093,919</t>
  </si>
  <si>
    <t>$1,929,916</t>
  </si>
  <si>
    <t>Region</t>
  </si>
  <si>
    <t>Area</t>
  </si>
  <si>
    <t>Dealer</t>
  </si>
  <si>
    <t>Change %</t>
  </si>
  <si>
    <t>National Avg</t>
  </si>
  <si>
    <t>Pacific Region</t>
  </si>
  <si>
    <t>Northeast Region</t>
  </si>
  <si>
    <t>Southeast Region</t>
  </si>
  <si>
    <t>Central Region</t>
  </si>
  <si>
    <t>7 Years Sold and PAI Retention</t>
  </si>
  <si>
    <t>(Mar-2020)</t>
  </si>
  <si>
    <t>(Mar-2021)</t>
  </si>
  <si>
    <t>Ages 0-7</t>
  </si>
  <si>
    <t>Ages 0-4</t>
  </si>
  <si>
    <t>Ages 5-7</t>
  </si>
  <si>
    <t>Ages 8-10</t>
  </si>
  <si>
    <t>Ages 11-15</t>
  </si>
  <si>
    <t>Ages 0-20+</t>
  </si>
  <si>
    <t>Ages 0-15</t>
  </si>
  <si>
    <t>$413.10</t>
  </si>
  <si>
    <t>$377.40</t>
  </si>
  <si>
    <t>$82.3M</t>
  </si>
  <si>
    <t>$43.5M</t>
  </si>
  <si>
    <t>$218.50</t>
  </si>
  <si>
    <t>$202.00</t>
  </si>
  <si>
    <t>$23.3M</t>
  </si>
  <si>
    <t>$194.54</t>
  </si>
  <si>
    <t>$175.47</t>
  </si>
  <si>
    <t>$38.8M</t>
  </si>
  <si>
    <t>$20.2M</t>
  </si>
  <si>
    <t>$112.70</t>
  </si>
  <si>
    <t>$107.20</t>
  </si>
  <si>
    <t>$430.10</t>
  </si>
  <si>
    <t>$391.80</t>
  </si>
  <si>
    <t>$2,156,093</t>
  </si>
  <si>
    <t>$4,027,985</t>
  </si>
  <si>
    <t>$13,929,168</t>
  </si>
  <si>
    <t>$1,546,340</t>
  </si>
  <si>
    <t>$3,335,978</t>
  </si>
  <si>
    <t>$1,633,577</t>
  </si>
  <si>
    <t>$3,041,284</t>
  </si>
  <si>
    <t>$1,989,083</t>
  </si>
  <si>
    <t>$3,523,921</t>
  </si>
  <si>
    <t>-</t>
  </si>
  <si>
    <t>CER</t>
  </si>
  <si>
    <t>NER</t>
  </si>
  <si>
    <t>PAR</t>
  </si>
  <si>
    <t>SER</t>
  </si>
  <si>
    <t>Module</t>
  </si>
  <si>
    <t>Metric</t>
  </si>
  <si>
    <t>Trends</t>
  </si>
  <si>
    <t>PartsIQ</t>
  </si>
  <si>
    <t>Care</t>
  </si>
  <si>
    <t>Sales By Tectical Segment (DLRCOST)</t>
  </si>
  <si>
    <t>CCRF Sales</t>
  </si>
  <si>
    <t>Sales By Tectical Segment (TRANSACTION)</t>
  </si>
  <si>
    <t>ServiceIQ</t>
  </si>
  <si>
    <t>Satisfaction</t>
  </si>
  <si>
    <t>RRFT</t>
  </si>
  <si>
    <t>Monthly</t>
  </si>
  <si>
    <t>Overall completion %</t>
  </si>
  <si>
    <t>YOY</t>
  </si>
  <si>
    <t>Profitability</t>
  </si>
  <si>
    <t>Fixed absorption</t>
  </si>
  <si>
    <t>Online Scheduling</t>
  </si>
  <si>
    <t>Web Appt %</t>
  </si>
  <si>
    <t>Monthly/YOY</t>
  </si>
  <si>
    <t>Xtime  appt %</t>
  </si>
  <si>
    <t xml:space="preserve">Web Appt Show rate </t>
  </si>
  <si>
    <t>First appt epdi</t>
  </si>
  <si>
    <t>Dollars per web Ro</t>
  </si>
  <si>
    <t>Certification</t>
  </si>
  <si>
    <t>Non Tech Certification</t>
  </si>
  <si>
    <t>Tech Certification</t>
  </si>
  <si>
    <t>Technical readiness</t>
  </si>
  <si>
    <t>Total Certification</t>
  </si>
  <si>
    <t>Carnet</t>
  </si>
  <si>
    <t>Enrollment %</t>
  </si>
  <si>
    <t>VW care</t>
  </si>
  <si>
    <t>10k/20k/30k penetration</t>
  </si>
  <si>
    <t>$3,284,882</t>
  </si>
  <si>
    <t>$2,109,016</t>
  </si>
  <si>
    <t>$8,345,322</t>
  </si>
  <si>
    <t>$3,384,235</t>
  </si>
  <si>
    <t>$2,125,015</t>
  </si>
  <si>
    <t>$3,687,935</t>
  </si>
  <si>
    <t>$2,360,437</t>
  </si>
  <si>
    <t>$2,830,274</t>
  </si>
  <si>
    <t>$1,750,854</t>
  </si>
  <si>
    <t>$9,699,155</t>
  </si>
  <si>
    <t>$5,308,962</t>
  </si>
  <si>
    <t>$1,605,942</t>
  </si>
  <si>
    <t>$628,212</t>
  </si>
  <si>
    <t>$1,588,188</t>
  </si>
  <si>
    <t>$6,439</t>
  </si>
  <si>
    <t>$18,836,898</t>
  </si>
  <si>
    <t>$6,698,390</t>
  </si>
  <si>
    <t>$26,867,886</t>
  </si>
  <si>
    <t>$4,904,919</t>
  </si>
  <si>
    <t>$16,386,992</t>
  </si>
  <si>
    <t>$1,205,090</t>
  </si>
  <si>
    <t>$5,360,122</t>
  </si>
  <si>
    <t>$620,766</t>
  </si>
  <si>
    <t>$1,971,541</t>
  </si>
  <si>
    <t>$1,571,737</t>
  </si>
  <si>
    <t>$5,598,585</t>
  </si>
  <si>
    <t>$685,017</t>
  </si>
  <si>
    <t>$15,007,341</t>
  </si>
  <si>
    <t>$56,870,143</t>
  </si>
  <si>
    <t>$3,000,765</t>
  </si>
  <si>
    <t>$4,095,098</t>
  </si>
  <si>
    <t>$3,094,248</t>
  </si>
  <si>
    <t>$26,906</t>
  </si>
  <si>
    <t>$381,984</t>
  </si>
  <si>
    <t>$591,959</t>
  </si>
  <si>
    <t>$2,603,292</t>
  </si>
  <si>
    <t>$2,101,430</t>
  </si>
  <si>
    <t>$501,862</t>
  </si>
  <si>
    <t>$31,095</t>
  </si>
  <si>
    <t>$404,043</t>
  </si>
  <si>
    <t>$564,896</t>
  </si>
  <si>
    <t>$404,774</t>
  </si>
  <si>
    <t>$2,043</t>
  </si>
  <si>
    <t>$124,716</t>
  </si>
  <si>
    <t>$33,364</t>
  </si>
  <si>
    <t>$4,340,023</t>
  </si>
  <si>
    <t>$3,940,418</t>
  </si>
  <si>
    <t>$399,605</t>
  </si>
  <si>
    <t>$175,897</t>
  </si>
  <si>
    <t>$400,852</t>
  </si>
  <si>
    <t>$1,053,426</t>
  </si>
  <si>
    <t>$928,336</t>
  </si>
  <si>
    <t>$47,511</t>
  </si>
  <si>
    <t>$120,090</t>
  </si>
  <si>
    <t>($42,512)</t>
  </si>
  <si>
    <t>$151,664</t>
  </si>
  <si>
    <t>$93,505</t>
  </si>
  <si>
    <t>$58,160</t>
  </si>
  <si>
    <t>$1,665</t>
  </si>
  <si>
    <t>$7,446</t>
  </si>
  <si>
    <t>$190,159</t>
  </si>
  <si>
    <t>$50,832</t>
  </si>
  <si>
    <t>$283</t>
  </si>
  <si>
    <t>$134,509</t>
  </si>
  <si>
    <t>$4,535</t>
  </si>
  <si>
    <t>$430,606</t>
  </si>
  <si>
    <t>$190,324</t>
  </si>
  <si>
    <t>$240,282</t>
  </si>
  <si>
    <t>$4,000</t>
  </si>
  <si>
    <t>$16,451</t>
  </si>
  <si>
    <t>$1,526,086</t>
  </si>
  <si>
    <t>$1,007,755</t>
  </si>
  <si>
    <t>$0</t>
  </si>
  <si>
    <t>$228,751</t>
  </si>
  <si>
    <t>$289,580</t>
  </si>
  <si>
    <t>$45,651</t>
  </si>
  <si>
    <t>$19,998</t>
  </si>
  <si>
    <t>$25,653</t>
  </si>
  <si>
    <t>$2,684</t>
  </si>
  <si>
    <t>$2,726</t>
  </si>
  <si>
    <t>$905</t>
  </si>
  <si>
    <t>$128</t>
  </si>
  <si>
    <t>$1,693</t>
  </si>
  <si>
    <t>$3,713</t>
  </si>
  <si>
    <t>$1,243</t>
  </si>
  <si>
    <t>$2,471</t>
  </si>
  <si>
    <t>$3,829,557</t>
  </si>
  <si>
    <t>$7,432,391</t>
  </si>
  <si>
    <t>$5,486,850</t>
  </si>
  <si>
    <t>$76,744</t>
  </si>
  <si>
    <t>$990,178</t>
  </si>
  <si>
    <t>$878,618</t>
  </si>
  <si>
    <t>$7,574,949</t>
  </si>
  <si>
    <t>$6,346,918</t>
  </si>
  <si>
    <t>$1,228,033</t>
  </si>
  <si>
    <t>$215,341</t>
  </si>
  <si>
    <t>$15,082,191</t>
  </si>
  <si>
    <t>$4,834,811</t>
  </si>
  <si>
    <t>$10,247,379</t>
  </si>
  <si>
    <t>$6,994,324</t>
  </si>
  <si>
    <t>$5,346,228</t>
  </si>
  <si>
    <t>$47,206</t>
  </si>
  <si>
    <t>$591,273</t>
  </si>
  <si>
    <t>$1,009,616</t>
  </si>
  <si>
    <t>$3,253,055</t>
  </si>
  <si>
    <t>$2,526,971</t>
  </si>
  <si>
    <t>$726,084</t>
  </si>
  <si>
    <t>$38,282</t>
  </si>
  <si>
    <t>$6,847,697</t>
  </si>
  <si>
    <t>$663,540</t>
  </si>
  <si>
    <t>$6,184,157</t>
  </si>
  <si>
    <t>$937,569</t>
  </si>
  <si>
    <t>$683,441</t>
  </si>
  <si>
    <t>$3,460</t>
  </si>
  <si>
    <t>$187,118</t>
  </si>
  <si>
    <t>$63,550</t>
  </si>
  <si>
    <t>$5,246,588</t>
  </si>
  <si>
    <t>$4,681,453</t>
  </si>
  <si>
    <t>$565,135</t>
  </si>
  <si>
    <t>$209,322</t>
  </si>
  <si>
    <t>$2,291,319</t>
  </si>
  <si>
    <t>$576,008</t>
  </si>
  <si>
    <t>$1,715,311</t>
  </si>
  <si>
    <t>$1,528,273</t>
  </si>
  <si>
    <t>$1,339,330</t>
  </si>
  <si>
    <t>$61,294</t>
  </si>
  <si>
    <t>$166,268</t>
  </si>
  <si>
    <t>($38,618)</t>
  </si>
  <si>
    <t>$187,037</t>
  </si>
  <si>
    <t>$108,729</t>
  </si>
  <si>
    <t>$78,308</t>
  </si>
  <si>
    <t>$2,056</t>
  </si>
  <si>
    <t>$828,272</t>
  </si>
  <si>
    <t>$11,769</t>
  </si>
  <si>
    <t>$816,503</t>
  </si>
  <si>
    <t>$268,448</t>
  </si>
  <si>
    <t>$73,585</t>
  </si>
  <si>
    <t>$476</t>
  </si>
  <si>
    <t>$188,593</t>
  </si>
  <si>
    <t>$5,794</t>
  </si>
  <si>
    <t>$548,055</t>
  </si>
  <si>
    <t>$234,869</t>
  </si>
  <si>
    <t>$313,186</t>
  </si>
  <si>
    <t>$4,676</t>
  </si>
  <si>
    <t>$1,946,915</t>
  </si>
  <si>
    <t>$19,603</t>
  </si>
  <si>
    <t>$1,927,312</t>
  </si>
  <si>
    <t>$1,876,322</t>
  </si>
  <si>
    <t>$1,175,929</t>
  </si>
  <si>
    <t>$283,527</t>
  </si>
  <si>
    <t>$416,867</t>
  </si>
  <si>
    <t>$50,989</t>
  </si>
  <si>
    <t>$20,956</t>
  </si>
  <si>
    <t>$30,034</t>
  </si>
  <si>
    <t>$2,922</t>
  </si>
  <si>
    <t>$9,812</t>
  </si>
  <si>
    <t>$4,065</t>
  </si>
  <si>
    <t>$1,204</t>
  </si>
  <si>
    <t>$136</t>
  </si>
  <si>
    <t>$5,747</t>
  </si>
  <si>
    <t>$2,193</t>
  </si>
  <si>
    <t>$3,553</t>
  </si>
  <si>
    <t>$27,006,206</t>
  </si>
  <si>
    <t>$6,105,731</t>
  </si>
  <si>
    <t>$20,900,474</t>
  </si>
  <si>
    <t>$11,609,001</t>
  </si>
  <si>
    <t>$8,619,717</t>
  </si>
  <si>
    <t>$112,436</t>
  </si>
  <si>
    <t>$1,416,915</t>
  </si>
  <si>
    <t>$1,459,935</t>
  </si>
  <si>
    <t>$9,291,471</t>
  </si>
  <si>
    <t>$7,575,171</t>
  </si>
  <si>
    <t>$1,716,300</t>
  </si>
  <si>
    <t>$257,258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</si>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</sst>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22038"/>
      <name val="Calibri"/>
      <family val="2"/>
      <scheme val="minor"/>
    </font>
    <font>
      <sz val="11"/>
      <color rgb="FFCC0033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22038"/>
      <name val="VWHeadWeb-Regula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22038"/>
      <name val="VWHeadWeb-Regular"/>
    </font>
    <font>
      <sz val="9"/>
      <color rgb="FF022038"/>
      <name val="VWHeadWeb-Regular"/>
    </font>
    <font>
      <sz val="9"/>
      <color rgb="FFCC0033"/>
      <name val="VWHeadWeb-Regular"/>
    </font>
    <font>
      <b/>
      <sz val="9"/>
      <color rgb="FFCC0033"/>
      <name val="VWHeadWeb-Regular"/>
    </font>
    <font>
      <sz val="11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A3AEB5"/>
      </right>
      <top/>
      <bottom style="medium">
        <color rgb="FFA3AEB5"/>
      </bottom>
      <diagonal/>
    </border>
    <border>
      <left/>
      <right/>
      <top/>
      <bottom style="medium">
        <color rgb="FFA3AEB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A3AEB5"/>
      </right>
      <top/>
      <bottom/>
      <diagonal/>
    </border>
    <border>
      <left style="medium">
        <color rgb="FFA3AEB5"/>
      </left>
      <right style="medium">
        <color rgb="FFA3AEB5"/>
      </right>
      <top/>
      <bottom/>
      <diagonal/>
    </border>
    <border>
      <left style="medium">
        <color rgb="FFA3AEB5"/>
      </left>
      <right style="medium">
        <color rgb="FFA3AEB5"/>
      </right>
      <top/>
      <bottom style="medium">
        <color rgb="FFA3AEB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93">
    <xf numFmtId="0" fontId="0" fillId="0" borderId="0" xfId="0"/>
    <xf numFmtId="0" fontId="0" fillId="2" borderId="0" xfId="0" applyFill="1"/>
    <xf numFmtId="0" fontId="1" fillId="0" borderId="0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indent="1"/>
    </xf>
    <xf numFmtId="10" fontId="1" fillId="0" borderId="0" xfId="0" applyNumberFormat="1" applyFont="1" applyFill="1" applyBorder="1" applyAlignment="1">
      <alignment horizontal="right" vertical="center" inden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0" fontId="5" fillId="0" borderId="0" xfId="0" applyFont="1"/>
    <xf numFmtId="10" fontId="0" fillId="0" borderId="0" xfId="0" applyNumberFormat="1" applyAlignment="1">
      <alignment horizontal="center" vertical="center"/>
    </xf>
    <xf numFmtId="0" fontId="6" fillId="3" borderId="1" xfId="1" applyFill="1" applyBorder="1" applyAlignment="1">
      <alignment horizontal="left" vertical="center" indent="1"/>
    </xf>
    <xf numFmtId="0" fontId="6" fillId="3" borderId="1" xfId="1" applyFill="1" applyBorder="1" applyAlignment="1">
      <alignment horizontal="center" vertical="center"/>
    </xf>
    <xf numFmtId="0" fontId="0" fillId="0" borderId="0" xfId="0" applyFill="1"/>
    <xf numFmtId="10" fontId="0" fillId="0" borderId="0" xfId="0" applyNumberFormat="1"/>
    <xf numFmtId="0" fontId="10" fillId="2" borderId="0" xfId="0" applyFont="1" applyFill="1" applyAlignment="1">
      <alignment horizontal="right" vertical="center" indent="1"/>
    </xf>
    <xf numFmtId="0" fontId="10" fillId="2" borderId="4" xfId="0" applyFont="1" applyFill="1" applyBorder="1" applyAlignment="1">
      <alignment horizontal="right" vertical="center" indent="1"/>
    </xf>
    <xf numFmtId="0" fontId="10" fillId="2" borderId="1" xfId="0" applyFont="1" applyFill="1" applyBorder="1" applyAlignment="1">
      <alignment horizontal="right" vertical="center" indent="1"/>
    </xf>
    <xf numFmtId="0" fontId="10" fillId="2" borderId="2" xfId="0" applyFont="1" applyFill="1" applyBorder="1" applyAlignment="1">
      <alignment horizontal="right" vertical="center" indent="1"/>
    </xf>
    <xf numFmtId="0" fontId="11" fillId="2" borderId="4" xfId="0" applyFont="1" applyFill="1" applyBorder="1" applyAlignment="1">
      <alignment horizontal="left" vertical="center" indent="1"/>
    </xf>
    <xf numFmtId="0" fontId="6" fillId="2" borderId="4" xfId="1" applyFill="1" applyBorder="1" applyAlignment="1">
      <alignment horizontal="center" vertical="center"/>
    </xf>
    <xf numFmtId="10" fontId="11" fillId="2" borderId="4" xfId="0" applyNumberFormat="1" applyFont="1" applyFill="1" applyBorder="1" applyAlignment="1">
      <alignment horizontal="right" vertical="center" indent="1"/>
    </xf>
    <xf numFmtId="10" fontId="12" fillId="2" borderId="4" xfId="0" applyNumberFormat="1" applyFont="1" applyFill="1" applyBorder="1" applyAlignment="1">
      <alignment horizontal="right" vertical="center" indent="1"/>
    </xf>
    <xf numFmtId="10" fontId="11" fillId="2" borderId="0" xfId="0" applyNumberFormat="1" applyFont="1" applyFill="1" applyAlignment="1">
      <alignment horizontal="right" vertical="center" indent="1"/>
    </xf>
    <xf numFmtId="0" fontId="11" fillId="3" borderId="4" xfId="0" applyFont="1" applyFill="1" applyBorder="1" applyAlignment="1">
      <alignment horizontal="left" vertical="center" indent="1"/>
    </xf>
    <xf numFmtId="0" fontId="6" fillId="3" borderId="4" xfId="1" applyFill="1" applyBorder="1" applyAlignment="1">
      <alignment horizontal="center" vertical="center"/>
    </xf>
    <xf numFmtId="10" fontId="11" fillId="3" borderId="4" xfId="0" applyNumberFormat="1" applyFont="1" applyFill="1" applyBorder="1" applyAlignment="1">
      <alignment horizontal="right" vertical="center" indent="1"/>
    </xf>
    <xf numFmtId="10" fontId="12" fillId="3" borderId="4" xfId="0" applyNumberFormat="1" applyFont="1" applyFill="1" applyBorder="1" applyAlignment="1">
      <alignment horizontal="right" vertical="center" indent="1"/>
    </xf>
    <xf numFmtId="10" fontId="11" fillId="3" borderId="0" xfId="0" applyNumberFormat="1" applyFont="1" applyFill="1" applyAlignment="1">
      <alignment horizontal="right" vertical="center" indent="1"/>
    </xf>
    <xf numFmtId="0" fontId="7" fillId="2" borderId="4" xfId="0" applyFont="1" applyFill="1" applyBorder="1" applyAlignment="1">
      <alignment horizontal="left" vertical="center" indent="1"/>
    </xf>
    <xf numFmtId="10" fontId="7" fillId="2" borderId="4" xfId="0" applyNumberFormat="1" applyFont="1" applyFill="1" applyBorder="1" applyAlignment="1">
      <alignment horizontal="right" vertical="center" indent="1"/>
    </xf>
    <xf numFmtId="10" fontId="7" fillId="2" borderId="0" xfId="0" applyNumberFormat="1" applyFont="1" applyFill="1" applyAlignment="1">
      <alignment horizontal="right" vertical="center" indent="1"/>
    </xf>
    <xf numFmtId="10" fontId="1" fillId="2" borderId="4" xfId="0" applyNumberFormat="1" applyFont="1" applyFill="1" applyBorder="1" applyAlignment="1">
      <alignment horizontal="right" vertical="center" indent="1"/>
    </xf>
    <xf numFmtId="10" fontId="2" fillId="2" borderId="4" xfId="0" applyNumberFormat="1" applyFont="1" applyFill="1" applyBorder="1" applyAlignment="1">
      <alignment horizontal="right" vertical="center" indent="1"/>
    </xf>
    <xf numFmtId="10" fontId="1" fillId="2" borderId="0" xfId="0" applyNumberFormat="1" applyFont="1" applyFill="1" applyAlignment="1">
      <alignment horizontal="right" vertical="center" indent="1"/>
    </xf>
    <xf numFmtId="10" fontId="1" fillId="3" borderId="4" xfId="0" applyNumberFormat="1" applyFont="1" applyFill="1" applyBorder="1" applyAlignment="1">
      <alignment horizontal="right" vertical="center" indent="1"/>
    </xf>
    <xf numFmtId="10" fontId="2" fillId="3" borderId="4" xfId="0" applyNumberFormat="1" applyFont="1" applyFill="1" applyBorder="1" applyAlignment="1">
      <alignment horizontal="right" vertical="center" indent="1"/>
    </xf>
    <xf numFmtId="10" fontId="1" fillId="3" borderId="0" xfId="0" applyNumberFormat="1" applyFont="1" applyFill="1" applyAlignment="1">
      <alignment horizontal="right" vertical="center" indent="1"/>
    </xf>
    <xf numFmtId="49" fontId="1" fillId="2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0" fontId="13" fillId="2" borderId="4" xfId="0" applyNumberFormat="1" applyFont="1" applyFill="1" applyBorder="1" applyAlignment="1">
      <alignment horizontal="right" vertical="center" indent="1"/>
    </xf>
    <xf numFmtId="10" fontId="0" fillId="0" borderId="0" xfId="0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6" fillId="3" borderId="4" xfId="1" applyFill="1" applyBorder="1" applyAlignment="1">
      <alignment horizontal="left" vertical="center" indent="1"/>
    </xf>
    <xf numFmtId="0" fontId="6" fillId="2" borderId="0" xfId="1" applyFill="1" applyBorder="1" applyAlignment="1">
      <alignment horizontal="left" vertical="center" indent="1"/>
    </xf>
    <xf numFmtId="0" fontId="6" fillId="3" borderId="0" xfId="1" applyFill="1" applyBorder="1" applyAlignment="1">
      <alignment horizontal="left" vertical="center" indent="1"/>
    </xf>
    <xf numFmtId="3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0" fillId="0" borderId="0" xfId="0" applyNumberFormat="1"/>
    <xf numFmtId="3" fontId="0" fillId="0" borderId="0" xfId="0" applyNumberFormat="1"/>
    <xf numFmtId="0" fontId="1" fillId="0" borderId="4" xfId="0" applyFont="1" applyFill="1" applyBorder="1" applyAlignment="1">
      <alignment horizontal="left" vertical="center" indent="1"/>
    </xf>
    <xf numFmtId="0" fontId="6" fillId="0" borderId="4" xfId="1" applyFont="1" applyFill="1" applyBorder="1" applyAlignment="1">
      <alignment horizontal="center" vertical="center"/>
    </xf>
    <xf numFmtId="10" fontId="1" fillId="0" borderId="4" xfId="0" applyNumberFormat="1" applyFont="1" applyFill="1" applyBorder="1" applyAlignment="1">
      <alignment horizontal="right" vertical="center" indent="1"/>
    </xf>
    <xf numFmtId="10" fontId="14" fillId="0" borderId="4" xfId="0" applyNumberFormat="1" applyFont="1" applyFill="1" applyBorder="1" applyAlignment="1">
      <alignment horizontal="center" vertical="center"/>
    </xf>
    <xf numFmtId="10" fontId="14" fillId="0" borderId="0" xfId="0" applyNumberFormat="1" applyFont="1" applyFill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left" vertical="center" indent="1"/>
    </xf>
    <xf numFmtId="0" fontId="10" fillId="2" borderId="1" xfId="0" applyFont="1" applyFill="1" applyBorder="1" applyAlignment="1">
      <alignment horizontal="left" vertical="center" inden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 indent="1"/>
    </xf>
    <xf numFmtId="0" fontId="10" fillId="2" borderId="6" xfId="0" applyFont="1" applyFill="1" applyBorder="1" applyAlignment="1">
      <alignment horizontal="right" vertical="center" indent="1"/>
    </xf>
    <xf numFmtId="0" fontId="9" fillId="0" borderId="1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right" vertical="center" indent="1"/>
    </xf>
    <xf numFmtId="10" fontId="12" fillId="3" borderId="1" xfId="0" applyNumberFormat="1" applyFont="1" applyFill="1" applyBorder="1" applyAlignment="1">
      <alignment horizontal="right" vertical="center" indent="1"/>
    </xf>
    <xf numFmtId="0" fontId="7" fillId="3" borderId="1" xfId="0" applyFont="1" applyFill="1" applyBorder="1" applyAlignment="1">
      <alignment horizontal="left" vertical="center" indent="1"/>
    </xf>
    <xf numFmtId="0" fontId="7" fillId="3" borderId="1" xfId="0" applyFont="1" applyFill="1" applyBorder="1" applyAlignment="1">
      <alignment horizontal="right" vertical="center" indent="1"/>
    </xf>
    <xf numFmtId="10" fontId="13" fillId="3" borderId="1" xfId="0" applyNumberFormat="1" applyFont="1" applyFill="1" applyBorder="1" applyAlignment="1">
      <alignment horizontal="right" vertical="center" inden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iqappsvw-web.nitssolutions.com/ords/f?p=2000:51:147998458977:search:NO::P51_REGION,P51_VIEW,P0_RGN:SER,DEALER,SER" TargetMode="External"/><Relationship Id="rId13" Type="http://schemas.openxmlformats.org/officeDocument/2006/relationships/hyperlink" Target="https://aiqappsvw-web.nitssolutions.com/ords/f?p=2000:51:147998458977:search:NO::P51_REGION,P51_VIEW,P0_RGN:PAR,SUB-AREA,PAR" TargetMode="External"/><Relationship Id="rId18" Type="http://schemas.openxmlformats.org/officeDocument/2006/relationships/hyperlink" Target="https://aiqappsvw-web.nitssolutions.com/ords/f?p=2000:51:147998458977:search:NO::P51_REGION,P51_VIEW,P0_RGN:NER,DEALER,NER" TargetMode="External"/><Relationship Id="rId26" Type="http://schemas.openxmlformats.org/officeDocument/2006/relationships/hyperlink" Target="https://aiqappsvw-web.nitssolutions.com/ords/f?p=2000:9:147998458977:searchhere:NO::P9_DISPLAY,P9_AGE_OR_SEGMENT,P9_SEGMENT_VALUE:AGE,Ages%200-20%2B,Ages%200-20%2B" TargetMode="External"/><Relationship Id="rId3" Type="http://schemas.openxmlformats.org/officeDocument/2006/relationships/hyperlink" Target="https://aiqappsvw-web.nitssolutions.com/ords/f?p=2000:51:147998458977:search:NO::P51_REGION,P51_VIEW,P0_RGN:CER,SUB-AREA,CER" TargetMode="External"/><Relationship Id="rId21" Type="http://schemas.openxmlformats.org/officeDocument/2006/relationships/hyperlink" Target="https://aiqappsvw-web.nitssolutions.com/ords/f?p=2000:9:147998458977:searchhere:NO::P9_DISPLAY,P9_AGE_OR_SEGMENT,P9_SEGMENT_VALUE:AGE,Ages%200-7,Ages%200-7" TargetMode="External"/><Relationship Id="rId7" Type="http://schemas.openxmlformats.org/officeDocument/2006/relationships/hyperlink" Target="https://aiqappsvw-web.nitssolutions.com/ords/f?p=2000:51:147998458977:search:NO::P51_REGION,P51_VIEW,P0_RGN:SER,SUB-AREA,SER" TargetMode="External"/><Relationship Id="rId12" Type="http://schemas.openxmlformats.org/officeDocument/2006/relationships/hyperlink" Target="https://aiqappsvw-web.nitssolutions.com/ords/f?p=2000:51:147998458977:search:NO::P51_REGION,P51_VIEW,P0_RGN:SER,DEALER,SER" TargetMode="External"/><Relationship Id="rId17" Type="http://schemas.openxmlformats.org/officeDocument/2006/relationships/hyperlink" Target="https://aiqappsvw-web.nitssolutions.com/ords/f?p=2000:51:147998458977:search:NO::P51_REGION,P51_VIEW,P0_RGN:NER,SUB-AREA,NER" TargetMode="External"/><Relationship Id="rId25" Type="http://schemas.openxmlformats.org/officeDocument/2006/relationships/hyperlink" Target="https://aiqappsvw-web.nitssolutions.com/ords/f?p=2000:9:147998458977:searchhere:NO::P9_DISPLAY,P9_AGE_OR_SEGMENT,P9_SEGMENT_VALUE:AGE,Ages%2011-15,Ages%2011-15" TargetMode="External"/><Relationship Id="rId2" Type="http://schemas.openxmlformats.org/officeDocument/2006/relationships/hyperlink" Target="https://aiqappsvw-web.nitssolutions.com/ords/f?p=2000:51:147998458977:search:NO::P51_REGION,P51_VIEW,P0_RGN:NER,DEALER,NER" TargetMode="External"/><Relationship Id="rId16" Type="http://schemas.openxmlformats.org/officeDocument/2006/relationships/hyperlink" Target="https://aiqappsvw-web.nitssolutions.com/ords/f?p=2000:51:147998458977:search:NO::P51_REGION,P51_VIEW,P0_RGN:CER,DEALER,CER" TargetMode="External"/><Relationship Id="rId20" Type="http://schemas.openxmlformats.org/officeDocument/2006/relationships/hyperlink" Target="https://aiqappsvw-web.nitssolutions.com/ords/f?p=2000:51:147998458977:search:NO:RP:P51_VIEW,P51_ALL_BREADCRUMB:DEALERALL,Y" TargetMode="External"/><Relationship Id="rId1" Type="http://schemas.openxmlformats.org/officeDocument/2006/relationships/hyperlink" Target="https://aiqappsvw-web.nitssolutions.com/ords/f?p=2000:51:147998458977:search:NO::P51_REGION,P51_VIEW,P0_RGN:NER,SUB-AREA,NER" TargetMode="External"/><Relationship Id="rId6" Type="http://schemas.openxmlformats.org/officeDocument/2006/relationships/hyperlink" Target="https://aiqappsvw-web.nitssolutions.com/ords/f?p=2000:51:147998458977:search:NO::P51_REGION,P51_VIEW,P0_RGN:PAR,DEALER,PAR" TargetMode="External"/><Relationship Id="rId11" Type="http://schemas.openxmlformats.org/officeDocument/2006/relationships/hyperlink" Target="https://aiqappsvw-web.nitssolutions.com/ords/f?p=2000:51:147998458977:search:NO::P51_REGION,P51_VIEW,P0_RGN:SER,SUB-AREA,SER" TargetMode="External"/><Relationship Id="rId24" Type="http://schemas.openxmlformats.org/officeDocument/2006/relationships/hyperlink" Target="https://aiqappsvw-web.nitssolutions.com/ords/f?p=2000:9:147998458977:searchhere:NO::P9_DISPLAY,P9_AGE_OR_SEGMENT,P9_SEGMENT_VALUE:AGE,Ages%208-10,Ages%208-10" TargetMode="External"/><Relationship Id="rId5" Type="http://schemas.openxmlformats.org/officeDocument/2006/relationships/hyperlink" Target="https://aiqappsvw-web.nitssolutions.com/ords/f?p=2000:51:147998458977:search:NO::P51_REGION,P51_VIEW,P0_RGN:PAR,SUB-AREA,PAR" TargetMode="External"/><Relationship Id="rId15" Type="http://schemas.openxmlformats.org/officeDocument/2006/relationships/hyperlink" Target="https://aiqappsvw-web.nitssolutions.com/ords/f?p=2000:51:147998458977:search:NO::P51_REGION,P51_VIEW,P0_RGN:CER,SUB-AREA,CER" TargetMode="External"/><Relationship Id="rId23" Type="http://schemas.openxmlformats.org/officeDocument/2006/relationships/hyperlink" Target="https://aiqappsvw-web.nitssolutions.com/ords/f?p=2000:9:147998458977:searchhere:NO::P9_DISPLAY,P9_AGE_OR_SEGMENT,P9_SEGMENT_VALUE:AGE,Ages%205-7,Ages%205-7" TargetMode="External"/><Relationship Id="rId10" Type="http://schemas.openxmlformats.org/officeDocument/2006/relationships/hyperlink" Target="https://aiqappsvw-web.nitssolutions.com/ords/f?p=2000:51:147998458977:search:NO:RP:P51_VIEW,P51_ALL_BREADCRUMB:DEALERALL,Y" TargetMode="External"/><Relationship Id="rId19" Type="http://schemas.openxmlformats.org/officeDocument/2006/relationships/hyperlink" Target="https://aiqappsvw-web.nitssolutions.com/ords/f?p=2000:51:147998458977:search:NO:RP:P51_VIEW:REGIONALL" TargetMode="External"/><Relationship Id="rId4" Type="http://schemas.openxmlformats.org/officeDocument/2006/relationships/hyperlink" Target="https://aiqappsvw-web.nitssolutions.com/ords/f?p=2000:51:147998458977:search:NO::P51_REGION,P51_VIEW,P0_RGN:CER,DEALER,CER" TargetMode="External"/><Relationship Id="rId9" Type="http://schemas.openxmlformats.org/officeDocument/2006/relationships/hyperlink" Target="https://aiqappsvw-web.nitssolutions.com/ords/f?p=2000:51:147998458977:search:NO:RP:P51_VIEW:REGIONALL" TargetMode="External"/><Relationship Id="rId14" Type="http://schemas.openxmlformats.org/officeDocument/2006/relationships/hyperlink" Target="https://aiqappsvw-web.nitssolutions.com/ords/f?p=2000:51:147998458977:search:NO::P51_REGION,P51_VIEW,P0_RGN:PAR,DEALER,PAR" TargetMode="External"/><Relationship Id="rId22" Type="http://schemas.openxmlformats.org/officeDocument/2006/relationships/hyperlink" Target="https://aiqappsvw-web.nitssolutions.com/ords/f?p=2000:9:147998458977:searchhere:NO::P9_DISPLAY,P9_AGE_OR_SEGMENT,P9_SEGMENT_VALUE:AGE,Ages%200-4,Ages%200-4" TargetMode="External"/><Relationship Id="rId27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iqappsvw-web.nitssolutions.com/ords/f?p=2000:811:11781542733014:search:NO::P811_REGION,P811_VIEW,P0_RGN:CER,DEALER,CER" TargetMode="External"/><Relationship Id="rId3" Type="http://schemas.openxmlformats.org/officeDocument/2006/relationships/hyperlink" Target="https://aiqappsvw-web.nitssolutions.com/ords/f?p=2000:811:11781542733014:search:NO::P811_REGION,P811_VIEW,P0_RGN:NER,SUB-AREA,NER" TargetMode="External"/><Relationship Id="rId7" Type="http://schemas.openxmlformats.org/officeDocument/2006/relationships/hyperlink" Target="https://aiqappsvw-web.nitssolutions.com/ords/f?p=2000:811:11781542733014:search:NO::P811_REGION,P811_VIEW,P0_RGN:CER,SUB-AREA,CER" TargetMode="External"/><Relationship Id="rId2" Type="http://schemas.openxmlformats.org/officeDocument/2006/relationships/hyperlink" Target="https://aiqappsvw-web.nitssolutions.com/ords/f?p=2000:811:11781542733014:search:NO::P811_REGION,P811_VIEW,P0_RGN:SER,DEALER,SER" TargetMode="External"/><Relationship Id="rId1" Type="http://schemas.openxmlformats.org/officeDocument/2006/relationships/hyperlink" Target="https://aiqappsvw-web.nitssolutions.com/ords/f?p=2000:811:11781542733014:search:NO::P811_REGION,P811_VIEW,P0_RGN:SER,SUB-AREA,SER" TargetMode="External"/><Relationship Id="rId6" Type="http://schemas.openxmlformats.org/officeDocument/2006/relationships/hyperlink" Target="https://aiqappsvw-web.nitssolutions.com/ords/f?p=2000:811:11781542733014:search:NO::P811_REGION,P811_VIEW,P0_RGN:PAR,DEALER,PAR" TargetMode="External"/><Relationship Id="rId5" Type="http://schemas.openxmlformats.org/officeDocument/2006/relationships/hyperlink" Target="https://aiqappsvw-web.nitssolutions.com/ords/f?p=2000:811:11781542733014:search:NO::P811_REGION,P811_VIEW,P0_RGN:PAR,SUB-AREA,PAR" TargetMode="External"/><Relationship Id="rId4" Type="http://schemas.openxmlformats.org/officeDocument/2006/relationships/hyperlink" Target="https://aiqappsvw-web.nitssolutions.com/ords/f?p=2000:811:11781542733014:search:NO::P811_REGION,P811_VIEW,P0_RGN:NER,DEALER,N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iqappsvw-web.nitssolutions.com/ords/f?p=2000:1057:2002243540293:search:NO::P1057_VIEW,P1057_PROD_LEVEL,P1057_PROD_VALUE:DEALER,1,Collision" TargetMode="External"/><Relationship Id="rId13" Type="http://schemas.openxmlformats.org/officeDocument/2006/relationships/hyperlink" Target="https://aiqappsvw-web.nitssolutions.com/ords/f?p=2000:1057:2002243540293:search:NO::P1057_VIEW,P1057_MINOR_TACT_GROUP:PCAT,Accessories" TargetMode="External"/><Relationship Id="rId18" Type="http://schemas.openxmlformats.org/officeDocument/2006/relationships/hyperlink" Target="https://aiqappsvw-web.nitssolutions.com/ords/f?p=2000:1057:2002243540293:search:NO::P1057_PROD_VALUE,P1057_VIEW,P1057_PROD_LEVEL:Tires,RGN,1" TargetMode="External"/><Relationship Id="rId26" Type="http://schemas.openxmlformats.org/officeDocument/2006/relationships/hyperlink" Target="https://aiqappsvw-web.nitssolutions.com/ords/f?p=2000:1057:2002243540293:search:NO:RP:P1057_VIEW:AREA" TargetMode="External"/><Relationship Id="rId3" Type="http://schemas.openxmlformats.org/officeDocument/2006/relationships/hyperlink" Target="https://aiqappsvw-web.nitssolutions.com/ords/f?p=2000:1057:2002243540293:search:NO::P1057_PROD_VALUE,P1057_VIEW,P1057_PROD_LEVEL:Mechanical,AREA,1" TargetMode="External"/><Relationship Id="rId21" Type="http://schemas.openxmlformats.org/officeDocument/2006/relationships/hyperlink" Target="https://aiqappsvw-web.nitssolutions.com/ords/f?p=2000:1057:2002243540293:search:NO::P1057_VIEW,P1057_MINOR_TACT_GROUP:PCAT,Miscellaneous" TargetMode="External"/><Relationship Id="rId7" Type="http://schemas.openxmlformats.org/officeDocument/2006/relationships/hyperlink" Target="https://aiqappsvw-web.nitssolutions.com/ords/f?p=2000:1057:2002243540293:search:NO::P1057_PROD_VALUE,P1057_VIEW,P1057_PROD_LEVEL:Collision,AREA,1" TargetMode="External"/><Relationship Id="rId12" Type="http://schemas.openxmlformats.org/officeDocument/2006/relationships/hyperlink" Target="https://aiqappsvw-web.nitssolutions.com/ords/f?p=2000:1057:2002243540293:search:NO::P1057_VIEW,P1057_PROD_LEVEL,P1057_PROD_VALUE:DEALER,1,Chemicals" TargetMode="External"/><Relationship Id="rId17" Type="http://schemas.openxmlformats.org/officeDocument/2006/relationships/hyperlink" Target="https://aiqappsvw-web.nitssolutions.com/ords/f?p=2000:1057:2002243540293:search:NO::P1057_VIEW,P1057_MINOR_TACT_GROUP:PCAT,Tires" TargetMode="External"/><Relationship Id="rId25" Type="http://schemas.openxmlformats.org/officeDocument/2006/relationships/hyperlink" Target="https://aiqappsvw-web.nitssolutions.com/ords/f?p=2000:1057:2002243540293:search:NO:RP:P1057_VIEW:RGN" TargetMode="External"/><Relationship Id="rId2" Type="http://schemas.openxmlformats.org/officeDocument/2006/relationships/hyperlink" Target="https://aiqappsvw-web.nitssolutions.com/ords/f?p=2000:1057:2002243540293:search:NO::P1057_PROD_VALUE,P1057_VIEW,P1057_PROD_LEVEL:Mechanical,RGN,1" TargetMode="External"/><Relationship Id="rId16" Type="http://schemas.openxmlformats.org/officeDocument/2006/relationships/hyperlink" Target="https://aiqappsvw-web.nitssolutions.com/ords/f?p=2000:1057:2002243540293:search:NO::P1057_VIEW,P1057_PROD_LEVEL,P1057_PROD_VALUE:DEALER,1,Accessories" TargetMode="External"/><Relationship Id="rId20" Type="http://schemas.openxmlformats.org/officeDocument/2006/relationships/hyperlink" Target="https://aiqappsvw-web.nitssolutions.com/ords/f?p=2000:1057:2002243540293:search:NO::P1057_VIEW,P1057_PROD_LEVEL,P1057_PROD_VALUE:DEALER,1,Tires" TargetMode="External"/><Relationship Id="rId1" Type="http://schemas.openxmlformats.org/officeDocument/2006/relationships/hyperlink" Target="https://aiqappsvw-web.nitssolutions.com/ords/f?p=2000:1057:2002243540293:search:NO::P1057_VIEW,P1057_MINOR_TACT_GROUP:PCAT,Mechanical" TargetMode="External"/><Relationship Id="rId6" Type="http://schemas.openxmlformats.org/officeDocument/2006/relationships/hyperlink" Target="https://aiqappsvw-web.nitssolutions.com/ords/f?p=2000:1057:2002243540293:search:NO::P1057_PROD_VALUE,P1057_VIEW,P1057_PROD_LEVEL:Collision,RGN,1" TargetMode="External"/><Relationship Id="rId11" Type="http://schemas.openxmlformats.org/officeDocument/2006/relationships/hyperlink" Target="https://aiqappsvw-web.nitssolutions.com/ords/f?p=2000:1057:2002243540293:search:NO::P1057_PROD_VALUE,P1057_VIEW,P1057_PROD_LEVEL:Chemicals,AREA,1" TargetMode="External"/><Relationship Id="rId24" Type="http://schemas.openxmlformats.org/officeDocument/2006/relationships/hyperlink" Target="https://aiqappsvw-web.nitssolutions.com/ords/f?p=2000:1057:2002243540293:search:NO::P1057_VIEW,P1057_PROD_LEVEL,P1057_PROD_VALUE:DEALER,1,Miscellaneous" TargetMode="External"/><Relationship Id="rId5" Type="http://schemas.openxmlformats.org/officeDocument/2006/relationships/hyperlink" Target="https://aiqappsvw-web.nitssolutions.com/ords/f?p=2000:1057:2002243540293:search:NO::P1057_VIEW,P1057_MINOR_TACT_GROUP:PCAT,Collision" TargetMode="External"/><Relationship Id="rId15" Type="http://schemas.openxmlformats.org/officeDocument/2006/relationships/hyperlink" Target="https://aiqappsvw-web.nitssolutions.com/ords/f?p=2000:1057:2002243540293:search:NO::P1057_PROD_VALUE,P1057_VIEW,P1057_PROD_LEVEL:Accessories,AREA,1" TargetMode="External"/><Relationship Id="rId23" Type="http://schemas.openxmlformats.org/officeDocument/2006/relationships/hyperlink" Target="https://aiqappsvw-web.nitssolutions.com/ords/f?p=2000:1057:2002243540293:search:NO::P1057_PROD_VALUE,P1057_VIEW,P1057_PROD_LEVEL:Miscellaneous,AREA,1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s://aiqappsvw-web.nitssolutions.com/ords/f?p=2000:1057:2002243540293:search:NO::P1057_PROD_VALUE,P1057_VIEW,P1057_PROD_LEVEL:Chemicals,RGN,1" TargetMode="External"/><Relationship Id="rId19" Type="http://schemas.openxmlformats.org/officeDocument/2006/relationships/hyperlink" Target="https://aiqappsvw-web.nitssolutions.com/ords/f?p=2000:1057:2002243540293:search:NO::P1057_PROD_VALUE,P1057_VIEW,P1057_PROD_LEVEL:Tires,AREA,1" TargetMode="External"/><Relationship Id="rId4" Type="http://schemas.openxmlformats.org/officeDocument/2006/relationships/hyperlink" Target="https://aiqappsvw-web.nitssolutions.com/ords/f?p=2000:1057:2002243540293:search:NO::P1057_VIEW,P1057_PROD_LEVEL,P1057_PROD_VALUE:DEALER,1,Mechanical" TargetMode="External"/><Relationship Id="rId9" Type="http://schemas.openxmlformats.org/officeDocument/2006/relationships/hyperlink" Target="https://aiqappsvw-web.nitssolutions.com/ords/f?p=2000:1057:2002243540293:search:NO::P1057_VIEW,P1057_MINOR_TACT_GROUP:PCAT,Chemicals" TargetMode="External"/><Relationship Id="rId14" Type="http://schemas.openxmlformats.org/officeDocument/2006/relationships/hyperlink" Target="https://aiqappsvw-web.nitssolutions.com/ords/f?p=2000:1057:2002243540293:search:NO::P1057_PROD_VALUE,P1057_VIEW,P1057_PROD_LEVEL:Accessories,RGN,1" TargetMode="External"/><Relationship Id="rId22" Type="http://schemas.openxmlformats.org/officeDocument/2006/relationships/hyperlink" Target="https://aiqappsvw-web.nitssolutions.com/ords/f?p=2000:1057:2002243540293:search:NO::P1057_PROD_VALUE,P1057_VIEW,P1057_PROD_LEVEL:Miscellaneous,RGN,1" TargetMode="External"/><Relationship Id="rId27" Type="http://schemas.openxmlformats.org/officeDocument/2006/relationships/hyperlink" Target="https://aiqappsvw-web.nitssolutions.com/ords/f?p=2000:1057:2002243540293:search:NO:RP:P1057_VIEW,P1057_ALL_BREADCRUMB:DEALERALL,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aiqappsvw-web.nitssolutions.com/ords/f?p=2000:27:147998458977:searchhere:NO::P27_DISPLAY,P27_AGE_OR_SEGMENT:AGE,Ages%205-7" TargetMode="External"/><Relationship Id="rId7" Type="http://schemas.openxmlformats.org/officeDocument/2006/relationships/hyperlink" Target="https://aiqappsvw-web.nitssolutions.com/ords/f?p=2000:27:147998458977:searchhere:NO::P27_DISPLAY,P27_AGE_OR_SEGMENT:AGE,Ages%200-20%2B" TargetMode="External"/><Relationship Id="rId2" Type="http://schemas.openxmlformats.org/officeDocument/2006/relationships/hyperlink" Target="https://aiqappsvw-web.nitssolutions.com/ords/f?p=2000:27:147998458977:searchhere:NO::P27_DISPLAY,P27_AGE_OR_SEGMENT:AGE,Ages%200-4" TargetMode="External"/><Relationship Id="rId1" Type="http://schemas.openxmlformats.org/officeDocument/2006/relationships/hyperlink" Target="https://aiqappsvw-web.nitssolutions.com/ords/f?p=2000:27:147998458977:searchhere:NO::P27_DISPLAY,P27_AGE_OR_SEGMENT:AGE,Ages%200-15" TargetMode="External"/><Relationship Id="rId6" Type="http://schemas.openxmlformats.org/officeDocument/2006/relationships/hyperlink" Target="https://aiqappsvw-web.nitssolutions.com/ords/f?p=2000:27:147998458977:searchhere:NO::P27_DISPLAY,P27_AGE_OR_SEGMENT:AGE,Ages%200-7" TargetMode="External"/><Relationship Id="rId5" Type="http://schemas.openxmlformats.org/officeDocument/2006/relationships/hyperlink" Target="https://aiqappsvw-web.nitssolutions.com/ords/f?p=2000:27:147998458977:searchhere:NO::P27_DISPLAY,P27_AGE_OR_SEGMENT:AGE,Ages%2011-15" TargetMode="External"/><Relationship Id="rId4" Type="http://schemas.openxmlformats.org/officeDocument/2006/relationships/hyperlink" Target="https://aiqappsvw-web.nitssolutions.com/ords/f?p=2000:27:147998458977:searchhere:NO::P27_DISPLAY,P27_AGE_OR_SEGMENT:AGE,Ages%208-1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6488-20B8-4842-B46D-98E79894FA76}">
  <dimension ref="A1:T28"/>
  <sheetViews>
    <sheetView topLeftCell="H1" workbookViewId="0">
      <selection activeCell="R11" sqref="R11"/>
    </sheetView>
  </sheetViews>
  <sheetFormatPr defaultRowHeight="15"/>
  <cols>
    <col min="3" max="3" width="9.85546875" style="54" customWidth="1"/>
  </cols>
  <sheetData>
    <row r="1" spans="1:20" ht="15.75" thickBot="1">
      <c r="A1" s="52">
        <v>4.62</v>
      </c>
      <c r="C1" s="54">
        <f>A1</f>
        <v>4.62</v>
      </c>
      <c r="F1" s="11">
        <v>0.62570000000000003</v>
      </c>
      <c r="J1" s="51">
        <v>199164</v>
      </c>
    </row>
    <row r="2" spans="1:20" ht="15.75" thickBot="1">
      <c r="A2" s="52">
        <v>4.63</v>
      </c>
      <c r="C2" s="54">
        <f>A2</f>
        <v>4.63</v>
      </c>
      <c r="F2" s="11">
        <v>0.62649999999999995</v>
      </c>
      <c r="J2" s="51">
        <v>115275</v>
      </c>
    </row>
    <row r="3" spans="1:20" ht="15.75" thickBot="1">
      <c r="A3" s="52">
        <v>67</v>
      </c>
      <c r="C3" s="55">
        <f>(C1-C2)/C2</f>
        <v>-2.1598272138228483E-3</v>
      </c>
      <c r="F3" s="11">
        <v>-1.276935355147505E-3</v>
      </c>
      <c r="J3" s="52" t="s">
        <v>125</v>
      </c>
    </row>
    <row r="4" spans="1:20" ht="15.75" thickBot="1">
      <c r="A4" s="52">
        <v>67</v>
      </c>
      <c r="C4" s="54">
        <f>A3</f>
        <v>67</v>
      </c>
      <c r="F4" s="11">
        <v>0.35420000000000001</v>
      </c>
      <c r="J4" s="52" t="s">
        <v>126</v>
      </c>
    </row>
    <row r="5" spans="1:20" ht="15.75" thickBot="1">
      <c r="A5" s="52">
        <v>3.7</v>
      </c>
      <c r="C5" s="54">
        <f>A4</f>
        <v>67</v>
      </c>
      <c r="F5" s="11">
        <v>0.3574</v>
      </c>
      <c r="J5" s="52" t="s">
        <v>127</v>
      </c>
    </row>
    <row r="6" spans="1:20" ht="15.75" thickBot="1">
      <c r="A6" s="52">
        <v>3.87</v>
      </c>
      <c r="C6" s="55">
        <f>(C4-C5)/C5</f>
        <v>0</v>
      </c>
      <c r="F6" s="11">
        <v>-8.9535534415220493E-3</v>
      </c>
      <c r="J6" s="52" t="s">
        <v>128</v>
      </c>
    </row>
    <row r="7" spans="1:20" ht="15.75" thickBot="1">
      <c r="A7" s="56">
        <v>0.81799999999999995</v>
      </c>
      <c r="C7" s="54">
        <f>A5</f>
        <v>3.7</v>
      </c>
      <c r="F7" s="11">
        <v>0.46610000000000001</v>
      </c>
      <c r="J7" s="52">
        <v>1.94</v>
      </c>
    </row>
    <row r="8" spans="1:20" ht="15.75" thickBot="1">
      <c r="A8" s="56">
        <v>0.75</v>
      </c>
      <c r="C8" s="54">
        <f>A6</f>
        <v>3.87</v>
      </c>
      <c r="F8" s="11">
        <v>0.4703</v>
      </c>
      <c r="J8" s="52">
        <v>1.9</v>
      </c>
      <c r="M8" t="s">
        <v>114</v>
      </c>
      <c r="N8">
        <v>13</v>
      </c>
      <c r="O8">
        <v>168</v>
      </c>
      <c r="P8">
        <v>4055178</v>
      </c>
      <c r="Q8">
        <v>11080518</v>
      </c>
      <c r="R8">
        <v>-63.402631537623002</v>
      </c>
      <c r="S8">
        <v>16331717</v>
      </c>
      <c r="T8" t="s">
        <v>150</v>
      </c>
    </row>
    <row r="9" spans="1:20" ht="15.75" thickBot="1">
      <c r="A9" s="56">
        <v>0.153</v>
      </c>
      <c r="C9" s="55">
        <f>(C7-C8)/C8</f>
        <v>-4.3927648578811353E-2</v>
      </c>
      <c r="F9" s="11">
        <v>-8.9304699128215648E-3</v>
      </c>
      <c r="J9" s="52" t="s">
        <v>129</v>
      </c>
      <c r="M9" t="s">
        <v>112</v>
      </c>
      <c r="N9">
        <v>14</v>
      </c>
      <c r="O9">
        <v>209</v>
      </c>
      <c r="P9">
        <v>4225368</v>
      </c>
      <c r="Q9">
        <v>11424520</v>
      </c>
      <c r="R9">
        <v>-63.014918788710503</v>
      </c>
      <c r="S9">
        <v>16331717</v>
      </c>
      <c r="T9" t="s">
        <v>151</v>
      </c>
    </row>
    <row r="10" spans="1:20" ht="15.75" thickBot="1">
      <c r="A10" s="56">
        <v>0.25729999999999997</v>
      </c>
      <c r="C10" s="54">
        <f>A7</f>
        <v>0.81799999999999995</v>
      </c>
      <c r="F10" s="11">
        <v>0.1792</v>
      </c>
      <c r="J10" s="52" t="s">
        <v>130</v>
      </c>
      <c r="M10" t="s">
        <v>111</v>
      </c>
      <c r="N10">
        <v>10</v>
      </c>
      <c r="O10">
        <v>120</v>
      </c>
      <c r="P10">
        <v>3609281</v>
      </c>
      <c r="Q10">
        <v>10190441</v>
      </c>
      <c r="R10">
        <v>-64.581699653626302</v>
      </c>
      <c r="S10">
        <v>16331717</v>
      </c>
      <c r="T10" t="s">
        <v>152</v>
      </c>
    </row>
    <row r="11" spans="1:20" ht="15.75" thickBot="1">
      <c r="A11" s="56">
        <v>0.14899999999999999</v>
      </c>
      <c r="C11" s="54">
        <f>A8</f>
        <v>0.75</v>
      </c>
      <c r="F11" s="11">
        <v>0.17699999999999999</v>
      </c>
      <c r="J11" s="52" t="s">
        <v>128</v>
      </c>
      <c r="M11" t="s">
        <v>113</v>
      </c>
      <c r="N11">
        <v>11</v>
      </c>
      <c r="O11">
        <v>154</v>
      </c>
      <c r="P11">
        <v>4441890</v>
      </c>
      <c r="Q11">
        <v>11982010</v>
      </c>
      <c r="R11">
        <f>-0.314643369518135*2</f>
        <v>-0.62928673903626997</v>
      </c>
      <c r="S11">
        <v>16331717</v>
      </c>
      <c r="T11" t="s">
        <v>153</v>
      </c>
    </row>
    <row r="12" spans="1:20" ht="15.75" thickBot="1">
      <c r="A12" s="56">
        <v>0.25</v>
      </c>
      <c r="C12" s="55">
        <f>(C10-C11)/C11</f>
        <v>9.0666666666666604E-2</v>
      </c>
      <c r="F12" s="11">
        <v>1.2429378531073489E-2</v>
      </c>
      <c r="J12" s="52" t="s">
        <v>131</v>
      </c>
    </row>
    <row r="13" spans="1:20" ht="15.75" thickBot="1">
      <c r="A13" s="52" t="s">
        <v>132</v>
      </c>
      <c r="C13" s="53">
        <f>A9</f>
        <v>0.153</v>
      </c>
      <c r="F13" s="11">
        <v>0.60219999999999996</v>
      </c>
      <c r="J13" s="52" t="s">
        <v>132</v>
      </c>
    </row>
    <row r="14" spans="1:20" ht="15.75" thickBot="1">
      <c r="A14" s="52" t="s">
        <v>133</v>
      </c>
      <c r="C14" s="54">
        <f>A10</f>
        <v>0.25729999999999997</v>
      </c>
      <c r="F14" s="11">
        <v>0.59740000000000004</v>
      </c>
      <c r="J14" s="52" t="s">
        <v>133</v>
      </c>
    </row>
    <row r="15" spans="1:20" ht="15.75" thickBot="1">
      <c r="A15" s="52" t="s">
        <v>134</v>
      </c>
      <c r="C15" s="55">
        <f>(C13-C14)/C14</f>
        <v>-0.40536338904003105</v>
      </c>
      <c r="F15" s="11">
        <v>8.0348175426848256E-3</v>
      </c>
      <c r="J15" s="52" t="s">
        <v>134</v>
      </c>
    </row>
    <row r="16" spans="1:20" ht="15.75" thickBot="1">
      <c r="A16" s="52" t="s">
        <v>135</v>
      </c>
      <c r="C16" s="54">
        <f>A11</f>
        <v>0.14899999999999999</v>
      </c>
      <c r="F16" s="11">
        <v>0.65739999999999998</v>
      </c>
      <c r="J16" s="52" t="s">
        <v>135</v>
      </c>
    </row>
    <row r="17" spans="1:10" ht="15.75" thickBot="1">
      <c r="A17" s="7">
        <v>0.89</v>
      </c>
      <c r="C17" s="54">
        <f>A12</f>
        <v>0.25</v>
      </c>
      <c r="F17" s="11">
        <v>0.66490000000000005</v>
      </c>
      <c r="J17" s="52">
        <v>0.89</v>
      </c>
    </row>
    <row r="18" spans="1:10" ht="15.75" thickBot="1">
      <c r="A18" s="7">
        <v>0.87</v>
      </c>
      <c r="C18" s="55">
        <f>(C16-C17)/C17</f>
        <v>-0.40400000000000003</v>
      </c>
      <c r="F18" s="11">
        <v>-1.1279891713039648E-2</v>
      </c>
      <c r="J18" s="52">
        <v>0.87</v>
      </c>
    </row>
    <row r="19" spans="1:10" ht="15.75" thickBot="1">
      <c r="A19" s="7">
        <v>0.57999999999999996</v>
      </c>
      <c r="C19" s="54" t="str">
        <f>A13</f>
        <v>$194.54</v>
      </c>
      <c r="F19" s="11">
        <v>0.69069999999999998</v>
      </c>
      <c r="J19" s="52">
        <v>0.57999999999999996</v>
      </c>
    </row>
    <row r="20" spans="1:10" ht="15.75" thickBot="1">
      <c r="A20" s="7">
        <v>0.6</v>
      </c>
      <c r="C20" s="54" t="str">
        <f>A14</f>
        <v>$175.47</v>
      </c>
      <c r="F20" s="11">
        <v>0.66869999999999996</v>
      </c>
      <c r="J20" s="52">
        <v>0.6</v>
      </c>
    </row>
    <row r="21" spans="1:10" ht="15.75" thickBot="1">
      <c r="A21" s="7">
        <v>1.92</v>
      </c>
      <c r="F21" s="11">
        <v>3.289965604905043E-2</v>
      </c>
      <c r="J21" s="52">
        <v>1.92</v>
      </c>
    </row>
    <row r="22" spans="1:10" ht="15.75" thickBot="1">
      <c r="A22" s="7">
        <v>1.89</v>
      </c>
      <c r="C22" s="54" t="str">
        <f>A15</f>
        <v>$38.8M</v>
      </c>
      <c r="F22" s="11">
        <v>0.63129999999999997</v>
      </c>
      <c r="J22" s="52">
        <v>1.89</v>
      </c>
    </row>
    <row r="23" spans="1:10" ht="15.75" thickBot="1">
      <c r="A23" s="7" t="s">
        <v>136</v>
      </c>
      <c r="C23" s="54" t="str">
        <f>A16</f>
        <v>$20.2M</v>
      </c>
      <c r="F23" s="11">
        <v>0.64319999999999999</v>
      </c>
      <c r="J23" s="52" t="s">
        <v>136</v>
      </c>
    </row>
    <row r="24" spans="1:10" ht="15.75" thickBot="1">
      <c r="A24" s="7" t="s">
        <v>137</v>
      </c>
      <c r="F24" s="15">
        <v>-1.8501243781094561E-2</v>
      </c>
      <c r="J24" s="52" t="s">
        <v>137</v>
      </c>
    </row>
    <row r="25" spans="1:10" ht="15.75" thickBot="1">
      <c r="A25" s="53">
        <v>191262</v>
      </c>
      <c r="J25" s="51">
        <v>191262</v>
      </c>
    </row>
    <row r="26" spans="1:10" ht="15.75" thickBot="1">
      <c r="A26" s="53">
        <v>111044</v>
      </c>
      <c r="J26" s="51">
        <v>111044</v>
      </c>
    </row>
    <row r="27" spans="1:10" ht="15.75" thickBot="1">
      <c r="A27" s="7" t="s">
        <v>138</v>
      </c>
      <c r="J27" s="52" t="s">
        <v>138</v>
      </c>
    </row>
    <row r="28" spans="1:10" ht="15.75" thickBot="1">
      <c r="A28" s="7" t="s">
        <v>139</v>
      </c>
      <c r="J28" s="52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D7CD-E373-478F-B70E-E4272CA903E2}">
  <dimension ref="A1:S46"/>
  <sheetViews>
    <sheetView topLeftCell="I27" zoomScaleNormal="100" workbookViewId="0">
      <selection activeCell="S34" sqref="S34"/>
    </sheetView>
  </sheetViews>
  <sheetFormatPr defaultRowHeight="15"/>
  <cols>
    <col min="1" max="1" width="16.5703125" bestFit="1" customWidth="1"/>
    <col min="2" max="2" width="10" customWidth="1"/>
    <col min="3" max="3" width="14.28515625" customWidth="1"/>
    <col min="4" max="5" width="18.7109375" bestFit="1" customWidth="1"/>
    <col min="6" max="6" width="9.5703125" bestFit="1" customWidth="1"/>
    <col min="7" max="7" width="18.7109375" bestFit="1" customWidth="1"/>
    <col min="10" max="13" width="11.140625" bestFit="1" customWidth="1"/>
    <col min="16" max="16" width="17.42578125" customWidth="1"/>
  </cols>
  <sheetData>
    <row r="1" spans="1:14">
      <c r="A1" s="72" t="s">
        <v>106</v>
      </c>
      <c r="B1" s="74" t="s">
        <v>107</v>
      </c>
      <c r="C1" s="74" t="s">
        <v>108</v>
      </c>
      <c r="D1" s="17" t="s">
        <v>115</v>
      </c>
      <c r="E1" s="17" t="s">
        <v>115</v>
      </c>
      <c r="F1" s="76" t="s">
        <v>109</v>
      </c>
      <c r="G1" s="16" t="s">
        <v>115</v>
      </c>
      <c r="I1" s="42">
        <v>1</v>
      </c>
      <c r="J1" s="40" t="s">
        <v>112</v>
      </c>
      <c r="K1" t="e">
        <f>HLOOKUP(I1,A1:H8,5)</f>
        <v>#N/A</v>
      </c>
      <c r="L1" s="15">
        <f>E7</f>
        <v>0.6452</v>
      </c>
      <c r="N1" s="11">
        <v>0.61939999999999995</v>
      </c>
    </row>
    <row r="2" spans="1:14">
      <c r="A2" s="72"/>
      <c r="B2" s="74"/>
      <c r="C2" s="74"/>
      <c r="D2" s="17" t="s">
        <v>106</v>
      </c>
      <c r="E2" s="17" t="s">
        <v>106</v>
      </c>
      <c r="F2" s="76"/>
      <c r="G2" s="16" t="s">
        <v>110</v>
      </c>
      <c r="I2" s="42">
        <v>2</v>
      </c>
      <c r="J2" s="39" t="s">
        <v>113</v>
      </c>
      <c r="L2" s="15">
        <f>F7</f>
        <v>-5.1999999999999998E-2</v>
      </c>
      <c r="N2" s="11">
        <v>-4.6800000000000001E-2</v>
      </c>
    </row>
    <row r="3" spans="1:14" ht="15.75" thickBot="1">
      <c r="A3" s="73"/>
      <c r="B3" s="75"/>
      <c r="C3" s="75"/>
      <c r="D3" s="18" t="s">
        <v>116</v>
      </c>
      <c r="E3" s="18" t="s">
        <v>117</v>
      </c>
      <c r="F3" s="77"/>
      <c r="G3" s="19" t="s">
        <v>117</v>
      </c>
      <c r="I3" s="42">
        <v>3</v>
      </c>
      <c r="J3" s="39" t="s">
        <v>111</v>
      </c>
      <c r="L3" s="15">
        <f>G7</f>
        <v>0.62460000000000004</v>
      </c>
      <c r="N3" s="11">
        <v>0.62460000000000004</v>
      </c>
    </row>
    <row r="4" spans="1:14">
      <c r="A4" s="20" t="s">
        <v>111</v>
      </c>
      <c r="B4" s="21">
        <v>10</v>
      </c>
      <c r="C4" s="21">
        <v>120</v>
      </c>
      <c r="D4" s="22">
        <v>0.61699999999999999</v>
      </c>
      <c r="E4" s="22">
        <v>0.58089999999999997</v>
      </c>
      <c r="F4" s="23">
        <v>-5.8500000000000003E-2</v>
      </c>
      <c r="G4" s="24">
        <v>0.62460000000000004</v>
      </c>
      <c r="H4" s="42" cm="1">
        <f t="array" ref="H4">_xlfn.IFS(J$1=A5,1,J$2=A5,2,J$3=A5,3,J$4=A5,4)</f>
        <v>1</v>
      </c>
      <c r="I4" s="41">
        <v>4</v>
      </c>
      <c r="J4" s="40" t="s">
        <v>114</v>
      </c>
      <c r="L4" s="15">
        <f>E4</f>
        <v>0.58089999999999997</v>
      </c>
      <c r="N4" s="11">
        <v>0.64900000000000002</v>
      </c>
    </row>
    <row r="5" spans="1:14">
      <c r="A5" s="20" t="s">
        <v>112</v>
      </c>
      <c r="B5" s="21">
        <v>14</v>
      </c>
      <c r="C5" s="21">
        <v>208</v>
      </c>
      <c r="D5" s="22">
        <v>0.64980000000000004</v>
      </c>
      <c r="E5" s="22">
        <v>0.61939999999999995</v>
      </c>
      <c r="F5" s="23">
        <v>-4.6800000000000001E-2</v>
      </c>
      <c r="G5" s="24">
        <v>0.62460000000000004</v>
      </c>
      <c r="H5" s="42" cm="1">
        <f t="array" ref="H5">_xlfn.IFS(J$1=A7,1,J$2=A7,2,J$3=A7,3,J$4=A7,4)</f>
        <v>4</v>
      </c>
      <c r="L5" s="15">
        <f>F4</f>
        <v>-5.8500000000000003E-2</v>
      </c>
      <c r="N5" s="11">
        <v>-3.2099999999999997E-2</v>
      </c>
    </row>
    <row r="6" spans="1:14">
      <c r="A6" s="25" t="s">
        <v>113</v>
      </c>
      <c r="B6" s="26">
        <v>11</v>
      </c>
      <c r="C6" s="26">
        <v>154</v>
      </c>
      <c r="D6" s="27">
        <v>0.67049999999999998</v>
      </c>
      <c r="E6" s="27">
        <v>0.64900000000000002</v>
      </c>
      <c r="F6" s="28">
        <v>-3.2099999999999997E-2</v>
      </c>
      <c r="G6" s="29">
        <v>0.62460000000000004</v>
      </c>
      <c r="H6" s="42" cm="1">
        <f t="array" ref="H6">_xlfn.IFS(J$1=A4,1,J$2=A4,2,J$3=A4,3,J$4=A4,4)</f>
        <v>3</v>
      </c>
      <c r="L6" s="15">
        <f>G4</f>
        <v>0.62460000000000004</v>
      </c>
      <c r="N6" s="11">
        <v>0.62460000000000004</v>
      </c>
    </row>
    <row r="7" spans="1:14">
      <c r="A7" s="25" t="s">
        <v>114</v>
      </c>
      <c r="B7" s="26">
        <v>13</v>
      </c>
      <c r="C7" s="26">
        <v>168</v>
      </c>
      <c r="D7" s="27">
        <v>0.68059999999999998</v>
      </c>
      <c r="E7" s="27">
        <v>0.6452</v>
      </c>
      <c r="F7" s="28">
        <v>-5.1999999999999998E-2</v>
      </c>
      <c r="G7" s="29">
        <v>0.62460000000000004</v>
      </c>
      <c r="H7" s="42" cm="1">
        <f t="array" ref="H7">_xlfn.IFS(J$1=A6,1,J$2=A6,2,J$3=A6,3,J$4=A6,4)</f>
        <v>2</v>
      </c>
      <c r="L7" s="15">
        <f>E5</f>
        <v>0.61939999999999995</v>
      </c>
      <c r="N7" s="11">
        <v>0.58089999999999997</v>
      </c>
    </row>
    <row r="8" spans="1:14">
      <c r="A8" s="30" t="s">
        <v>17</v>
      </c>
      <c r="B8" s="21" t="s">
        <v>18</v>
      </c>
      <c r="C8" s="21" t="s">
        <v>18</v>
      </c>
      <c r="D8" s="31">
        <v>0.65510000000000002</v>
      </c>
      <c r="E8" s="31">
        <v>0.62460000000000004</v>
      </c>
      <c r="F8" s="43">
        <v>-4.6600000000000003E-2</v>
      </c>
      <c r="G8" s="32">
        <v>0.62460000000000004</v>
      </c>
      <c r="L8" s="15">
        <f>F5</f>
        <v>-4.6800000000000001E-2</v>
      </c>
      <c r="N8" s="11">
        <v>-5.8500000000000003E-2</v>
      </c>
    </row>
    <row r="9" spans="1:14">
      <c r="L9" s="15">
        <f>G5</f>
        <v>0.62460000000000004</v>
      </c>
      <c r="N9" s="11">
        <v>0.62460000000000004</v>
      </c>
    </row>
    <row r="10" spans="1:14">
      <c r="L10" s="15">
        <f>E6</f>
        <v>0.64900000000000002</v>
      </c>
      <c r="N10" s="11">
        <v>0.6452</v>
      </c>
    </row>
    <row r="11" spans="1:14">
      <c r="L11" s="15">
        <f>F6</f>
        <v>-3.2099999999999997E-2</v>
      </c>
      <c r="N11" s="11">
        <v>-5.1999999999999998E-2</v>
      </c>
    </row>
    <row r="12" spans="1:14">
      <c r="L12" s="15">
        <f>G6</f>
        <v>0.62460000000000004</v>
      </c>
      <c r="N12" s="11">
        <v>0.62460000000000004</v>
      </c>
    </row>
    <row r="13" spans="1:14">
      <c r="G13" t="b">
        <f>A7=J1</f>
        <v>0</v>
      </c>
      <c r="I13" t="e" cm="1">
        <f t="array" ref="I13:I16">MATCH(H4:H7,0)</f>
        <v>#N/A</v>
      </c>
    </row>
    <row r="14" spans="1:14">
      <c r="I14" t="e">
        <v>#N/A</v>
      </c>
    </row>
    <row r="15" spans="1:14">
      <c r="A15" s="72"/>
      <c r="B15" s="74"/>
      <c r="C15" s="74"/>
      <c r="D15" s="17"/>
      <c r="E15" s="17"/>
      <c r="F15" s="76"/>
      <c r="G15" s="16"/>
      <c r="I15" t="e">
        <v>#N/A</v>
      </c>
    </row>
    <row r="16" spans="1:14">
      <c r="A16" s="72"/>
      <c r="B16" s="74"/>
      <c r="C16" s="74"/>
      <c r="D16" s="17"/>
      <c r="E16" s="17"/>
      <c r="F16" s="76"/>
      <c r="G16" s="16"/>
      <c r="I16" t="e">
        <v>#N/A</v>
      </c>
    </row>
    <row r="17" spans="1:16" ht="15.75" thickBot="1">
      <c r="A17" s="73"/>
      <c r="B17" s="75"/>
      <c r="C17" s="75"/>
      <c r="D17" s="18"/>
      <c r="E17" s="18"/>
      <c r="F17" s="77"/>
      <c r="G17" s="19"/>
    </row>
    <row r="18" spans="1:16">
      <c r="A18" s="20"/>
      <c r="B18" s="21"/>
      <c r="C18" s="21"/>
      <c r="D18" s="22"/>
      <c r="E18" s="22"/>
      <c r="F18" s="23"/>
      <c r="G18" s="24"/>
    </row>
    <row r="19" spans="1:16">
      <c r="A19" s="25"/>
      <c r="B19" s="26"/>
      <c r="C19" s="26"/>
      <c r="D19" s="27"/>
      <c r="E19" s="27"/>
      <c r="F19" s="28"/>
      <c r="G19" s="29"/>
    </row>
    <row r="20" spans="1:16">
      <c r="A20" s="20"/>
      <c r="B20" s="21"/>
      <c r="C20" s="21"/>
      <c r="D20" s="22"/>
      <c r="E20" s="22"/>
      <c r="F20" s="23"/>
      <c r="G20" s="24"/>
    </row>
    <row r="21" spans="1:16">
      <c r="A21" s="25"/>
      <c r="B21" s="26"/>
      <c r="C21" s="26"/>
      <c r="D21" s="27"/>
      <c r="E21" s="27"/>
      <c r="F21" s="28"/>
      <c r="G21" s="29"/>
    </row>
    <row r="22" spans="1:16">
      <c r="A22" s="30"/>
      <c r="B22" s="21"/>
      <c r="C22" s="21"/>
      <c r="D22" s="31"/>
      <c r="E22" s="31"/>
      <c r="F22" s="43"/>
      <c r="G22" s="32"/>
    </row>
    <row r="26" spans="1:16">
      <c r="A26" s="20" t="s">
        <v>113</v>
      </c>
      <c r="B26" s="21">
        <v>11</v>
      </c>
      <c r="C26" s="21">
        <v>154</v>
      </c>
      <c r="D26" s="22">
        <v>0.64380000000000004</v>
      </c>
      <c r="E26" s="33">
        <v>0.6482</v>
      </c>
      <c r="F26" s="33">
        <v>6.7999999999999996E-3</v>
      </c>
      <c r="G26" s="35">
        <v>0.62570000000000003</v>
      </c>
      <c r="J26" s="44">
        <v>0.6482</v>
      </c>
      <c r="K26" s="44">
        <v>0.5867</v>
      </c>
      <c r="L26" s="44">
        <v>0.64480000000000004</v>
      </c>
      <c r="M26" s="44">
        <v>0.61919999999999997</v>
      </c>
    </row>
    <row r="27" spans="1:16">
      <c r="A27" s="25" t="s">
        <v>111</v>
      </c>
      <c r="B27" s="26">
        <v>10</v>
      </c>
      <c r="C27" s="26">
        <v>120</v>
      </c>
      <c r="D27" s="27">
        <v>0.59189999999999998</v>
      </c>
      <c r="E27" s="36">
        <v>0.5867</v>
      </c>
      <c r="F27" s="37">
        <v>-8.8000000000000005E-3</v>
      </c>
      <c r="G27" s="38">
        <v>0.62570000000000003</v>
      </c>
      <c r="J27" s="44">
        <v>6.7999999999999996E-3</v>
      </c>
      <c r="K27" s="44">
        <v>-8.8000000000000005E-3</v>
      </c>
      <c r="L27" s="44">
        <v>-1.4E-3</v>
      </c>
      <c r="M27" s="44">
        <v>-3.5000000000000001E-3</v>
      </c>
    </row>
    <row r="28" spans="1:16">
      <c r="A28" s="20" t="s">
        <v>114</v>
      </c>
      <c r="B28" s="21">
        <v>13</v>
      </c>
      <c r="C28" s="21">
        <v>168</v>
      </c>
      <c r="D28" s="22">
        <v>0.64570000000000005</v>
      </c>
      <c r="E28" s="33">
        <v>0.64480000000000004</v>
      </c>
      <c r="F28" s="34">
        <v>-1.4E-3</v>
      </c>
      <c r="G28" s="35">
        <v>0.62570000000000003</v>
      </c>
      <c r="J28" s="44">
        <v>0.62570000000000003</v>
      </c>
      <c r="K28" s="44">
        <v>0.62570000000000003</v>
      </c>
      <c r="L28" s="44">
        <v>0.62570000000000003</v>
      </c>
      <c r="M28" s="44">
        <v>0.62570000000000003</v>
      </c>
    </row>
    <row r="29" spans="1:16">
      <c r="A29" s="25" t="s">
        <v>112</v>
      </c>
      <c r="B29" s="26">
        <v>14</v>
      </c>
      <c r="C29" s="26">
        <v>208</v>
      </c>
      <c r="D29" s="27">
        <v>0.62139999999999995</v>
      </c>
      <c r="E29" s="36">
        <v>0.61919999999999997</v>
      </c>
      <c r="F29" s="37">
        <v>-3.5000000000000001E-3</v>
      </c>
      <c r="G29" s="38">
        <v>0.62570000000000003</v>
      </c>
    </row>
    <row r="30" spans="1:16">
      <c r="A30" s="30" t="s">
        <v>17</v>
      </c>
      <c r="B30" s="21" t="s">
        <v>18</v>
      </c>
      <c r="C30" s="21" t="s">
        <v>18</v>
      </c>
      <c r="D30" s="31">
        <v>0.62649999999999995</v>
      </c>
      <c r="E30" s="31">
        <v>0.62570000000000003</v>
      </c>
      <c r="F30" s="43">
        <v>-1.1999999999999999E-3</v>
      </c>
      <c r="G30" s="32">
        <v>0.62570000000000003</v>
      </c>
    </row>
    <row r="32" spans="1:16">
      <c r="A32" s="60" t="s">
        <v>112</v>
      </c>
      <c r="B32" s="61">
        <v>14</v>
      </c>
      <c r="C32" s="61">
        <v>209</v>
      </c>
      <c r="D32" s="62" t="s">
        <v>186</v>
      </c>
      <c r="E32" s="63" t="s">
        <v>187</v>
      </c>
      <c r="F32" s="63">
        <v>-0.35799999999999998</v>
      </c>
      <c r="G32" s="64" t="s">
        <v>188</v>
      </c>
      <c r="J32" s="63" t="s">
        <v>187</v>
      </c>
      <c r="K32" s="63" t="s">
        <v>190</v>
      </c>
      <c r="L32" s="63" t="s">
        <v>192</v>
      </c>
      <c r="M32" s="63" t="s">
        <v>194</v>
      </c>
      <c r="N32" s="47"/>
      <c r="P32" s="11" t="str">
        <f>J32</f>
        <v>$2,109,016</v>
      </c>
    </row>
    <row r="33" spans="1:19">
      <c r="A33" s="60" t="s">
        <v>114</v>
      </c>
      <c r="B33" s="61">
        <v>13</v>
      </c>
      <c r="C33" s="61">
        <v>168</v>
      </c>
      <c r="D33" s="62" t="s">
        <v>189</v>
      </c>
      <c r="E33" s="63" t="s">
        <v>190</v>
      </c>
      <c r="F33" s="63">
        <v>-0.37209999999999999</v>
      </c>
      <c r="G33" s="64" t="s">
        <v>188</v>
      </c>
      <c r="J33" s="63">
        <v>-0.35799999999999998</v>
      </c>
      <c r="K33" s="63">
        <v>-0.37209999999999999</v>
      </c>
      <c r="L33" s="63">
        <v>-0.36</v>
      </c>
      <c r="M33" s="63">
        <v>-0.38140000000000002</v>
      </c>
      <c r="N33" s="47"/>
      <c r="P33" s="11">
        <f>J33</f>
        <v>-0.35799999999999998</v>
      </c>
      <c r="S33">
        <v>0.34329999999999999</v>
      </c>
    </row>
    <row r="34" spans="1:19">
      <c r="A34" s="60" t="s">
        <v>113</v>
      </c>
      <c r="B34" s="61">
        <v>11</v>
      </c>
      <c r="C34" s="61">
        <v>154</v>
      </c>
      <c r="D34" s="62" t="s">
        <v>191</v>
      </c>
      <c r="E34" s="63" t="s">
        <v>192</v>
      </c>
      <c r="F34" s="63">
        <v>-0.36</v>
      </c>
      <c r="G34" s="64" t="s">
        <v>188</v>
      </c>
      <c r="J34" s="64" t="s">
        <v>188</v>
      </c>
      <c r="K34" s="64" t="s">
        <v>188</v>
      </c>
      <c r="L34" s="64" t="s">
        <v>188</v>
      </c>
      <c r="M34" s="64" t="s">
        <v>188</v>
      </c>
      <c r="N34" s="47"/>
      <c r="P34" s="11" t="str">
        <f>J34</f>
        <v>$8,345,322</v>
      </c>
      <c r="S34">
        <v>3.8E-3</v>
      </c>
    </row>
    <row r="35" spans="1:19">
      <c r="A35" s="60" t="s">
        <v>111</v>
      </c>
      <c r="B35" s="61">
        <v>10</v>
      </c>
      <c r="C35" s="61">
        <v>120</v>
      </c>
      <c r="D35" s="62" t="s">
        <v>193</v>
      </c>
      <c r="E35" s="63" t="s">
        <v>194</v>
      </c>
      <c r="F35" s="63">
        <v>-0.38140000000000002</v>
      </c>
      <c r="G35" s="64" t="s">
        <v>188</v>
      </c>
      <c r="P35" s="11" t="str">
        <f>K32</f>
        <v>$2,125,015</v>
      </c>
      <c r="S35">
        <v>0.36259999999999998</v>
      </c>
    </row>
    <row r="36" spans="1:19">
      <c r="A36" s="46" t="s">
        <v>17</v>
      </c>
      <c r="B36" s="45" t="s">
        <v>18</v>
      </c>
      <c r="C36" s="45" t="s">
        <v>18</v>
      </c>
      <c r="D36" s="47">
        <v>0.80730000000000002</v>
      </c>
      <c r="E36" s="47">
        <v>0.26140000000000002</v>
      </c>
      <c r="F36" s="47">
        <v>-0.67620000000000002</v>
      </c>
      <c r="G36" s="47">
        <v>0.26140000000000002</v>
      </c>
      <c r="P36" s="11">
        <f t="shared" ref="P36:P37" si="0">K33</f>
        <v>-0.37209999999999999</v>
      </c>
      <c r="S36">
        <v>0.38769999999999999</v>
      </c>
    </row>
    <row r="37" spans="1:19">
      <c r="P37" s="11" t="str">
        <f t="shared" si="0"/>
        <v>$8,345,322</v>
      </c>
      <c r="S37">
        <v>3.3599999999999998E-2</v>
      </c>
    </row>
    <row r="38" spans="1:19">
      <c r="P38" s="11" t="str">
        <f>L32</f>
        <v>$2,360,437</v>
      </c>
      <c r="S38">
        <v>0.36259999999999998</v>
      </c>
    </row>
    <row r="39" spans="1:19">
      <c r="P39" s="11">
        <f t="shared" ref="P39:P40" si="1">L33</f>
        <v>-0.36</v>
      </c>
      <c r="S39">
        <v>0.33900000000000002</v>
      </c>
    </row>
    <row r="40" spans="1:19">
      <c r="P40" s="11" t="str">
        <f t="shared" si="1"/>
        <v>$8,345,322</v>
      </c>
      <c r="S40">
        <v>2.4199999999999999E-2</v>
      </c>
    </row>
    <row r="41" spans="1:19">
      <c r="A41" s="49" t="s">
        <v>118</v>
      </c>
      <c r="B41" s="44">
        <v>0.53390000000000004</v>
      </c>
      <c r="C41" s="44">
        <v>0.52969999999999995</v>
      </c>
      <c r="P41" s="11" t="str">
        <f>M32</f>
        <v>$1,750,854</v>
      </c>
      <c r="S41">
        <v>0.36259999999999998</v>
      </c>
    </row>
    <row r="42" spans="1:19">
      <c r="A42" s="49" t="s">
        <v>119</v>
      </c>
      <c r="B42" s="44">
        <v>0.59750000000000003</v>
      </c>
      <c r="C42" s="44">
        <v>0.58430000000000004</v>
      </c>
      <c r="P42" s="11">
        <f t="shared" ref="P42:P43" si="2">M33</f>
        <v>-0.38140000000000002</v>
      </c>
      <c r="S42">
        <v>0.379</v>
      </c>
    </row>
    <row r="43" spans="1:19">
      <c r="A43" s="50" t="s">
        <v>120</v>
      </c>
      <c r="B43" s="44">
        <v>0.41920000000000002</v>
      </c>
      <c r="C43" s="44">
        <v>0.43880000000000002</v>
      </c>
      <c r="P43" s="11" t="str">
        <f t="shared" si="2"/>
        <v>$8,345,322</v>
      </c>
      <c r="S43">
        <v>1.9099999999999999E-2</v>
      </c>
    </row>
    <row r="44" spans="1:19">
      <c r="A44" s="49" t="s">
        <v>121</v>
      </c>
      <c r="B44" s="44">
        <v>0.31580000000000003</v>
      </c>
      <c r="C44" s="44">
        <v>0.33100000000000002</v>
      </c>
      <c r="P44" s="58"/>
      <c r="S44">
        <v>0.36259999999999998</v>
      </c>
    </row>
    <row r="45" spans="1:19">
      <c r="A45" s="50" t="s">
        <v>122</v>
      </c>
      <c r="B45" s="44">
        <v>0.15529999999999999</v>
      </c>
      <c r="C45" s="44">
        <v>0.1552</v>
      </c>
    </row>
    <row r="46" spans="1:19">
      <c r="A46" s="49" t="s">
        <v>123</v>
      </c>
      <c r="B46" s="44">
        <v>0.36799999999999999</v>
      </c>
      <c r="C46" s="44">
        <v>0.36940000000000001</v>
      </c>
    </row>
  </sheetData>
  <mergeCells count="8">
    <mergeCell ref="A1:A3"/>
    <mergeCell ref="B1:B3"/>
    <mergeCell ref="C1:C3"/>
    <mergeCell ref="F1:F3"/>
    <mergeCell ref="A15:A17"/>
    <mergeCell ref="B15:B17"/>
    <mergeCell ref="C15:C17"/>
    <mergeCell ref="F15:F17"/>
  </mergeCells>
  <hyperlinks>
    <hyperlink ref="B5" r:id="rId1" display="https://aiqappsvw-web.nitssolutions.com/ords/f?p=2000:51:147998458977:search:NO::P51_REGION,P51_VIEW,P0_RGN:NER,SUB-AREA,NER" xr:uid="{42BA09D7-2DEE-47FC-A8CC-53AE013BEC21}"/>
    <hyperlink ref="C5" r:id="rId2" display="https://aiqappsvw-web.nitssolutions.com/ords/f?p=2000:51:147998458977:search:NO::P51_REGION,P51_VIEW,P0_RGN:NER,DEALER,NER" xr:uid="{4BE15E40-6625-4190-84D3-FEA5CA2EC280}"/>
    <hyperlink ref="B7" r:id="rId3" display="https://aiqappsvw-web.nitssolutions.com/ords/f?p=2000:51:147998458977:search:NO::P51_REGION,P51_VIEW,P0_RGN:CER,SUB-AREA,CER" xr:uid="{972ECAE9-51E9-451B-8833-563BC47CEA20}"/>
    <hyperlink ref="C7" r:id="rId4" display="https://aiqappsvw-web.nitssolutions.com/ords/f?p=2000:51:147998458977:search:NO::P51_REGION,P51_VIEW,P0_RGN:CER,DEALER,CER" xr:uid="{04D3E906-4314-4BC0-940C-7CF5CE4FD67B}"/>
    <hyperlink ref="B4" r:id="rId5" display="https://aiqappsvw-web.nitssolutions.com/ords/f?p=2000:51:147998458977:search:NO::P51_REGION,P51_VIEW,P0_RGN:PAR,SUB-AREA,PAR" xr:uid="{D11E44C4-3FB3-4DBA-A400-2185C5905D18}"/>
    <hyperlink ref="C4" r:id="rId6" display="https://aiqappsvw-web.nitssolutions.com/ords/f?p=2000:51:147998458977:search:NO::P51_REGION,P51_VIEW,P0_RGN:PAR,DEALER,PAR" xr:uid="{10E61E3B-B32D-433C-8D10-E641691AD500}"/>
    <hyperlink ref="B6" r:id="rId7" display="https://aiqappsvw-web.nitssolutions.com/ords/f?p=2000:51:147998458977:search:NO::P51_REGION,P51_VIEW,P0_RGN:SER,SUB-AREA,SER" xr:uid="{F7E3E047-5250-4113-A949-7809B5AA60E6}"/>
    <hyperlink ref="C6" r:id="rId8" display="https://aiqappsvw-web.nitssolutions.com/ords/f?p=2000:51:147998458977:search:NO::P51_REGION,P51_VIEW,P0_RGN:SER,DEALER,SER" xr:uid="{00051162-9BE6-44EF-84B9-D6F40D9C8C8A}"/>
    <hyperlink ref="B8" r:id="rId9" display="https://aiqappsvw-web.nitssolutions.com/ords/f?p=2000:51:147998458977:search:NO:RP:P51_VIEW:REGIONALL" xr:uid="{232AE041-D315-4BBB-9559-254A29750FEA}"/>
    <hyperlink ref="C8" r:id="rId10" display="https://aiqappsvw-web.nitssolutions.com/ords/f?p=2000:51:147998458977:search:NO:RP:P51_VIEW,P51_ALL_BREADCRUMB:DEALERALL,Y" xr:uid="{772D7D11-6800-4C08-BEFB-04BB5348B7C0}"/>
    <hyperlink ref="B26" r:id="rId11" display="https://aiqappsvw-web.nitssolutions.com/ords/f?p=2000:51:147998458977:search:NO::P51_REGION,P51_VIEW,P0_RGN:SER,SUB-AREA,SER" xr:uid="{915F84C2-9BB9-49F3-8D27-69EC0289605A}"/>
    <hyperlink ref="C26" r:id="rId12" display="https://aiqappsvw-web.nitssolutions.com/ords/f?p=2000:51:147998458977:search:NO::P51_REGION,P51_VIEW,P0_RGN:SER,DEALER,SER" xr:uid="{A19ABF44-10D6-469B-886C-77E0E9798BB8}"/>
    <hyperlink ref="B27" r:id="rId13" display="https://aiqappsvw-web.nitssolutions.com/ords/f?p=2000:51:147998458977:search:NO::P51_REGION,P51_VIEW,P0_RGN:PAR,SUB-AREA,PAR" xr:uid="{4D50A57B-B695-4A55-B127-F0B6BA0C8363}"/>
    <hyperlink ref="C27" r:id="rId14" display="https://aiqappsvw-web.nitssolutions.com/ords/f?p=2000:51:147998458977:search:NO::P51_REGION,P51_VIEW,P0_RGN:PAR,DEALER,PAR" xr:uid="{271FE9D9-7759-4F1B-A017-B5BC9CDA1CDE}"/>
    <hyperlink ref="B28" r:id="rId15" display="https://aiqappsvw-web.nitssolutions.com/ords/f?p=2000:51:147998458977:search:NO::P51_REGION,P51_VIEW,P0_RGN:CER,SUB-AREA,CER" xr:uid="{2BE4E29D-6104-463B-BECA-13C41097F5BA}"/>
    <hyperlink ref="C28" r:id="rId16" display="https://aiqappsvw-web.nitssolutions.com/ords/f?p=2000:51:147998458977:search:NO::P51_REGION,P51_VIEW,P0_RGN:CER,DEALER,CER" xr:uid="{F499E433-0D85-4D85-BE69-E9CC7E39B60C}"/>
    <hyperlink ref="B29" r:id="rId17" display="https://aiqappsvw-web.nitssolutions.com/ords/f?p=2000:51:147998458977:search:NO::P51_REGION,P51_VIEW,P0_RGN:NER,SUB-AREA,NER" xr:uid="{22DA5694-3CCA-4373-9110-5D62F7F91727}"/>
    <hyperlink ref="C29" r:id="rId18" display="https://aiqappsvw-web.nitssolutions.com/ords/f?p=2000:51:147998458977:search:NO::P51_REGION,P51_VIEW,P0_RGN:NER,DEALER,NER" xr:uid="{F3E3B4E5-19AB-4860-9F88-1C3037A7524A}"/>
    <hyperlink ref="B30" r:id="rId19" display="https://aiqappsvw-web.nitssolutions.com/ords/f?p=2000:51:147998458977:search:NO:RP:P51_VIEW:REGIONALL" xr:uid="{91A7D154-84A9-4E2D-82E1-7E9F8FDF4F9F}"/>
    <hyperlink ref="C30" r:id="rId20" display="https://aiqappsvw-web.nitssolutions.com/ords/f?p=2000:51:147998458977:search:NO:RP:P51_VIEW,P51_ALL_BREADCRUMB:DEALERALL,Y" xr:uid="{D6662654-3158-4D18-B231-7D332624D616}"/>
    <hyperlink ref="A41" r:id="rId21" display="https://aiqappsvw-web.nitssolutions.com/ords/f?p=2000:9:147998458977:searchhere:NO::P9_DISPLAY,P9_AGE_OR_SEGMENT,P9_SEGMENT_VALUE:AGE,Ages%200-7,Ages%200-7" xr:uid="{D3594AC2-4C3A-44B6-AE97-FF7B4522C79F}"/>
    <hyperlink ref="A42" r:id="rId22" display="https://aiqappsvw-web.nitssolutions.com/ords/f?p=2000:9:147998458977:searchhere:NO::P9_DISPLAY,P9_AGE_OR_SEGMENT,P9_SEGMENT_VALUE:AGE,Ages%200-4,Ages%200-4" xr:uid="{8D81AD23-B176-489A-B771-D732A5683066}"/>
    <hyperlink ref="A43" r:id="rId23" display="https://aiqappsvw-web.nitssolutions.com/ords/f?p=2000:9:147998458977:searchhere:NO::P9_DISPLAY,P9_AGE_OR_SEGMENT,P9_SEGMENT_VALUE:AGE,Ages%205-7,Ages%205-7" xr:uid="{A31A082D-9285-4F74-8F86-201E8FDACAFF}"/>
    <hyperlink ref="A44" r:id="rId24" display="https://aiqappsvw-web.nitssolutions.com/ords/f?p=2000:9:147998458977:searchhere:NO::P9_DISPLAY,P9_AGE_OR_SEGMENT,P9_SEGMENT_VALUE:AGE,Ages%208-10,Ages%208-10" xr:uid="{1B9E024F-DE49-4E83-B78E-A221617A7660}"/>
    <hyperlink ref="A45" r:id="rId25" display="https://aiqappsvw-web.nitssolutions.com/ords/f?p=2000:9:147998458977:searchhere:NO::P9_DISPLAY,P9_AGE_OR_SEGMENT,P9_SEGMENT_VALUE:AGE,Ages%2011-15,Ages%2011-15" xr:uid="{F0FF8A2C-93A7-469C-A85B-C0FE448484F0}"/>
    <hyperlink ref="A46" r:id="rId26" display="https://aiqappsvw-web.nitssolutions.com/ords/f?p=2000:9:147998458977:searchhere:NO::P9_DISPLAY,P9_AGE_OR_SEGMENT,P9_SEGMENT_VALUE:AGE,Ages%200-20%2B,Ages%200-20%2B" xr:uid="{20FA4D5F-2538-4A60-9DC6-E6D409FBC6D2}"/>
  </hyperlinks>
  <pageMargins left="0.7" right="0.7" top="0.75" bottom="0.75" header="0.3" footer="0.3"/>
  <pageSetup paperSize="9" orientation="portrait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BA6C-29C2-4D74-A89A-7DF68B4B4524}">
  <dimension ref="A2:O6"/>
  <sheetViews>
    <sheetView workbookViewId="0">
      <selection activeCell="H2" sqref="H2:H5"/>
    </sheetView>
  </sheetViews>
  <sheetFormatPr defaultRowHeight="15"/>
  <sheetData>
    <row r="2" spans="1:15">
      <c r="A2" t="s">
        <v>111</v>
      </c>
      <c r="B2">
        <v>9</v>
      </c>
      <c r="C2">
        <v>120</v>
      </c>
      <c r="D2" s="59">
        <v>36010</v>
      </c>
      <c r="E2" s="59">
        <v>35037</v>
      </c>
      <c r="F2" s="59">
        <v>42751</v>
      </c>
      <c r="G2" s="59">
        <v>40767</v>
      </c>
      <c r="H2" s="59">
        <v>16004</v>
      </c>
      <c r="I2" t="s">
        <v>149</v>
      </c>
      <c r="J2" t="s">
        <v>149</v>
      </c>
      <c r="K2" t="s">
        <v>149</v>
      </c>
      <c r="L2" t="s">
        <v>149</v>
      </c>
      <c r="M2" t="s">
        <v>149</v>
      </c>
      <c r="N2" t="s">
        <v>149</v>
      </c>
      <c r="O2" t="s">
        <v>149</v>
      </c>
    </row>
    <row r="3" spans="1:15">
      <c r="A3" t="s">
        <v>113</v>
      </c>
      <c r="B3">
        <v>11</v>
      </c>
      <c r="C3">
        <v>154</v>
      </c>
      <c r="D3" s="59">
        <v>50986</v>
      </c>
      <c r="E3" s="59">
        <v>45173</v>
      </c>
      <c r="F3" s="59">
        <v>58731</v>
      </c>
      <c r="G3" s="59">
        <v>55414</v>
      </c>
      <c r="H3" s="59">
        <v>22865</v>
      </c>
      <c r="I3" t="s">
        <v>149</v>
      </c>
      <c r="J3" t="s">
        <v>149</v>
      </c>
      <c r="K3" t="s">
        <v>149</v>
      </c>
      <c r="L3" t="s">
        <v>149</v>
      </c>
      <c r="M3" t="s">
        <v>149</v>
      </c>
      <c r="N3" t="s">
        <v>149</v>
      </c>
      <c r="O3" t="s">
        <v>149</v>
      </c>
    </row>
    <row r="4" spans="1:15">
      <c r="A4" t="s">
        <v>114</v>
      </c>
      <c r="B4">
        <v>12</v>
      </c>
      <c r="C4">
        <v>168</v>
      </c>
      <c r="D4" s="59">
        <v>47401</v>
      </c>
      <c r="E4" s="59">
        <v>41171</v>
      </c>
      <c r="F4" s="59">
        <v>56928</v>
      </c>
      <c r="G4" s="59">
        <v>53288</v>
      </c>
      <c r="H4" s="59">
        <v>21187</v>
      </c>
      <c r="I4" t="s">
        <v>149</v>
      </c>
      <c r="J4" t="s">
        <v>149</v>
      </c>
      <c r="K4" t="s">
        <v>149</v>
      </c>
      <c r="L4" t="s">
        <v>149</v>
      </c>
      <c r="M4" t="s">
        <v>149</v>
      </c>
      <c r="N4" t="s">
        <v>149</v>
      </c>
      <c r="O4" t="s">
        <v>149</v>
      </c>
    </row>
    <row r="5" spans="1:15">
      <c r="A5" t="s">
        <v>112</v>
      </c>
      <c r="B5">
        <v>14</v>
      </c>
      <c r="C5">
        <v>208</v>
      </c>
      <c r="D5" s="59">
        <v>44557</v>
      </c>
      <c r="E5" s="59">
        <v>38872</v>
      </c>
      <c r="F5" s="59">
        <v>53374</v>
      </c>
      <c r="G5" s="59">
        <v>50446</v>
      </c>
      <c r="H5" s="59">
        <v>20237</v>
      </c>
      <c r="I5" t="s">
        <v>149</v>
      </c>
      <c r="J5" t="s">
        <v>149</v>
      </c>
      <c r="K5" t="s">
        <v>149</v>
      </c>
      <c r="L5" t="s">
        <v>149</v>
      </c>
      <c r="M5" t="s">
        <v>149</v>
      </c>
      <c r="N5" t="s">
        <v>149</v>
      </c>
      <c r="O5" t="s">
        <v>149</v>
      </c>
    </row>
    <row r="6" spans="1:15">
      <c r="A6" t="s">
        <v>17</v>
      </c>
      <c r="B6" t="s">
        <v>18</v>
      </c>
      <c r="C6" t="s">
        <v>18</v>
      </c>
      <c r="D6" s="59">
        <v>178954</v>
      </c>
      <c r="E6" s="59">
        <v>160253</v>
      </c>
      <c r="F6" s="59">
        <v>211784</v>
      </c>
      <c r="G6" s="59">
        <v>199915</v>
      </c>
      <c r="H6" s="59">
        <v>80293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F530-C6B1-4846-8D11-4E2B31615079}">
  <dimension ref="A1:G4"/>
  <sheetViews>
    <sheetView workbookViewId="0">
      <selection activeCell="E1" sqref="E1:G4"/>
    </sheetView>
  </sheetViews>
  <sheetFormatPr defaultRowHeight="15"/>
  <cols>
    <col min="1" max="1" width="16.5703125" bestFit="1" customWidth="1"/>
    <col min="2" max="2" width="3" bestFit="1" customWidth="1"/>
    <col min="3" max="3" width="4" bestFit="1" customWidth="1"/>
    <col min="4" max="5" width="10.140625" bestFit="1" customWidth="1"/>
    <col min="6" max="6" width="8.140625" bestFit="1" customWidth="1"/>
    <col min="7" max="7" width="11.140625" bestFit="1" customWidth="1"/>
  </cols>
  <sheetData>
    <row r="1" spans="1:7">
      <c r="A1" s="2" t="s">
        <v>112</v>
      </c>
      <c r="B1" s="57">
        <v>14</v>
      </c>
      <c r="C1" s="57">
        <v>208</v>
      </c>
      <c r="D1" s="2" t="s">
        <v>143</v>
      </c>
      <c r="E1" s="2" t="s">
        <v>144</v>
      </c>
      <c r="F1" s="3">
        <v>1.1573</v>
      </c>
      <c r="G1" s="2" t="s">
        <v>142</v>
      </c>
    </row>
    <row r="2" spans="1:7">
      <c r="A2" s="2" t="s">
        <v>111</v>
      </c>
      <c r="B2" s="57">
        <v>10</v>
      </c>
      <c r="C2" s="57">
        <v>120</v>
      </c>
      <c r="D2" s="2" t="s">
        <v>145</v>
      </c>
      <c r="E2" s="2" t="s">
        <v>146</v>
      </c>
      <c r="F2" s="3">
        <v>0.86170000000000002</v>
      </c>
      <c r="G2" s="2" t="s">
        <v>142</v>
      </c>
    </row>
    <row r="3" spans="1:7">
      <c r="A3" s="2" t="s">
        <v>113</v>
      </c>
      <c r="B3" s="57">
        <v>11</v>
      </c>
      <c r="C3" s="57">
        <v>154</v>
      </c>
      <c r="D3" s="2" t="s">
        <v>140</v>
      </c>
      <c r="E3" s="2" t="s">
        <v>141</v>
      </c>
      <c r="F3" s="3">
        <v>0.86819999999999997</v>
      </c>
      <c r="G3" s="2" t="s">
        <v>142</v>
      </c>
    </row>
    <row r="4" spans="1:7">
      <c r="A4" s="2" t="s">
        <v>114</v>
      </c>
      <c r="B4" s="57">
        <v>13</v>
      </c>
      <c r="C4" s="57">
        <v>168</v>
      </c>
      <c r="D4" s="2" t="s">
        <v>147</v>
      </c>
      <c r="E4" s="2" t="s">
        <v>148</v>
      </c>
      <c r="F4" s="3">
        <v>0.77159999999999995</v>
      </c>
      <c r="G4" s="2" t="s">
        <v>142</v>
      </c>
    </row>
  </sheetData>
  <hyperlinks>
    <hyperlink ref="B3" r:id="rId1" display="https://aiqappsvw-web.nitssolutions.com/ords/f?p=2000:811:11781542733014:search:NO::P811_REGION,P811_VIEW,P0_RGN:SER,SUB-AREA,SER" xr:uid="{3F9EFC27-7EEB-453F-97C4-67D3BD7C3DE8}"/>
    <hyperlink ref="C3" r:id="rId2" display="https://aiqappsvw-web.nitssolutions.com/ords/f?p=2000:811:11781542733014:search:NO::P811_REGION,P811_VIEW,P0_RGN:SER,DEALER,SER" xr:uid="{7ECA3A20-345B-445D-9095-5F20E54E64F7}"/>
    <hyperlink ref="B1" r:id="rId3" display="https://aiqappsvw-web.nitssolutions.com/ords/f?p=2000:811:11781542733014:search:NO::P811_REGION,P811_VIEW,P0_RGN:NER,SUB-AREA,NER" xr:uid="{F00BA9DB-8554-4489-AB8C-CD7DF7FEE62B}"/>
    <hyperlink ref="C1" r:id="rId4" display="https://aiqappsvw-web.nitssolutions.com/ords/f?p=2000:811:11781542733014:search:NO::P811_REGION,P811_VIEW,P0_RGN:NER,DEALER,NER" xr:uid="{46A32D8B-EA33-4420-BA19-9978BC361C40}"/>
    <hyperlink ref="B2" r:id="rId5" display="https://aiqappsvw-web.nitssolutions.com/ords/f?p=2000:811:11781542733014:search:NO::P811_REGION,P811_VIEW,P0_RGN:PAR,SUB-AREA,PAR" xr:uid="{9D014C8B-D5AC-4A4F-B4E5-6F386903C5A5}"/>
    <hyperlink ref="C2" r:id="rId6" display="https://aiqappsvw-web.nitssolutions.com/ords/f?p=2000:811:11781542733014:search:NO::P811_REGION,P811_VIEW,P0_RGN:PAR,DEALER,PAR" xr:uid="{AEDEC7A5-1964-452D-91DF-FD0736878546}"/>
    <hyperlink ref="B4" r:id="rId7" display="https://aiqappsvw-web.nitssolutions.com/ords/f?p=2000:811:11781542733014:search:NO::P811_REGION,P811_VIEW,P0_RGN:CER,SUB-AREA,CER" xr:uid="{A1B78EBB-7673-466B-B5B6-3C61AB847A3A}"/>
    <hyperlink ref="C4" r:id="rId8" display="https://aiqappsvw-web.nitssolutions.com/ords/f?p=2000:811:11781542733014:search:NO::P811_REGION,P811_VIEW,P0_RGN:CER,DEALER,CER" xr:uid="{3FE9F5C9-F098-40F5-B3A6-F44DEBE35A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FA9C-7AF3-4B82-B606-625741326E26}">
  <dimension ref="A1:W21"/>
  <sheetViews>
    <sheetView tabSelected="1" topLeftCell="K3" workbookViewId="0">
      <selection activeCell="U1" sqref="U1:U21"/>
    </sheetView>
  </sheetViews>
  <sheetFormatPr defaultRowHeight="15"/>
  <cols>
    <col min="3" max="4" width="11.140625" bestFit="1" customWidth="1"/>
    <col min="5" max="5" width="13.85546875" bestFit="1" customWidth="1"/>
    <col min="6" max="7" width="3.42578125" bestFit="1" customWidth="1"/>
    <col min="8" max="8" width="4" bestFit="1" customWidth="1"/>
    <col min="9" max="10" width="11.140625" bestFit="1" customWidth="1"/>
    <col min="11" max="11" width="8.140625" bestFit="1" customWidth="1"/>
    <col min="12" max="13" width="11.140625" bestFit="1" customWidth="1"/>
    <col min="14" max="17" width="10.140625" bestFit="1" customWidth="1"/>
    <col min="18" max="18" width="11.140625" bestFit="1" customWidth="1"/>
    <col min="21" max="21" width="11.140625" style="7" bestFit="1" customWidth="1"/>
    <col min="23" max="23" width="11.140625" style="7" bestFit="1" customWidth="1"/>
  </cols>
  <sheetData>
    <row r="1" spans="1:23">
      <c r="A1" s="9"/>
      <c r="U1" s="7">
        <f>L8</f>
        <v>9699154.9800000004</v>
      </c>
      <c r="W1" s="7" t="s">
        <v>78</v>
      </c>
    </row>
    <row r="2" spans="1:23">
      <c r="U2" s="7">
        <f t="shared" ref="U2:U3" si="0">L9</f>
        <v>45899813.219999999</v>
      </c>
      <c r="W2" s="7" t="s">
        <v>0</v>
      </c>
    </row>
    <row r="3" spans="1:23">
      <c r="U3" s="11">
        <f t="shared" si="0"/>
        <v>-0.78868857410134785</v>
      </c>
      <c r="W3" s="11">
        <v>0.31979999999999997</v>
      </c>
    </row>
    <row r="4" spans="1:23">
      <c r="D4" s="10"/>
      <c r="E4" s="2"/>
      <c r="F4" s="3"/>
      <c r="U4" s="7">
        <f>M8</f>
        <v>5308961.8</v>
      </c>
      <c r="W4" s="7" t="s">
        <v>79</v>
      </c>
    </row>
    <row r="5" spans="1:23">
      <c r="D5" s="2"/>
      <c r="E5" s="2"/>
      <c r="F5" s="3"/>
      <c r="I5" s="2"/>
      <c r="J5" s="2"/>
      <c r="K5" s="2"/>
      <c r="L5" s="2"/>
      <c r="M5" s="2"/>
      <c r="N5" s="2"/>
      <c r="O5" s="2"/>
      <c r="U5" s="7">
        <f t="shared" ref="U5:U6" si="1">M9</f>
        <v>1999560.35</v>
      </c>
      <c r="W5" s="7" t="s">
        <v>1</v>
      </c>
    </row>
    <row r="6" spans="1:23" ht="15.75" thickBot="1">
      <c r="D6" s="2"/>
      <c r="E6" s="12" t="s">
        <v>11</v>
      </c>
      <c r="F6" s="13">
        <v>4</v>
      </c>
      <c r="G6" s="13">
        <v>46</v>
      </c>
      <c r="H6" s="13">
        <v>651</v>
      </c>
      <c r="I6" s="88" t="s">
        <v>202</v>
      </c>
      <c r="J6" s="88" t="s">
        <v>203</v>
      </c>
      <c r="K6" s="89">
        <v>-0.75070000000000003</v>
      </c>
      <c r="L6" s="2"/>
      <c r="M6" s="2"/>
      <c r="N6" s="2"/>
      <c r="O6" s="2"/>
      <c r="P6" s="14"/>
      <c r="Q6" s="14"/>
      <c r="R6" s="14"/>
      <c r="U6" s="11">
        <f t="shared" si="1"/>
        <v>1.6550645495646079</v>
      </c>
      <c r="W6" s="11">
        <v>0.20130000000000001</v>
      </c>
    </row>
    <row r="7" spans="1:23" ht="15.75" thickBot="1">
      <c r="D7" s="2"/>
      <c r="E7" s="12" t="s">
        <v>12</v>
      </c>
      <c r="F7" s="13">
        <v>4</v>
      </c>
      <c r="G7" s="13">
        <v>46</v>
      </c>
      <c r="H7" s="13">
        <v>651</v>
      </c>
      <c r="I7" s="88" t="s">
        <v>204</v>
      </c>
      <c r="J7" s="88" t="s">
        <v>205</v>
      </c>
      <c r="K7" s="89">
        <v>-0.70069999999999999</v>
      </c>
      <c r="L7" s="14"/>
      <c r="M7" s="14"/>
      <c r="N7" s="14"/>
      <c r="O7" s="14"/>
      <c r="P7" s="14"/>
      <c r="Q7" s="14"/>
      <c r="R7" s="14"/>
      <c r="U7" s="7">
        <f>N8</f>
        <v>1605941.76</v>
      </c>
      <c r="W7" s="7" t="s">
        <v>80</v>
      </c>
    </row>
    <row r="8" spans="1:23" ht="15.75" thickBot="1">
      <c r="D8" s="2"/>
      <c r="E8" s="12" t="s">
        <v>13</v>
      </c>
      <c r="F8" s="13">
        <v>4</v>
      </c>
      <c r="G8" s="13">
        <v>46</v>
      </c>
      <c r="H8" s="13">
        <v>651</v>
      </c>
      <c r="I8" s="88" t="s">
        <v>206</v>
      </c>
      <c r="J8" s="88" t="s">
        <v>207</v>
      </c>
      <c r="K8" s="89">
        <v>-0.7752</v>
      </c>
      <c r="L8">
        <v>9699154.9800000004</v>
      </c>
      <c r="M8">
        <v>5308961.8</v>
      </c>
      <c r="N8">
        <v>1605941.76</v>
      </c>
      <c r="O8">
        <v>628212.04</v>
      </c>
      <c r="P8">
        <v>1588187.98</v>
      </c>
      <c r="Q8">
        <v>6439.49</v>
      </c>
      <c r="R8">
        <f>SUM(L8:Q8)</f>
        <v>18836898.050000001</v>
      </c>
      <c r="U8" s="7">
        <f t="shared" ref="U8:U9" si="2">N9</f>
        <v>6014707.6399999997</v>
      </c>
      <c r="W8" s="7" t="s">
        <v>2</v>
      </c>
    </row>
    <row r="9" spans="1:23" ht="15.75" thickBot="1">
      <c r="E9" s="12" t="s">
        <v>14</v>
      </c>
      <c r="F9" s="13">
        <v>4</v>
      </c>
      <c r="G9" s="13">
        <v>46</v>
      </c>
      <c r="H9" s="13">
        <v>651</v>
      </c>
      <c r="I9" s="88" t="s">
        <v>208</v>
      </c>
      <c r="J9" s="88" t="s">
        <v>209</v>
      </c>
      <c r="K9" s="89">
        <v>-0.68510000000000004</v>
      </c>
      <c r="L9">
        <v>45899813.219999999</v>
      </c>
      <c r="M9">
        <v>1999560.35</v>
      </c>
      <c r="N9">
        <v>6014707.6399999997</v>
      </c>
      <c r="O9">
        <v>18727452.489999998</v>
      </c>
      <c r="P9">
        <v>5645513.3600000003</v>
      </c>
      <c r="Q9">
        <v>696271.04</v>
      </c>
      <c r="R9">
        <f>SUM(L9:Q9)</f>
        <v>78983318.100000009</v>
      </c>
      <c r="U9" s="11">
        <f t="shared" si="2"/>
        <v>-0.73299753601988882</v>
      </c>
      <c r="W9" s="11">
        <v>0.33279999999999998</v>
      </c>
    </row>
    <row r="10" spans="1:23" ht="15.75" thickBot="1">
      <c r="E10" s="12" t="s">
        <v>15</v>
      </c>
      <c r="F10" s="13">
        <v>4</v>
      </c>
      <c r="G10" s="13">
        <v>46</v>
      </c>
      <c r="H10" s="13">
        <v>651</v>
      </c>
      <c r="I10" s="88" t="s">
        <v>210</v>
      </c>
      <c r="J10" s="88" t="s">
        <v>211</v>
      </c>
      <c r="K10" s="89">
        <v>-0.71930000000000005</v>
      </c>
      <c r="L10">
        <f>(L8-L9)/L9</f>
        <v>-0.78868857410134785</v>
      </c>
      <c r="M10">
        <f>(M8-M9)/M9</f>
        <v>1.6550645495646079</v>
      </c>
      <c r="N10">
        <f>(N8-N9)/N9</f>
        <v>-0.73299753601988882</v>
      </c>
      <c r="O10">
        <f>(O8-O9)/O9</f>
        <v>-0.96645501889082619</v>
      </c>
      <c r="P10">
        <f>(P8-P9)/P9</f>
        <v>-0.71868138843621476</v>
      </c>
      <c r="Q10">
        <f>(Q8-Q9)/Q9</f>
        <v>-0.99075146081043386</v>
      </c>
      <c r="R10">
        <f>(R8-R9)/R9</f>
        <v>-0.76150789175315747</v>
      </c>
      <c r="U10" s="7">
        <f>O8</f>
        <v>628212.04</v>
      </c>
      <c r="W10" s="7" t="s">
        <v>19</v>
      </c>
    </row>
    <row r="11" spans="1:23" ht="15.75" thickBot="1">
      <c r="C11" s="2"/>
      <c r="E11" s="12" t="s">
        <v>16</v>
      </c>
      <c r="F11" s="13">
        <v>4</v>
      </c>
      <c r="G11" s="13">
        <v>46</v>
      </c>
      <c r="H11" s="13">
        <v>651</v>
      </c>
      <c r="I11" s="88" t="s">
        <v>200</v>
      </c>
      <c r="J11" s="88" t="s">
        <v>212</v>
      </c>
      <c r="K11" s="89">
        <v>-0.99060000000000004</v>
      </c>
      <c r="L11" s="14"/>
      <c r="M11" s="14"/>
      <c r="N11" s="14"/>
      <c r="O11" s="14"/>
      <c r="P11" s="14"/>
      <c r="Q11" s="14"/>
      <c r="R11" s="14"/>
      <c r="U11" s="7">
        <f t="shared" ref="U11:U12" si="3">O9</f>
        <v>18727452.489999998</v>
      </c>
      <c r="W11" s="7" t="s">
        <v>3</v>
      </c>
    </row>
    <row r="12" spans="1:23" ht="15.75" thickBot="1">
      <c r="C12" s="2"/>
      <c r="E12" s="90" t="s">
        <v>17</v>
      </c>
      <c r="F12" s="13" t="s">
        <v>18</v>
      </c>
      <c r="G12" s="13" t="s">
        <v>18</v>
      </c>
      <c r="H12" s="13" t="s">
        <v>18</v>
      </c>
      <c r="I12" s="91" t="s">
        <v>213</v>
      </c>
      <c r="J12" s="91" t="s">
        <v>214</v>
      </c>
      <c r="K12" s="92">
        <v>-0.73609999999999998</v>
      </c>
      <c r="L12" s="14"/>
      <c r="M12" s="14"/>
      <c r="N12" s="14"/>
      <c r="O12" s="14"/>
      <c r="P12" s="14"/>
      <c r="Q12" s="14"/>
      <c r="R12" s="14"/>
      <c r="U12" s="11">
        <f t="shared" si="3"/>
        <v>-0.96645501889082619</v>
      </c>
      <c r="W12" s="11">
        <v>0.34610000000000002</v>
      </c>
    </row>
    <row r="13" spans="1:23">
      <c r="C13" s="2"/>
      <c r="H13" s="2"/>
      <c r="I13" s="2"/>
      <c r="J13" s="3"/>
      <c r="K13" s="3"/>
      <c r="U13" s="7">
        <f>P8</f>
        <v>1588187.98</v>
      </c>
      <c r="W13" s="7" t="s">
        <v>20</v>
      </c>
    </row>
    <row r="14" spans="1:23">
      <c r="C14" s="2"/>
      <c r="H14" s="2"/>
      <c r="I14" s="2"/>
      <c r="J14" s="3"/>
      <c r="U14" s="7">
        <f t="shared" ref="U14:U15" si="4">P9</f>
        <v>5645513.3600000003</v>
      </c>
      <c r="W14" s="7" t="s">
        <v>4</v>
      </c>
    </row>
    <row r="15" spans="1:23">
      <c r="C15" s="2"/>
      <c r="U15" s="11">
        <f t="shared" si="4"/>
        <v>-0.71868138843621476</v>
      </c>
      <c r="W15" s="11">
        <v>0.2823</v>
      </c>
    </row>
    <row r="16" spans="1:23">
      <c r="C16" s="2"/>
      <c r="U16" s="7">
        <f>Q8</f>
        <v>6439.49</v>
      </c>
      <c r="W16" s="7" t="s">
        <v>21</v>
      </c>
    </row>
    <row r="17" spans="3:23">
      <c r="C17" s="2"/>
      <c r="U17" s="7">
        <f t="shared" ref="U17:U18" si="5">Q9</f>
        <v>696271.04</v>
      </c>
      <c r="W17" s="7" t="s">
        <v>5</v>
      </c>
    </row>
    <row r="18" spans="3:23">
      <c r="U18" s="11">
        <f t="shared" si="5"/>
        <v>-0.99075146081043386</v>
      </c>
      <c r="W18" s="11">
        <v>1.869</v>
      </c>
    </row>
    <row r="19" spans="3:23">
      <c r="U19" s="7">
        <f>R8</f>
        <v>18836898.050000001</v>
      </c>
      <c r="W19" s="7" t="s">
        <v>81</v>
      </c>
    </row>
    <row r="20" spans="3:23">
      <c r="U20" s="7">
        <f t="shared" ref="U20:U21" si="6">R9</f>
        <v>78983318.100000009</v>
      </c>
      <c r="W20" s="7" t="s">
        <v>6</v>
      </c>
    </row>
    <row r="21" spans="3:23">
      <c r="U21" s="11">
        <f t="shared" si="6"/>
        <v>-0.76150789175315747</v>
      </c>
      <c r="W21" s="11">
        <v>0.28970000000000001</v>
      </c>
    </row>
  </sheetData>
  <hyperlinks>
    <hyperlink ref="E6" r:id="rId1" display="https://aiqappsvw-web.nitssolutions.com/ords/f?p=2000:1057:2002243540293:search:NO::P1057_VIEW,P1057_MINOR_TACT_GROUP:PCAT,Mechanical" xr:uid="{D19D85C8-D8DC-4CC4-8B29-B4A435668FEB}"/>
    <hyperlink ref="F6" r:id="rId2" display="https://aiqappsvw-web.nitssolutions.com/ords/f?p=2000:1057:2002243540293:search:NO::P1057_PROD_VALUE,P1057_VIEW,P1057_PROD_LEVEL:Mechanical,RGN,1" xr:uid="{9C5B1544-8D35-471E-B47D-2B9037181901}"/>
    <hyperlink ref="G6" r:id="rId3" display="https://aiqappsvw-web.nitssolutions.com/ords/f?p=2000:1057:2002243540293:search:NO::P1057_PROD_VALUE,P1057_VIEW,P1057_PROD_LEVEL:Mechanical,AREA,1" xr:uid="{906EF4C9-1585-4ECB-ADC5-6291F25D8D1A}"/>
    <hyperlink ref="H6" r:id="rId4" display="https://aiqappsvw-web.nitssolutions.com/ords/f?p=2000:1057:2002243540293:search:NO::P1057_VIEW,P1057_PROD_LEVEL,P1057_PROD_VALUE:DEALER,1,Mechanical" xr:uid="{48128930-B1F9-4ECB-8E1C-D9777E8EE8B5}"/>
    <hyperlink ref="E7" r:id="rId5" display="https://aiqappsvw-web.nitssolutions.com/ords/f?p=2000:1057:2002243540293:search:NO::P1057_VIEW,P1057_MINOR_TACT_GROUP:PCAT,Collision" xr:uid="{8D93F4FF-33CB-4307-B316-87709E6D2508}"/>
    <hyperlink ref="F7" r:id="rId6" display="https://aiqappsvw-web.nitssolutions.com/ords/f?p=2000:1057:2002243540293:search:NO::P1057_PROD_VALUE,P1057_VIEW,P1057_PROD_LEVEL:Collision,RGN,1" xr:uid="{986B4C4D-4255-47F4-B1FD-E35B39D78A5E}"/>
    <hyperlink ref="G7" r:id="rId7" display="https://aiqappsvw-web.nitssolutions.com/ords/f?p=2000:1057:2002243540293:search:NO::P1057_PROD_VALUE,P1057_VIEW,P1057_PROD_LEVEL:Collision,AREA,1" xr:uid="{73CBFE5E-36E1-442C-8489-E6924934399D}"/>
    <hyperlink ref="H7" r:id="rId8" display="https://aiqappsvw-web.nitssolutions.com/ords/f?p=2000:1057:2002243540293:search:NO::P1057_VIEW,P1057_PROD_LEVEL,P1057_PROD_VALUE:DEALER,1,Collision" xr:uid="{AB5E3618-DBBB-4F85-AFAA-4651235C855E}"/>
    <hyperlink ref="E8" r:id="rId9" display="https://aiqappsvw-web.nitssolutions.com/ords/f?p=2000:1057:2002243540293:search:NO::P1057_VIEW,P1057_MINOR_TACT_GROUP:PCAT,Chemicals" xr:uid="{BDE173BE-0A96-4D96-8438-28DB9BD9650D}"/>
    <hyperlink ref="F8" r:id="rId10" display="https://aiqappsvw-web.nitssolutions.com/ords/f?p=2000:1057:2002243540293:search:NO::P1057_PROD_VALUE,P1057_VIEW,P1057_PROD_LEVEL:Chemicals,RGN,1" xr:uid="{4F6A9A7E-8FC6-431A-AB45-E5F7697FE8B8}"/>
    <hyperlink ref="G8" r:id="rId11" display="https://aiqappsvw-web.nitssolutions.com/ords/f?p=2000:1057:2002243540293:search:NO::P1057_PROD_VALUE,P1057_VIEW,P1057_PROD_LEVEL:Chemicals,AREA,1" xr:uid="{C07FD0D9-2B9E-430D-A7CE-85D18C8834B3}"/>
    <hyperlink ref="H8" r:id="rId12" display="https://aiqappsvw-web.nitssolutions.com/ords/f?p=2000:1057:2002243540293:search:NO::P1057_VIEW,P1057_PROD_LEVEL,P1057_PROD_VALUE:DEALER,1,Chemicals" xr:uid="{0BD384D3-7797-4EDD-BC02-4F2E81A8C958}"/>
    <hyperlink ref="E9" r:id="rId13" display="https://aiqappsvw-web.nitssolutions.com/ords/f?p=2000:1057:2002243540293:search:NO::P1057_VIEW,P1057_MINOR_TACT_GROUP:PCAT,Accessories" xr:uid="{448EA5FD-321D-4E75-B636-BBDA89E3569A}"/>
    <hyperlink ref="F9" r:id="rId14" display="https://aiqappsvw-web.nitssolutions.com/ords/f?p=2000:1057:2002243540293:search:NO::P1057_PROD_VALUE,P1057_VIEW,P1057_PROD_LEVEL:Accessories,RGN,1" xr:uid="{895CB3E4-987D-4A74-9F45-B1E745986762}"/>
    <hyperlink ref="G9" r:id="rId15" display="https://aiqappsvw-web.nitssolutions.com/ords/f?p=2000:1057:2002243540293:search:NO::P1057_PROD_VALUE,P1057_VIEW,P1057_PROD_LEVEL:Accessories,AREA,1" xr:uid="{AD84A366-E273-4470-A6DA-49A3FECB9BC8}"/>
    <hyperlink ref="H9" r:id="rId16" display="https://aiqappsvw-web.nitssolutions.com/ords/f?p=2000:1057:2002243540293:search:NO::P1057_VIEW,P1057_PROD_LEVEL,P1057_PROD_VALUE:DEALER,1,Accessories" xr:uid="{33EDACE1-DDA8-4B0E-84F0-089542415947}"/>
    <hyperlink ref="E10" r:id="rId17" display="https://aiqappsvw-web.nitssolutions.com/ords/f?p=2000:1057:2002243540293:search:NO::P1057_VIEW,P1057_MINOR_TACT_GROUP:PCAT,Tires" xr:uid="{78A6AB10-76AA-418B-8A3C-55E29CE56451}"/>
    <hyperlink ref="F10" r:id="rId18" display="https://aiqappsvw-web.nitssolutions.com/ords/f?p=2000:1057:2002243540293:search:NO::P1057_PROD_VALUE,P1057_VIEW,P1057_PROD_LEVEL:Tires,RGN,1" xr:uid="{52F0BA5D-7258-479D-B06A-41F3A9186913}"/>
    <hyperlink ref="G10" r:id="rId19" display="https://aiqappsvw-web.nitssolutions.com/ords/f?p=2000:1057:2002243540293:search:NO::P1057_PROD_VALUE,P1057_VIEW,P1057_PROD_LEVEL:Tires,AREA,1" xr:uid="{31DD074F-85E8-4D9E-AD28-488BECFF4F24}"/>
    <hyperlink ref="H10" r:id="rId20" display="https://aiqappsvw-web.nitssolutions.com/ords/f?p=2000:1057:2002243540293:search:NO::P1057_VIEW,P1057_PROD_LEVEL,P1057_PROD_VALUE:DEALER,1,Tires" xr:uid="{61749079-DB2C-4931-94BD-A54B9FA3F829}"/>
    <hyperlink ref="E11" r:id="rId21" display="https://aiqappsvw-web.nitssolutions.com/ords/f?p=2000:1057:2002243540293:search:NO::P1057_VIEW,P1057_MINOR_TACT_GROUP:PCAT,Miscellaneous" xr:uid="{71457E88-4ACA-4B4E-8932-F1C64EB4EC2E}"/>
    <hyperlink ref="F11" r:id="rId22" display="https://aiqappsvw-web.nitssolutions.com/ords/f?p=2000:1057:2002243540293:search:NO::P1057_PROD_VALUE,P1057_VIEW,P1057_PROD_LEVEL:Miscellaneous,RGN,1" xr:uid="{4529A9A3-3C0E-4E67-A5C4-4F49100B8F5C}"/>
    <hyperlink ref="G11" r:id="rId23" display="https://aiqappsvw-web.nitssolutions.com/ords/f?p=2000:1057:2002243540293:search:NO::P1057_PROD_VALUE,P1057_VIEW,P1057_PROD_LEVEL:Miscellaneous,AREA,1" xr:uid="{9BCA65A8-B590-4B0C-B945-EB4023E71CF5}"/>
    <hyperlink ref="H11" r:id="rId24" display="https://aiqappsvw-web.nitssolutions.com/ords/f?p=2000:1057:2002243540293:search:NO::P1057_VIEW,P1057_PROD_LEVEL,P1057_PROD_VALUE:DEALER,1,Miscellaneous" xr:uid="{C6F4746C-AA5E-4CE2-8D2B-BBF964B4AFFD}"/>
    <hyperlink ref="F12" r:id="rId25" display="https://aiqappsvw-web.nitssolutions.com/ords/f?p=2000:1057:2002243540293:search:NO:RP:P1057_VIEW:RGN" xr:uid="{C2FABAFB-499B-44D1-A832-1C32771B7C72}"/>
    <hyperlink ref="G12" r:id="rId26" display="https://aiqappsvw-web.nitssolutions.com/ords/f?p=2000:1057:2002243540293:search:NO:RP:P1057_VIEW:AREA" xr:uid="{30C21CE4-3CB7-45E4-8F4A-F1521E85DA21}"/>
    <hyperlink ref="H12" r:id="rId27" display="https://aiqappsvw-web.nitssolutions.com/ords/f?p=2000:1057:2002243540293:search:NO:RP:P1057_VIEW,P1057_ALL_BREADCRUMB:DEALERALL,Y" xr:uid="{31AD5ADB-6B5E-494B-B686-41A5FED47FE6}"/>
  </hyperlinks>
  <pageMargins left="0.7" right="0.7" top="0.75" bottom="0.75" header="0.3" footer="0.3"/>
  <pageSetup paperSize="9" orientation="portrait" r:id="rId2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5C6E-9E2A-4772-8B75-41DF6BE996E8}">
  <dimension ref="A3:W61"/>
  <sheetViews>
    <sheetView workbookViewId="0">
      <selection activeCell="F16" sqref="B13:M19"/>
    </sheetView>
  </sheetViews>
  <sheetFormatPr defaultRowHeight="15"/>
  <cols>
    <col min="1" max="2" width="12.140625" bestFit="1" customWidth="1"/>
    <col min="3" max="6" width="11.140625" bestFit="1" customWidth="1"/>
    <col min="7" max="8" width="10.140625" bestFit="1" customWidth="1"/>
    <col min="9" max="9" width="11.5703125" bestFit="1" customWidth="1"/>
    <col min="10" max="11" width="11.140625" bestFit="1" customWidth="1"/>
    <col min="12" max="13" width="10.140625" bestFit="1" customWidth="1"/>
    <col min="14" max="14" width="8.5703125" bestFit="1" customWidth="1"/>
    <col min="15" max="17" width="11.42578125" bestFit="1" customWidth="1"/>
    <col min="18" max="18" width="12.42578125" bestFit="1" customWidth="1"/>
  </cols>
  <sheetData>
    <row r="3" spans="2:17">
      <c r="B3" s="2" t="s">
        <v>195</v>
      </c>
      <c r="C3" s="2" t="s">
        <v>215</v>
      </c>
      <c r="D3" s="2" t="s">
        <v>202</v>
      </c>
      <c r="E3" s="2" t="s">
        <v>216</v>
      </c>
      <c r="F3" s="2" t="s">
        <v>217</v>
      </c>
      <c r="G3" s="2" t="s">
        <v>218</v>
      </c>
      <c r="H3" s="2" t="s">
        <v>219</v>
      </c>
      <c r="I3" s="2" t="s">
        <v>220</v>
      </c>
      <c r="J3" s="2" t="s">
        <v>221</v>
      </c>
      <c r="K3" s="2" t="s">
        <v>222</v>
      </c>
      <c r="L3" s="2" t="s">
        <v>223</v>
      </c>
      <c r="M3" s="2" t="s">
        <v>224</v>
      </c>
      <c r="N3" s="1"/>
      <c r="O3" s="1"/>
      <c r="P3" s="1"/>
      <c r="Q3" s="1"/>
    </row>
    <row r="4" spans="2:17">
      <c r="B4" s="2" t="s">
        <v>196</v>
      </c>
      <c r="C4" s="2" t="s">
        <v>225</v>
      </c>
      <c r="D4" s="2" t="s">
        <v>204</v>
      </c>
      <c r="E4" s="6" t="s">
        <v>226</v>
      </c>
      <c r="F4" s="2" t="s">
        <v>227</v>
      </c>
      <c r="G4" s="2" t="s">
        <v>228</v>
      </c>
      <c r="H4" s="2" t="s">
        <v>229</v>
      </c>
      <c r="I4" s="2" t="s">
        <v>230</v>
      </c>
      <c r="J4" t="s">
        <v>231</v>
      </c>
      <c r="K4" t="s">
        <v>232</v>
      </c>
      <c r="L4" t="s">
        <v>233</v>
      </c>
      <c r="M4" t="s">
        <v>234</v>
      </c>
    </row>
    <row r="5" spans="2:17">
      <c r="B5" s="2" t="s">
        <v>197</v>
      </c>
      <c r="C5" s="2" t="s">
        <v>235</v>
      </c>
      <c r="D5" s="2" t="s">
        <v>206</v>
      </c>
      <c r="E5" s="6" t="s">
        <v>236</v>
      </c>
      <c r="F5" s="2" t="s">
        <v>237</v>
      </c>
      <c r="G5" s="2" t="s">
        <v>238</v>
      </c>
      <c r="H5" s="2" t="s">
        <v>239</v>
      </c>
      <c r="I5" s="2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2:17">
      <c r="B6" s="2" t="s">
        <v>198</v>
      </c>
      <c r="C6" s="2" t="s">
        <v>245</v>
      </c>
      <c r="D6" s="2" t="s">
        <v>208</v>
      </c>
      <c r="E6" s="2" t="s">
        <v>246</v>
      </c>
      <c r="F6" s="2" t="s">
        <v>247</v>
      </c>
      <c r="G6" s="2" t="s">
        <v>248</v>
      </c>
      <c r="H6" s="2" t="s">
        <v>249</v>
      </c>
      <c r="I6" s="2" t="s">
        <v>250</v>
      </c>
      <c r="J6" t="s">
        <v>251</v>
      </c>
      <c r="K6" t="s">
        <v>252</v>
      </c>
      <c r="L6" t="s">
        <v>253</v>
      </c>
      <c r="M6" t="s">
        <v>254</v>
      </c>
    </row>
    <row r="7" spans="2:17">
      <c r="B7" s="2" t="s">
        <v>199</v>
      </c>
      <c r="C7" s="2" t="s">
        <v>255</v>
      </c>
      <c r="D7" s="2" t="s">
        <v>210</v>
      </c>
      <c r="E7" s="2" t="s">
        <v>256</v>
      </c>
      <c r="F7" s="2" t="s">
        <v>257</v>
      </c>
      <c r="G7" s="2" t="s">
        <v>258</v>
      </c>
      <c r="H7" s="2" t="s">
        <v>259</v>
      </c>
      <c r="I7" s="2" t="s">
        <v>260</v>
      </c>
      <c r="J7" t="s">
        <v>261</v>
      </c>
      <c r="K7" t="s">
        <v>262</v>
      </c>
      <c r="L7" t="s">
        <v>263</v>
      </c>
      <c r="M7" t="s">
        <v>264</v>
      </c>
    </row>
    <row r="8" spans="2:17">
      <c r="B8" s="2" t="s">
        <v>200</v>
      </c>
      <c r="C8" s="2" t="s">
        <v>258</v>
      </c>
      <c r="D8" s="2" t="s">
        <v>200</v>
      </c>
      <c r="E8" s="2" t="s">
        <v>265</v>
      </c>
      <c r="F8" s="2" t="s">
        <v>266</v>
      </c>
      <c r="G8" s="2" t="s">
        <v>258</v>
      </c>
      <c r="H8" s="2" t="s">
        <v>267</v>
      </c>
      <c r="I8" s="2" t="s">
        <v>268</v>
      </c>
      <c r="J8" t="s">
        <v>269</v>
      </c>
      <c r="K8" t="s">
        <v>270</v>
      </c>
      <c r="L8" t="s">
        <v>271</v>
      </c>
      <c r="M8" t="s">
        <v>258</v>
      </c>
    </row>
    <row r="9" spans="2:17">
      <c r="B9" s="2" t="s">
        <v>201</v>
      </c>
      <c r="C9" s="2" t="s">
        <v>272</v>
      </c>
      <c r="D9" s="2" t="s">
        <v>213</v>
      </c>
      <c r="E9" s="2" t="s">
        <v>273</v>
      </c>
      <c r="F9" s="2" t="s">
        <v>274</v>
      </c>
      <c r="G9" s="2" t="s">
        <v>275</v>
      </c>
      <c r="H9" s="2" t="s">
        <v>276</v>
      </c>
      <c r="I9" s="2" t="s">
        <v>277</v>
      </c>
      <c r="J9" t="s">
        <v>278</v>
      </c>
      <c r="K9" t="s">
        <v>279</v>
      </c>
      <c r="L9" t="s">
        <v>280</v>
      </c>
      <c r="M9" t="s">
        <v>281</v>
      </c>
    </row>
    <row r="10" spans="2:17">
      <c r="G10" s="2"/>
      <c r="H10" s="2"/>
      <c r="I10" s="3"/>
    </row>
    <row r="11" spans="2:17">
      <c r="G11" s="2"/>
      <c r="H11" s="2"/>
      <c r="I11" s="3"/>
    </row>
    <row r="12" spans="2:17">
      <c r="G12" s="2"/>
      <c r="H12" s="2"/>
      <c r="I12" s="3"/>
    </row>
    <row r="13" spans="2:17">
      <c r="B13" s="2" t="s">
        <v>282</v>
      </c>
      <c r="C13" s="2" t="s">
        <v>283</v>
      </c>
      <c r="D13" s="2" t="s">
        <v>284</v>
      </c>
      <c r="E13" s="2" t="s">
        <v>285</v>
      </c>
      <c r="F13" s="2" t="s">
        <v>286</v>
      </c>
      <c r="G13" s="2" t="s">
        <v>287</v>
      </c>
      <c r="H13" s="2" t="s">
        <v>288</v>
      </c>
      <c r="I13" s="2" t="s">
        <v>289</v>
      </c>
      <c r="J13" s="2" t="s">
        <v>290</v>
      </c>
      <c r="K13" s="2" t="s">
        <v>291</v>
      </c>
      <c r="L13" s="2" t="s">
        <v>292</v>
      </c>
      <c r="M13" s="2" t="s">
        <v>293</v>
      </c>
      <c r="N13" s="1"/>
      <c r="O13" s="1"/>
      <c r="P13" s="1"/>
      <c r="Q13" s="1"/>
    </row>
    <row r="14" spans="2:17">
      <c r="B14" s="2" t="s">
        <v>294</v>
      </c>
      <c r="C14" s="2" t="s">
        <v>295</v>
      </c>
      <c r="D14" s="2" t="s">
        <v>296</v>
      </c>
      <c r="E14" s="6" t="s">
        <v>297</v>
      </c>
      <c r="F14" s="2" t="s">
        <v>298</v>
      </c>
      <c r="G14" s="2" t="s">
        <v>299</v>
      </c>
      <c r="H14" s="2" t="s">
        <v>300</v>
      </c>
      <c r="I14" s="2" t="s">
        <v>301</v>
      </c>
      <c r="J14" t="s">
        <v>302</v>
      </c>
      <c r="K14" t="s">
        <v>303</v>
      </c>
      <c r="L14" t="s">
        <v>304</v>
      </c>
      <c r="M14" t="s">
        <v>305</v>
      </c>
    </row>
    <row r="15" spans="2:17">
      <c r="B15" s="2" t="s">
        <v>306</v>
      </c>
      <c r="C15" s="2" t="s">
        <v>307</v>
      </c>
      <c r="D15" s="2" t="s">
        <v>308</v>
      </c>
      <c r="E15" s="6" t="s">
        <v>309</v>
      </c>
      <c r="F15" s="2" t="s">
        <v>310</v>
      </c>
      <c r="G15" s="2" t="s">
        <v>311</v>
      </c>
      <c r="H15" s="2" t="s">
        <v>312</v>
      </c>
      <c r="I15" s="2" t="s">
        <v>313</v>
      </c>
      <c r="J15" t="s">
        <v>314</v>
      </c>
      <c r="K15" t="s">
        <v>315</v>
      </c>
      <c r="L15" t="s">
        <v>316</v>
      </c>
      <c r="M15" t="s">
        <v>317</v>
      </c>
    </row>
    <row r="16" spans="2:17">
      <c r="B16" s="2" t="s">
        <v>318</v>
      </c>
      <c r="C16" s="2" t="s">
        <v>319</v>
      </c>
      <c r="D16" s="2" t="s">
        <v>320</v>
      </c>
      <c r="E16" s="2" t="s">
        <v>321</v>
      </c>
      <c r="F16" s="2" t="s">
        <v>322</v>
      </c>
      <c r="G16" s="2" t="s">
        <v>323</v>
      </c>
      <c r="H16" s="2" t="s">
        <v>324</v>
      </c>
      <c r="I16" s="2" t="s">
        <v>325</v>
      </c>
      <c r="J16" t="s">
        <v>326</v>
      </c>
      <c r="K16" t="s">
        <v>327</v>
      </c>
      <c r="L16" t="s">
        <v>328</v>
      </c>
      <c r="M16" t="s">
        <v>329</v>
      </c>
    </row>
    <row r="17" spans="1:16">
      <c r="B17" s="2" t="s">
        <v>330</v>
      </c>
      <c r="C17" s="2" t="s">
        <v>331</v>
      </c>
      <c r="D17" s="2" t="s">
        <v>332</v>
      </c>
      <c r="E17" s="2" t="s">
        <v>333</v>
      </c>
      <c r="F17" s="2" t="s">
        <v>334</v>
      </c>
      <c r="G17" s="2" t="s">
        <v>258</v>
      </c>
      <c r="H17" s="2" t="s">
        <v>335</v>
      </c>
      <c r="I17" s="2" t="s">
        <v>336</v>
      </c>
      <c r="J17" t="s">
        <v>337</v>
      </c>
      <c r="K17" t="s">
        <v>338</v>
      </c>
      <c r="L17" t="s">
        <v>339</v>
      </c>
      <c r="M17" t="s">
        <v>340</v>
      </c>
    </row>
    <row r="18" spans="1:16">
      <c r="B18" s="2" t="s">
        <v>341</v>
      </c>
      <c r="C18" s="2" t="s">
        <v>258</v>
      </c>
      <c r="D18" s="2" t="s">
        <v>341</v>
      </c>
      <c r="E18" s="2" t="s">
        <v>342</v>
      </c>
      <c r="F18" s="2" t="s">
        <v>343</v>
      </c>
      <c r="G18" s="2" t="s">
        <v>258</v>
      </c>
      <c r="H18" s="2" t="s">
        <v>344</v>
      </c>
      <c r="I18" s="2" t="s">
        <v>265</v>
      </c>
      <c r="J18" t="s">
        <v>345</v>
      </c>
      <c r="K18" t="s">
        <v>346</v>
      </c>
      <c r="L18" t="s">
        <v>347</v>
      </c>
      <c r="M18" t="s">
        <v>258</v>
      </c>
    </row>
    <row r="19" spans="1:16">
      <c r="B19" s="2" t="s">
        <v>348</v>
      </c>
      <c r="C19" s="2" t="s">
        <v>349</v>
      </c>
      <c r="D19" s="2" t="s">
        <v>350</v>
      </c>
      <c r="E19" s="2" t="s">
        <v>351</v>
      </c>
      <c r="F19" s="2" t="s">
        <v>352</v>
      </c>
      <c r="G19" s="2" t="s">
        <v>353</v>
      </c>
      <c r="H19" s="2" t="s">
        <v>354</v>
      </c>
      <c r="I19" s="2" t="s">
        <v>355</v>
      </c>
      <c r="J19" t="s">
        <v>356</v>
      </c>
      <c r="K19" t="s">
        <v>357</v>
      </c>
      <c r="L19" t="s">
        <v>358</v>
      </c>
      <c r="M19" t="s">
        <v>359</v>
      </c>
    </row>
    <row r="20" spans="1:16">
      <c r="G20" s="4"/>
      <c r="H20" s="4"/>
      <c r="I20" s="5"/>
    </row>
    <row r="23" spans="1:1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</row>
    <row r="24" spans="1:16">
      <c r="A24" s="2"/>
      <c r="B24" s="2"/>
      <c r="C24" s="2"/>
      <c r="D24" s="2"/>
      <c r="E24" s="2"/>
      <c r="F24" s="2"/>
      <c r="G24" s="2"/>
      <c r="H24" s="6"/>
      <c r="I24" s="2"/>
      <c r="J24" s="2"/>
      <c r="K24" s="2"/>
      <c r="L24" s="2"/>
    </row>
    <row r="25" spans="1:16">
      <c r="A25" s="2"/>
      <c r="B25" s="2"/>
      <c r="C25" s="2"/>
      <c r="D25" s="2"/>
      <c r="E25" s="2"/>
      <c r="F25" s="2"/>
      <c r="G25" s="2"/>
      <c r="H25" s="6"/>
      <c r="I25" s="2"/>
      <c r="J25" s="2"/>
      <c r="K25" s="2"/>
      <c r="L25" s="2"/>
    </row>
    <row r="26" spans="1:16">
      <c r="A26" s="2"/>
      <c r="B26" s="2"/>
      <c r="C26" s="2"/>
      <c r="D26" s="2"/>
      <c r="E26" s="2"/>
      <c r="F26" s="2"/>
      <c r="G26" s="2"/>
      <c r="H26" s="6"/>
      <c r="I26" s="2"/>
      <c r="J26" s="2"/>
      <c r="K26" s="2"/>
      <c r="L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2" spans="1: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23">
      <c r="A33" s="2"/>
      <c r="B33" s="2"/>
      <c r="C33" s="2"/>
      <c r="D33" s="2"/>
      <c r="E33" s="2"/>
      <c r="F33" s="2"/>
      <c r="G33" s="2"/>
      <c r="H33" s="6"/>
      <c r="I33" s="2"/>
      <c r="J33" s="2"/>
      <c r="K33" s="2"/>
      <c r="L33" s="2"/>
    </row>
    <row r="34" spans="1:23">
      <c r="A34" s="2"/>
      <c r="B34" s="2"/>
      <c r="C34" s="2"/>
      <c r="D34" s="2"/>
      <c r="E34" s="2"/>
      <c r="F34" s="2"/>
      <c r="G34" s="2"/>
      <c r="H34" s="6"/>
      <c r="I34" s="2"/>
      <c r="J34" s="2"/>
      <c r="K34" s="2"/>
      <c r="L34" s="2"/>
    </row>
    <row r="35" spans="1:23">
      <c r="A35" s="2"/>
      <c r="B35" s="2"/>
      <c r="C35" s="2"/>
      <c r="D35" s="2"/>
      <c r="E35" s="2"/>
      <c r="F35" s="2"/>
      <c r="G35" s="2"/>
      <c r="H35" s="6"/>
      <c r="I35" s="2"/>
      <c r="J35" s="2"/>
      <c r="K35" s="2"/>
      <c r="L35" s="2"/>
    </row>
    <row r="36" spans="1:2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2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2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23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4" spans="1:2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1"/>
      <c r="Q44" s="1"/>
      <c r="R44" s="1"/>
    </row>
    <row r="45" spans="1:23">
      <c r="C45" s="2"/>
      <c r="D45" s="2"/>
      <c r="E45" s="2"/>
      <c r="F45" s="2"/>
      <c r="G45" s="2"/>
      <c r="H45" s="2"/>
      <c r="I45" s="2"/>
      <c r="J45" s="6"/>
      <c r="K45" s="2"/>
      <c r="L45" s="2"/>
      <c r="M45" s="2"/>
      <c r="N45" s="2"/>
    </row>
    <row r="46" spans="1:23">
      <c r="C46" s="2"/>
      <c r="D46" s="2"/>
      <c r="E46" s="2"/>
      <c r="F46" s="2"/>
      <c r="G46" s="2"/>
      <c r="H46" s="2"/>
      <c r="I46" s="2"/>
      <c r="J46" s="6"/>
      <c r="K46" s="2"/>
      <c r="L46" s="2"/>
      <c r="M46" s="2"/>
      <c r="N46" s="2"/>
    </row>
    <row r="47" spans="1:23">
      <c r="C47" s="2"/>
      <c r="D47" s="2"/>
      <c r="E47" s="2"/>
      <c r="F47" s="2"/>
      <c r="G47" s="2"/>
      <c r="H47" s="2"/>
      <c r="I47" s="2"/>
      <c r="J47" s="6"/>
      <c r="K47" s="2"/>
      <c r="L47" s="2"/>
      <c r="M47" s="2"/>
      <c r="N47" s="2"/>
    </row>
    <row r="48" spans="1:2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7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7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5" spans="2:17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  <c r="O55" s="1"/>
      <c r="P55" s="1"/>
      <c r="Q55" s="1"/>
    </row>
    <row r="56" spans="2:17">
      <c r="B56" s="2"/>
      <c r="C56" s="2"/>
      <c r="D56" s="2"/>
      <c r="E56" s="2"/>
      <c r="F56" s="2"/>
      <c r="G56" s="2"/>
      <c r="H56" s="2"/>
      <c r="I56" s="6"/>
      <c r="J56" s="2"/>
      <c r="K56" s="2"/>
      <c r="L56" s="2"/>
      <c r="M56" s="2"/>
    </row>
    <row r="57" spans="2:17">
      <c r="B57" s="2"/>
      <c r="C57" s="2"/>
      <c r="D57" s="2"/>
      <c r="E57" s="2"/>
      <c r="F57" s="2"/>
      <c r="G57" s="2"/>
      <c r="H57" s="2"/>
      <c r="I57" s="6"/>
      <c r="J57" s="2"/>
      <c r="K57" s="2"/>
      <c r="L57" s="2"/>
      <c r="M57" s="2"/>
    </row>
    <row r="58" spans="2:17">
      <c r="B58" s="2"/>
      <c r="C58" s="2"/>
      <c r="D58" s="2"/>
      <c r="E58" s="2"/>
      <c r="F58" s="2"/>
      <c r="G58" s="2"/>
      <c r="H58" s="2"/>
      <c r="I58" s="6"/>
      <c r="J58" s="2"/>
      <c r="K58" s="2"/>
      <c r="L58" s="2"/>
      <c r="M58" s="2"/>
    </row>
    <row r="59" spans="2:17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7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7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A253-A104-414E-AC6D-F7A2B742EE07}">
  <dimension ref="A1:N129"/>
  <sheetViews>
    <sheetView workbookViewId="0">
      <selection activeCell="I89" sqref="I89"/>
    </sheetView>
  </sheetViews>
  <sheetFormatPr defaultRowHeight="15"/>
  <cols>
    <col min="1" max="2" width="11.140625" bestFit="1" customWidth="1"/>
    <col min="3" max="5" width="10.140625" bestFit="1" customWidth="1"/>
    <col min="6" max="6" width="9.42578125" bestFit="1" customWidth="1"/>
    <col min="7" max="7" width="17.42578125" bestFit="1" customWidth="1"/>
    <col min="8" max="8" width="23.140625" bestFit="1" customWidth="1"/>
    <col min="9" max="9" width="39.140625" bestFit="1" customWidth="1"/>
    <col min="12" max="12" width="13.28515625" style="7" customWidth="1"/>
    <col min="14" max="14" width="13.28515625" style="7" customWidth="1"/>
  </cols>
  <sheetData>
    <row r="1" spans="1:14">
      <c r="A1" s="2" t="s">
        <v>282</v>
      </c>
      <c r="B1" s="2" t="s">
        <v>294</v>
      </c>
      <c r="C1" s="2" t="s">
        <v>306</v>
      </c>
      <c r="D1" s="2" t="s">
        <v>318</v>
      </c>
      <c r="E1" s="2" t="s">
        <v>330</v>
      </c>
      <c r="F1" s="2" t="s">
        <v>341</v>
      </c>
      <c r="G1" s="2" t="s">
        <v>348</v>
      </c>
      <c r="L1" s="7" t="str">
        <f>A1</f>
        <v>$15,082,191</v>
      </c>
      <c r="N1" s="7" t="s">
        <v>82</v>
      </c>
    </row>
    <row r="2" spans="1:14">
      <c r="A2" s="2" t="s">
        <v>283</v>
      </c>
      <c r="B2" s="2" t="s">
        <v>295</v>
      </c>
      <c r="C2" s="2" t="s">
        <v>307</v>
      </c>
      <c r="D2" s="2" t="s">
        <v>319</v>
      </c>
      <c r="E2" s="2" t="s">
        <v>331</v>
      </c>
      <c r="F2" s="2" t="s">
        <v>258</v>
      </c>
      <c r="G2" s="2" t="s">
        <v>349</v>
      </c>
      <c r="L2" s="7" t="str">
        <f t="shared" ref="L2:L12" si="0">A2</f>
        <v>$4,834,811</v>
      </c>
      <c r="N2" s="7" t="s">
        <v>83</v>
      </c>
    </row>
    <row r="3" spans="1:14">
      <c r="A3" s="2" t="s">
        <v>284</v>
      </c>
      <c r="B3" s="2" t="s">
        <v>296</v>
      </c>
      <c r="C3" s="2" t="s">
        <v>308</v>
      </c>
      <c r="D3" s="2" t="s">
        <v>320</v>
      </c>
      <c r="E3" s="2" t="s">
        <v>332</v>
      </c>
      <c r="F3" s="2" t="s">
        <v>341</v>
      </c>
      <c r="G3" s="2" t="s">
        <v>350</v>
      </c>
      <c r="L3" s="7" t="str">
        <f t="shared" si="0"/>
        <v>$10,247,379</v>
      </c>
      <c r="N3" s="7" t="s">
        <v>84</v>
      </c>
    </row>
    <row r="4" spans="1:14">
      <c r="A4" s="2" t="s">
        <v>285</v>
      </c>
      <c r="B4" s="6" t="s">
        <v>297</v>
      </c>
      <c r="C4" s="6" t="s">
        <v>309</v>
      </c>
      <c r="D4" s="2" t="s">
        <v>321</v>
      </c>
      <c r="E4" s="2" t="s">
        <v>333</v>
      </c>
      <c r="F4" s="2" t="s">
        <v>342</v>
      </c>
      <c r="G4" s="2" t="s">
        <v>351</v>
      </c>
      <c r="L4" s="7" t="str">
        <f t="shared" si="0"/>
        <v>$6,994,324</v>
      </c>
      <c r="N4" s="7" t="s">
        <v>85</v>
      </c>
    </row>
    <row r="5" spans="1:14">
      <c r="A5" s="2" t="s">
        <v>286</v>
      </c>
      <c r="B5" s="2" t="s">
        <v>298</v>
      </c>
      <c r="C5" s="2" t="s">
        <v>310</v>
      </c>
      <c r="D5" s="2" t="s">
        <v>322</v>
      </c>
      <c r="E5" s="2" t="s">
        <v>334</v>
      </c>
      <c r="F5" s="2" t="s">
        <v>343</v>
      </c>
      <c r="G5" s="2" t="s">
        <v>352</v>
      </c>
      <c r="L5" s="7" t="str">
        <f t="shared" si="0"/>
        <v>$5,346,228</v>
      </c>
      <c r="N5" s="7" t="s">
        <v>86</v>
      </c>
    </row>
    <row r="6" spans="1:14">
      <c r="A6" s="2" t="s">
        <v>287</v>
      </c>
      <c r="B6" s="2" t="s">
        <v>299</v>
      </c>
      <c r="C6" s="2" t="s">
        <v>311</v>
      </c>
      <c r="D6" s="2" t="s">
        <v>323</v>
      </c>
      <c r="E6" s="2" t="s">
        <v>258</v>
      </c>
      <c r="F6" s="2" t="s">
        <v>258</v>
      </c>
      <c r="G6" s="2" t="s">
        <v>353</v>
      </c>
      <c r="L6" s="7" t="str">
        <f t="shared" si="0"/>
        <v>$47,206</v>
      </c>
      <c r="N6" s="7" t="s">
        <v>23</v>
      </c>
    </row>
    <row r="7" spans="1:14">
      <c r="A7" s="2" t="s">
        <v>288</v>
      </c>
      <c r="B7" s="2" t="s">
        <v>300</v>
      </c>
      <c r="C7" s="2" t="s">
        <v>312</v>
      </c>
      <c r="D7" s="2" t="s">
        <v>324</v>
      </c>
      <c r="E7" s="2" t="s">
        <v>335</v>
      </c>
      <c r="F7" s="2" t="s">
        <v>344</v>
      </c>
      <c r="G7" s="2" t="s">
        <v>354</v>
      </c>
      <c r="L7" s="7" t="str">
        <f t="shared" si="0"/>
        <v>$591,273</v>
      </c>
      <c r="N7" s="7" t="s">
        <v>87</v>
      </c>
    </row>
    <row r="8" spans="1:14">
      <c r="A8" s="2" t="s">
        <v>289</v>
      </c>
      <c r="B8" s="2" t="s">
        <v>301</v>
      </c>
      <c r="C8" s="2" t="s">
        <v>313</v>
      </c>
      <c r="D8" s="2" t="s">
        <v>325</v>
      </c>
      <c r="E8" s="2" t="s">
        <v>336</v>
      </c>
      <c r="F8" s="2" t="s">
        <v>265</v>
      </c>
      <c r="G8" s="2" t="s">
        <v>355</v>
      </c>
      <c r="L8" s="7" t="str">
        <f t="shared" si="0"/>
        <v>$1,009,616</v>
      </c>
      <c r="N8" s="7" t="s">
        <v>88</v>
      </c>
    </row>
    <row r="9" spans="1:14">
      <c r="A9" s="2" t="s">
        <v>290</v>
      </c>
      <c r="B9" s="7" t="s">
        <v>302</v>
      </c>
      <c r="C9" s="7" t="s">
        <v>314</v>
      </c>
      <c r="D9" s="7" t="s">
        <v>326</v>
      </c>
      <c r="E9" s="7" t="s">
        <v>337</v>
      </c>
      <c r="F9" s="7" t="s">
        <v>345</v>
      </c>
      <c r="G9" s="7" t="s">
        <v>356</v>
      </c>
      <c r="L9" s="7" t="str">
        <f t="shared" si="0"/>
        <v>$3,253,055</v>
      </c>
      <c r="N9" s="7" t="s">
        <v>24</v>
      </c>
    </row>
    <row r="10" spans="1:14">
      <c r="A10" s="2" t="s">
        <v>291</v>
      </c>
      <c r="B10" s="7" t="s">
        <v>303</v>
      </c>
      <c r="C10" s="7" t="s">
        <v>315</v>
      </c>
      <c r="D10" s="7" t="s">
        <v>327</v>
      </c>
      <c r="E10" s="7" t="s">
        <v>338</v>
      </c>
      <c r="F10" s="7" t="s">
        <v>346</v>
      </c>
      <c r="G10" s="7" t="s">
        <v>357</v>
      </c>
      <c r="L10" s="7" t="str">
        <f t="shared" si="0"/>
        <v>$2,526,971</v>
      </c>
      <c r="N10" s="7" t="s">
        <v>25</v>
      </c>
    </row>
    <row r="11" spans="1:14">
      <c r="A11" s="2" t="s">
        <v>292</v>
      </c>
      <c r="B11" s="7" t="s">
        <v>304</v>
      </c>
      <c r="C11" s="7" t="s">
        <v>316</v>
      </c>
      <c r="D11" s="7" t="s">
        <v>328</v>
      </c>
      <c r="E11" s="7" t="s">
        <v>339</v>
      </c>
      <c r="F11" s="7" t="s">
        <v>347</v>
      </c>
      <c r="G11" s="7" t="s">
        <v>358</v>
      </c>
      <c r="L11" s="7" t="str">
        <f t="shared" si="0"/>
        <v>$726,084</v>
      </c>
      <c r="N11" s="7" t="s">
        <v>26</v>
      </c>
    </row>
    <row r="12" spans="1:14">
      <c r="A12" s="2" t="s">
        <v>293</v>
      </c>
      <c r="B12" s="7" t="s">
        <v>305</v>
      </c>
      <c r="C12" s="7" t="s">
        <v>317</v>
      </c>
      <c r="D12" s="7" t="s">
        <v>329</v>
      </c>
      <c r="E12" s="7" t="s">
        <v>340</v>
      </c>
      <c r="F12" s="7" t="s">
        <v>258</v>
      </c>
      <c r="G12" s="7" t="s">
        <v>359</v>
      </c>
      <c r="L12" s="7" t="str">
        <f t="shared" si="0"/>
        <v>$38,282</v>
      </c>
      <c r="N12" s="7" t="s">
        <v>7</v>
      </c>
    </row>
    <row r="14" spans="1:14">
      <c r="L14" s="7" t="str">
        <f>B1</f>
        <v>$6,847,697</v>
      </c>
      <c r="N14" s="7" t="s">
        <v>89</v>
      </c>
    </row>
    <row r="15" spans="1:14">
      <c r="L15" s="7" t="str">
        <f t="shared" ref="L15:L25" si="1">B2</f>
        <v>$663,540</v>
      </c>
      <c r="N15" s="7" t="s">
        <v>27</v>
      </c>
    </row>
    <row r="16" spans="1:14">
      <c r="L16" s="7" t="str">
        <f t="shared" si="1"/>
        <v>$6,184,157</v>
      </c>
      <c r="N16" s="7" t="s">
        <v>90</v>
      </c>
    </row>
    <row r="17" spans="1:14">
      <c r="L17" s="7" t="str">
        <f t="shared" si="1"/>
        <v>$937,569</v>
      </c>
      <c r="N17" s="7" t="s">
        <v>91</v>
      </c>
    </row>
    <row r="18" spans="1:14">
      <c r="L18" s="7" t="str">
        <f t="shared" si="1"/>
        <v>$683,441</v>
      </c>
      <c r="N18" s="7" t="s">
        <v>28</v>
      </c>
    </row>
    <row r="19" spans="1:14">
      <c r="L19" s="7" t="str">
        <f t="shared" si="1"/>
        <v>$3,460</v>
      </c>
      <c r="N19" s="7" t="s">
        <v>29</v>
      </c>
    </row>
    <row r="20" spans="1:14">
      <c r="L20" s="7" t="str">
        <f t="shared" si="1"/>
        <v>$187,118</v>
      </c>
      <c r="N20" s="7" t="s">
        <v>30</v>
      </c>
    </row>
    <row r="21" spans="1:14">
      <c r="A21" s="49" t="s">
        <v>124</v>
      </c>
      <c r="B21" s="3">
        <v>0.48580000000000001</v>
      </c>
      <c r="C21" s="3">
        <v>0.48699999999999999</v>
      </c>
      <c r="L21" s="7" t="str">
        <f t="shared" si="1"/>
        <v>$63,550</v>
      </c>
      <c r="N21" s="7" t="s">
        <v>92</v>
      </c>
    </row>
    <row r="22" spans="1:14">
      <c r="A22" s="49" t="s">
        <v>119</v>
      </c>
      <c r="B22" s="3">
        <v>0.66239999999999999</v>
      </c>
      <c r="C22" s="3">
        <v>0.6482</v>
      </c>
      <c r="L22" s="7" t="str">
        <f t="shared" si="1"/>
        <v>$5,246,588</v>
      </c>
      <c r="N22" s="7" t="s">
        <v>31</v>
      </c>
    </row>
    <row r="23" spans="1:14">
      <c r="A23" s="50" t="s">
        <v>120</v>
      </c>
      <c r="B23" s="3">
        <v>0.49370000000000003</v>
      </c>
      <c r="C23" s="3">
        <v>0.51280000000000003</v>
      </c>
      <c r="E23" s="3">
        <v>0.48580000000000001</v>
      </c>
      <c r="F23" s="3">
        <v>0.66239999999999999</v>
      </c>
      <c r="G23" s="3">
        <v>0.49370000000000003</v>
      </c>
      <c r="H23" s="3">
        <v>0.38379999999999997</v>
      </c>
      <c r="I23" s="3">
        <v>0.185</v>
      </c>
      <c r="J23" s="3">
        <v>0.60219999999999996</v>
      </c>
      <c r="K23" s="3">
        <v>0.4229</v>
      </c>
      <c r="L23" s="7" t="str">
        <f t="shared" si="1"/>
        <v>$4,681,453</v>
      </c>
      <c r="N23" s="7" t="s">
        <v>32</v>
      </c>
    </row>
    <row r="24" spans="1:14">
      <c r="A24" s="49" t="s">
        <v>121</v>
      </c>
      <c r="B24" s="3">
        <v>0.38379999999999997</v>
      </c>
      <c r="C24" s="3">
        <v>0.39810000000000001</v>
      </c>
      <c r="E24" s="3">
        <v>0.48699999999999999</v>
      </c>
      <c r="F24" s="3">
        <v>0.6482</v>
      </c>
      <c r="G24" s="3">
        <v>0.51280000000000003</v>
      </c>
      <c r="H24" s="3">
        <v>0.39810000000000001</v>
      </c>
      <c r="I24" s="3">
        <v>0.18360000000000001</v>
      </c>
      <c r="J24" s="3">
        <v>0.59740000000000004</v>
      </c>
      <c r="K24" s="3">
        <v>0.42359999999999998</v>
      </c>
      <c r="L24" s="7" t="str">
        <f t="shared" si="1"/>
        <v>$565,135</v>
      </c>
      <c r="N24" s="7" t="s">
        <v>33</v>
      </c>
    </row>
    <row r="25" spans="1:14">
      <c r="A25" s="50" t="s">
        <v>122</v>
      </c>
      <c r="B25" s="3">
        <v>0.185</v>
      </c>
      <c r="C25" s="3">
        <v>0.18360000000000001</v>
      </c>
      <c r="L25" s="7" t="str">
        <f t="shared" si="1"/>
        <v>$209,322</v>
      </c>
      <c r="N25" s="7" t="s">
        <v>34</v>
      </c>
    </row>
    <row r="26" spans="1:14">
      <c r="A26" s="49" t="s">
        <v>118</v>
      </c>
      <c r="B26" s="3">
        <v>0.60219999999999996</v>
      </c>
      <c r="C26" s="3">
        <v>0.59740000000000004</v>
      </c>
    </row>
    <row r="27" spans="1:14">
      <c r="A27" s="50" t="s">
        <v>123</v>
      </c>
      <c r="B27" s="3">
        <v>0.4229</v>
      </c>
      <c r="C27" s="3">
        <v>0.42359999999999998</v>
      </c>
      <c r="L27" s="7" t="str">
        <f>C1</f>
        <v>$2,291,319</v>
      </c>
      <c r="N27" s="7" t="s">
        <v>93</v>
      </c>
    </row>
    <row r="28" spans="1:14">
      <c r="A28" s="48"/>
      <c r="B28" s="29"/>
      <c r="L28" s="7" t="str">
        <f t="shared" ref="L28:L38" si="2">C2</f>
        <v>$576,008</v>
      </c>
      <c r="N28" s="7" t="s">
        <v>94</v>
      </c>
    </row>
    <row r="29" spans="1:14">
      <c r="L29" s="7" t="str">
        <f t="shared" si="2"/>
        <v>$1,715,311</v>
      </c>
      <c r="N29" s="7" t="s">
        <v>95</v>
      </c>
    </row>
    <row r="30" spans="1:14">
      <c r="L30" s="7" t="str">
        <f t="shared" si="2"/>
        <v>$1,528,273</v>
      </c>
      <c r="N30" s="7" t="s">
        <v>96</v>
      </c>
    </row>
    <row r="31" spans="1:14">
      <c r="L31" s="7" t="str">
        <f t="shared" si="2"/>
        <v>$1,339,330</v>
      </c>
      <c r="N31" s="7" t="s">
        <v>97</v>
      </c>
    </row>
    <row r="32" spans="1:14">
      <c r="L32" s="7" t="str">
        <f t="shared" si="2"/>
        <v>$61,294</v>
      </c>
      <c r="N32" s="7" t="s">
        <v>35</v>
      </c>
    </row>
    <row r="33" spans="12:14">
      <c r="L33" s="7" t="str">
        <f t="shared" si="2"/>
        <v>$166,268</v>
      </c>
      <c r="N33" s="7" t="s">
        <v>98</v>
      </c>
    </row>
    <row r="34" spans="12:14">
      <c r="L34" s="7" t="str">
        <f t="shared" si="2"/>
        <v>($38,618)</v>
      </c>
      <c r="N34" s="7" t="s">
        <v>36</v>
      </c>
    </row>
    <row r="35" spans="12:14">
      <c r="L35" s="7" t="str">
        <f t="shared" si="2"/>
        <v>$187,037</v>
      </c>
      <c r="N35" s="7" t="s">
        <v>37</v>
      </c>
    </row>
    <row r="36" spans="12:14">
      <c r="L36" s="7" t="str">
        <f t="shared" si="2"/>
        <v>$108,729</v>
      </c>
      <c r="N36" s="7" t="s">
        <v>8</v>
      </c>
    </row>
    <row r="37" spans="12:14">
      <c r="L37" s="7" t="str">
        <f t="shared" si="2"/>
        <v>$78,308</v>
      </c>
      <c r="N37" s="7" t="s">
        <v>38</v>
      </c>
    </row>
    <row r="38" spans="12:14">
      <c r="L38" s="7" t="str">
        <f t="shared" si="2"/>
        <v>$2,056</v>
      </c>
      <c r="N38" s="7" t="s">
        <v>9</v>
      </c>
    </row>
    <row r="40" spans="12:14">
      <c r="L40" s="7" t="str">
        <f>D1</f>
        <v>$828,272</v>
      </c>
      <c r="N40" s="7" t="s">
        <v>39</v>
      </c>
    </row>
    <row r="41" spans="12:14">
      <c r="L41" s="7" t="str">
        <f t="shared" ref="L41:L51" si="3">D2</f>
        <v>$11,769</v>
      </c>
      <c r="N41" s="7" t="s">
        <v>40</v>
      </c>
    </row>
    <row r="42" spans="12:14">
      <c r="L42" s="7" t="str">
        <f t="shared" si="3"/>
        <v>$816,503</v>
      </c>
      <c r="N42" s="7" t="s">
        <v>41</v>
      </c>
    </row>
    <row r="43" spans="12:14">
      <c r="L43" s="7" t="str">
        <f t="shared" si="3"/>
        <v>$268,448</v>
      </c>
      <c r="N43" s="7" t="s">
        <v>42</v>
      </c>
    </row>
    <row r="44" spans="12:14">
      <c r="L44" s="7" t="str">
        <f t="shared" si="3"/>
        <v>$73,585</v>
      </c>
      <c r="N44" s="7" t="s">
        <v>43</v>
      </c>
    </row>
    <row r="45" spans="12:14">
      <c r="L45" s="7" t="str">
        <f t="shared" si="3"/>
        <v>$476</v>
      </c>
      <c r="N45" s="7" t="s">
        <v>44</v>
      </c>
    </row>
    <row r="46" spans="12:14">
      <c r="L46" s="7" t="str">
        <f t="shared" si="3"/>
        <v>$188,593</v>
      </c>
      <c r="N46" s="7" t="s">
        <v>45</v>
      </c>
    </row>
    <row r="47" spans="12:14">
      <c r="L47" s="7" t="str">
        <f t="shared" si="3"/>
        <v>$5,794</v>
      </c>
      <c r="N47" s="7" t="s">
        <v>46</v>
      </c>
    </row>
    <row r="48" spans="12:14">
      <c r="L48" s="7" t="str">
        <f t="shared" si="3"/>
        <v>$548,055</v>
      </c>
      <c r="N48" s="7" t="s">
        <v>47</v>
      </c>
    </row>
    <row r="49" spans="12:14">
      <c r="L49" s="7" t="str">
        <f t="shared" si="3"/>
        <v>$234,869</v>
      </c>
      <c r="N49" s="7" t="s">
        <v>48</v>
      </c>
    </row>
    <row r="50" spans="12:14">
      <c r="L50" s="7" t="str">
        <f t="shared" si="3"/>
        <v>$313,186</v>
      </c>
      <c r="N50" s="7" t="s">
        <v>49</v>
      </c>
    </row>
    <row r="51" spans="12:14">
      <c r="L51" s="7" t="str">
        <f t="shared" si="3"/>
        <v>$4,676</v>
      </c>
      <c r="N51" s="7" t="s">
        <v>50</v>
      </c>
    </row>
    <row r="53" spans="12:14">
      <c r="L53" s="7" t="str">
        <f>E1</f>
        <v>$1,946,915</v>
      </c>
      <c r="N53" s="7" t="s">
        <v>51</v>
      </c>
    </row>
    <row r="54" spans="12:14">
      <c r="L54" s="7" t="str">
        <f t="shared" ref="L54:L64" si="4">E2</f>
        <v>$19,603</v>
      </c>
      <c r="N54" s="7" t="s">
        <v>52</v>
      </c>
    </row>
    <row r="55" spans="12:14">
      <c r="L55" s="7" t="str">
        <f t="shared" si="4"/>
        <v>$1,927,312</v>
      </c>
      <c r="N55" s="7" t="s">
        <v>53</v>
      </c>
    </row>
    <row r="56" spans="12:14">
      <c r="L56" s="7" t="str">
        <f t="shared" si="4"/>
        <v>$1,876,322</v>
      </c>
      <c r="N56" s="7" t="s">
        <v>54</v>
      </c>
    </row>
    <row r="57" spans="12:14">
      <c r="L57" s="7" t="str">
        <f t="shared" si="4"/>
        <v>$1,175,929</v>
      </c>
      <c r="N57" s="7" t="s">
        <v>55</v>
      </c>
    </row>
    <row r="58" spans="12:14">
      <c r="L58" s="7" t="str">
        <f t="shared" si="4"/>
        <v>$0</v>
      </c>
      <c r="N58" s="7" t="s">
        <v>22</v>
      </c>
    </row>
    <row r="59" spans="12:14">
      <c r="L59" s="7" t="str">
        <f t="shared" si="4"/>
        <v>$283,527</v>
      </c>
      <c r="N59" s="7" t="s">
        <v>56</v>
      </c>
    </row>
    <row r="60" spans="12:14">
      <c r="L60" s="7" t="str">
        <f t="shared" si="4"/>
        <v>$416,867</v>
      </c>
      <c r="N60" s="7" t="s">
        <v>57</v>
      </c>
    </row>
    <row r="61" spans="12:14">
      <c r="L61" s="7" t="str">
        <f t="shared" si="4"/>
        <v>$50,989</v>
      </c>
      <c r="N61" s="7" t="s">
        <v>58</v>
      </c>
    </row>
    <row r="62" spans="12:14">
      <c r="L62" s="7" t="str">
        <f t="shared" si="4"/>
        <v>$20,956</v>
      </c>
      <c r="N62" s="7" t="s">
        <v>59</v>
      </c>
    </row>
    <row r="63" spans="12:14">
      <c r="L63" s="7" t="str">
        <f t="shared" si="4"/>
        <v>$30,034</v>
      </c>
      <c r="N63" s="7" t="s">
        <v>60</v>
      </c>
    </row>
    <row r="64" spans="12:14">
      <c r="L64" s="7" t="str">
        <f t="shared" si="4"/>
        <v>$2,922</v>
      </c>
      <c r="N64" s="7" t="s">
        <v>10</v>
      </c>
    </row>
    <row r="66" spans="12:14">
      <c r="L66" s="7" t="str">
        <f t="shared" ref="L66:L77" si="5">F1</f>
        <v>$9,812</v>
      </c>
      <c r="N66" s="7" t="s">
        <v>61</v>
      </c>
    </row>
    <row r="67" spans="12:14">
      <c r="L67" s="7" t="str">
        <f t="shared" si="5"/>
        <v>$0</v>
      </c>
      <c r="N67" s="7" t="s">
        <v>62</v>
      </c>
    </row>
    <row r="68" spans="12:14">
      <c r="L68" s="7" t="str">
        <f t="shared" si="5"/>
        <v>$9,812</v>
      </c>
      <c r="N68" s="7" t="s">
        <v>63</v>
      </c>
    </row>
    <row r="69" spans="12:14">
      <c r="L69" s="7" t="str">
        <f t="shared" si="5"/>
        <v>$4,065</v>
      </c>
      <c r="N69" s="7" t="s">
        <v>64</v>
      </c>
    </row>
    <row r="70" spans="12:14">
      <c r="L70" s="7" t="str">
        <f t="shared" si="5"/>
        <v>$1,204</v>
      </c>
      <c r="N70" s="7" t="s">
        <v>65</v>
      </c>
    </row>
    <row r="71" spans="12:14">
      <c r="L71" s="7" t="str">
        <f t="shared" si="5"/>
        <v>$0</v>
      </c>
      <c r="N71" s="7" t="s">
        <v>66</v>
      </c>
    </row>
    <row r="72" spans="12:14">
      <c r="L72" s="7" t="str">
        <f t="shared" si="5"/>
        <v>$136</v>
      </c>
      <c r="N72" s="7" t="s">
        <v>67</v>
      </c>
    </row>
    <row r="73" spans="12:14">
      <c r="L73" s="7" t="str">
        <f t="shared" si="5"/>
        <v>$2,726</v>
      </c>
      <c r="N73" s="7" t="s">
        <v>68</v>
      </c>
    </row>
    <row r="74" spans="12:14">
      <c r="L74" s="7" t="str">
        <f t="shared" si="5"/>
        <v>$5,747</v>
      </c>
      <c r="N74" s="7" t="s">
        <v>69</v>
      </c>
    </row>
    <row r="75" spans="12:14">
      <c r="L75" s="7" t="str">
        <f t="shared" si="5"/>
        <v>$2,193</v>
      </c>
      <c r="N75" s="7" t="s">
        <v>70</v>
      </c>
    </row>
    <row r="76" spans="12:14">
      <c r="L76" s="7" t="str">
        <f t="shared" si="5"/>
        <v>$3,553</v>
      </c>
      <c r="N76" s="7" t="s">
        <v>71</v>
      </c>
    </row>
    <row r="77" spans="12:14">
      <c r="L77" s="7" t="str">
        <f t="shared" si="5"/>
        <v>$0</v>
      </c>
      <c r="N77" s="7" t="s">
        <v>72</v>
      </c>
    </row>
    <row r="79" spans="12:14">
      <c r="L79" s="7" t="str">
        <f t="shared" ref="L79:L90" si="6">G1</f>
        <v>$27,006,206</v>
      </c>
      <c r="N79" s="7" t="s">
        <v>99</v>
      </c>
    </row>
    <row r="80" spans="12:14">
      <c r="L80" s="7" t="str">
        <f t="shared" si="6"/>
        <v>$6,105,731</v>
      </c>
      <c r="N80" s="7" t="s">
        <v>100</v>
      </c>
    </row>
    <row r="81" spans="12:14">
      <c r="L81" s="7" t="str">
        <f t="shared" si="6"/>
        <v>$20,900,474</v>
      </c>
      <c r="N81" s="7" t="s">
        <v>101</v>
      </c>
    </row>
    <row r="82" spans="12:14">
      <c r="L82" s="7" t="str">
        <f t="shared" si="6"/>
        <v>$11,609,001</v>
      </c>
      <c r="N82" s="7" t="s">
        <v>102</v>
      </c>
    </row>
    <row r="83" spans="12:14">
      <c r="L83" s="7" t="str">
        <f t="shared" si="6"/>
        <v>$8,619,717</v>
      </c>
      <c r="N83" s="7" t="s">
        <v>103</v>
      </c>
    </row>
    <row r="84" spans="12:14">
      <c r="L84" s="7" t="str">
        <f t="shared" si="6"/>
        <v>$112,436</v>
      </c>
      <c r="N84" s="7" t="s">
        <v>73</v>
      </c>
    </row>
    <row r="85" spans="12:14">
      <c r="L85" s="7" t="str">
        <f t="shared" si="6"/>
        <v>$1,416,915</v>
      </c>
      <c r="N85" s="7" t="s">
        <v>104</v>
      </c>
    </row>
    <row r="86" spans="12:14">
      <c r="L86" s="7" t="str">
        <f t="shared" si="6"/>
        <v>$1,459,935</v>
      </c>
      <c r="N86" s="7" t="s">
        <v>105</v>
      </c>
    </row>
    <row r="87" spans="12:14">
      <c r="L87" s="7" t="str">
        <f t="shared" si="6"/>
        <v>$9,291,471</v>
      </c>
      <c r="N87" s="7" t="s">
        <v>74</v>
      </c>
    </row>
    <row r="88" spans="12:14">
      <c r="L88" s="7" t="str">
        <f t="shared" si="6"/>
        <v>$7,575,171</v>
      </c>
      <c r="N88" s="7" t="s">
        <v>75</v>
      </c>
    </row>
    <row r="89" spans="12:14">
      <c r="L89" s="7" t="str">
        <f t="shared" si="6"/>
        <v>$1,716,300</v>
      </c>
      <c r="N89" s="7" t="s">
        <v>76</v>
      </c>
    </row>
    <row r="90" spans="12:14">
      <c r="L90" s="7" t="str">
        <f t="shared" si="6"/>
        <v>$257,258</v>
      </c>
      <c r="N90" s="7" t="s">
        <v>77</v>
      </c>
    </row>
    <row r="108" spans="6:9" ht="15.75" thickBot="1"/>
    <row r="109" spans="6:9" ht="15.75" thickBot="1">
      <c r="F109" s="65"/>
      <c r="G109" s="66" t="s">
        <v>154</v>
      </c>
      <c r="H109" s="66" t="s">
        <v>155</v>
      </c>
      <c r="I109" s="66" t="s">
        <v>156</v>
      </c>
    </row>
    <row r="110" spans="6:9" ht="15.75" thickBot="1">
      <c r="F110" s="81" t="s">
        <v>157</v>
      </c>
      <c r="G110" s="82" t="s">
        <v>16</v>
      </c>
      <c r="H110" s="68" t="s">
        <v>158</v>
      </c>
      <c r="I110" s="84" t="s">
        <v>159</v>
      </c>
    </row>
    <row r="111" spans="6:9" ht="15.75" thickBot="1">
      <c r="F111" s="79"/>
      <c r="G111" s="83"/>
      <c r="H111" s="68" t="s">
        <v>160</v>
      </c>
      <c r="I111" s="85"/>
    </row>
    <row r="112" spans="6:9" ht="15.75" thickBot="1">
      <c r="F112" s="79"/>
      <c r="G112" s="86" t="s">
        <v>16</v>
      </c>
      <c r="H112" s="68" t="s">
        <v>158</v>
      </c>
      <c r="I112" s="87" t="s">
        <v>161</v>
      </c>
    </row>
    <row r="113" spans="6:9" ht="15.75" thickBot="1">
      <c r="F113" s="80"/>
      <c r="G113" s="83"/>
      <c r="H113" s="67" t="s">
        <v>160</v>
      </c>
      <c r="I113" s="85"/>
    </row>
    <row r="114" spans="6:9" ht="15.75" thickBot="1">
      <c r="F114" s="78" t="s">
        <v>162</v>
      </c>
      <c r="G114" s="78" t="s">
        <v>163</v>
      </c>
      <c r="H114" s="70" t="s">
        <v>164</v>
      </c>
      <c r="I114" s="71" t="s">
        <v>165</v>
      </c>
    </row>
    <row r="115" spans="6:9" ht="15.75" thickBot="1">
      <c r="F115" s="79"/>
      <c r="G115" s="79"/>
      <c r="H115" s="71" t="s">
        <v>166</v>
      </c>
      <c r="I115" s="71" t="s">
        <v>167</v>
      </c>
    </row>
    <row r="116" spans="6:9" ht="15.75" thickBot="1">
      <c r="F116" s="79"/>
      <c r="G116" s="80"/>
      <c r="H116" s="71" t="s">
        <v>164</v>
      </c>
      <c r="I116" s="71" t="s">
        <v>167</v>
      </c>
    </row>
    <row r="117" spans="6:9" ht="15.75" thickBot="1">
      <c r="F117" s="79"/>
      <c r="G117" s="78" t="s">
        <v>168</v>
      </c>
      <c r="H117" s="71" t="s">
        <v>169</v>
      </c>
      <c r="I117" s="71" t="s">
        <v>165</v>
      </c>
    </row>
    <row r="118" spans="6:9" ht="15.75" thickBot="1">
      <c r="F118" s="79"/>
      <c r="G118" s="80"/>
      <c r="H118" s="71" t="s">
        <v>169</v>
      </c>
      <c r="I118" s="71" t="s">
        <v>167</v>
      </c>
    </row>
    <row r="119" spans="6:9" ht="15.75" thickBot="1">
      <c r="F119" s="79"/>
      <c r="G119" s="78" t="s">
        <v>170</v>
      </c>
      <c r="H119" s="71" t="s">
        <v>171</v>
      </c>
      <c r="I119" s="81" t="s">
        <v>172</v>
      </c>
    </row>
    <row r="120" spans="6:9" ht="15.75" thickBot="1">
      <c r="F120" s="79"/>
      <c r="G120" s="79"/>
      <c r="H120" s="71" t="s">
        <v>173</v>
      </c>
      <c r="I120" s="79"/>
    </row>
    <row r="121" spans="6:9" ht="15.75" thickBot="1">
      <c r="F121" s="79"/>
      <c r="G121" s="79"/>
      <c r="H121" s="71" t="s">
        <v>174</v>
      </c>
      <c r="I121" s="79"/>
    </row>
    <row r="122" spans="6:9" ht="15.75" thickBot="1">
      <c r="F122" s="79"/>
      <c r="G122" s="79"/>
      <c r="H122" s="69" t="s">
        <v>175</v>
      </c>
      <c r="I122" s="79"/>
    </row>
    <row r="123" spans="6:9" ht="15.75" thickBot="1">
      <c r="F123" s="79"/>
      <c r="G123" s="80"/>
      <c r="H123" s="70" t="s">
        <v>176</v>
      </c>
      <c r="I123" s="80"/>
    </row>
    <row r="124" spans="6:9" ht="15.75" thickBot="1">
      <c r="F124" s="79"/>
      <c r="G124" s="78" t="s">
        <v>177</v>
      </c>
      <c r="H124" s="71" t="s">
        <v>178</v>
      </c>
      <c r="I124" s="78" t="s">
        <v>172</v>
      </c>
    </row>
    <row r="125" spans="6:9" ht="15.75" thickBot="1">
      <c r="F125" s="79"/>
      <c r="G125" s="79"/>
      <c r="H125" s="71" t="s">
        <v>179</v>
      </c>
      <c r="I125" s="79"/>
    </row>
    <row r="126" spans="6:9" ht="15.75" thickBot="1">
      <c r="F126" s="79"/>
      <c r="G126" s="79"/>
      <c r="H126" s="71" t="s">
        <v>180</v>
      </c>
      <c r="I126" s="79"/>
    </row>
    <row r="127" spans="6:9" ht="15.75" thickBot="1">
      <c r="F127" s="79"/>
      <c r="G127" s="80"/>
      <c r="H127" s="71" t="s">
        <v>181</v>
      </c>
      <c r="I127" s="80"/>
    </row>
    <row r="128" spans="6:9" ht="15.75" thickBot="1">
      <c r="F128" s="79"/>
      <c r="G128" s="71" t="s">
        <v>182</v>
      </c>
      <c r="H128" s="71" t="s">
        <v>183</v>
      </c>
      <c r="I128" s="71" t="s">
        <v>165</v>
      </c>
    </row>
    <row r="129" spans="6:9" ht="15.75" thickBot="1">
      <c r="F129" s="80"/>
      <c r="G129" s="71" t="s">
        <v>184</v>
      </c>
      <c r="H129" s="71" t="s">
        <v>185</v>
      </c>
      <c r="I129" s="71" t="s">
        <v>167</v>
      </c>
    </row>
  </sheetData>
  <mergeCells count="12">
    <mergeCell ref="G124:G127"/>
    <mergeCell ref="I124:I127"/>
    <mergeCell ref="F110:F113"/>
    <mergeCell ref="G110:G111"/>
    <mergeCell ref="I110:I111"/>
    <mergeCell ref="G112:G113"/>
    <mergeCell ref="I112:I113"/>
    <mergeCell ref="F114:F129"/>
    <mergeCell ref="G114:G116"/>
    <mergeCell ref="G117:G118"/>
    <mergeCell ref="G119:G123"/>
    <mergeCell ref="I119:I123"/>
  </mergeCells>
  <hyperlinks>
    <hyperlink ref="A21" r:id="rId1" display="https://aiqappsvw-web.nitssolutions.com/ords/f?p=2000:27:147998458977:searchhere:NO::P27_DISPLAY,P27_AGE_OR_SEGMENT:AGE,Ages%200-15" xr:uid="{9014BD6D-0EBD-4841-9522-E29F396D42D7}"/>
    <hyperlink ref="A22" r:id="rId2" display="https://aiqappsvw-web.nitssolutions.com/ords/f?p=2000:27:147998458977:searchhere:NO::P27_DISPLAY,P27_AGE_OR_SEGMENT:AGE,Ages%200-4" xr:uid="{0FAD7FB8-B159-4C72-B326-8E387446ACBC}"/>
    <hyperlink ref="A23" r:id="rId3" display="https://aiqappsvw-web.nitssolutions.com/ords/f?p=2000:27:147998458977:searchhere:NO::P27_DISPLAY,P27_AGE_OR_SEGMENT:AGE,Ages%205-7" xr:uid="{B2E2F9B8-151C-48F6-8417-696563934F46}"/>
    <hyperlink ref="A24" r:id="rId4" display="https://aiqappsvw-web.nitssolutions.com/ords/f?p=2000:27:147998458977:searchhere:NO::P27_DISPLAY,P27_AGE_OR_SEGMENT:AGE,Ages%208-10" xr:uid="{14CCC5E9-6711-43E1-95C8-0E713DEBF2D5}"/>
    <hyperlink ref="A25" r:id="rId5" display="https://aiqappsvw-web.nitssolutions.com/ords/f?p=2000:27:147998458977:searchhere:NO::P27_DISPLAY,P27_AGE_OR_SEGMENT:AGE,Ages%2011-15" xr:uid="{42A51F56-E11C-43CD-8333-02A85850390C}"/>
    <hyperlink ref="A26" r:id="rId6" display="https://aiqappsvw-web.nitssolutions.com/ords/f?p=2000:27:147998458977:searchhere:NO::P27_DISPLAY,P27_AGE_OR_SEGMENT:AGE,Ages%200-7" xr:uid="{E18B999B-5439-45B7-B8D5-2957EC9D8C48}"/>
    <hyperlink ref="A27" r:id="rId7" display="https://aiqappsvw-web.nitssolutions.com/ords/f?p=2000:27:147998458977:searchhere:NO::P27_DISPLAY,P27_AGE_OR_SEGMENT:AGE,Ages%200-20%2B" xr:uid="{B2042F45-1900-44DC-98A6-3028C4F93DA4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C118-F0D0-489A-93B9-76F2CF1500D3}">
  <dimension ref="C2:R32"/>
  <sheetViews>
    <sheetView topLeftCell="B18" workbookViewId="0">
      <selection activeCell="L27" sqref="L27"/>
    </sheetView>
  </sheetViews>
  <sheetFormatPr defaultRowHeight="15"/>
  <cols>
    <col min="3" max="3" width="13.85546875" bestFit="1" customWidth="1"/>
    <col min="4" max="8" width="12" bestFit="1" customWidth="1"/>
    <col min="9" max="9" width="10" bestFit="1" customWidth="1"/>
    <col min="10" max="11" width="11" bestFit="1" customWidth="1"/>
    <col min="12" max="13" width="12" bestFit="1" customWidth="1"/>
    <col min="14" max="14" width="11" bestFit="1" customWidth="1"/>
    <col min="15" max="15" width="10" bestFit="1" customWidth="1"/>
  </cols>
  <sheetData>
    <row r="2" spans="3:15">
      <c r="C2" s="7" t="s">
        <v>14</v>
      </c>
      <c r="D2" s="7">
        <v>628212.04</v>
      </c>
      <c r="E2" s="7">
        <v>7446.32</v>
      </c>
      <c r="F2" s="7">
        <v>620765.72</v>
      </c>
      <c r="G2" s="7">
        <v>190159.49</v>
      </c>
      <c r="H2" s="7">
        <v>50832.33</v>
      </c>
      <c r="I2" s="7">
        <v>283</v>
      </c>
      <c r="J2" s="7">
        <v>134508.91</v>
      </c>
      <c r="K2" s="7">
        <v>4535.25</v>
      </c>
      <c r="L2" s="7">
        <v>430606.23</v>
      </c>
      <c r="M2" s="7">
        <v>190324.49</v>
      </c>
      <c r="N2" s="7">
        <v>240281.74</v>
      </c>
      <c r="O2" s="7">
        <v>4000.4</v>
      </c>
    </row>
    <row r="3" spans="3:15">
      <c r="C3" s="7" t="s">
        <v>13</v>
      </c>
      <c r="D3" s="7">
        <v>1605941.76</v>
      </c>
      <c r="E3" s="7">
        <v>400851.83</v>
      </c>
      <c r="F3" s="7">
        <v>1205089.93</v>
      </c>
      <c r="G3" s="7">
        <v>1053425.53</v>
      </c>
      <c r="H3" s="7">
        <v>928336.17</v>
      </c>
      <c r="I3" s="7">
        <v>47511.18</v>
      </c>
      <c r="J3" s="7">
        <v>120090.47</v>
      </c>
      <c r="K3" s="7">
        <v>-42512.29</v>
      </c>
      <c r="L3" s="7">
        <v>151664.4</v>
      </c>
      <c r="M3" s="7">
        <v>93504.66</v>
      </c>
      <c r="N3" s="7">
        <v>58159.74</v>
      </c>
      <c r="O3" s="7">
        <v>1665.24</v>
      </c>
    </row>
    <row r="4" spans="3:15">
      <c r="C4" s="7" t="s">
        <v>12</v>
      </c>
      <c r="D4" s="7">
        <v>5308961.8</v>
      </c>
      <c r="E4" s="7">
        <v>404042.92</v>
      </c>
      <c r="F4" s="7">
        <v>4904918.88</v>
      </c>
      <c r="G4" s="7">
        <v>564896.17000000004</v>
      </c>
      <c r="H4" s="7">
        <v>404773.64</v>
      </c>
      <c r="I4" s="7">
        <v>2043.42</v>
      </c>
      <c r="J4" s="7">
        <v>124715.56</v>
      </c>
      <c r="K4" s="7">
        <v>33363.550000000003</v>
      </c>
      <c r="L4" s="7">
        <v>4340022.71</v>
      </c>
      <c r="M4" s="7">
        <v>3940418.21</v>
      </c>
      <c r="N4" s="7">
        <v>399604.5</v>
      </c>
      <c r="O4" s="7">
        <v>175896.56</v>
      </c>
    </row>
    <row r="5" spans="3:15">
      <c r="C5" s="7" t="s">
        <v>11</v>
      </c>
      <c r="D5" s="7">
        <v>9699154.9800000004</v>
      </c>
      <c r="E5" s="7">
        <v>3000765.13</v>
      </c>
      <c r="F5" s="7">
        <v>6698389.8499999996</v>
      </c>
      <c r="G5" s="7">
        <v>4095097.63</v>
      </c>
      <c r="H5" s="7">
        <v>3094247.98</v>
      </c>
      <c r="I5" s="7">
        <v>26906.37</v>
      </c>
      <c r="J5" s="7">
        <v>381983.94</v>
      </c>
      <c r="K5" s="7">
        <v>591959.34</v>
      </c>
      <c r="L5" s="7">
        <v>2603292.2200000002</v>
      </c>
      <c r="M5" s="7">
        <v>2101430.0499999998</v>
      </c>
      <c r="N5" s="7">
        <v>501862.17</v>
      </c>
      <c r="O5" s="7">
        <v>31095.31</v>
      </c>
    </row>
    <row r="6" spans="3:15">
      <c r="C6" s="7" t="s">
        <v>16</v>
      </c>
      <c r="D6" s="7">
        <v>6439.49</v>
      </c>
      <c r="E6" s="7">
        <v>0</v>
      </c>
      <c r="F6" s="7">
        <v>6439.49</v>
      </c>
      <c r="G6" s="7">
        <v>2726.1</v>
      </c>
      <c r="H6" s="7">
        <v>905.42</v>
      </c>
      <c r="I6" s="7">
        <v>0</v>
      </c>
      <c r="J6" s="7">
        <v>127.6</v>
      </c>
      <c r="K6" s="7">
        <v>1693.08</v>
      </c>
      <c r="L6" s="7">
        <v>3713.39</v>
      </c>
      <c r="M6" s="7">
        <v>1242.8499999999999</v>
      </c>
      <c r="N6" s="7">
        <v>2470.54</v>
      </c>
      <c r="O6" s="7">
        <v>0</v>
      </c>
    </row>
    <row r="7" spans="3:15">
      <c r="C7" s="7" t="s">
        <v>15</v>
      </c>
      <c r="D7" s="7">
        <v>1588187.98</v>
      </c>
      <c r="E7" s="7">
        <v>16451</v>
      </c>
      <c r="F7" s="7">
        <v>1571736.98</v>
      </c>
      <c r="G7" s="7">
        <v>1526085.59</v>
      </c>
      <c r="H7" s="7">
        <v>1007754.94</v>
      </c>
      <c r="I7" s="7">
        <v>0</v>
      </c>
      <c r="J7" s="7">
        <v>228751.13</v>
      </c>
      <c r="K7" s="7">
        <v>289579.52000000002</v>
      </c>
      <c r="L7" s="7">
        <v>45651.39</v>
      </c>
      <c r="M7" s="7">
        <v>19997.91</v>
      </c>
      <c r="N7" s="7">
        <v>25653.48</v>
      </c>
      <c r="O7" s="7">
        <v>2684</v>
      </c>
    </row>
    <row r="10" spans="3:15">
      <c r="F10" s="7" t="s">
        <v>14</v>
      </c>
      <c r="G10" s="7" t="s">
        <v>13</v>
      </c>
      <c r="H10" s="7" t="s">
        <v>12</v>
      </c>
      <c r="I10" s="7" t="s">
        <v>11</v>
      </c>
      <c r="J10" s="7" t="s">
        <v>16</v>
      </c>
      <c r="K10" s="7" t="s">
        <v>15</v>
      </c>
    </row>
    <row r="11" spans="3:15">
      <c r="F11" s="7">
        <v>628212.04</v>
      </c>
      <c r="G11" s="7">
        <v>1605941.76</v>
      </c>
      <c r="H11" s="7">
        <v>5308961.8</v>
      </c>
      <c r="I11" s="7">
        <v>9699154.9800000004</v>
      </c>
      <c r="J11" s="7">
        <v>6439.49</v>
      </c>
      <c r="K11" s="7">
        <v>1588187.98</v>
      </c>
      <c r="L11">
        <f>SUM(F11:K11)</f>
        <v>18836898.049999997</v>
      </c>
    </row>
    <row r="12" spans="3:15">
      <c r="F12" s="7">
        <v>7446.32</v>
      </c>
      <c r="G12" s="7">
        <v>400851.83</v>
      </c>
      <c r="H12" s="7">
        <v>404042.92</v>
      </c>
      <c r="I12" s="7">
        <v>3000765.13</v>
      </c>
      <c r="J12" s="7">
        <v>0</v>
      </c>
      <c r="K12" s="7">
        <v>16451</v>
      </c>
      <c r="L12">
        <f t="shared" ref="L12:L22" si="0">SUM(F12:K12)</f>
        <v>3829557.2</v>
      </c>
    </row>
    <row r="13" spans="3:15">
      <c r="F13" s="7">
        <v>620765.72</v>
      </c>
      <c r="G13" s="7">
        <v>1205089.93</v>
      </c>
      <c r="H13" s="7">
        <v>4904918.88</v>
      </c>
      <c r="I13" s="7">
        <v>6698389.8499999996</v>
      </c>
      <c r="J13" s="7">
        <v>6439.49</v>
      </c>
      <c r="K13" s="7">
        <v>1571736.98</v>
      </c>
      <c r="L13">
        <f t="shared" si="0"/>
        <v>15007340.85</v>
      </c>
    </row>
    <row r="14" spans="3:15">
      <c r="F14" s="7">
        <v>190159.49</v>
      </c>
      <c r="G14" s="7">
        <v>1053425.53</v>
      </c>
      <c r="H14" s="7">
        <v>564896.17000000004</v>
      </c>
      <c r="I14" s="7">
        <v>4095097.63</v>
      </c>
      <c r="J14" s="7">
        <v>2726.1</v>
      </c>
      <c r="K14" s="7">
        <v>1526085.59</v>
      </c>
      <c r="L14">
        <f t="shared" si="0"/>
        <v>7432390.5099999998</v>
      </c>
    </row>
    <row r="15" spans="3:15">
      <c r="F15" s="7">
        <v>50832.33</v>
      </c>
      <c r="G15" s="7">
        <v>928336.17</v>
      </c>
      <c r="H15" s="7">
        <v>404773.64</v>
      </c>
      <c r="I15" s="7">
        <v>3094247.98</v>
      </c>
      <c r="J15" s="7">
        <v>905.42</v>
      </c>
      <c r="K15" s="7">
        <v>1007754.94</v>
      </c>
      <c r="L15">
        <f t="shared" si="0"/>
        <v>5486850.4800000004</v>
      </c>
    </row>
    <row r="16" spans="3:15">
      <c r="F16" s="7">
        <v>283</v>
      </c>
      <c r="G16" s="7">
        <v>47511.18</v>
      </c>
      <c r="H16" s="7">
        <v>2043.42</v>
      </c>
      <c r="I16" s="7">
        <v>26906.37</v>
      </c>
      <c r="J16" s="7">
        <v>0</v>
      </c>
      <c r="K16" s="7">
        <v>0</v>
      </c>
      <c r="L16">
        <f t="shared" si="0"/>
        <v>76743.97</v>
      </c>
    </row>
    <row r="17" spans="6:18">
      <c r="F17" s="7">
        <v>134508.91</v>
      </c>
      <c r="G17" s="7">
        <v>120090.47</v>
      </c>
      <c r="H17" s="7">
        <v>124715.56</v>
      </c>
      <c r="I17" s="7">
        <v>381983.94</v>
      </c>
      <c r="J17" s="7">
        <v>127.6</v>
      </c>
      <c r="K17" s="7">
        <v>228751.13</v>
      </c>
      <c r="L17">
        <f t="shared" si="0"/>
        <v>990177.61</v>
      </c>
    </row>
    <row r="18" spans="6:18">
      <c r="F18" s="7">
        <v>4535.25</v>
      </c>
      <c r="G18" s="7">
        <v>-42512.29</v>
      </c>
      <c r="H18" s="7">
        <v>33363.550000000003</v>
      </c>
      <c r="I18" s="7">
        <v>591959.34</v>
      </c>
      <c r="J18" s="7">
        <v>1693.08</v>
      </c>
      <c r="K18" s="7">
        <v>289579.52000000002</v>
      </c>
      <c r="L18">
        <f t="shared" si="0"/>
        <v>878618.45</v>
      </c>
    </row>
    <row r="19" spans="6:18">
      <c r="F19" s="7">
        <v>430606.23</v>
      </c>
      <c r="G19" s="7">
        <v>151664.4</v>
      </c>
      <c r="H19" s="7">
        <v>4340022.71</v>
      </c>
      <c r="I19" s="7">
        <v>2603292.2200000002</v>
      </c>
      <c r="J19" s="7">
        <v>3713.39</v>
      </c>
      <c r="K19" s="7">
        <v>45651.39</v>
      </c>
      <c r="L19">
        <f t="shared" si="0"/>
        <v>7574950.3399999999</v>
      </c>
    </row>
    <row r="20" spans="6:18">
      <c r="F20" s="7">
        <v>190324.49</v>
      </c>
      <c r="G20" s="7">
        <v>93504.66</v>
      </c>
      <c r="H20" s="7">
        <v>3940418.21</v>
      </c>
      <c r="I20" s="7">
        <v>2101430.0499999998</v>
      </c>
      <c r="J20" s="7">
        <v>1242.8499999999999</v>
      </c>
      <c r="K20" s="7">
        <v>19997.91</v>
      </c>
      <c r="L20">
        <f t="shared" si="0"/>
        <v>6346918.1699999999</v>
      </c>
    </row>
    <row r="21" spans="6:18">
      <c r="F21" s="7">
        <v>240281.74</v>
      </c>
      <c r="G21" s="7">
        <v>58159.74</v>
      </c>
      <c r="H21" s="7">
        <v>399604.5</v>
      </c>
      <c r="I21" s="7">
        <v>501862.17</v>
      </c>
      <c r="J21" s="7">
        <v>2470.54</v>
      </c>
      <c r="K21" s="7">
        <v>25653.48</v>
      </c>
      <c r="L21">
        <f t="shared" si="0"/>
        <v>1228032.17</v>
      </c>
    </row>
    <row r="22" spans="6:18">
      <c r="F22" s="7">
        <v>4000.4</v>
      </c>
      <c r="G22" s="7">
        <v>1665.24</v>
      </c>
      <c r="H22" s="7">
        <v>175896.56</v>
      </c>
      <c r="I22" s="7">
        <v>31095.31</v>
      </c>
      <c r="J22" s="7">
        <v>0</v>
      </c>
      <c r="K22" s="7">
        <v>2684</v>
      </c>
      <c r="L22">
        <f t="shared" si="0"/>
        <v>215341.51</v>
      </c>
    </row>
    <row r="26" spans="6:18">
      <c r="F26" t="s">
        <v>11</v>
      </c>
      <c r="G26">
        <v>9699154.9800000004</v>
      </c>
      <c r="H26">
        <v>45899813.219999999</v>
      </c>
      <c r="I26">
        <f>(G26-H26)/H26</f>
        <v>-0.78868857410134785</v>
      </c>
    </row>
    <row r="27" spans="6:18">
      <c r="F27" t="s">
        <v>12</v>
      </c>
      <c r="G27">
        <v>5308961.8</v>
      </c>
      <c r="H27">
        <v>1999560.35</v>
      </c>
      <c r="I27">
        <f>(G27-H27)/H27</f>
        <v>1.6550645495646079</v>
      </c>
      <c r="L27">
        <v>9699154.9800000004</v>
      </c>
      <c r="M27">
        <v>1605941.76</v>
      </c>
      <c r="N27">
        <v>6439.49</v>
      </c>
      <c r="O27">
        <v>628212.04</v>
      </c>
      <c r="P27">
        <v>5308961.8</v>
      </c>
      <c r="Q27">
        <v>1588187.98</v>
      </c>
      <c r="R27">
        <f>SUM(L27:Q27)</f>
        <v>18836898.050000001</v>
      </c>
    </row>
    <row r="28" spans="6:18">
      <c r="F28" t="s">
        <v>13</v>
      </c>
      <c r="G28">
        <v>1605941.76</v>
      </c>
      <c r="H28">
        <v>6014707.6399999997</v>
      </c>
      <c r="I28">
        <f t="shared" ref="I28:I32" si="1">(G28-H28)/H28</f>
        <v>-0.73299753601988882</v>
      </c>
      <c r="L28">
        <v>37019100.649999999</v>
      </c>
      <c r="M28">
        <v>5614590.0700000003</v>
      </c>
      <c r="N28">
        <v>337579.62</v>
      </c>
      <c r="O28">
        <v>1706338.65</v>
      </c>
      <c r="P28">
        <v>19808377.140000001</v>
      </c>
      <c r="Q28">
        <v>4723678.79</v>
      </c>
      <c r="R28">
        <f>SUM(L28:Q28)</f>
        <v>69209664.920000002</v>
      </c>
    </row>
    <row r="29" spans="6:18">
      <c r="F29" t="s">
        <v>14</v>
      </c>
      <c r="G29">
        <v>628212.04</v>
      </c>
      <c r="H29">
        <v>18727452.489999998</v>
      </c>
      <c r="I29">
        <f>(G29-H29)/H29</f>
        <v>-0.96645501889082619</v>
      </c>
      <c r="L29">
        <f>(L27-L28)/L28</f>
        <v>-0.73799593156782972</v>
      </c>
      <c r="M29">
        <f>(M27-M28)/M28</f>
        <v>-0.71396989985414916</v>
      </c>
      <c r="N29">
        <f>(N27-N28)/N28</f>
        <v>-0.98092452974501243</v>
      </c>
      <c r="O29">
        <f>(O27-O28)/O28</f>
        <v>-0.63183624774601455</v>
      </c>
      <c r="P29">
        <f>(P27-P28)/P28</f>
        <v>-0.73198401047810413</v>
      </c>
      <c r="Q29">
        <f>(Q27-Q28)/Q28</f>
        <v>-0.66378154599288497</v>
      </c>
      <c r="R29">
        <f>(R27-R28)/R28</f>
        <v>-0.72782850384012532</v>
      </c>
    </row>
    <row r="30" spans="6:18">
      <c r="F30" t="s">
        <v>15</v>
      </c>
      <c r="G30">
        <v>1588187.98</v>
      </c>
      <c r="H30">
        <v>5645513.3600000003</v>
      </c>
      <c r="I30">
        <f>(G30-H30)/H30</f>
        <v>-0.71868138843621476</v>
      </c>
    </row>
    <row r="31" spans="6:18">
      <c r="F31" t="s">
        <v>16</v>
      </c>
      <c r="G31">
        <v>6439.49</v>
      </c>
      <c r="H31">
        <v>696271.04</v>
      </c>
      <c r="I31">
        <f t="shared" si="1"/>
        <v>-0.99075146081043386</v>
      </c>
    </row>
    <row r="32" spans="6:18">
      <c r="F32" t="s">
        <v>360</v>
      </c>
      <c r="G32">
        <f>SUM(G26:G31)</f>
        <v>18836898.050000001</v>
      </c>
      <c r="H32">
        <f>SUM(H26:H31)</f>
        <v>78983318.100000009</v>
      </c>
      <c r="I32">
        <f t="shared" si="1"/>
        <v>-0.76150789175315747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monthly</vt:lpstr>
      <vt:lpstr>yoy</vt:lpstr>
      <vt:lpstr>Sheet2</vt:lpstr>
      <vt:lpstr>Sheet1</vt:lpstr>
      <vt:lpstr>Sheet5</vt:lpstr>
      <vt:lpstr>parts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2021-04-13T17:30:36Z</dcterms:created>
  <dcterms:modified xsi:type="dcterms:W3CDTF">2021-07-12T15:08:28Z</dcterms:modified>
</cp:coreProperties>
</file>