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crap\New folder\"/>
    </mc:Choice>
  </mc:AlternateContent>
  <xr:revisionPtr revIDLastSave="0" documentId="13_ncr:1_{184CDDBE-4EDE-4443-963D-7515D7C47CC4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Monthly Trend" sheetId="1" r:id="rId1"/>
    <sheet name="YOY Summary" sheetId="2" r:id="rId2"/>
    <sheet name="Market Share details" sheetId="3" r:id="rId3"/>
    <sheet name="Service Loyalty Details" sheetId="4" state="hidden" r:id="rId4"/>
    <sheet name="Service Effectiveness Details" sheetId="5" state="hidden" r:id="rId5"/>
    <sheet name="Multi Monthly Trend" sheetId="6" state="hidden" r:id="rId6"/>
    <sheet name="Dat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7" l="1"/>
  <c r="F1" i="7" s="1"/>
  <c r="P49" i="1" l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B2" i="7" s="1"/>
  <c r="B17" i="7" l="1"/>
  <c r="B15" i="7"/>
  <c r="B8" i="7"/>
  <c r="B26" i="7"/>
  <c r="B19" i="7"/>
  <c r="B18" i="7"/>
  <c r="B28" i="7"/>
  <c r="B5" i="7"/>
  <c r="B21" i="7"/>
  <c r="B7" i="7"/>
  <c r="B23" i="7"/>
  <c r="B22" i="7"/>
  <c r="B16" i="7"/>
  <c r="B10" i="7"/>
  <c r="B9" i="7"/>
  <c r="B25" i="7"/>
  <c r="B6" i="7"/>
  <c r="B24" i="7"/>
  <c r="B3" i="7"/>
  <c r="B12" i="7"/>
  <c r="B11" i="7"/>
  <c r="B27" i="7"/>
  <c r="B4" i="7"/>
  <c r="B20" i="7"/>
  <c r="B14" i="7"/>
  <c r="B13" i="7"/>
  <c r="I50" i="2"/>
  <c r="I51" i="2"/>
  <c r="I52" i="2"/>
  <c r="I53" i="2"/>
  <c r="I54" i="2"/>
  <c r="I55" i="2"/>
  <c r="I56" i="2"/>
  <c r="I57" i="2"/>
  <c r="I58" i="2"/>
  <c r="I59" i="2"/>
  <c r="I60" i="2"/>
  <c r="I6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" i="2"/>
  <c r="B133" i="7" l="1"/>
  <c r="B146" i="7"/>
  <c r="B140" i="7"/>
  <c r="B32" i="7"/>
  <c r="B36" i="7"/>
  <c r="B40" i="7"/>
  <c r="B62" i="7"/>
  <c r="B66" i="7"/>
  <c r="B70" i="7"/>
  <c r="B77" i="7"/>
  <c r="B81" i="7"/>
  <c r="B85" i="7"/>
  <c r="B92" i="7"/>
  <c r="B96" i="7"/>
  <c r="B100" i="7"/>
  <c r="B107" i="7"/>
  <c r="B111" i="7"/>
  <c r="B115" i="7"/>
  <c r="B122" i="7"/>
  <c r="B126" i="7"/>
  <c r="B130" i="7"/>
  <c r="B53" i="7"/>
  <c r="B47" i="7"/>
  <c r="B143" i="7"/>
  <c r="B33" i="7"/>
  <c r="B37" i="7"/>
  <c r="B41" i="7"/>
  <c r="B63" i="7"/>
  <c r="B67" i="7"/>
  <c r="B71" i="7"/>
  <c r="B78" i="7"/>
  <c r="B82" i="7"/>
  <c r="B86" i="7"/>
  <c r="B93" i="7"/>
  <c r="B97" i="7"/>
  <c r="B101" i="7"/>
  <c r="B108" i="7"/>
  <c r="B112" i="7"/>
  <c r="B116" i="7"/>
  <c r="B123" i="7"/>
  <c r="B127" i="7"/>
  <c r="B131" i="7"/>
  <c r="B155" i="7"/>
  <c r="B50" i="7"/>
  <c r="B34" i="7"/>
  <c r="B38" i="7"/>
  <c r="B42" i="7"/>
  <c r="B64" i="7"/>
  <c r="B68" i="7"/>
  <c r="B72" i="7"/>
  <c r="B79" i="7"/>
  <c r="B83" i="7"/>
  <c r="B87" i="7"/>
  <c r="B94" i="7"/>
  <c r="B98" i="7"/>
  <c r="B102" i="7"/>
  <c r="B109" i="7"/>
  <c r="B113" i="7"/>
  <c r="B117" i="7"/>
  <c r="B124" i="7"/>
  <c r="B128" i="7"/>
  <c r="B132" i="7"/>
  <c r="B35" i="7"/>
  <c r="B39" i="7"/>
  <c r="B43" i="7"/>
  <c r="B65" i="7"/>
  <c r="B69" i="7"/>
  <c r="B73" i="7"/>
  <c r="B80" i="7"/>
  <c r="B84" i="7"/>
  <c r="B88" i="7"/>
  <c r="B95" i="7"/>
  <c r="B99" i="7"/>
  <c r="B103" i="7"/>
  <c r="B110" i="7"/>
  <c r="B114" i="7"/>
  <c r="B118" i="7"/>
  <c r="B125" i="7"/>
  <c r="B129" i="7"/>
  <c r="B49" i="7"/>
  <c r="B52" i="7"/>
  <c r="B58" i="7"/>
  <c r="B57" i="7"/>
  <c r="B48" i="7"/>
  <c r="B56" i="7"/>
  <c r="B51" i="7"/>
  <c r="B137" i="7"/>
  <c r="B148" i="7"/>
  <c r="B152" i="7"/>
  <c r="B160" i="7"/>
  <c r="B159" i="7"/>
  <c r="B162" i="7"/>
  <c r="B163" i="7"/>
  <c r="B139" i="7"/>
  <c r="B138" i="7"/>
  <c r="B154" i="7"/>
  <c r="B153" i="7"/>
  <c r="B161" i="7"/>
  <c r="B147" i="7"/>
  <c r="B158" i="7"/>
  <c r="B55" i="7" l="1"/>
  <c r="B54" i="7"/>
  <c r="B144" i="7"/>
  <c r="B145" i="7"/>
  <c r="B142" i="7"/>
  <c r="B141" i="7"/>
  <c r="B156" i="7"/>
  <c r="B157" i="7"/>
</calcChain>
</file>

<file path=xl/sharedStrings.xml><?xml version="1.0" encoding="utf-8"?>
<sst xmlns="http://schemas.openxmlformats.org/spreadsheetml/2006/main" count="1755" uniqueCount="911">
  <si>
    <t>Metrics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</si>
  <si>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</si>
  <si>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</si>
  <si>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</si>
  <si>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</si>
  <si>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</si>
  <si>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</si>
  <si>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</si>
  <si>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</si>
  <si>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</si>
  <si>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Brand Market Share</t>
  </si>
  <si>
    <t>52.61%</t>
  </si>
  <si>
    <t>52.57%</t>
  </si>
  <si>
    <t>53.22%</t>
  </si>
  <si>
    <t>53.43%</t>
  </si>
  <si>
    <t>54.43%</t>
  </si>
  <si>
    <t>55.17%</t>
  </si>
  <si>
    <t>55.30%</t>
  </si>
  <si>
    <t>-</t>
  </si>
  <si>
    <t>52.69%</t>
  </si>
  <si>
    <t>52.81%</t>
  </si>
  <si>
    <t>2,242,070</t>
  </si>
  <si>
    <t>Dealer Market Share</t>
  </si>
  <si>
    <t>31.44%</t>
  </si>
  <si>
    <t>1,509,923</t>
  </si>
  <si>
    <t>Other Market Share</t>
  </si>
  <si>
    <t>15.32%</t>
  </si>
  <si>
    <t>15.24%</t>
  </si>
  <si>
    <t>Region</t>
  </si>
  <si>
    <t>Area</t>
  </si>
  <si>
    <t>Dealer</t>
  </si>
  <si>
    <t>Brand Market Share
Region
(Jul-2020)</t>
  </si>
  <si>
    <t>Brand Market Share
Region
(Jul-2021)</t>
  </si>
  <si>
    <t>Change %</t>
  </si>
  <si>
    <t>Brand Market Share
National Avg
(Jul-2021)</t>
  </si>
  <si>
    <t>Gap Market Share</t>
  </si>
  <si>
    <t>Service Effectiveness</t>
  </si>
  <si>
    <t>Service Loyalty</t>
  </si>
  <si>
    <t>VIO</t>
  </si>
  <si>
    <t>36 Months Sold and PAI Retention</t>
  </si>
  <si>
    <t>7 Years Sold and PAI Retention</t>
  </si>
  <si>
    <t>Pump In</t>
  </si>
  <si>
    <t>Pump Out</t>
  </si>
  <si>
    <t>First Service Penetration</t>
  </si>
  <si>
    <t>Central Region</t>
  </si>
  <si>
    <t>Southeast Region</t>
  </si>
  <si>
    <t>Northeast Region</t>
  </si>
  <si>
    <t>Pacific Region</t>
  </si>
  <si>
    <t>13</t>
  </si>
  <si>
    <t>11</t>
  </si>
  <si>
    <t>14</t>
  </si>
  <si>
    <t>10</t>
  </si>
  <si>
    <t>168</t>
  </si>
  <si>
    <t>154</t>
  </si>
  <si>
    <t>209</t>
  </si>
  <si>
    <t>120</t>
  </si>
  <si>
    <t>58.35%</t>
  </si>
  <si>
    <t>56.33%</t>
  </si>
  <si>
    <t>54.60%</t>
  </si>
  <si>
    <t>52.02%</t>
  </si>
  <si>
    <t>Segment</t>
  </si>
  <si>
    <t>Brand Market Share
National
(Jul-2021)</t>
  </si>
  <si>
    <t>Brand Market Share
National
(Jul-2020)</t>
  </si>
  <si>
    <t>Ages 0-7</t>
  </si>
  <si>
    <t>Ages 0-4</t>
  </si>
  <si>
    <t>Ages 5-7</t>
  </si>
  <si>
    <t>Ages 8-10</t>
  </si>
  <si>
    <t>Ages 11-15</t>
  </si>
  <si>
    <t>Ages 0-20+</t>
  </si>
  <si>
    <t>62.00%</t>
  </si>
  <si>
    <t>43.01%</t>
  </si>
  <si>
    <t>32.63%</t>
  </si>
  <si>
    <t>16.56%</t>
  </si>
  <si>
    <t>38.19%</t>
  </si>
  <si>
    <t>36.83%</t>
  </si>
  <si>
    <t>41.04%</t>
  </si>
  <si>
    <t>29.10%</t>
  </si>
  <si>
    <t>22.04%</t>
  </si>
  <si>
    <t>11.28%</t>
  </si>
  <si>
    <t>25.54%</t>
  </si>
  <si>
    <t>18.47%</t>
  </si>
  <si>
    <t>20.96%</t>
  </si>
  <si>
    <t>13.90%</t>
  </si>
  <si>
    <t>10.59%</t>
  </si>
  <si>
    <t>5.28%</t>
  </si>
  <si>
    <t>12.65%</t>
  </si>
  <si>
    <t>44.70%</t>
  </si>
  <si>
    <t>38.00%</t>
  </si>
  <si>
    <t>56.99%</t>
  </si>
  <si>
    <t>67.37%</t>
  </si>
  <si>
    <t>83.44%</t>
  </si>
  <si>
    <t>61.81%</t>
  </si>
  <si>
    <t>58.10%</t>
  </si>
  <si>
    <t>43.54%</t>
  </si>
  <si>
    <t>32.75%</t>
  </si>
  <si>
    <t>36.66%</t>
  </si>
  <si>
    <t>35.31%</t>
  </si>
  <si>
    <t>38.62%</t>
  </si>
  <si>
    <t>29.70%</t>
  </si>
  <si>
    <t>22.09%</t>
  </si>
  <si>
    <t>10.54%</t>
  </si>
  <si>
    <t>24.66%</t>
  </si>
  <si>
    <t>17.38%</t>
  </si>
  <si>
    <t>19.48%</t>
  </si>
  <si>
    <t>13.84%</t>
  </si>
  <si>
    <t>10.66%</t>
  </si>
  <si>
    <t>4.77%</t>
  </si>
  <si>
    <t>12.01%</t>
  </si>
  <si>
    <t>47.31%</t>
  </si>
  <si>
    <t>41.90%</t>
  </si>
  <si>
    <t>56.46%</t>
  </si>
  <si>
    <t>67.25%</t>
  </si>
  <si>
    <t>84.68%</t>
  </si>
  <si>
    <t>63.34%</t>
  </si>
  <si>
    <t>Loyalty %
National
(Jul-2021)</t>
  </si>
  <si>
    <t>Loyalty %
National
(Jul-2020)</t>
  </si>
  <si>
    <t>Ages 0-15</t>
  </si>
  <si>
    <t>62.54%</t>
  </si>
  <si>
    <t>62.18%</t>
  </si>
  <si>
    <t>55.98%</t>
  </si>
  <si>
    <t>45.87%</t>
  </si>
  <si>
    <t>61.90%</t>
  </si>
  <si>
    <t>68.96%</t>
  </si>
  <si>
    <t>66.37%</t>
  </si>
  <si>
    <t>63.11%</t>
  </si>
  <si>
    <t>64.49%</t>
  </si>
  <si>
    <t>56.58%</t>
  </si>
  <si>
    <t>46.14%</t>
  </si>
  <si>
    <t>62.38%</t>
  </si>
  <si>
    <t>68.72%</t>
  </si>
  <si>
    <t>66.99%</t>
  </si>
  <si>
    <t>VIO Segment</t>
  </si>
  <si>
    <t>Service Effectiveness %
National
(Jul-2021)</t>
  </si>
  <si>
    <t>Service Effectiveness %
National
(Jul-2020)</t>
  </si>
  <si>
    <t>53.09%</t>
  </si>
  <si>
    <t>72.56%</t>
  </si>
  <si>
    <t>53.07%</t>
  </si>
  <si>
    <t>42.29%</t>
  </si>
  <si>
    <t>20.85%</t>
  </si>
  <si>
    <t>65.68%</t>
  </si>
  <si>
    <t>46.33%</t>
  </si>
  <si>
    <t>48.81%</t>
  </si>
  <si>
    <t>64.74%</t>
  </si>
  <si>
    <t>51.53%</t>
  </si>
  <si>
    <t>39.93%</t>
  </si>
  <si>
    <t>18.39%</t>
  </si>
  <si>
    <t>59.83%</t>
  </si>
  <si>
    <t>42.40%</t>
  </si>
  <si>
    <t>Sep-21</t>
  </si>
  <si>
    <t>Oct-21</t>
  </si>
  <si>
    <t>Nov-21</t>
  </si>
  <si>
    <t>Dec-21</t>
  </si>
  <si>
    <t>Total :</t>
  </si>
  <si>
    <t>12</t>
  </si>
  <si>
    <t>9</t>
  </si>
  <si>
    <t>All</t>
  </si>
  <si>
    <t>55.18%</t>
  </si>
  <si>
    <t>52.08%</t>
  </si>
  <si>
    <t>49.35%</t>
  </si>
  <si>
    <t>53.69%</t>
  </si>
  <si>
    <t>55.10%</t>
  </si>
  <si>
    <t>51.94%</t>
  </si>
  <si>
    <t>49.23%</t>
  </si>
  <si>
    <t>53.83%</t>
  </si>
  <si>
    <t>55.78%</t>
  </si>
  <si>
    <t>52.65%</t>
  </si>
  <si>
    <t>49.70%</t>
  </si>
  <si>
    <t>54.55%</t>
  </si>
  <si>
    <t>56.12%</t>
  </si>
  <si>
    <t>52.50%</t>
  </si>
  <si>
    <t>50.20%</t>
  </si>
  <si>
    <t>54.75%</t>
  </si>
  <si>
    <t>57.07%</t>
  </si>
  <si>
    <t>53.61%</t>
  </si>
  <si>
    <t>51.12%</t>
  </si>
  <si>
    <t>55.73%</t>
  </si>
  <si>
    <t>57.80%</t>
  </si>
  <si>
    <t>54.45%</t>
  </si>
  <si>
    <t>51.81%</t>
  </si>
  <si>
    <t>56.45%</t>
  </si>
  <si>
    <t>0.00%</t>
  </si>
  <si>
    <t>Market Share Monthly Trends</t>
  </si>
  <si>
    <t>Previous Year</t>
  </si>
  <si>
    <t>National Change %</t>
  </si>
  <si>
    <t>7 Year Sold and PAI Retention</t>
  </si>
  <si>
    <t>36 Month Sold PAI Retention</t>
  </si>
  <si>
    <t>Market Share YOY Summary</t>
  </si>
  <si>
    <t>Change%</t>
  </si>
  <si>
    <t>National Avg</t>
  </si>
  <si>
    <t>Market Share details</t>
  </si>
  <si>
    <t>Age 0-7</t>
  </si>
  <si>
    <t>Prior Year</t>
  </si>
  <si>
    <t>Age 0-4</t>
  </si>
  <si>
    <t>Age 5-7</t>
  </si>
  <si>
    <t>Age 8-10</t>
  </si>
  <si>
    <t>Age 11-15</t>
  </si>
  <si>
    <t>Age 0-20+</t>
  </si>
  <si>
    <t>Service Effectiveness details</t>
  </si>
  <si>
    <t>Age 0-15</t>
  </si>
  <si>
    <t>Market Share Multi monthly trends</t>
  </si>
  <si>
    <t>Total</t>
  </si>
  <si>
    <t>Brand Market ShareNortheast Region</t>
  </si>
  <si>
    <t>Brand Market ShareSoutheast Region</t>
  </si>
  <si>
    <t>Brand Market ShareCentral Region</t>
  </si>
  <si>
    <t>Brand Market SharePacific Region</t>
  </si>
  <si>
    <t>7 Years Sold and PAI RetentionNortheast Region</t>
  </si>
  <si>
    <t>7 Years Sold and PAI RetentionSoutheast Region</t>
  </si>
  <si>
    <t>7 Years Sold and PAI RetentionCentral Region</t>
  </si>
  <si>
    <t>7 Years Sold and PAI RetentionPacific Region</t>
  </si>
  <si>
    <t>Dealer Market ShareNortheast Region</t>
  </si>
  <si>
    <t>Dealer Market ShareSoutheast Region</t>
  </si>
  <si>
    <t>Dealer Market ShareCentral Region</t>
  </si>
  <si>
    <t>Dealer Market SharePacific Region</t>
  </si>
  <si>
    <t>Gap Market ShareNortheast Region</t>
  </si>
  <si>
    <t>Gap Market ShareSoutheast Region</t>
  </si>
  <si>
    <t>Gap Market ShareCentral Region</t>
  </si>
  <si>
    <t>Gap Market SharePacific Region</t>
  </si>
  <si>
    <t>Other Market ShareNortheast Region</t>
  </si>
  <si>
    <t>Other Market ShareSoutheast Region</t>
  </si>
  <si>
    <t>Other Market ShareCentral Region</t>
  </si>
  <si>
    <t>Other Market SharePacific Region</t>
  </si>
  <si>
    <t>Service EffectivenessNortheast Region</t>
  </si>
  <si>
    <t>Service EffectivenessSoutheast Region</t>
  </si>
  <si>
    <t>Service EffectivenessCentral Region</t>
  </si>
  <si>
    <t>Service EffectivenessPacific Region</t>
  </si>
  <si>
    <t>Service LoyaltyNortheast Region</t>
  </si>
  <si>
    <t>Service LoyaltySoutheast Region</t>
  </si>
  <si>
    <t>Service LoyaltyCentral Region</t>
  </si>
  <si>
    <t>Service LoyaltyPacific Region</t>
  </si>
  <si>
    <t>36 Months Sold and PAI RetentionNortheast Region</t>
  </si>
  <si>
    <t>36 Months Sold and PAI RetentionSoutheast Region</t>
  </si>
  <si>
    <t>36 Months Sold and PAI RetentionCentral Region</t>
  </si>
  <si>
    <t>36 Months Sold and PAI RetentionPacific Region</t>
  </si>
  <si>
    <t>First Service PenetrationNortheast Region</t>
  </si>
  <si>
    <t>First Service PenetrationSoutheast Region</t>
  </si>
  <si>
    <t>First Service PenetrationCentral Region</t>
  </si>
  <si>
    <t>First Service PenetrationPacific Region</t>
  </si>
  <si>
    <t>63.95%</t>
  </si>
  <si>
    <t>53.15%</t>
  </si>
  <si>
    <t>1.67%</t>
  </si>
  <si>
    <t>52.83%</t>
  </si>
  <si>
    <t>70.74%</t>
  </si>
  <si>
    <t>(1.06%)</t>
  </si>
  <si>
    <t>(0.03%)</t>
  </si>
  <si>
    <t>69.33%</t>
  </si>
  <si>
    <t>62.67%</t>
  </si>
  <si>
    <t>(0.06%)</t>
  </si>
  <si>
    <t>64.18%</t>
  </si>
  <si>
    <t>Brand Market ShareNational</t>
  </si>
  <si>
    <t>Brand Market Share(National Previous Year)</t>
  </si>
  <si>
    <t>Brand Market ShareNational Change</t>
  </si>
  <si>
    <t>7 Years Sold and PAI RetentionNational</t>
  </si>
  <si>
    <t>7 Years Sold and PAI Retention(National Previous Year)</t>
  </si>
  <si>
    <t>7 Years Sold and PAI RetentionNational Change</t>
  </si>
  <si>
    <t>Dealer Market ShareNational</t>
  </si>
  <si>
    <t>Dealer Market Share(National Previous Year)</t>
  </si>
  <si>
    <t>Dealer Market ShareNational Change</t>
  </si>
  <si>
    <t>Gap Market ShareNational</t>
  </si>
  <si>
    <t>Gap Market Share(National Previous Year)</t>
  </si>
  <si>
    <t>Gap Market ShareNational Change</t>
  </si>
  <si>
    <t>Other Market ShareNational</t>
  </si>
  <si>
    <t>Other Market Share(National Previous Year)</t>
  </si>
  <si>
    <t>Other Market ShareNational Change</t>
  </si>
  <si>
    <t>Service EffectivenessNational</t>
  </si>
  <si>
    <t>Service Effectiveness(National Previous Year)</t>
  </si>
  <si>
    <t>Service EffectivenessNational Change</t>
  </si>
  <si>
    <t>Service LoyaltyNational</t>
  </si>
  <si>
    <t>Service Loyalty(National Previous Year)</t>
  </si>
  <si>
    <t>Service LoyaltyNational Change</t>
  </si>
  <si>
    <t>36 Months Sold and PAI RetentionNational</t>
  </si>
  <si>
    <t>36 Months Sold and PAI Retention(National Previous Year)</t>
  </si>
  <si>
    <t>36 Months Sold and PAI RetentionNational Change</t>
  </si>
  <si>
    <t>First Service PenetrationNational</t>
  </si>
  <si>
    <t>First Service Penetration(National Previous Year)</t>
  </si>
  <si>
    <t>First Service PenetrationNational Change</t>
  </si>
  <si>
    <t>National</t>
  </si>
  <si>
    <t>52.71%</t>
  </si>
  <si>
    <t>52.86%</t>
  </si>
  <si>
    <t>53.44%</t>
  </si>
  <si>
    <t>54.44%</t>
  </si>
  <si>
    <t>55.31%</t>
  </si>
  <si>
    <t>55.86%</t>
  </si>
  <si>
    <t>(National Previous Year)</t>
  </si>
  <si>
    <t>54.31%</t>
  </si>
  <si>
    <t>54.18%</t>
  </si>
  <si>
    <t>54.12%</t>
  </si>
  <si>
    <t>54.22%</t>
  </si>
  <si>
    <t>53.79%</t>
  </si>
  <si>
    <t>52.97%</t>
  </si>
  <si>
    <t>52.67%</t>
  </si>
  <si>
    <t>52.92%</t>
  </si>
  <si>
    <t>National Change</t>
  </si>
  <si>
    <t>(2.49%)</t>
  </si>
  <si>
    <t>(2.79%)</t>
  </si>
  <si>
    <t>(3.04%)</t>
  </si>
  <si>
    <t>0.89%</t>
  </si>
  <si>
    <t>3.36%</t>
  </si>
  <si>
    <t>4.27%</t>
  </si>
  <si>
    <t>4.97%</t>
  </si>
  <si>
    <t>5.78%</t>
  </si>
  <si>
    <t>Brand Market Share VINs Serviced</t>
  </si>
  <si>
    <t>2,310,186</t>
  </si>
  <si>
    <t>2,256,240</t>
  </si>
  <si>
    <t>2,222,738</t>
  </si>
  <si>
    <t>2,272,284</t>
  </si>
  <si>
    <t>2,234,662</t>
  </si>
  <si>
    <t>2,226,611</t>
  </si>
  <si>
    <t>2,295,538</t>
  </si>
  <si>
    <t>2,317,180</t>
  </si>
  <si>
    <t>2,323,564</t>
  </si>
  <si>
    <t>2,281,143</t>
  </si>
  <si>
    <t>2,369,887</t>
  </si>
  <si>
    <t>2,264,299</t>
  </si>
  <si>
    <t>2,349,021</t>
  </si>
  <si>
    <t>2,318,544</t>
  </si>
  <si>
    <t>2,348,270</t>
  </si>
  <si>
    <t>2,296,844</t>
  </si>
  <si>
    <t>2,252,888</t>
  </si>
  <si>
    <t>2,210,454</t>
  </si>
  <si>
    <t>2,281,883</t>
  </si>
  <si>
    <t>2,218,648</t>
  </si>
  <si>
    <t>(1.88%)</t>
  </si>
  <si>
    <t>(1.84%)</t>
  </si>
  <si>
    <t>(3.27%)</t>
  </si>
  <si>
    <t>(3.62%)</t>
  </si>
  <si>
    <t>(5.18%)</t>
  </si>
  <si>
    <t>2.85%</t>
  </si>
  <si>
    <t>5.12%</t>
  </si>
  <si>
    <t>5.70%</t>
  </si>
  <si>
    <t>6.00%</t>
  </si>
  <si>
    <t>31.29%</t>
  </si>
  <si>
    <t>30.96%</t>
  </si>
  <si>
    <t>30.62%</t>
  </si>
  <si>
    <t>31.10%</t>
  </si>
  <si>
    <t>30.66%</t>
  </si>
  <si>
    <t>30.61%</t>
  </si>
  <si>
    <t>31.40%</t>
  </si>
  <si>
    <t>31.74%</t>
  </si>
  <si>
    <t>31.85%</t>
  </si>
  <si>
    <t>32.56%</t>
  </si>
  <si>
    <t>32.34%</t>
  </si>
  <si>
    <t>31.31%</t>
  </si>
  <si>
    <t>32.06%</t>
  </si>
  <si>
    <t>32.36%</t>
  </si>
  <si>
    <t>31.73%</t>
  </si>
  <si>
    <t>31.19%</t>
  </si>
  <si>
    <t>31.70%</t>
  </si>
  <si>
    <t>31.22%</t>
  </si>
  <si>
    <t>(2.20%)</t>
  </si>
  <si>
    <t>(2.99%)</t>
  </si>
  <si>
    <t>(3.74%)</t>
  </si>
  <si>
    <t>(5.41%)</t>
  </si>
  <si>
    <t>(1.04%)</t>
  </si>
  <si>
    <t>1.44%</t>
  </si>
  <si>
    <t>2.12%</t>
  </si>
  <si>
    <t>2.71%</t>
  </si>
  <si>
    <t>2.86%</t>
  </si>
  <si>
    <t>Dealer Market Share VINs Serviced</t>
  </si>
  <si>
    <t>1,544,809</t>
  </si>
  <si>
    <t>1,511,257</t>
  </si>
  <si>
    <t>1,489,867</t>
  </si>
  <si>
    <t>1,511,049</t>
  </si>
  <si>
    <t>1,490,024</t>
  </si>
  <si>
    <t>1,487,774</t>
  </si>
  <si>
    <t>1,531,902</t>
  </si>
  <si>
    <t>1,548,837</t>
  </si>
  <si>
    <t>1,554,194</t>
  </si>
  <si>
    <t>1,526,056</t>
  </si>
  <si>
    <t>1,583,365</t>
  </si>
  <si>
    <t>1,502,689</t>
  </si>
  <si>
    <t>1,557,876</t>
  </si>
  <si>
    <t>1,541,841</t>
  </si>
  <si>
    <t>1,563,772</t>
  </si>
  <si>
    <t>1,532,735</t>
  </si>
  <si>
    <t>1,509,637</t>
  </si>
  <si>
    <t>1,487,495</t>
  </si>
  <si>
    <t>1,532,921</t>
  </si>
  <si>
    <t>1,495,809</t>
  </si>
  <si>
    <t>(0.85%)</t>
  </si>
  <si>
    <t>(3.01%)</t>
  </si>
  <si>
    <t>(3.36%)</t>
  </si>
  <si>
    <t>(4.86%)</t>
  </si>
  <si>
    <t>(0.05%)</t>
  </si>
  <si>
    <t>2.60%</t>
  </si>
  <si>
    <t>4.48%</t>
  </si>
  <si>
    <t>(0.45%)</t>
  </si>
  <si>
    <t>4.86%</t>
  </si>
  <si>
    <t>15.50%</t>
  </si>
  <si>
    <t>15.26%</t>
  </si>
  <si>
    <t>15.06%</t>
  </si>
  <si>
    <t>15.67%</t>
  </si>
  <si>
    <t>15.20%</t>
  </si>
  <si>
    <t>15.65%</t>
  </si>
  <si>
    <t>15.75%</t>
  </si>
  <si>
    <t>15.77%</t>
  </si>
  <si>
    <t>16.11%</t>
  </si>
  <si>
    <t>16.07%</t>
  </si>
  <si>
    <t>15.87%</t>
  </si>
  <si>
    <t>16.28%</t>
  </si>
  <si>
    <t>16.04%</t>
  </si>
  <si>
    <t>16.24%</t>
  </si>
  <si>
    <t>15.82%</t>
  </si>
  <si>
    <t>15.41%</t>
  </si>
  <si>
    <t>15.16%</t>
  </si>
  <si>
    <t>15.49%</t>
  </si>
  <si>
    <t>15.09%</t>
  </si>
  <si>
    <t>(5.51%)</t>
  </si>
  <si>
    <t>(5.10%)</t>
  </si>
  <si>
    <t>(3.75%)</t>
  </si>
  <si>
    <t>(4.49%)</t>
  </si>
  <si>
    <t>(6.40%)</t>
  </si>
  <si>
    <t>(1.07%)</t>
  </si>
  <si>
    <t>2.21%</t>
  </si>
  <si>
    <t>4.02%</t>
  </si>
  <si>
    <t>4.00%</t>
  </si>
  <si>
    <t>5.45%</t>
  </si>
  <si>
    <t>2.98%</t>
  </si>
  <si>
    <t>2.82%</t>
  </si>
  <si>
    <t>63.62%</t>
  </si>
  <si>
    <t>53.35%</t>
  </si>
  <si>
    <t>4,937,751</t>
  </si>
  <si>
    <t>4,882,085</t>
  </si>
  <si>
    <t>4,864,895</t>
  </si>
  <si>
    <t>4,859,329</t>
  </si>
  <si>
    <t>4,859,663</t>
  </si>
  <si>
    <t>4,859,665</t>
  </si>
  <si>
    <t>4,879,169</t>
  </si>
  <si>
    <t>4,879,175</t>
  </si>
  <si>
    <t>4,687,055</t>
  </si>
  <si>
    <t>4,895,694</t>
  </si>
  <si>
    <t>4,798,781</t>
  </si>
  <si>
    <t>4,859,819</t>
  </si>
  <si>
    <t>4,840,865</t>
  </si>
  <si>
    <t>4,832,075</t>
  </si>
  <si>
    <t>4,830,191</t>
  </si>
  <si>
    <t>4,824,361</t>
  </si>
  <si>
    <t>4,769,118</t>
  </si>
  <si>
    <t>4,836,194</t>
  </si>
  <si>
    <t>4,803,083</t>
  </si>
  <si>
    <t>4,791,274</t>
  </si>
  <si>
    <t>1.38%</t>
  </si>
  <si>
    <t>(0.01%)</t>
  </si>
  <si>
    <t>0.39%</t>
  </si>
  <si>
    <t>0.57%</t>
  </si>
  <si>
    <t>1.01%</t>
  </si>
  <si>
    <t>1.14%</t>
  </si>
  <si>
    <t>2.31%</t>
  </si>
  <si>
    <t>(3.08%)</t>
  </si>
  <si>
    <t>1.93%</t>
  </si>
  <si>
    <t>68.24%</t>
  </si>
  <si>
    <t>69.31%</t>
  </si>
  <si>
    <t>68.43%</t>
  </si>
  <si>
    <t>69.35%</t>
  </si>
  <si>
    <t>71.18%</t>
  </si>
  <si>
    <t>69.21%</t>
  </si>
  <si>
    <t>70.80%</t>
  </si>
  <si>
    <t>72.39%</t>
  </si>
  <si>
    <t>70.43%</t>
  </si>
  <si>
    <t>71.94%</t>
  </si>
  <si>
    <t>70.16%</t>
  </si>
  <si>
    <t>68.47%</t>
  </si>
  <si>
    <t>69.29%</t>
  </si>
  <si>
    <t>67.99%</t>
  </si>
  <si>
    <t>66.87%</t>
  </si>
  <si>
    <t>67.32%</t>
  </si>
  <si>
    <t>68.29%</t>
  </si>
  <si>
    <t>66.88%</t>
  </si>
  <si>
    <t>67.93%</t>
  </si>
  <si>
    <t>0.83%</t>
  </si>
  <si>
    <t>0.09%</t>
  </si>
  <si>
    <t>4.69%</t>
  </si>
  <si>
    <t>3.50%</t>
  </si>
  <si>
    <t>5.17%</t>
  </si>
  <si>
    <t>5.31%</t>
  </si>
  <si>
    <t>5.90%</t>
  </si>
  <si>
    <t>62.07%</t>
  </si>
  <si>
    <t>62.17%</t>
  </si>
  <si>
    <t>62.53%</t>
  </si>
  <si>
    <t>61.85%</t>
  </si>
  <si>
    <t>61.75%</t>
  </si>
  <si>
    <t>62.51%</t>
  </si>
  <si>
    <t>62.66%</t>
  </si>
  <si>
    <t>64.42%</t>
  </si>
  <si>
    <t>64.26%</t>
  </si>
  <si>
    <t>64.75%</t>
  </si>
  <si>
    <t>64.05%</t>
  </si>
  <si>
    <t>64.19%</t>
  </si>
  <si>
    <t>65.51%</t>
  </si>
  <si>
    <t>62.65%</t>
  </si>
  <si>
    <t>62.34%</t>
  </si>
  <si>
    <t>62.60%</t>
  </si>
  <si>
    <t>62.04%</t>
  </si>
  <si>
    <t>62.22%</t>
  </si>
  <si>
    <t>(2.93%)</t>
  </si>
  <si>
    <t>(3.43%)</t>
  </si>
  <si>
    <t>(3.80%)</t>
  </si>
  <si>
    <t>(4.58%)</t>
  </si>
  <si>
    <t>0.02%</t>
  </si>
  <si>
    <t>2.05%</t>
  </si>
  <si>
    <t>2.91%</t>
  </si>
  <si>
    <t>3.58%</t>
  </si>
  <si>
    <t>4.07%</t>
  </si>
  <si>
    <t>48.10%</t>
  </si>
  <si>
    <t>63.65%</t>
  </si>
  <si>
    <t>63.52%</t>
  </si>
  <si>
    <t>63.38%</t>
  </si>
  <si>
    <t>63.07%</t>
  </si>
  <si>
    <t>63.05%</t>
  </si>
  <si>
    <t>63.50%</t>
  </si>
  <si>
    <t>64.99%</t>
  </si>
  <si>
    <t>65.65%</t>
  </si>
  <si>
    <t>63.04%</t>
  </si>
  <si>
    <t>63.45%</t>
  </si>
  <si>
    <t>63.76%</t>
  </si>
  <si>
    <t>64.32%</t>
  </si>
  <si>
    <t>63.93%</t>
  </si>
  <si>
    <t>63.97%</t>
  </si>
  <si>
    <t>64.03%</t>
  </si>
  <si>
    <t>0.54%</t>
  </si>
  <si>
    <t>(0.17%)</t>
  </si>
  <si>
    <t>(1.08%)</t>
  </si>
  <si>
    <t>(0.67%)</t>
  </si>
  <si>
    <t>0.33%</t>
  </si>
  <si>
    <t>1.50%</t>
  </si>
  <si>
    <t>2.66%</t>
  </si>
  <si>
    <t>36 Months Sold and PAI Retention VINs Serviced</t>
  </si>
  <si>
    <t>237,241</t>
  </si>
  <si>
    <t>237,842</t>
  </si>
  <si>
    <t>241,457</t>
  </si>
  <si>
    <t>230,994</t>
  </si>
  <si>
    <t>233,818</t>
  </si>
  <si>
    <t>239,184</t>
  </si>
  <si>
    <t>235,789</t>
  </si>
  <si>
    <t>240,806</t>
  </si>
  <si>
    <t>245,802</t>
  </si>
  <si>
    <t>240,064</t>
  </si>
  <si>
    <t>244,945</t>
  </si>
  <si>
    <t>246,790</t>
  </si>
  <si>
    <t>243,786</t>
  </si>
  <si>
    <t>245,646</t>
  </si>
  <si>
    <t>240,334</t>
  </si>
  <si>
    <t>239,753</t>
  </si>
  <si>
    <t>241,006</t>
  </si>
  <si>
    <t>241,771</t>
  </si>
  <si>
    <t>239,120</t>
  </si>
  <si>
    <t>241,218</t>
  </si>
  <si>
    <t>245,144</t>
  </si>
  <si>
    <t>(2.16%)</t>
  </si>
  <si>
    <t>(5.25%)</t>
  </si>
  <si>
    <t>(4.82%)</t>
  </si>
  <si>
    <t>(0.48%)</t>
  </si>
  <si>
    <t>(1.65%)</t>
  </si>
  <si>
    <t>(0.08%)</t>
  </si>
  <si>
    <t>1.55%</t>
  </si>
  <si>
    <t>7 Years Sold and PAI Retention VINs Serviced</t>
  </si>
  <si>
    <t>394,048</t>
  </si>
  <si>
    <t>389,521</t>
  </si>
  <si>
    <t>389,785</t>
  </si>
  <si>
    <t>388,016</t>
  </si>
  <si>
    <t>386,976</t>
  </si>
  <si>
    <t>390,574</t>
  </si>
  <si>
    <t>396,795</t>
  </si>
  <si>
    <t>402,231</t>
  </si>
  <si>
    <t>406,706</t>
  </si>
  <si>
    <t>409,240</t>
  </si>
  <si>
    <t>411,933</t>
  </si>
  <si>
    <t>374,201</t>
  </si>
  <si>
    <t>384,596</t>
  </si>
  <si>
    <t>383,691</t>
  </si>
  <si>
    <t>390,258</t>
  </si>
  <si>
    <t>385,294</t>
  </si>
  <si>
    <t>382,784</t>
  </si>
  <si>
    <t>379,810</t>
  </si>
  <si>
    <t>388,676</t>
  </si>
  <si>
    <t>386,838</t>
  </si>
  <si>
    <t>387,972</t>
  </si>
  <si>
    <t>4.16%</t>
  </si>
  <si>
    <t>0.86%</t>
  </si>
  <si>
    <t>0.08%</t>
  </si>
  <si>
    <t>5.08%</t>
  </si>
  <si>
    <t>7.08%</t>
  </si>
  <si>
    <t>5.29%</t>
  </si>
  <si>
    <t>6.49%</t>
  </si>
  <si>
    <t>4,949,232</t>
  </si>
  <si>
    <t>0.23%</t>
  </si>
  <si>
    <t>1,513,985</t>
  </si>
  <si>
    <t>4.31%</t>
  </si>
  <si>
    <t>3.75%</t>
  </si>
  <si>
    <t>46.23%</t>
  </si>
  <si>
    <t>56.36%</t>
  </si>
  <si>
    <t>6.04%</t>
  </si>
  <si>
    <t>2,338,049</t>
  </si>
  <si>
    <t>5.38%</t>
  </si>
  <si>
    <t>32.10%</t>
  </si>
  <si>
    <t>1,560,341</t>
  </si>
  <si>
    <t>16.00%</t>
  </si>
  <si>
    <t>6.03%</t>
  </si>
  <si>
    <t>4,860,385</t>
  </si>
  <si>
    <t>65.19%</t>
  </si>
  <si>
    <t>66.69%</t>
  </si>
  <si>
    <t>4.28%</t>
  </si>
  <si>
    <t>53.24%</t>
  </si>
  <si>
    <t>54.02%</t>
  </si>
  <si>
    <t>52.95%</t>
  </si>
  <si>
    <t>52.51%</t>
  </si>
  <si>
    <t>52.38%</t>
  </si>
  <si>
    <t>51.33%</t>
  </si>
  <si>
    <t>51.59%</t>
  </si>
  <si>
    <t>51.90%</t>
  </si>
  <si>
    <t>52.82%</t>
  </si>
  <si>
    <t>51.66%</t>
  </si>
  <si>
    <t>52.10%</t>
  </si>
  <si>
    <t>51.40%</t>
  </si>
  <si>
    <t>52.45%</t>
  </si>
  <si>
    <t>53.30%</t>
  </si>
  <si>
    <t>53.65%</t>
  </si>
  <si>
    <t>53.32%</t>
  </si>
  <si>
    <t>53.21%</t>
  </si>
  <si>
    <t>3.06%</t>
  </si>
  <si>
    <t>3.69%</t>
  </si>
  <si>
    <t>5.41%</t>
  </si>
  <si>
    <t>0.95%</t>
  </si>
  <si>
    <t>(1.48%)</t>
  </si>
  <si>
    <t>(2.37%)</t>
  </si>
  <si>
    <t>(2.82%)</t>
  </si>
  <si>
    <t>(3.24%)</t>
  </si>
  <si>
    <t>(3.33%)</t>
  </si>
  <si>
    <t>64.11%</t>
  </si>
  <si>
    <t>63.75%</t>
  </si>
  <si>
    <t>63.29%</t>
  </si>
  <si>
    <t>63.43%</t>
  </si>
  <si>
    <t>63.46%</t>
  </si>
  <si>
    <t>63.84%</t>
  </si>
  <si>
    <t>64.14%</t>
  </si>
  <si>
    <t>64.16%</t>
  </si>
  <si>
    <t>64.31%</t>
  </si>
  <si>
    <t>64.30%</t>
  </si>
  <si>
    <t>64.48%</t>
  </si>
  <si>
    <t>64.08%</t>
  </si>
  <si>
    <t>64.35%</t>
  </si>
  <si>
    <t>64.15%</t>
  </si>
  <si>
    <t>64.34%</t>
  </si>
  <si>
    <t>64.95%</t>
  </si>
  <si>
    <t>64.45%</t>
  </si>
  <si>
    <t>64.33%</t>
  </si>
  <si>
    <t>(0.30%)</t>
  </si>
  <si>
    <t>(1.13%)</t>
  </si>
  <si>
    <t>(1.23%)</t>
  </si>
  <si>
    <t>(1.43%)</t>
  </si>
  <si>
    <t>(1.09%)</t>
  </si>
  <si>
    <t>(0.83%)</t>
  </si>
  <si>
    <t>(0.78%)</t>
  </si>
  <si>
    <t>(0.93%)</t>
  </si>
  <si>
    <t>(1.22%)</t>
  </si>
  <si>
    <t>(0.66%)</t>
  </si>
  <si>
    <t>73.47%</t>
  </si>
  <si>
    <t>5.97%</t>
  </si>
  <si>
    <t>45.31%</t>
  </si>
  <si>
    <t>45.56%</t>
  </si>
  <si>
    <t>45.45%</t>
  </si>
  <si>
    <t>45.50%</t>
  </si>
  <si>
    <t>45.79%</t>
  </si>
  <si>
    <t>45.99%</t>
  </si>
  <si>
    <t>46.27%</t>
  </si>
  <si>
    <t>44.52%</t>
  </si>
  <si>
    <t>46.37%</t>
  </si>
  <si>
    <t>47.79%</t>
  </si>
  <si>
    <t>48.14%</t>
  </si>
  <si>
    <t>49.00%</t>
  </si>
  <si>
    <t>47.37%</t>
  </si>
  <si>
    <t>46.85%</t>
  </si>
  <si>
    <t>46.51%</t>
  </si>
  <si>
    <t>46.32%</t>
  </si>
  <si>
    <t>46.10%</t>
  </si>
  <si>
    <t>45.90%</t>
  </si>
  <si>
    <t>45.73%</t>
  </si>
  <si>
    <t>(5.19%)</t>
  </si>
  <si>
    <t>(5.36%)</t>
  </si>
  <si>
    <t>(7.14%)</t>
  </si>
  <si>
    <t>(3.34%)</t>
  </si>
  <si>
    <t>(0.52%)</t>
  </si>
  <si>
    <t>(3.89%)</t>
  </si>
  <si>
    <t>0.59%</t>
  </si>
  <si>
    <t>0.28%</t>
  </si>
  <si>
    <t>6.13%</t>
  </si>
  <si>
    <t>247,992</t>
  </si>
  <si>
    <t>1.16%</t>
  </si>
  <si>
    <t>411,417</t>
  </si>
  <si>
    <t>55.88%</t>
  </si>
  <si>
    <t>6.01%</t>
  </si>
  <si>
    <t>2,435,947</t>
  </si>
  <si>
    <t>5.44%</t>
  </si>
  <si>
    <t>32.77%</t>
  </si>
  <si>
    <t>4.73%</t>
  </si>
  <si>
    <t>1,621,718</t>
  </si>
  <si>
    <t>4.98%</t>
  </si>
  <si>
    <t>16.45%</t>
  </si>
  <si>
    <t>50.78%</t>
  </si>
  <si>
    <t>(4.57%)</t>
  </si>
  <si>
    <t>64.90%</t>
  </si>
  <si>
    <t>0.70%</t>
  </si>
  <si>
    <t>53.34%</t>
  </si>
  <si>
    <t>52.55%</t>
  </si>
  <si>
    <t>52.58%</t>
  </si>
  <si>
    <t>53.82%</t>
  </si>
  <si>
    <t>54.56%</t>
  </si>
  <si>
    <t>54.84%</t>
  </si>
  <si>
    <t>58.60%</t>
  </si>
  <si>
    <t>55.93%</t>
  </si>
  <si>
    <t>55.91%</t>
  </si>
  <si>
    <t>53.86%</t>
  </si>
  <si>
    <t>54.19%</t>
  </si>
  <si>
    <t>53.60%</t>
  </si>
  <si>
    <t>54.08%</t>
  </si>
  <si>
    <t>53.89%</t>
  </si>
  <si>
    <t>53.12%</t>
  </si>
  <si>
    <t>(1.47%)</t>
  </si>
  <si>
    <t>(2.31%)</t>
  </si>
  <si>
    <t>(3.03%)</t>
  </si>
  <si>
    <t>(2.95%)</t>
  </si>
  <si>
    <t>(0.90%)</t>
  </si>
  <si>
    <t>1.79%</t>
  </si>
  <si>
    <t>1.90%</t>
  </si>
  <si>
    <t>7.66%</t>
  </si>
  <si>
    <t>3.42%</t>
  </si>
  <si>
    <t>67.53%</t>
  </si>
  <si>
    <t>6.10%</t>
  </si>
  <si>
    <t>55.79%</t>
  </si>
  <si>
    <t>5.54%</t>
  </si>
  <si>
    <t>2,412,053</t>
  </si>
  <si>
    <t>6.91%</t>
  </si>
  <si>
    <t>32.55%</t>
  </si>
  <si>
    <t>5.14%</t>
  </si>
  <si>
    <t>1,606,317</t>
  </si>
  <si>
    <t>6.29%</t>
  </si>
  <si>
    <t>16.33%</t>
  </si>
  <si>
    <t>7.01%</t>
  </si>
  <si>
    <t>(4.96%)</t>
  </si>
  <si>
    <t>64.68%</t>
  </si>
  <si>
    <t>56.69%</t>
  </si>
  <si>
    <t>55.22%</t>
  </si>
  <si>
    <t>6.26%</t>
  </si>
  <si>
    <t>3.95%</t>
  </si>
  <si>
    <t>4,934,728</t>
  </si>
  <si>
    <t>1.08%</t>
  </si>
  <si>
    <t>70.46%</t>
  </si>
  <si>
    <t>70.55%</t>
  </si>
  <si>
    <t>3.25%</t>
  </si>
  <si>
    <t>64.66%</t>
  </si>
  <si>
    <t>64.47%</t>
  </si>
  <si>
    <t>4.17%</t>
  </si>
  <si>
    <t>3.70%</t>
  </si>
  <si>
    <t>46.53%</t>
  </si>
  <si>
    <t>1.37%</t>
  </si>
  <si>
    <t>3.59%</t>
  </si>
  <si>
    <t>68.51%</t>
  </si>
  <si>
    <t>7.86%</t>
  </si>
  <si>
    <t>248,519</t>
  </si>
  <si>
    <t>248,106</t>
  </si>
  <si>
    <t>4.75%</t>
  </si>
  <si>
    <t>4.32%</t>
  </si>
  <si>
    <t>421,277</t>
  </si>
  <si>
    <t>418,556</t>
  </si>
  <si>
    <t>7.45%</t>
  </si>
  <si>
    <t>66.93%</t>
  </si>
  <si>
    <t>1,507,237</t>
  </si>
  <si>
    <t>1,525,542</t>
  </si>
  <si>
    <t>1.21%</t>
  </si>
  <si>
    <t>1,626,791</t>
  </si>
  <si>
    <t>0.22%</t>
  </si>
  <si>
    <t>1.15%</t>
  </si>
  <si>
    <t>64.25%</t>
  </si>
  <si>
    <t>54.98%</t>
  </si>
  <si>
    <t>58.98%</t>
  </si>
  <si>
    <t>7.28%</t>
  </si>
  <si>
    <t>56.09%</t>
  </si>
  <si>
    <t>119</t>
  </si>
  <si>
    <t>49.62%</t>
  </si>
  <si>
    <t>52.59%</t>
  </si>
  <si>
    <t>5.99%</t>
  </si>
  <si>
    <t>210</t>
  </si>
  <si>
    <t>55.39%</t>
  </si>
  <si>
    <t>53.88%</t>
  </si>
  <si>
    <t>57.21%</t>
  </si>
  <si>
    <t>6.18%</t>
  </si>
  <si>
    <t>6.16%</t>
  </si>
  <si>
    <t>33.87%</t>
  </si>
  <si>
    <t>36.43%</t>
  </si>
  <si>
    <t>7.56%</t>
  </si>
  <si>
    <t>34.33%</t>
  </si>
  <si>
    <t>29.83%</t>
  </si>
  <si>
    <t>31.49%</t>
  </si>
  <si>
    <t>5.56%</t>
  </si>
  <si>
    <t>34.06%</t>
  </si>
  <si>
    <t>36.60%</t>
  </si>
  <si>
    <t>7.46%</t>
  </si>
  <si>
    <t>31.58%</t>
  </si>
  <si>
    <t>32.74%</t>
  </si>
  <si>
    <t>3.67%</t>
  </si>
  <si>
    <t>32.35%</t>
  </si>
  <si>
    <t>6.11%</t>
  </si>
  <si>
    <t>16.02%</t>
  </si>
  <si>
    <t>16.68%</t>
  </si>
  <si>
    <t>4.12%</t>
  </si>
  <si>
    <t>17.24%</t>
  </si>
  <si>
    <t>16.67%</t>
  </si>
  <si>
    <t>18.70%</t>
  </si>
  <si>
    <t>12.18%</t>
  </si>
  <si>
    <t>6.27%</t>
  </si>
  <si>
    <t>16.05%</t>
  </si>
  <si>
    <t>17.40%</t>
  </si>
  <si>
    <t>8.41%</t>
  </si>
  <si>
    <t>15.98%</t>
  </si>
  <si>
    <t>7.88%</t>
  </si>
  <si>
    <t>51.75%</t>
  </si>
  <si>
    <t>48.56%</t>
  </si>
  <si>
    <t>(6.16%)</t>
  </si>
  <si>
    <t>48.43%</t>
  </si>
  <si>
    <t>55.01%</t>
  </si>
  <si>
    <t>52.40%</t>
  </si>
  <si>
    <t>(4.74%)</t>
  </si>
  <si>
    <t>50.11%</t>
  </si>
  <si>
    <t>46.89%</t>
  </si>
  <si>
    <t>(6.43%)</t>
  </si>
  <si>
    <t>49.89%</t>
  </si>
  <si>
    <t>46.00%</t>
  </si>
  <si>
    <t>(7.80%)</t>
  </si>
  <si>
    <t>51.67%</t>
  </si>
  <si>
    <t>(6.26%)</t>
  </si>
  <si>
    <t>56.17%</t>
  </si>
  <si>
    <t>61.71%</t>
  </si>
  <si>
    <t>60.52%</t>
  </si>
  <si>
    <t>66.20%</t>
  </si>
  <si>
    <t>9.39%</t>
  </si>
  <si>
    <t>57.39%</t>
  </si>
  <si>
    <t>59.39%</t>
  </si>
  <si>
    <t>3.48%</t>
  </si>
  <si>
    <t>59.61%</t>
  </si>
  <si>
    <t>64.96%</t>
  </si>
  <si>
    <t>8.98%</t>
  </si>
  <si>
    <t>57.62%</t>
  </si>
  <si>
    <t>66.60%</t>
  </si>
  <si>
    <t>66.92%</t>
  </si>
  <si>
    <t>0.48%</t>
  </si>
  <si>
    <t>65.31%</t>
  </si>
  <si>
    <t>62.29%</t>
  </si>
  <si>
    <t>62.43%</t>
  </si>
  <si>
    <t>66.17%</t>
  </si>
  <si>
    <t>64.62%</t>
  </si>
  <si>
    <t>0.26%</t>
  </si>
  <si>
    <t>64.94%</t>
  </si>
  <si>
    <t>0.58%</t>
  </si>
  <si>
    <t>1,621,027</t>
  </si>
  <si>
    <t>0.36%</t>
  </si>
  <si>
    <t>6,306,519</t>
  </si>
  <si>
    <t>1,513,902</t>
  </si>
  <si>
    <t>0.01%</t>
  </si>
  <si>
    <t>1,579,362</t>
  </si>
  <si>
    <t>1,640,201</t>
  </si>
  <si>
    <t>3.85%</t>
  </si>
  <si>
    <t>6,221,528</t>
  </si>
  <si>
    <t>68.02%</t>
  </si>
  <si>
    <t>68.33%</t>
  </si>
  <si>
    <t>0.46%</t>
  </si>
  <si>
    <t>71.52%</t>
  </si>
  <si>
    <t>72.70%</t>
  </si>
  <si>
    <t>73.79%</t>
  </si>
  <si>
    <t>69.71%</t>
  </si>
  <si>
    <t>70.58%</t>
  </si>
  <si>
    <t>1.25%</t>
  </si>
  <si>
    <t>72.04%</t>
  </si>
  <si>
    <t>72.65%</t>
  </si>
  <si>
    <t>0.85%</t>
  </si>
  <si>
    <t>1.11%</t>
  </si>
  <si>
    <t>66.65%</t>
  </si>
  <si>
    <t>3.74%</t>
  </si>
  <si>
    <t>64.71%</t>
  </si>
  <si>
    <t>66.82%</t>
  </si>
  <si>
    <t>3.26%</t>
  </si>
  <si>
    <t>58.65%</t>
  </si>
  <si>
    <t>60.48%</t>
  </si>
  <si>
    <t>3.12%</t>
  </si>
  <si>
    <t>62.15%</t>
  </si>
  <si>
    <t>64.51%</t>
  </si>
  <si>
    <t>3.80%</t>
  </si>
  <si>
    <t>3.53%</t>
  </si>
  <si>
    <t>44.72%</t>
  </si>
  <si>
    <t>47.66%</t>
  </si>
  <si>
    <t>6.57%</t>
  </si>
  <si>
    <t>47.61%</t>
  </si>
  <si>
    <t>43.99%</t>
  </si>
  <si>
    <t>5.30%</t>
  </si>
  <si>
    <t>44.47%</t>
  </si>
  <si>
    <t>5.35%</t>
  </si>
  <si>
    <t>46.06%</t>
  </si>
  <si>
    <t>47.71%</t>
  </si>
  <si>
    <t>45.23%</t>
  </si>
  <si>
    <t>5.26%</t>
  </si>
  <si>
    <t>64.57%</t>
  </si>
  <si>
    <t>68.37%</t>
  </si>
  <si>
    <t>5.89%</t>
  </si>
  <si>
    <t>65.85%</t>
  </si>
  <si>
    <t>71.87%</t>
  </si>
  <si>
    <t>9.14%</t>
  </si>
  <si>
    <t>64.02%</t>
  </si>
  <si>
    <t>70.31%</t>
  </si>
  <si>
    <t>9.83%</t>
  </si>
  <si>
    <t>58.18%</t>
  </si>
  <si>
    <t>63.98%</t>
  </si>
  <si>
    <t>9.97%</t>
  </si>
  <si>
    <t>8.80%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</si>
</sst>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4" fontId="0" fillId="0" borderId="0" xfId="0" applyNumberForma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workbookViewId="0">
      <selection activeCell="A2" sqref="A2:N49"/>
    </sheetView>
  </sheetViews>
  <sheetFormatPr defaultRowHeight="15" x14ac:dyDescent="0.25"/>
  <sheetData>
    <row r="1" spans="1:16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148</v>
      </c>
      <c r="M1" s="1" t="s">
        <v>149</v>
      </c>
      <c r="N1" s="1" t="s">
        <v>150</v>
      </c>
    </row>
    <row r="2" spans="1:16" x14ac:dyDescent="0.25">
      <c r="A2" t="s">
        <v>10</v>
      </c>
      <c r="B2" t="s">
        <v>275</v>
      </c>
      <c r="C2" t="s">
        <v>240</v>
      </c>
      <c r="D2" t="s">
        <v>11</v>
      </c>
      <c r="E2" t="s">
        <v>12</v>
      </c>
      <c r="F2" t="s">
        <v>13</v>
      </c>
      <c r="G2" t="s">
        <v>278</v>
      </c>
      <c r="H2" t="s">
        <v>279</v>
      </c>
      <c r="I2" t="s">
        <v>156</v>
      </c>
      <c r="J2" t="s">
        <v>280</v>
      </c>
      <c r="K2" t="s">
        <v>281</v>
      </c>
      <c r="L2" t="s">
        <v>589</v>
      </c>
      <c r="M2" t="s">
        <v>688</v>
      </c>
      <c r="N2" t="s">
        <v>727</v>
      </c>
      <c r="P2" t="str">
        <f>A2&amp;B2</f>
        <v>Brand Market ShareNational</v>
      </c>
    </row>
    <row r="3" spans="1:16" x14ac:dyDescent="0.25">
      <c r="A3" t="s">
        <v>10</v>
      </c>
      <c r="B3" t="s">
        <v>282</v>
      </c>
      <c r="C3" t="s">
        <v>284</v>
      </c>
      <c r="D3" t="s">
        <v>285</v>
      </c>
      <c r="E3" t="s">
        <v>286</v>
      </c>
      <c r="F3" t="s">
        <v>287</v>
      </c>
      <c r="G3" t="s">
        <v>288</v>
      </c>
      <c r="H3" t="s">
        <v>289</v>
      </c>
      <c r="I3" t="s">
        <v>290</v>
      </c>
      <c r="J3" t="s">
        <v>19</v>
      </c>
      <c r="K3" t="s">
        <v>20</v>
      </c>
      <c r="L3" t="s">
        <v>238</v>
      </c>
      <c r="M3" t="s">
        <v>276</v>
      </c>
      <c r="N3" t="s">
        <v>277</v>
      </c>
      <c r="P3" t="str">
        <f t="shared" ref="P3:P49" si="0">A3&amp;B3</f>
        <v>Brand Market Share(National Previous Year)</v>
      </c>
    </row>
    <row r="4" spans="1:16" x14ac:dyDescent="0.25">
      <c r="A4" t="s">
        <v>10</v>
      </c>
      <c r="B4" t="s">
        <v>291</v>
      </c>
      <c r="C4" t="s">
        <v>292</v>
      </c>
      <c r="D4" t="s">
        <v>293</v>
      </c>
      <c r="E4" t="s">
        <v>294</v>
      </c>
      <c r="F4" t="s">
        <v>242</v>
      </c>
      <c r="G4" t="s">
        <v>295</v>
      </c>
      <c r="H4" t="s">
        <v>296</v>
      </c>
      <c r="I4" t="s">
        <v>297</v>
      </c>
      <c r="J4" t="s">
        <v>298</v>
      </c>
      <c r="K4" t="s">
        <v>299</v>
      </c>
      <c r="L4" t="s">
        <v>590</v>
      </c>
      <c r="M4" t="s">
        <v>689</v>
      </c>
      <c r="N4" t="s">
        <v>728</v>
      </c>
      <c r="P4" t="str">
        <f t="shared" si="0"/>
        <v>Brand Market ShareNational Change</v>
      </c>
    </row>
    <row r="5" spans="1:16" x14ac:dyDescent="0.25">
      <c r="A5" t="s">
        <v>300</v>
      </c>
      <c r="B5" t="s">
        <v>275</v>
      </c>
      <c r="C5" t="s">
        <v>303</v>
      </c>
      <c r="D5" t="s">
        <v>304</v>
      </c>
      <c r="E5" t="s">
        <v>305</v>
      </c>
      <c r="F5" t="s">
        <v>306</v>
      </c>
      <c r="G5" t="s">
        <v>307</v>
      </c>
      <c r="H5" t="s">
        <v>308</v>
      </c>
      <c r="I5" t="s">
        <v>309</v>
      </c>
      <c r="J5" t="s">
        <v>310</v>
      </c>
      <c r="K5" t="s">
        <v>311</v>
      </c>
      <c r="L5" t="s">
        <v>591</v>
      </c>
      <c r="M5" t="s">
        <v>690</v>
      </c>
      <c r="N5" t="s">
        <v>729</v>
      </c>
      <c r="P5" t="str">
        <f t="shared" si="0"/>
        <v>Brand Market Share VINs ServicedNational</v>
      </c>
    </row>
    <row r="6" spans="1:16" x14ac:dyDescent="0.25">
      <c r="A6" t="s">
        <v>300</v>
      </c>
      <c r="B6" t="s">
        <v>282</v>
      </c>
      <c r="C6" t="s">
        <v>312</v>
      </c>
      <c r="D6" t="s">
        <v>313</v>
      </c>
      <c r="E6" t="s">
        <v>314</v>
      </c>
      <c r="F6" t="s">
        <v>315</v>
      </c>
      <c r="G6" t="s">
        <v>316</v>
      </c>
      <c r="H6" t="s">
        <v>317</v>
      </c>
      <c r="I6" t="s">
        <v>318</v>
      </c>
      <c r="J6" t="s">
        <v>319</v>
      </c>
      <c r="K6" t="s">
        <v>21</v>
      </c>
      <c r="L6" t="s">
        <v>320</v>
      </c>
      <c r="M6" t="s">
        <v>301</v>
      </c>
      <c r="N6" t="s">
        <v>302</v>
      </c>
      <c r="P6" t="str">
        <f t="shared" si="0"/>
        <v>Brand Market Share VINs Serviced(National Previous Year)</v>
      </c>
    </row>
    <row r="7" spans="1:16" x14ac:dyDescent="0.25">
      <c r="A7" t="s">
        <v>300</v>
      </c>
      <c r="B7" t="s">
        <v>291</v>
      </c>
      <c r="C7" t="s">
        <v>322</v>
      </c>
      <c r="D7" t="s">
        <v>323</v>
      </c>
      <c r="E7" t="s">
        <v>324</v>
      </c>
      <c r="F7" t="s">
        <v>325</v>
      </c>
      <c r="G7" t="s">
        <v>246</v>
      </c>
      <c r="H7" t="s">
        <v>326</v>
      </c>
      <c r="I7" t="s">
        <v>327</v>
      </c>
      <c r="J7" t="s">
        <v>243</v>
      </c>
      <c r="K7" t="s">
        <v>328</v>
      </c>
      <c r="L7" t="s">
        <v>592</v>
      </c>
      <c r="M7" t="s">
        <v>691</v>
      </c>
      <c r="N7" t="s">
        <v>730</v>
      </c>
      <c r="P7" t="str">
        <f t="shared" si="0"/>
        <v>Brand Market Share VINs ServicedNational Change</v>
      </c>
    </row>
    <row r="8" spans="1:16" x14ac:dyDescent="0.25">
      <c r="A8" t="s">
        <v>22</v>
      </c>
      <c r="B8" t="s">
        <v>275</v>
      </c>
      <c r="C8" t="s">
        <v>332</v>
      </c>
      <c r="D8" t="s">
        <v>333</v>
      </c>
      <c r="E8" t="s">
        <v>334</v>
      </c>
      <c r="F8" t="s">
        <v>335</v>
      </c>
      <c r="G8" t="s">
        <v>336</v>
      </c>
      <c r="H8" t="s">
        <v>337</v>
      </c>
      <c r="I8" t="s">
        <v>338</v>
      </c>
      <c r="J8" t="s">
        <v>339</v>
      </c>
      <c r="K8" t="s">
        <v>340</v>
      </c>
      <c r="L8" t="s">
        <v>593</v>
      </c>
      <c r="M8" t="s">
        <v>692</v>
      </c>
      <c r="N8" t="s">
        <v>731</v>
      </c>
      <c r="P8" t="str">
        <f t="shared" si="0"/>
        <v>Dealer Market ShareNational</v>
      </c>
    </row>
    <row r="9" spans="1:16" x14ac:dyDescent="0.25">
      <c r="A9" t="s">
        <v>22</v>
      </c>
      <c r="B9" t="s">
        <v>282</v>
      </c>
      <c r="C9" t="s">
        <v>341</v>
      </c>
      <c r="D9" t="s">
        <v>342</v>
      </c>
      <c r="E9" t="s">
        <v>338</v>
      </c>
      <c r="F9" t="s">
        <v>343</v>
      </c>
      <c r="G9" t="s">
        <v>344</v>
      </c>
      <c r="H9" t="s">
        <v>330</v>
      </c>
      <c r="I9" t="s">
        <v>345</v>
      </c>
      <c r="J9" t="s">
        <v>346</v>
      </c>
      <c r="K9" t="s">
        <v>23</v>
      </c>
      <c r="L9" t="s">
        <v>347</v>
      </c>
      <c r="M9" t="s">
        <v>330</v>
      </c>
      <c r="N9" t="s">
        <v>331</v>
      </c>
      <c r="P9" t="str">
        <f t="shared" si="0"/>
        <v>Dealer Market Share(National Previous Year)</v>
      </c>
    </row>
    <row r="10" spans="1:16" x14ac:dyDescent="0.25">
      <c r="A10" t="s">
        <v>22</v>
      </c>
      <c r="B10" t="s">
        <v>291</v>
      </c>
      <c r="C10" t="s">
        <v>348</v>
      </c>
      <c r="D10" t="s">
        <v>349</v>
      </c>
      <c r="E10" t="s">
        <v>350</v>
      </c>
      <c r="F10" t="s">
        <v>351</v>
      </c>
      <c r="G10" t="s">
        <v>352</v>
      </c>
      <c r="H10" t="s">
        <v>353</v>
      </c>
      <c r="I10" t="s">
        <v>354</v>
      </c>
      <c r="J10" t="s">
        <v>355</v>
      </c>
      <c r="K10" t="s">
        <v>356</v>
      </c>
      <c r="L10" t="s">
        <v>417</v>
      </c>
      <c r="M10" t="s">
        <v>693</v>
      </c>
      <c r="N10" t="s">
        <v>732</v>
      </c>
      <c r="P10" t="str">
        <f t="shared" si="0"/>
        <v>Dealer Market ShareNational Change</v>
      </c>
    </row>
    <row r="11" spans="1:16" x14ac:dyDescent="0.25">
      <c r="A11" t="s">
        <v>357</v>
      </c>
      <c r="B11" t="s">
        <v>275</v>
      </c>
      <c r="C11" t="s">
        <v>360</v>
      </c>
      <c r="D11" t="s">
        <v>361</v>
      </c>
      <c r="E11" t="s">
        <v>362</v>
      </c>
      <c r="F11" t="s">
        <v>363</v>
      </c>
      <c r="G11" t="s">
        <v>364</v>
      </c>
      <c r="H11" t="s">
        <v>365</v>
      </c>
      <c r="I11" t="s">
        <v>366</v>
      </c>
      <c r="J11" t="s">
        <v>367</v>
      </c>
      <c r="K11" t="s">
        <v>368</v>
      </c>
      <c r="L11" t="s">
        <v>594</v>
      </c>
      <c r="M11" t="s">
        <v>694</v>
      </c>
      <c r="N11" t="s">
        <v>733</v>
      </c>
      <c r="P11" t="str">
        <f t="shared" si="0"/>
        <v>Dealer Market Share VINs ServicedNational</v>
      </c>
    </row>
    <row r="12" spans="1:16" x14ac:dyDescent="0.25">
      <c r="A12" t="s">
        <v>357</v>
      </c>
      <c r="B12" t="s">
        <v>282</v>
      </c>
      <c r="C12" t="s">
        <v>369</v>
      </c>
      <c r="D12" t="s">
        <v>370</v>
      </c>
      <c r="E12" t="s">
        <v>371</v>
      </c>
      <c r="F12" t="s">
        <v>372</v>
      </c>
      <c r="G12" t="s">
        <v>373</v>
      </c>
      <c r="H12" t="s">
        <v>374</v>
      </c>
      <c r="I12" t="s">
        <v>375</v>
      </c>
      <c r="J12" t="s">
        <v>376</v>
      </c>
      <c r="K12" t="s">
        <v>24</v>
      </c>
      <c r="L12" t="s">
        <v>377</v>
      </c>
      <c r="M12" t="s">
        <v>358</v>
      </c>
      <c r="N12" t="s">
        <v>359</v>
      </c>
      <c r="P12" t="str">
        <f t="shared" si="0"/>
        <v>Dealer Market Share VINs Serviced(National Previous Year)</v>
      </c>
    </row>
    <row r="13" spans="1:16" x14ac:dyDescent="0.25">
      <c r="A13" t="s">
        <v>357</v>
      </c>
      <c r="B13" t="s">
        <v>291</v>
      </c>
      <c r="C13" t="s">
        <v>378</v>
      </c>
      <c r="D13" t="s">
        <v>379</v>
      </c>
      <c r="E13" t="s">
        <v>380</v>
      </c>
      <c r="F13" t="s">
        <v>381</v>
      </c>
      <c r="G13" t="s">
        <v>382</v>
      </c>
      <c r="H13" t="s">
        <v>383</v>
      </c>
      <c r="I13" t="s">
        <v>384</v>
      </c>
      <c r="J13" t="s">
        <v>385</v>
      </c>
      <c r="K13" t="s">
        <v>386</v>
      </c>
      <c r="L13" t="s">
        <v>586</v>
      </c>
      <c r="M13" t="s">
        <v>695</v>
      </c>
      <c r="N13" t="s">
        <v>734</v>
      </c>
      <c r="P13" t="str">
        <f t="shared" si="0"/>
        <v>Dealer Market Share VINs ServicedNational Change</v>
      </c>
    </row>
    <row r="14" spans="1:16" x14ac:dyDescent="0.25">
      <c r="A14" t="s">
        <v>25</v>
      </c>
      <c r="B14" t="s">
        <v>275</v>
      </c>
      <c r="C14" t="s">
        <v>389</v>
      </c>
      <c r="D14" t="s">
        <v>390</v>
      </c>
      <c r="E14" t="s">
        <v>26</v>
      </c>
      <c r="F14" t="s">
        <v>391</v>
      </c>
      <c r="G14" t="s">
        <v>392</v>
      </c>
      <c r="H14" t="s">
        <v>393</v>
      </c>
      <c r="I14" t="s">
        <v>394</v>
      </c>
      <c r="J14" t="s">
        <v>395</v>
      </c>
      <c r="K14" t="s">
        <v>396</v>
      </c>
      <c r="L14" t="s">
        <v>595</v>
      </c>
      <c r="M14" t="s">
        <v>696</v>
      </c>
      <c r="N14" t="s">
        <v>735</v>
      </c>
      <c r="P14" t="str">
        <f t="shared" si="0"/>
        <v>Other Market ShareNational</v>
      </c>
    </row>
    <row r="15" spans="1:16" x14ac:dyDescent="0.25">
      <c r="A15" t="s">
        <v>25</v>
      </c>
      <c r="B15" t="s">
        <v>282</v>
      </c>
      <c r="C15" t="s">
        <v>397</v>
      </c>
      <c r="D15" t="s">
        <v>398</v>
      </c>
      <c r="E15" t="s">
        <v>399</v>
      </c>
      <c r="F15" t="s">
        <v>400</v>
      </c>
      <c r="G15" t="s">
        <v>401</v>
      </c>
      <c r="H15" t="s">
        <v>402</v>
      </c>
      <c r="I15" t="s">
        <v>403</v>
      </c>
      <c r="J15" t="s">
        <v>404</v>
      </c>
      <c r="K15" t="s">
        <v>27</v>
      </c>
      <c r="L15" t="s">
        <v>405</v>
      </c>
      <c r="M15" t="s">
        <v>387</v>
      </c>
      <c r="N15" t="s">
        <v>388</v>
      </c>
      <c r="P15" t="str">
        <f t="shared" si="0"/>
        <v>Other Market Share(National Previous Year)</v>
      </c>
    </row>
    <row r="16" spans="1:16" x14ac:dyDescent="0.25">
      <c r="A16" t="s">
        <v>25</v>
      </c>
      <c r="B16" t="s">
        <v>291</v>
      </c>
      <c r="C16" t="s">
        <v>407</v>
      </c>
      <c r="D16" t="s">
        <v>408</v>
      </c>
      <c r="E16" t="s">
        <v>409</v>
      </c>
      <c r="F16" t="s">
        <v>410</v>
      </c>
      <c r="G16" t="s">
        <v>411</v>
      </c>
      <c r="H16" t="s">
        <v>412</v>
      </c>
      <c r="I16" t="s">
        <v>413</v>
      </c>
      <c r="J16" t="s">
        <v>414</v>
      </c>
      <c r="K16" t="s">
        <v>415</v>
      </c>
      <c r="L16" t="s">
        <v>596</v>
      </c>
      <c r="M16" t="s">
        <v>684</v>
      </c>
      <c r="N16" t="s">
        <v>736</v>
      </c>
      <c r="P16" t="str">
        <f t="shared" si="0"/>
        <v>Other Market ShareNational Change</v>
      </c>
    </row>
    <row r="17" spans="1:16" x14ac:dyDescent="0.25">
      <c r="A17" t="s">
        <v>35</v>
      </c>
      <c r="B17" t="s">
        <v>275</v>
      </c>
      <c r="C17" t="s">
        <v>283</v>
      </c>
      <c r="D17" t="s">
        <v>601</v>
      </c>
      <c r="E17" t="s">
        <v>602</v>
      </c>
      <c r="F17" t="s">
        <v>284</v>
      </c>
      <c r="G17" t="s">
        <v>603</v>
      </c>
      <c r="H17" t="s">
        <v>604</v>
      </c>
      <c r="I17" t="s">
        <v>605</v>
      </c>
      <c r="J17" t="s">
        <v>606</v>
      </c>
      <c r="K17" t="s">
        <v>607</v>
      </c>
      <c r="L17" t="s">
        <v>608</v>
      </c>
      <c r="M17" t="s">
        <v>697</v>
      </c>
      <c r="N17" t="s">
        <v>174</v>
      </c>
      <c r="P17" t="str">
        <f t="shared" si="0"/>
        <v>Gap Market ShareNational</v>
      </c>
    </row>
    <row r="18" spans="1:16" x14ac:dyDescent="0.25">
      <c r="A18" t="s">
        <v>35</v>
      </c>
      <c r="B18" t="s">
        <v>282</v>
      </c>
      <c r="C18" t="s">
        <v>609</v>
      </c>
      <c r="D18" t="s">
        <v>610</v>
      </c>
      <c r="E18" t="s">
        <v>611</v>
      </c>
      <c r="F18" t="s">
        <v>612</v>
      </c>
      <c r="G18" t="s">
        <v>613</v>
      </c>
      <c r="H18" t="s">
        <v>614</v>
      </c>
      <c r="I18" t="s">
        <v>615</v>
      </c>
      <c r="J18" t="s">
        <v>609</v>
      </c>
      <c r="K18" t="s">
        <v>616</v>
      </c>
      <c r="L18" t="s">
        <v>159</v>
      </c>
      <c r="M18" t="s">
        <v>617</v>
      </c>
      <c r="N18" t="s">
        <v>287</v>
      </c>
      <c r="P18" t="str">
        <f t="shared" si="0"/>
        <v>Gap Market Share(National Previous Year)</v>
      </c>
    </row>
    <row r="19" spans="1:16" x14ac:dyDescent="0.25">
      <c r="A19" t="s">
        <v>35</v>
      </c>
      <c r="B19" t="s">
        <v>291</v>
      </c>
      <c r="C19" t="s">
        <v>417</v>
      </c>
      <c r="D19" t="s">
        <v>618</v>
      </c>
      <c r="E19" t="s">
        <v>619</v>
      </c>
      <c r="F19" t="s">
        <v>620</v>
      </c>
      <c r="G19" t="s">
        <v>621</v>
      </c>
      <c r="H19" t="s">
        <v>622</v>
      </c>
      <c r="I19" t="s">
        <v>623</v>
      </c>
      <c r="J19" t="s">
        <v>624</v>
      </c>
      <c r="K19" t="s">
        <v>625</v>
      </c>
      <c r="L19" t="s">
        <v>626</v>
      </c>
      <c r="M19" t="s">
        <v>698</v>
      </c>
      <c r="N19" t="s">
        <v>737</v>
      </c>
      <c r="P19" t="str">
        <f t="shared" si="0"/>
        <v>Gap Market ShareNational Change</v>
      </c>
    </row>
    <row r="20" spans="1:16" x14ac:dyDescent="0.25">
      <c r="A20" t="s">
        <v>37</v>
      </c>
      <c r="B20" t="s">
        <v>275</v>
      </c>
      <c r="C20" t="s">
        <v>627</v>
      </c>
      <c r="D20" t="s">
        <v>628</v>
      </c>
      <c r="E20" t="s">
        <v>629</v>
      </c>
      <c r="F20" t="s">
        <v>630</v>
      </c>
      <c r="G20" t="s">
        <v>631</v>
      </c>
      <c r="H20" t="s">
        <v>418</v>
      </c>
      <c r="I20" t="s">
        <v>632</v>
      </c>
      <c r="J20" t="s">
        <v>633</v>
      </c>
      <c r="K20" t="s">
        <v>634</v>
      </c>
      <c r="L20" t="s">
        <v>635</v>
      </c>
      <c r="M20" t="s">
        <v>699</v>
      </c>
      <c r="N20" t="s">
        <v>738</v>
      </c>
      <c r="P20" t="str">
        <f t="shared" si="0"/>
        <v>Service LoyaltyNational</v>
      </c>
    </row>
    <row r="21" spans="1:16" x14ac:dyDescent="0.25">
      <c r="A21" t="s">
        <v>37</v>
      </c>
      <c r="B21" t="s">
        <v>282</v>
      </c>
      <c r="C21" t="s">
        <v>636</v>
      </c>
      <c r="D21" t="s">
        <v>637</v>
      </c>
      <c r="E21" t="s">
        <v>638</v>
      </c>
      <c r="F21" t="s">
        <v>639</v>
      </c>
      <c r="G21" t="s">
        <v>634</v>
      </c>
      <c r="H21" t="s">
        <v>640</v>
      </c>
      <c r="I21" t="s">
        <v>641</v>
      </c>
      <c r="J21" t="s">
        <v>142</v>
      </c>
      <c r="K21" t="s">
        <v>642</v>
      </c>
      <c r="L21" t="s">
        <v>142</v>
      </c>
      <c r="M21" t="s">
        <v>643</v>
      </c>
      <c r="N21" t="s">
        <v>644</v>
      </c>
      <c r="P21" t="str">
        <f t="shared" si="0"/>
        <v>Service Loyalty(National Previous Year)</v>
      </c>
    </row>
    <row r="22" spans="1:16" x14ac:dyDescent="0.25">
      <c r="A22" t="s">
        <v>37</v>
      </c>
      <c r="B22" t="s">
        <v>291</v>
      </c>
      <c r="C22" t="s">
        <v>645</v>
      </c>
      <c r="D22" t="s">
        <v>646</v>
      </c>
      <c r="E22" t="s">
        <v>647</v>
      </c>
      <c r="F22" t="s">
        <v>648</v>
      </c>
      <c r="G22" t="s">
        <v>649</v>
      </c>
      <c r="H22" t="s">
        <v>650</v>
      </c>
      <c r="I22" t="s">
        <v>651</v>
      </c>
      <c r="J22" t="s">
        <v>652</v>
      </c>
      <c r="K22" t="s">
        <v>653</v>
      </c>
      <c r="L22" t="s">
        <v>654</v>
      </c>
      <c r="M22" t="s">
        <v>700</v>
      </c>
      <c r="N22" t="s">
        <v>518</v>
      </c>
      <c r="P22" t="str">
        <f t="shared" si="0"/>
        <v>Service LoyaltyNational Change</v>
      </c>
    </row>
    <row r="23" spans="1:16" x14ac:dyDescent="0.25">
      <c r="A23" t="s">
        <v>36</v>
      </c>
      <c r="B23" t="s">
        <v>275</v>
      </c>
      <c r="C23" t="s">
        <v>136</v>
      </c>
      <c r="D23" t="s">
        <v>701</v>
      </c>
      <c r="E23" t="s">
        <v>702</v>
      </c>
      <c r="F23" t="s">
        <v>703</v>
      </c>
      <c r="G23" t="s">
        <v>704</v>
      </c>
      <c r="H23" t="s">
        <v>705</v>
      </c>
      <c r="I23" t="s">
        <v>706</v>
      </c>
      <c r="J23" t="s">
        <v>707</v>
      </c>
      <c r="K23" t="s">
        <v>708</v>
      </c>
      <c r="L23" t="s">
        <v>709</v>
      </c>
      <c r="M23" t="s">
        <v>739</v>
      </c>
      <c r="N23" t="s">
        <v>740</v>
      </c>
      <c r="P23" t="str">
        <f t="shared" si="0"/>
        <v>Service EffectivenessNational</v>
      </c>
    </row>
    <row r="24" spans="1:16" x14ac:dyDescent="0.25">
      <c r="A24" t="s">
        <v>36</v>
      </c>
      <c r="B24" t="s">
        <v>282</v>
      </c>
      <c r="C24" t="s">
        <v>710</v>
      </c>
      <c r="D24" t="s">
        <v>58</v>
      </c>
      <c r="E24" t="s">
        <v>711</v>
      </c>
      <c r="F24" t="s">
        <v>284</v>
      </c>
      <c r="G24" t="s">
        <v>283</v>
      </c>
      <c r="H24" t="s">
        <v>712</v>
      </c>
      <c r="I24" t="s">
        <v>704</v>
      </c>
      <c r="J24" t="s">
        <v>15</v>
      </c>
      <c r="K24" t="s">
        <v>713</v>
      </c>
      <c r="L24" t="s">
        <v>714</v>
      </c>
      <c r="M24" t="s">
        <v>419</v>
      </c>
      <c r="N24" t="s">
        <v>715</v>
      </c>
      <c r="P24" t="str">
        <f t="shared" si="0"/>
        <v>Service Effectiveness(National Previous Year)</v>
      </c>
    </row>
    <row r="25" spans="1:16" x14ac:dyDescent="0.25">
      <c r="A25" t="s">
        <v>36</v>
      </c>
      <c r="B25" t="s">
        <v>291</v>
      </c>
      <c r="C25" t="s">
        <v>716</v>
      </c>
      <c r="D25" t="s">
        <v>717</v>
      </c>
      <c r="E25" t="s">
        <v>718</v>
      </c>
      <c r="F25" t="s">
        <v>719</v>
      </c>
      <c r="G25" t="s">
        <v>720</v>
      </c>
      <c r="H25" t="s">
        <v>721</v>
      </c>
      <c r="I25" t="s">
        <v>722</v>
      </c>
      <c r="J25" t="s">
        <v>723</v>
      </c>
      <c r="K25" t="s">
        <v>724</v>
      </c>
      <c r="L25" t="s">
        <v>587</v>
      </c>
      <c r="M25" t="s">
        <v>741</v>
      </c>
      <c r="N25" t="s">
        <v>742</v>
      </c>
      <c r="P25" t="str">
        <f t="shared" si="0"/>
        <v>Service EffectivenessNational Change</v>
      </c>
    </row>
    <row r="26" spans="1:16" x14ac:dyDescent="0.25">
      <c r="A26" t="s">
        <v>38</v>
      </c>
      <c r="B26" t="s">
        <v>275</v>
      </c>
      <c r="C26" t="s">
        <v>422</v>
      </c>
      <c r="D26" t="s">
        <v>423</v>
      </c>
      <c r="E26" t="s">
        <v>424</v>
      </c>
      <c r="F26" t="s">
        <v>425</v>
      </c>
      <c r="G26" t="s">
        <v>426</v>
      </c>
      <c r="H26" t="s">
        <v>426</v>
      </c>
      <c r="I26" t="s">
        <v>427</v>
      </c>
      <c r="J26" t="s">
        <v>428</v>
      </c>
      <c r="K26" t="s">
        <v>429</v>
      </c>
      <c r="L26" t="s">
        <v>597</v>
      </c>
      <c r="M26" t="s">
        <v>583</v>
      </c>
      <c r="N26" t="s">
        <v>743</v>
      </c>
      <c r="P26" t="str">
        <f t="shared" si="0"/>
        <v>VIONational</v>
      </c>
    </row>
    <row r="27" spans="1:16" x14ac:dyDescent="0.25">
      <c r="A27" t="s">
        <v>38</v>
      </c>
      <c r="B27" t="s">
        <v>282</v>
      </c>
      <c r="C27" t="s">
        <v>430</v>
      </c>
      <c r="D27" t="s">
        <v>431</v>
      </c>
      <c r="E27" t="s">
        <v>432</v>
      </c>
      <c r="F27" t="s">
        <v>433</v>
      </c>
      <c r="G27" t="s">
        <v>434</v>
      </c>
      <c r="H27" t="s">
        <v>435</v>
      </c>
      <c r="I27" t="s">
        <v>436</v>
      </c>
      <c r="J27" t="s">
        <v>437</v>
      </c>
      <c r="K27" t="s">
        <v>438</v>
      </c>
      <c r="L27" t="s">
        <v>439</v>
      </c>
      <c r="M27" t="s">
        <v>420</v>
      </c>
      <c r="N27" t="s">
        <v>421</v>
      </c>
      <c r="P27" t="str">
        <f t="shared" si="0"/>
        <v>VIO(National Previous Year)</v>
      </c>
    </row>
    <row r="28" spans="1:16" x14ac:dyDescent="0.25">
      <c r="A28" t="s">
        <v>38</v>
      </c>
      <c r="B28" t="s">
        <v>291</v>
      </c>
      <c r="C28" t="s">
        <v>440</v>
      </c>
      <c r="D28" t="s">
        <v>441</v>
      </c>
      <c r="E28" t="s">
        <v>442</v>
      </c>
      <c r="F28" t="s">
        <v>443</v>
      </c>
      <c r="G28" t="s">
        <v>444</v>
      </c>
      <c r="H28" t="s">
        <v>445</v>
      </c>
      <c r="I28" t="s">
        <v>446</v>
      </c>
      <c r="J28" t="s">
        <v>447</v>
      </c>
      <c r="K28" t="s">
        <v>448</v>
      </c>
      <c r="L28" t="s">
        <v>353</v>
      </c>
      <c r="M28" t="s">
        <v>584</v>
      </c>
      <c r="N28" t="s">
        <v>744</v>
      </c>
      <c r="P28" t="str">
        <f t="shared" si="0"/>
        <v>VIONational Change</v>
      </c>
    </row>
    <row r="29" spans="1:16" x14ac:dyDescent="0.25">
      <c r="A29" t="s">
        <v>39</v>
      </c>
      <c r="B29" t="s">
        <v>275</v>
      </c>
      <c r="C29" t="s">
        <v>241</v>
      </c>
      <c r="D29" t="s">
        <v>451</v>
      </c>
      <c r="E29" t="s">
        <v>452</v>
      </c>
      <c r="F29" t="s">
        <v>453</v>
      </c>
      <c r="G29" t="s">
        <v>454</v>
      </c>
      <c r="H29" t="s">
        <v>455</v>
      </c>
      <c r="I29" t="s">
        <v>456</v>
      </c>
      <c r="J29" t="s">
        <v>457</v>
      </c>
      <c r="K29" t="s">
        <v>458</v>
      </c>
      <c r="L29" t="s">
        <v>655</v>
      </c>
      <c r="M29" t="s">
        <v>745</v>
      </c>
      <c r="N29" t="s">
        <v>746</v>
      </c>
      <c r="P29" t="str">
        <f t="shared" si="0"/>
        <v>36 Months Sold and PAI RetentionNational</v>
      </c>
    </row>
    <row r="30" spans="1:16" x14ac:dyDescent="0.25">
      <c r="A30" t="s">
        <v>39</v>
      </c>
      <c r="B30" t="s">
        <v>282</v>
      </c>
      <c r="C30" t="s">
        <v>459</v>
      </c>
      <c r="D30" t="s">
        <v>460</v>
      </c>
      <c r="E30" t="s">
        <v>461</v>
      </c>
      <c r="F30" t="s">
        <v>462</v>
      </c>
      <c r="G30" t="s">
        <v>463</v>
      </c>
      <c r="H30" t="s">
        <v>464</v>
      </c>
      <c r="I30" t="s">
        <v>465</v>
      </c>
      <c r="J30" t="s">
        <v>466</v>
      </c>
      <c r="K30" t="s">
        <v>467</v>
      </c>
      <c r="L30" t="s">
        <v>244</v>
      </c>
      <c r="M30" t="s">
        <v>449</v>
      </c>
      <c r="N30" t="s">
        <v>450</v>
      </c>
      <c r="P30" t="str">
        <f t="shared" si="0"/>
        <v>36 Months Sold and PAI Retention(National Previous Year)</v>
      </c>
    </row>
    <row r="31" spans="1:16" x14ac:dyDescent="0.25">
      <c r="A31" t="s">
        <v>39</v>
      </c>
      <c r="B31" t="s">
        <v>291</v>
      </c>
      <c r="C31" t="s">
        <v>468</v>
      </c>
      <c r="D31" t="s">
        <v>246</v>
      </c>
      <c r="E31" t="s">
        <v>469</v>
      </c>
      <c r="F31" t="s">
        <v>470</v>
      </c>
      <c r="G31" t="s">
        <v>471</v>
      </c>
      <c r="H31" t="s">
        <v>472</v>
      </c>
      <c r="I31" t="s">
        <v>329</v>
      </c>
      <c r="J31" t="s">
        <v>473</v>
      </c>
      <c r="K31" t="s">
        <v>474</v>
      </c>
      <c r="L31" t="s">
        <v>656</v>
      </c>
      <c r="M31" t="s">
        <v>747</v>
      </c>
      <c r="N31" t="s">
        <v>721</v>
      </c>
      <c r="P31" t="str">
        <f t="shared" si="0"/>
        <v>36 Months Sold and PAI RetentionNational Change</v>
      </c>
    </row>
    <row r="32" spans="1:16" x14ac:dyDescent="0.25">
      <c r="A32" t="s">
        <v>40</v>
      </c>
      <c r="B32" t="s">
        <v>275</v>
      </c>
      <c r="C32" t="s">
        <v>477</v>
      </c>
      <c r="D32" t="s">
        <v>478</v>
      </c>
      <c r="E32" t="s">
        <v>479</v>
      </c>
      <c r="F32" t="s">
        <v>480</v>
      </c>
      <c r="G32" t="s">
        <v>481</v>
      </c>
      <c r="H32" t="s">
        <v>418</v>
      </c>
      <c r="I32" t="s">
        <v>482</v>
      </c>
      <c r="J32" t="s">
        <v>483</v>
      </c>
      <c r="K32" t="s">
        <v>484</v>
      </c>
      <c r="L32" t="s">
        <v>598</v>
      </c>
      <c r="M32" t="s">
        <v>748</v>
      </c>
      <c r="N32" t="s">
        <v>749</v>
      </c>
      <c r="P32" t="str">
        <f t="shared" si="0"/>
        <v>7 Years Sold and PAI RetentionNational</v>
      </c>
    </row>
    <row r="33" spans="1:16" x14ac:dyDescent="0.25">
      <c r="A33" t="s">
        <v>40</v>
      </c>
      <c r="B33" t="s">
        <v>282</v>
      </c>
      <c r="C33" t="s">
        <v>482</v>
      </c>
      <c r="D33" t="s">
        <v>485</v>
      </c>
      <c r="E33" t="s">
        <v>486</v>
      </c>
      <c r="F33" t="s">
        <v>487</v>
      </c>
      <c r="G33" t="s">
        <v>488</v>
      </c>
      <c r="H33" t="s">
        <v>489</v>
      </c>
      <c r="I33" t="s">
        <v>490</v>
      </c>
      <c r="J33" t="s">
        <v>491</v>
      </c>
      <c r="K33" t="s">
        <v>492</v>
      </c>
      <c r="L33" t="s">
        <v>245</v>
      </c>
      <c r="M33" t="s">
        <v>475</v>
      </c>
      <c r="N33" t="s">
        <v>476</v>
      </c>
      <c r="P33" t="str">
        <f t="shared" si="0"/>
        <v>7 Years Sold and PAI Retention(National Previous Year)</v>
      </c>
    </row>
    <row r="34" spans="1:16" x14ac:dyDescent="0.25">
      <c r="A34" t="s">
        <v>40</v>
      </c>
      <c r="B34" t="s">
        <v>291</v>
      </c>
      <c r="C34" t="s">
        <v>493</v>
      </c>
      <c r="D34" t="s">
        <v>494</v>
      </c>
      <c r="E34" t="s">
        <v>495</v>
      </c>
      <c r="F34" t="s">
        <v>496</v>
      </c>
      <c r="G34" t="s">
        <v>497</v>
      </c>
      <c r="H34" t="s">
        <v>498</v>
      </c>
      <c r="I34" t="s">
        <v>499</v>
      </c>
      <c r="J34" t="s">
        <v>500</v>
      </c>
      <c r="K34" t="s">
        <v>501</v>
      </c>
      <c r="L34" t="s">
        <v>413</v>
      </c>
      <c r="M34" t="s">
        <v>750</v>
      </c>
      <c r="N34" t="s">
        <v>751</v>
      </c>
      <c r="P34" t="str">
        <f t="shared" si="0"/>
        <v>7 Years Sold and PAI RetentionNational Change</v>
      </c>
    </row>
    <row r="35" spans="1:16" x14ac:dyDescent="0.25">
      <c r="A35" t="s">
        <v>41</v>
      </c>
      <c r="B35" t="s">
        <v>275</v>
      </c>
      <c r="C35" t="s">
        <v>657</v>
      </c>
      <c r="D35" t="s">
        <v>658</v>
      </c>
      <c r="E35" t="s">
        <v>659</v>
      </c>
      <c r="F35" t="s">
        <v>660</v>
      </c>
      <c r="G35" t="s">
        <v>661</v>
      </c>
      <c r="H35" t="s">
        <v>662</v>
      </c>
      <c r="I35" t="s">
        <v>663</v>
      </c>
      <c r="J35" t="s">
        <v>664</v>
      </c>
      <c r="K35" t="s">
        <v>665</v>
      </c>
      <c r="L35" t="s">
        <v>588</v>
      </c>
      <c r="M35" t="s">
        <v>752</v>
      </c>
      <c r="N35" t="s">
        <v>669</v>
      </c>
      <c r="P35" t="str">
        <f t="shared" si="0"/>
        <v>Pump InNational</v>
      </c>
    </row>
    <row r="36" spans="1:16" x14ac:dyDescent="0.25">
      <c r="A36" t="s">
        <v>41</v>
      </c>
      <c r="B36" t="s">
        <v>282</v>
      </c>
      <c r="C36" t="s">
        <v>666</v>
      </c>
      <c r="D36" t="s">
        <v>667</v>
      </c>
      <c r="E36" t="s">
        <v>502</v>
      </c>
      <c r="F36" t="s">
        <v>668</v>
      </c>
      <c r="G36" t="s">
        <v>669</v>
      </c>
      <c r="H36" t="s">
        <v>670</v>
      </c>
      <c r="I36" t="s">
        <v>671</v>
      </c>
      <c r="J36" t="s">
        <v>672</v>
      </c>
      <c r="K36" t="s">
        <v>673</v>
      </c>
      <c r="L36" t="s">
        <v>673</v>
      </c>
      <c r="M36" t="s">
        <v>674</v>
      </c>
      <c r="N36" t="s">
        <v>675</v>
      </c>
      <c r="P36" t="str">
        <f t="shared" si="0"/>
        <v>Pump In(National Previous Year)</v>
      </c>
    </row>
    <row r="37" spans="1:16" x14ac:dyDescent="0.25">
      <c r="A37" t="s">
        <v>41</v>
      </c>
      <c r="B37" t="s">
        <v>291</v>
      </c>
      <c r="C37" t="s">
        <v>676</v>
      </c>
      <c r="D37" t="s">
        <v>677</v>
      </c>
      <c r="E37" t="s">
        <v>406</v>
      </c>
      <c r="F37" t="s">
        <v>678</v>
      </c>
      <c r="G37" t="s">
        <v>679</v>
      </c>
      <c r="H37" t="s">
        <v>322</v>
      </c>
      <c r="I37" t="s">
        <v>680</v>
      </c>
      <c r="J37" t="s">
        <v>681</v>
      </c>
      <c r="K37" t="s">
        <v>682</v>
      </c>
      <c r="L37" t="s">
        <v>683</v>
      </c>
      <c r="M37" t="s">
        <v>753</v>
      </c>
      <c r="N37" t="s">
        <v>754</v>
      </c>
      <c r="P37" t="str">
        <f t="shared" si="0"/>
        <v>Pump InNational Change</v>
      </c>
    </row>
    <row r="38" spans="1:16" x14ac:dyDescent="0.25">
      <c r="A38" t="s">
        <v>42</v>
      </c>
      <c r="B38" t="s">
        <v>275</v>
      </c>
      <c r="C38" t="s">
        <v>389</v>
      </c>
      <c r="D38" t="s">
        <v>390</v>
      </c>
      <c r="E38" t="s">
        <v>26</v>
      </c>
      <c r="F38" t="s">
        <v>391</v>
      </c>
      <c r="G38" t="s">
        <v>392</v>
      </c>
      <c r="H38" t="s">
        <v>393</v>
      </c>
      <c r="I38" t="s">
        <v>394</v>
      </c>
      <c r="J38" t="s">
        <v>395</v>
      </c>
      <c r="K38" t="s">
        <v>396</v>
      </c>
      <c r="L38" t="s">
        <v>595</v>
      </c>
      <c r="M38" t="s">
        <v>696</v>
      </c>
      <c r="N38" t="s">
        <v>735</v>
      </c>
      <c r="P38" t="str">
        <f t="shared" si="0"/>
        <v>Pump OutNational</v>
      </c>
    </row>
    <row r="39" spans="1:16" x14ac:dyDescent="0.25">
      <c r="A39" t="s">
        <v>42</v>
      </c>
      <c r="B39" t="s">
        <v>282</v>
      </c>
      <c r="C39" t="s">
        <v>397</v>
      </c>
      <c r="D39" t="s">
        <v>398</v>
      </c>
      <c r="E39" t="s">
        <v>399</v>
      </c>
      <c r="F39" t="s">
        <v>400</v>
      </c>
      <c r="G39" t="s">
        <v>401</v>
      </c>
      <c r="H39" t="s">
        <v>402</v>
      </c>
      <c r="I39" t="s">
        <v>403</v>
      </c>
      <c r="J39" t="s">
        <v>404</v>
      </c>
      <c r="K39" t="s">
        <v>27</v>
      </c>
      <c r="L39" t="s">
        <v>405</v>
      </c>
      <c r="M39" t="s">
        <v>387</v>
      </c>
      <c r="N39" t="s">
        <v>388</v>
      </c>
      <c r="P39" t="str">
        <f t="shared" si="0"/>
        <v>Pump Out(National Previous Year)</v>
      </c>
    </row>
    <row r="40" spans="1:16" x14ac:dyDescent="0.25">
      <c r="A40" t="s">
        <v>42</v>
      </c>
      <c r="B40" t="s">
        <v>291</v>
      </c>
      <c r="C40" t="s">
        <v>407</v>
      </c>
      <c r="D40" t="s">
        <v>408</v>
      </c>
      <c r="E40" t="s">
        <v>409</v>
      </c>
      <c r="F40" t="s">
        <v>410</v>
      </c>
      <c r="G40" t="s">
        <v>411</v>
      </c>
      <c r="H40" t="s">
        <v>412</v>
      </c>
      <c r="I40" t="s">
        <v>413</v>
      </c>
      <c r="J40" t="s">
        <v>414</v>
      </c>
      <c r="K40" t="s">
        <v>415</v>
      </c>
      <c r="L40" t="s">
        <v>596</v>
      </c>
      <c r="M40" t="s">
        <v>684</v>
      </c>
      <c r="N40" t="s">
        <v>736</v>
      </c>
      <c r="P40" t="str">
        <f t="shared" si="0"/>
        <v>Pump OutNational Change</v>
      </c>
    </row>
    <row r="41" spans="1:16" x14ac:dyDescent="0.25">
      <c r="A41" t="s">
        <v>43</v>
      </c>
      <c r="B41" t="s">
        <v>275</v>
      </c>
      <c r="C41" t="s">
        <v>505</v>
      </c>
      <c r="D41" t="s">
        <v>113</v>
      </c>
      <c r="E41" t="s">
        <v>506</v>
      </c>
      <c r="F41" t="s">
        <v>507</v>
      </c>
      <c r="G41" t="s">
        <v>124</v>
      </c>
      <c r="H41" t="s">
        <v>508</v>
      </c>
      <c r="I41" t="s">
        <v>247</v>
      </c>
      <c r="J41" t="s">
        <v>509</v>
      </c>
      <c r="K41" t="s">
        <v>510</v>
      </c>
      <c r="L41" t="s">
        <v>599</v>
      </c>
      <c r="M41" t="s">
        <v>725</v>
      </c>
      <c r="N41" t="s">
        <v>755</v>
      </c>
      <c r="P41" t="str">
        <f t="shared" si="0"/>
        <v>First Service PenetrationNational</v>
      </c>
    </row>
    <row r="42" spans="1:16" x14ac:dyDescent="0.25">
      <c r="A42" t="s">
        <v>43</v>
      </c>
      <c r="B42" t="s">
        <v>282</v>
      </c>
      <c r="C42" t="s">
        <v>511</v>
      </c>
      <c r="D42" t="s">
        <v>512</v>
      </c>
      <c r="E42" t="s">
        <v>513</v>
      </c>
      <c r="F42" t="s">
        <v>483</v>
      </c>
      <c r="G42" t="s">
        <v>514</v>
      </c>
      <c r="H42" t="s">
        <v>515</v>
      </c>
      <c r="I42" t="s">
        <v>516</v>
      </c>
      <c r="J42" t="s">
        <v>517</v>
      </c>
      <c r="K42" t="s">
        <v>237</v>
      </c>
      <c r="L42" t="s">
        <v>237</v>
      </c>
      <c r="M42" t="s">
        <v>503</v>
      </c>
      <c r="N42" t="s">
        <v>504</v>
      </c>
      <c r="P42" t="str">
        <f t="shared" si="0"/>
        <v>First Service Penetration(National Previous Year)</v>
      </c>
    </row>
    <row r="43" spans="1:16" x14ac:dyDescent="0.25">
      <c r="A43" t="s">
        <v>43</v>
      </c>
      <c r="B43" t="s">
        <v>291</v>
      </c>
      <c r="C43" t="s">
        <v>518</v>
      </c>
      <c r="D43" t="s">
        <v>519</v>
      </c>
      <c r="E43" t="s">
        <v>520</v>
      </c>
      <c r="F43" t="s">
        <v>321</v>
      </c>
      <c r="G43" t="s">
        <v>321</v>
      </c>
      <c r="H43" t="s">
        <v>521</v>
      </c>
      <c r="I43" t="s">
        <v>522</v>
      </c>
      <c r="J43" t="s">
        <v>523</v>
      </c>
      <c r="K43" t="s">
        <v>524</v>
      </c>
      <c r="L43" t="s">
        <v>600</v>
      </c>
      <c r="M43" t="s">
        <v>726</v>
      </c>
      <c r="N43" t="s">
        <v>756</v>
      </c>
      <c r="P43" t="str">
        <f t="shared" si="0"/>
        <v>First Service PenetrationNational Change</v>
      </c>
    </row>
    <row r="44" spans="1:16" x14ac:dyDescent="0.25">
      <c r="A44" t="s">
        <v>525</v>
      </c>
      <c r="B44" t="s">
        <v>275</v>
      </c>
      <c r="C44" t="s">
        <v>528</v>
      </c>
      <c r="D44" t="s">
        <v>529</v>
      </c>
      <c r="E44" t="s">
        <v>530</v>
      </c>
      <c r="F44" t="s">
        <v>531</v>
      </c>
      <c r="G44" t="s">
        <v>532</v>
      </c>
      <c r="H44" t="s">
        <v>533</v>
      </c>
      <c r="I44" t="s">
        <v>534</v>
      </c>
      <c r="J44" t="s">
        <v>535</v>
      </c>
      <c r="K44" t="s">
        <v>536</v>
      </c>
      <c r="L44" t="s">
        <v>685</v>
      </c>
      <c r="M44" t="s">
        <v>757</v>
      </c>
      <c r="N44" t="s">
        <v>758</v>
      </c>
      <c r="P44" t="str">
        <f t="shared" si="0"/>
        <v>36 Months Sold and PAI Retention VINs ServicedNational</v>
      </c>
    </row>
    <row r="45" spans="1:16" x14ac:dyDescent="0.25">
      <c r="A45" t="s">
        <v>525</v>
      </c>
      <c r="B45" t="s">
        <v>282</v>
      </c>
      <c r="C45" t="s">
        <v>537</v>
      </c>
      <c r="D45" t="s">
        <v>538</v>
      </c>
      <c r="E45" t="s">
        <v>539</v>
      </c>
      <c r="F45" t="s">
        <v>540</v>
      </c>
      <c r="G45" t="s">
        <v>541</v>
      </c>
      <c r="H45" t="s">
        <v>542</v>
      </c>
      <c r="I45" t="s">
        <v>543</v>
      </c>
      <c r="J45" t="s">
        <v>544</v>
      </c>
      <c r="K45" t="s">
        <v>545</v>
      </c>
      <c r="L45" t="s">
        <v>546</v>
      </c>
      <c r="M45" t="s">
        <v>526</v>
      </c>
      <c r="N45" t="s">
        <v>527</v>
      </c>
      <c r="P45" t="str">
        <f t="shared" si="0"/>
        <v>36 Months Sold and PAI Retention VINs Serviced(National Previous Year)</v>
      </c>
    </row>
    <row r="46" spans="1:16" x14ac:dyDescent="0.25">
      <c r="A46" t="s">
        <v>525</v>
      </c>
      <c r="B46" t="s">
        <v>291</v>
      </c>
      <c r="C46" t="s">
        <v>547</v>
      </c>
      <c r="D46" t="s">
        <v>548</v>
      </c>
      <c r="E46" t="s">
        <v>549</v>
      </c>
      <c r="F46" t="s">
        <v>550</v>
      </c>
      <c r="G46" t="s">
        <v>551</v>
      </c>
      <c r="H46" t="s">
        <v>552</v>
      </c>
      <c r="I46" t="s">
        <v>239</v>
      </c>
      <c r="J46" t="s">
        <v>442</v>
      </c>
      <c r="K46" t="s">
        <v>553</v>
      </c>
      <c r="L46" t="s">
        <v>686</v>
      </c>
      <c r="M46" t="s">
        <v>759</v>
      </c>
      <c r="N46" t="s">
        <v>760</v>
      </c>
      <c r="P46" t="str">
        <f t="shared" si="0"/>
        <v>36 Months Sold and PAI Retention VINs ServicedNational Change</v>
      </c>
    </row>
    <row r="47" spans="1:16" x14ac:dyDescent="0.25">
      <c r="A47" t="s">
        <v>554</v>
      </c>
      <c r="B47" t="s">
        <v>275</v>
      </c>
      <c r="C47" t="s">
        <v>557</v>
      </c>
      <c r="D47" t="s">
        <v>558</v>
      </c>
      <c r="E47" t="s">
        <v>559</v>
      </c>
      <c r="F47" t="s">
        <v>560</v>
      </c>
      <c r="G47" t="s">
        <v>561</v>
      </c>
      <c r="H47" t="s">
        <v>562</v>
      </c>
      <c r="I47" t="s">
        <v>563</v>
      </c>
      <c r="J47" t="s">
        <v>564</v>
      </c>
      <c r="K47" t="s">
        <v>565</v>
      </c>
      <c r="L47" t="s">
        <v>687</v>
      </c>
      <c r="M47" t="s">
        <v>761</v>
      </c>
      <c r="N47" t="s">
        <v>762</v>
      </c>
      <c r="P47" t="str">
        <f t="shared" si="0"/>
        <v>7 Years Sold and PAI Retention VINs ServicedNational</v>
      </c>
    </row>
    <row r="48" spans="1:16" x14ac:dyDescent="0.25">
      <c r="A48" t="s">
        <v>554</v>
      </c>
      <c r="B48" t="s">
        <v>282</v>
      </c>
      <c r="C48" t="s">
        <v>566</v>
      </c>
      <c r="D48" t="s">
        <v>567</v>
      </c>
      <c r="E48" t="s">
        <v>568</v>
      </c>
      <c r="F48" t="s">
        <v>569</v>
      </c>
      <c r="G48" t="s">
        <v>570</v>
      </c>
      <c r="H48" t="s">
        <v>571</v>
      </c>
      <c r="I48" t="s">
        <v>572</v>
      </c>
      <c r="J48" t="s">
        <v>573</v>
      </c>
      <c r="K48" t="s">
        <v>574</v>
      </c>
      <c r="L48" t="s">
        <v>575</v>
      </c>
      <c r="M48" t="s">
        <v>555</v>
      </c>
      <c r="N48" t="s">
        <v>556</v>
      </c>
      <c r="P48" t="str">
        <f t="shared" si="0"/>
        <v>7 Years Sold and PAI Retention VINs Serviced(National Previous Year)</v>
      </c>
    </row>
    <row r="49" spans="1:16" x14ac:dyDescent="0.25">
      <c r="A49" t="s">
        <v>554</v>
      </c>
      <c r="B49" t="s">
        <v>291</v>
      </c>
      <c r="C49" t="s">
        <v>576</v>
      </c>
      <c r="D49" t="s">
        <v>295</v>
      </c>
      <c r="E49" t="s">
        <v>577</v>
      </c>
      <c r="F49" t="s">
        <v>578</v>
      </c>
      <c r="G49" t="s">
        <v>416</v>
      </c>
      <c r="H49" t="s">
        <v>579</v>
      </c>
      <c r="I49" t="s">
        <v>580</v>
      </c>
      <c r="J49" t="s">
        <v>581</v>
      </c>
      <c r="K49" t="s">
        <v>582</v>
      </c>
      <c r="L49" t="s">
        <v>590</v>
      </c>
      <c r="M49" t="s">
        <v>730</v>
      </c>
      <c r="N49" t="s">
        <v>763</v>
      </c>
      <c r="P49" t="str">
        <f t="shared" si="0"/>
        <v>7 Years Sold and PAI Retention VINs ServicedNational Change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"/>
  <sheetViews>
    <sheetView workbookViewId="0">
      <selection activeCell="A2" sqref="A2:H61"/>
    </sheetView>
  </sheetViews>
  <sheetFormatPr defaultRowHeight="15" x14ac:dyDescent="0.25"/>
  <cols>
    <col min="1" max="1" width="31.5703125" bestFit="1" customWidth="1"/>
    <col min="2" max="2" width="16.5703125" bestFit="1" customWidth="1"/>
    <col min="3" max="3" width="5.140625" bestFit="1" customWidth="1"/>
    <col min="4" max="4" width="6.85546875" bestFit="1" customWidth="1"/>
    <col min="5" max="6" width="36.28515625" bestFit="1" customWidth="1"/>
    <col min="7" max="7" width="9.5703125" bestFit="1" customWidth="1"/>
    <col min="8" max="8" width="41.5703125" bestFit="1" customWidth="1"/>
    <col min="9" max="9" width="32.7109375" customWidth="1"/>
  </cols>
  <sheetData>
    <row r="1" spans="1:9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</row>
    <row r="2" spans="1:9" x14ac:dyDescent="0.25">
      <c r="A2" t="s">
        <v>10</v>
      </c>
      <c r="B2" t="s">
        <v>44</v>
      </c>
      <c r="C2" t="s">
        <v>48</v>
      </c>
      <c r="D2" t="s">
        <v>52</v>
      </c>
      <c r="E2" t="s">
        <v>772</v>
      </c>
      <c r="F2" t="s">
        <v>773</v>
      </c>
      <c r="G2" t="s">
        <v>774</v>
      </c>
      <c r="H2" t="s">
        <v>775</v>
      </c>
      <c r="I2" t="str">
        <f>A2&amp;B2</f>
        <v>Brand Market ShareCentral Region</v>
      </c>
    </row>
    <row r="3" spans="1:9" x14ac:dyDescent="0.25">
      <c r="A3" t="s">
        <v>10</v>
      </c>
      <c r="B3" t="s">
        <v>47</v>
      </c>
      <c r="C3" t="s">
        <v>51</v>
      </c>
      <c r="D3" t="s">
        <v>776</v>
      </c>
      <c r="E3" t="s">
        <v>777</v>
      </c>
      <c r="F3" t="s">
        <v>778</v>
      </c>
      <c r="G3" t="s">
        <v>779</v>
      </c>
      <c r="H3" t="s">
        <v>775</v>
      </c>
      <c r="I3" t="str">
        <f t="shared" ref="I3:I61" si="0">A3&amp;B3</f>
        <v>Brand Market SharePacific Region</v>
      </c>
    </row>
    <row r="4" spans="1:9" x14ac:dyDescent="0.25">
      <c r="A4" t="s">
        <v>10</v>
      </c>
      <c r="B4" t="s">
        <v>46</v>
      </c>
      <c r="C4" t="s">
        <v>50</v>
      </c>
      <c r="D4" t="s">
        <v>780</v>
      </c>
      <c r="E4" t="s">
        <v>276</v>
      </c>
      <c r="F4" t="s">
        <v>781</v>
      </c>
      <c r="G4" t="s">
        <v>579</v>
      </c>
      <c r="H4" t="s">
        <v>775</v>
      </c>
      <c r="I4" t="str">
        <f t="shared" si="0"/>
        <v>Brand Market ShareNortheast Region</v>
      </c>
    </row>
    <row r="5" spans="1:9" x14ac:dyDescent="0.25">
      <c r="A5" t="s">
        <v>10</v>
      </c>
      <c r="B5" t="s">
        <v>45</v>
      </c>
      <c r="C5" t="s">
        <v>49</v>
      </c>
      <c r="D5" t="s">
        <v>53</v>
      </c>
      <c r="E5" t="s">
        <v>782</v>
      </c>
      <c r="F5" t="s">
        <v>783</v>
      </c>
      <c r="G5" t="s">
        <v>784</v>
      </c>
      <c r="H5" t="s">
        <v>775</v>
      </c>
      <c r="I5" t="str">
        <f t="shared" si="0"/>
        <v>Brand Market ShareSoutheast Region</v>
      </c>
    </row>
    <row r="6" spans="1:9" x14ac:dyDescent="0.25">
      <c r="A6" t="s">
        <v>10</v>
      </c>
      <c r="B6" t="s">
        <v>152</v>
      </c>
      <c r="C6" t="s">
        <v>155</v>
      </c>
      <c r="D6" t="s">
        <v>155</v>
      </c>
      <c r="E6" t="s">
        <v>240</v>
      </c>
      <c r="F6" t="s">
        <v>775</v>
      </c>
      <c r="G6" t="s">
        <v>785</v>
      </c>
      <c r="H6" t="s">
        <v>775</v>
      </c>
      <c r="I6" t="str">
        <f t="shared" si="0"/>
        <v>Brand Market ShareTotal :</v>
      </c>
    </row>
    <row r="7" spans="1:9" x14ac:dyDescent="0.25">
      <c r="A7" t="s">
        <v>22</v>
      </c>
      <c r="B7" t="s">
        <v>45</v>
      </c>
      <c r="C7" t="s">
        <v>49</v>
      </c>
      <c r="D7" t="s">
        <v>53</v>
      </c>
      <c r="E7" t="s">
        <v>786</v>
      </c>
      <c r="F7" t="s">
        <v>787</v>
      </c>
      <c r="G7" t="s">
        <v>788</v>
      </c>
      <c r="H7" t="s">
        <v>789</v>
      </c>
      <c r="I7" t="str">
        <f t="shared" si="0"/>
        <v>Dealer Market ShareSoutheast Region</v>
      </c>
    </row>
    <row r="8" spans="1:9" x14ac:dyDescent="0.25">
      <c r="A8" t="s">
        <v>22</v>
      </c>
      <c r="B8" t="s">
        <v>47</v>
      </c>
      <c r="C8" t="s">
        <v>51</v>
      </c>
      <c r="D8" t="s">
        <v>776</v>
      </c>
      <c r="E8" t="s">
        <v>790</v>
      </c>
      <c r="F8" t="s">
        <v>791</v>
      </c>
      <c r="G8" t="s">
        <v>792</v>
      </c>
      <c r="H8" t="s">
        <v>789</v>
      </c>
      <c r="I8" t="str">
        <f t="shared" si="0"/>
        <v>Dealer Market SharePacific Region</v>
      </c>
    </row>
    <row r="9" spans="1:9" x14ac:dyDescent="0.25">
      <c r="A9" t="s">
        <v>22</v>
      </c>
      <c r="B9" t="s">
        <v>44</v>
      </c>
      <c r="C9" t="s">
        <v>48</v>
      </c>
      <c r="D9" t="s">
        <v>52</v>
      </c>
      <c r="E9" t="s">
        <v>793</v>
      </c>
      <c r="F9" t="s">
        <v>794</v>
      </c>
      <c r="G9" t="s">
        <v>795</v>
      </c>
      <c r="H9" t="s">
        <v>789</v>
      </c>
      <c r="I9" t="str">
        <f t="shared" si="0"/>
        <v>Dealer Market ShareCentral Region</v>
      </c>
    </row>
    <row r="10" spans="1:9" x14ac:dyDescent="0.25">
      <c r="A10" t="s">
        <v>22</v>
      </c>
      <c r="B10" t="s">
        <v>46</v>
      </c>
      <c r="C10" t="s">
        <v>50</v>
      </c>
      <c r="D10" t="s">
        <v>780</v>
      </c>
      <c r="E10" t="s">
        <v>796</v>
      </c>
      <c r="F10" t="s">
        <v>797</v>
      </c>
      <c r="G10" t="s">
        <v>798</v>
      </c>
      <c r="H10" t="s">
        <v>789</v>
      </c>
      <c r="I10" t="str">
        <f t="shared" si="0"/>
        <v>Dealer Market ShareNortheast Region</v>
      </c>
    </row>
    <row r="11" spans="1:9" x14ac:dyDescent="0.25">
      <c r="A11" t="s">
        <v>22</v>
      </c>
      <c r="B11" t="s">
        <v>152</v>
      </c>
      <c r="C11" t="s">
        <v>155</v>
      </c>
      <c r="D11" t="s">
        <v>155</v>
      </c>
      <c r="E11" t="s">
        <v>799</v>
      </c>
      <c r="F11" t="s">
        <v>789</v>
      </c>
      <c r="G11" t="s">
        <v>800</v>
      </c>
      <c r="H11" t="s">
        <v>789</v>
      </c>
      <c r="I11" t="str">
        <f t="shared" si="0"/>
        <v>Dealer Market ShareTotal :</v>
      </c>
    </row>
    <row r="12" spans="1:9" x14ac:dyDescent="0.25">
      <c r="A12" t="s">
        <v>25</v>
      </c>
      <c r="B12" t="s">
        <v>45</v>
      </c>
      <c r="C12" t="s">
        <v>49</v>
      </c>
      <c r="D12" t="s">
        <v>53</v>
      </c>
      <c r="E12" t="s">
        <v>801</v>
      </c>
      <c r="F12" t="s">
        <v>802</v>
      </c>
      <c r="G12" t="s">
        <v>803</v>
      </c>
      <c r="H12" t="s">
        <v>804</v>
      </c>
      <c r="I12" t="str">
        <f t="shared" si="0"/>
        <v>Other Market ShareSoutheast Region</v>
      </c>
    </row>
    <row r="13" spans="1:9" x14ac:dyDescent="0.25">
      <c r="A13" t="s">
        <v>25</v>
      </c>
      <c r="B13" t="s">
        <v>46</v>
      </c>
      <c r="C13" t="s">
        <v>50</v>
      </c>
      <c r="D13" t="s">
        <v>780</v>
      </c>
      <c r="E13" t="s">
        <v>805</v>
      </c>
      <c r="F13" t="s">
        <v>806</v>
      </c>
      <c r="G13" t="s">
        <v>807</v>
      </c>
      <c r="H13" t="s">
        <v>804</v>
      </c>
      <c r="I13" t="str">
        <f t="shared" si="0"/>
        <v>Other Market ShareNortheast Region</v>
      </c>
    </row>
    <row r="14" spans="1:9" x14ac:dyDescent="0.25">
      <c r="A14" t="s">
        <v>25</v>
      </c>
      <c r="B14" t="s">
        <v>47</v>
      </c>
      <c r="C14" t="s">
        <v>51</v>
      </c>
      <c r="D14" t="s">
        <v>776</v>
      </c>
      <c r="E14" t="s">
        <v>403</v>
      </c>
      <c r="F14" t="s">
        <v>395</v>
      </c>
      <c r="G14" t="s">
        <v>808</v>
      </c>
      <c r="H14" t="s">
        <v>804</v>
      </c>
      <c r="I14" t="str">
        <f t="shared" si="0"/>
        <v>Other Market SharePacific Region</v>
      </c>
    </row>
    <row r="15" spans="1:9" x14ac:dyDescent="0.25">
      <c r="A15" t="s">
        <v>25</v>
      </c>
      <c r="B15" t="s">
        <v>44</v>
      </c>
      <c r="C15" t="s">
        <v>48</v>
      </c>
      <c r="D15" t="s">
        <v>52</v>
      </c>
      <c r="E15" t="s">
        <v>809</v>
      </c>
      <c r="F15" t="s">
        <v>810</v>
      </c>
      <c r="G15" t="s">
        <v>811</v>
      </c>
      <c r="H15" t="s">
        <v>804</v>
      </c>
      <c r="I15" t="str">
        <f t="shared" si="0"/>
        <v>Other Market ShareCentral Region</v>
      </c>
    </row>
    <row r="16" spans="1:9" x14ac:dyDescent="0.25">
      <c r="A16" t="s">
        <v>25</v>
      </c>
      <c r="B16" t="s">
        <v>152</v>
      </c>
      <c r="C16" t="s">
        <v>155</v>
      </c>
      <c r="D16" t="s">
        <v>155</v>
      </c>
      <c r="E16" t="s">
        <v>812</v>
      </c>
      <c r="F16" t="s">
        <v>804</v>
      </c>
      <c r="G16" t="s">
        <v>813</v>
      </c>
      <c r="H16" t="s">
        <v>804</v>
      </c>
      <c r="I16" t="str">
        <f t="shared" si="0"/>
        <v>Other Market ShareTotal :</v>
      </c>
    </row>
    <row r="17" spans="1:9" x14ac:dyDescent="0.25">
      <c r="A17" t="s">
        <v>35</v>
      </c>
      <c r="B17" t="s">
        <v>46</v>
      </c>
      <c r="C17" t="s">
        <v>50</v>
      </c>
      <c r="D17" t="s">
        <v>780</v>
      </c>
      <c r="E17" t="s">
        <v>814</v>
      </c>
      <c r="F17" t="s">
        <v>815</v>
      </c>
      <c r="G17" t="s">
        <v>816</v>
      </c>
      <c r="H17" t="s">
        <v>817</v>
      </c>
      <c r="I17" t="str">
        <f t="shared" si="0"/>
        <v>Gap Market ShareNortheast Region</v>
      </c>
    </row>
    <row r="18" spans="1:9" x14ac:dyDescent="0.25">
      <c r="A18" t="s">
        <v>35</v>
      </c>
      <c r="B18" t="s">
        <v>47</v>
      </c>
      <c r="C18" t="s">
        <v>51</v>
      </c>
      <c r="D18" t="s">
        <v>776</v>
      </c>
      <c r="E18" t="s">
        <v>818</v>
      </c>
      <c r="F18" t="s">
        <v>819</v>
      </c>
      <c r="G18" t="s">
        <v>820</v>
      </c>
      <c r="H18" t="s">
        <v>817</v>
      </c>
      <c r="I18" t="str">
        <f t="shared" si="0"/>
        <v>Gap Market SharePacific Region</v>
      </c>
    </row>
    <row r="19" spans="1:9" x14ac:dyDescent="0.25">
      <c r="A19" t="s">
        <v>35</v>
      </c>
      <c r="B19" t="s">
        <v>45</v>
      </c>
      <c r="C19" t="s">
        <v>49</v>
      </c>
      <c r="D19" t="s">
        <v>53</v>
      </c>
      <c r="E19" t="s">
        <v>821</v>
      </c>
      <c r="F19" t="s">
        <v>822</v>
      </c>
      <c r="G19" t="s">
        <v>823</v>
      </c>
      <c r="H19" t="s">
        <v>817</v>
      </c>
      <c r="I19" t="str">
        <f t="shared" si="0"/>
        <v>Gap Market ShareSoutheast Region</v>
      </c>
    </row>
    <row r="20" spans="1:9" x14ac:dyDescent="0.25">
      <c r="A20" t="s">
        <v>35</v>
      </c>
      <c r="B20" t="s">
        <v>44</v>
      </c>
      <c r="C20" t="s">
        <v>48</v>
      </c>
      <c r="D20" t="s">
        <v>52</v>
      </c>
      <c r="E20" t="s">
        <v>824</v>
      </c>
      <c r="F20" t="s">
        <v>825</v>
      </c>
      <c r="G20" t="s">
        <v>826</v>
      </c>
      <c r="H20" t="s">
        <v>817</v>
      </c>
      <c r="I20" t="str">
        <f t="shared" si="0"/>
        <v>Gap Market ShareCentral Region</v>
      </c>
    </row>
    <row r="21" spans="1:9" x14ac:dyDescent="0.25">
      <c r="A21" t="s">
        <v>35</v>
      </c>
      <c r="B21" t="s">
        <v>152</v>
      </c>
      <c r="C21" t="s">
        <v>155</v>
      </c>
      <c r="D21" t="s">
        <v>155</v>
      </c>
      <c r="E21" t="s">
        <v>827</v>
      </c>
      <c r="F21" t="s">
        <v>817</v>
      </c>
      <c r="G21" t="s">
        <v>828</v>
      </c>
      <c r="H21" t="s">
        <v>817</v>
      </c>
      <c r="I21" t="str">
        <f t="shared" si="0"/>
        <v>Gap Market ShareTotal :</v>
      </c>
    </row>
    <row r="22" spans="1:9" x14ac:dyDescent="0.25">
      <c r="A22" t="s">
        <v>36</v>
      </c>
      <c r="B22" t="s">
        <v>47</v>
      </c>
      <c r="C22" t="s">
        <v>51</v>
      </c>
      <c r="D22" t="s">
        <v>776</v>
      </c>
      <c r="E22" t="s">
        <v>277</v>
      </c>
      <c r="F22" t="s">
        <v>829</v>
      </c>
      <c r="G22" t="s">
        <v>741</v>
      </c>
      <c r="H22" t="s">
        <v>830</v>
      </c>
      <c r="I22" t="str">
        <f t="shared" si="0"/>
        <v>Service EffectivenessPacific Region</v>
      </c>
    </row>
    <row r="23" spans="1:9" x14ac:dyDescent="0.25">
      <c r="A23" t="s">
        <v>36</v>
      </c>
      <c r="B23" t="s">
        <v>44</v>
      </c>
      <c r="C23" t="s">
        <v>48</v>
      </c>
      <c r="D23" t="s">
        <v>52</v>
      </c>
      <c r="E23" t="s">
        <v>831</v>
      </c>
      <c r="F23" t="s">
        <v>832</v>
      </c>
      <c r="G23" t="s">
        <v>833</v>
      </c>
      <c r="H23" t="s">
        <v>830</v>
      </c>
      <c r="I23" t="str">
        <f t="shared" si="0"/>
        <v>Service EffectivenessCentral Region</v>
      </c>
    </row>
    <row r="24" spans="1:9" x14ac:dyDescent="0.25">
      <c r="A24" t="s">
        <v>36</v>
      </c>
      <c r="B24" t="s">
        <v>46</v>
      </c>
      <c r="C24" t="s">
        <v>50</v>
      </c>
      <c r="D24" t="s">
        <v>780</v>
      </c>
      <c r="E24" t="s">
        <v>834</v>
      </c>
      <c r="F24" t="s">
        <v>835</v>
      </c>
      <c r="G24" t="s">
        <v>836</v>
      </c>
      <c r="H24" t="s">
        <v>830</v>
      </c>
      <c r="I24" t="str">
        <f t="shared" si="0"/>
        <v>Service EffectivenessNortheast Region</v>
      </c>
    </row>
    <row r="25" spans="1:9" x14ac:dyDescent="0.25">
      <c r="A25" t="s">
        <v>36</v>
      </c>
      <c r="B25" t="s">
        <v>45</v>
      </c>
      <c r="C25" t="s">
        <v>49</v>
      </c>
      <c r="D25" t="s">
        <v>53</v>
      </c>
      <c r="E25" t="s">
        <v>837</v>
      </c>
      <c r="F25" t="s">
        <v>838</v>
      </c>
      <c r="G25" t="s">
        <v>839</v>
      </c>
      <c r="H25" t="s">
        <v>830</v>
      </c>
      <c r="I25" t="str">
        <f t="shared" si="0"/>
        <v>Service EffectivenessSoutheast Region</v>
      </c>
    </row>
    <row r="26" spans="1:9" x14ac:dyDescent="0.25">
      <c r="A26" t="s">
        <v>36</v>
      </c>
      <c r="B26" t="s">
        <v>152</v>
      </c>
      <c r="C26" t="s">
        <v>155</v>
      </c>
      <c r="D26" t="s">
        <v>155</v>
      </c>
      <c r="E26" t="s">
        <v>840</v>
      </c>
      <c r="F26" t="s">
        <v>830</v>
      </c>
      <c r="G26" t="s">
        <v>580</v>
      </c>
      <c r="H26" t="s">
        <v>830</v>
      </c>
      <c r="I26" t="str">
        <f t="shared" si="0"/>
        <v>Service EffectivenessTotal :</v>
      </c>
    </row>
    <row r="27" spans="1:9" x14ac:dyDescent="0.25">
      <c r="A27" t="s">
        <v>37</v>
      </c>
      <c r="B27" t="s">
        <v>44</v>
      </c>
      <c r="C27" t="s">
        <v>48</v>
      </c>
      <c r="D27" t="s">
        <v>52</v>
      </c>
      <c r="E27" t="s">
        <v>841</v>
      </c>
      <c r="F27" t="s">
        <v>842</v>
      </c>
      <c r="G27" t="s">
        <v>843</v>
      </c>
      <c r="H27" t="s">
        <v>844</v>
      </c>
      <c r="I27" t="str">
        <f t="shared" si="0"/>
        <v>Service LoyaltyCentral Region</v>
      </c>
    </row>
    <row r="28" spans="1:9" x14ac:dyDescent="0.25">
      <c r="A28" t="s">
        <v>37</v>
      </c>
      <c r="B28" t="s">
        <v>47</v>
      </c>
      <c r="C28" t="s">
        <v>51</v>
      </c>
      <c r="D28" t="s">
        <v>776</v>
      </c>
      <c r="E28" t="s">
        <v>845</v>
      </c>
      <c r="F28" t="s">
        <v>846</v>
      </c>
      <c r="G28" t="s">
        <v>769</v>
      </c>
      <c r="H28" t="s">
        <v>844</v>
      </c>
      <c r="I28" t="str">
        <f t="shared" si="0"/>
        <v>Service LoyaltyPacific Region</v>
      </c>
    </row>
    <row r="29" spans="1:9" x14ac:dyDescent="0.25">
      <c r="A29" t="s">
        <v>37</v>
      </c>
      <c r="B29" t="s">
        <v>46</v>
      </c>
      <c r="C29" t="s">
        <v>50</v>
      </c>
      <c r="D29" t="s">
        <v>780</v>
      </c>
      <c r="E29" t="s">
        <v>847</v>
      </c>
      <c r="F29" t="s">
        <v>764</v>
      </c>
      <c r="G29" t="s">
        <v>770</v>
      </c>
      <c r="H29" t="s">
        <v>844</v>
      </c>
      <c r="I29" t="str">
        <f t="shared" si="0"/>
        <v>Service LoyaltyNortheast Region</v>
      </c>
    </row>
    <row r="30" spans="1:9" x14ac:dyDescent="0.25">
      <c r="A30" t="s">
        <v>37</v>
      </c>
      <c r="B30" t="s">
        <v>45</v>
      </c>
      <c r="C30" t="s">
        <v>49</v>
      </c>
      <c r="D30" t="s">
        <v>53</v>
      </c>
      <c r="E30" t="s">
        <v>643</v>
      </c>
      <c r="F30" t="s">
        <v>848</v>
      </c>
      <c r="G30" t="s">
        <v>849</v>
      </c>
      <c r="H30" t="s">
        <v>844</v>
      </c>
      <c r="I30" t="str">
        <f t="shared" si="0"/>
        <v>Service LoyaltySoutheast Region</v>
      </c>
    </row>
    <row r="31" spans="1:9" x14ac:dyDescent="0.25">
      <c r="A31" t="s">
        <v>37</v>
      </c>
      <c r="B31" t="s">
        <v>152</v>
      </c>
      <c r="C31" t="s">
        <v>155</v>
      </c>
      <c r="D31" t="s">
        <v>155</v>
      </c>
      <c r="E31" t="s">
        <v>850</v>
      </c>
      <c r="F31" t="s">
        <v>844</v>
      </c>
      <c r="G31" t="s">
        <v>851</v>
      </c>
      <c r="H31" t="s">
        <v>844</v>
      </c>
      <c r="I31" t="str">
        <f t="shared" si="0"/>
        <v>Service LoyaltyTotal :</v>
      </c>
    </row>
    <row r="32" spans="1:9" x14ac:dyDescent="0.25">
      <c r="A32" t="s">
        <v>38</v>
      </c>
      <c r="B32" t="s">
        <v>45</v>
      </c>
      <c r="C32" t="s">
        <v>49</v>
      </c>
      <c r="D32" t="s">
        <v>53</v>
      </c>
      <c r="E32" t="s">
        <v>852</v>
      </c>
      <c r="F32" t="s">
        <v>768</v>
      </c>
      <c r="G32" t="s">
        <v>853</v>
      </c>
      <c r="H32" t="s">
        <v>854</v>
      </c>
      <c r="I32" t="str">
        <f t="shared" si="0"/>
        <v>VIOSoutheast Region</v>
      </c>
    </row>
    <row r="33" spans="1:9" x14ac:dyDescent="0.25">
      <c r="A33" t="s">
        <v>38</v>
      </c>
      <c r="B33" t="s">
        <v>47</v>
      </c>
      <c r="C33" t="s">
        <v>51</v>
      </c>
      <c r="D33" t="s">
        <v>776</v>
      </c>
      <c r="E33" t="s">
        <v>855</v>
      </c>
      <c r="F33" t="s">
        <v>585</v>
      </c>
      <c r="G33" t="s">
        <v>856</v>
      </c>
      <c r="H33" t="s">
        <v>854</v>
      </c>
      <c r="I33" t="str">
        <f t="shared" si="0"/>
        <v>VIOPacific Region</v>
      </c>
    </row>
    <row r="34" spans="1:9" x14ac:dyDescent="0.25">
      <c r="A34" t="s">
        <v>38</v>
      </c>
      <c r="B34" t="s">
        <v>44</v>
      </c>
      <c r="C34" t="s">
        <v>48</v>
      </c>
      <c r="D34" t="s">
        <v>52</v>
      </c>
      <c r="E34" t="s">
        <v>765</v>
      </c>
      <c r="F34" t="s">
        <v>766</v>
      </c>
      <c r="G34" t="s">
        <v>767</v>
      </c>
      <c r="H34" t="s">
        <v>854</v>
      </c>
      <c r="I34" t="str">
        <f t="shared" si="0"/>
        <v>VIOCentral Region</v>
      </c>
    </row>
    <row r="35" spans="1:9" x14ac:dyDescent="0.25">
      <c r="A35" t="s">
        <v>38</v>
      </c>
      <c r="B35" t="s">
        <v>46</v>
      </c>
      <c r="C35" t="s">
        <v>50</v>
      </c>
      <c r="D35" t="s">
        <v>780</v>
      </c>
      <c r="E35" t="s">
        <v>857</v>
      </c>
      <c r="F35" t="s">
        <v>858</v>
      </c>
      <c r="G35" t="s">
        <v>859</v>
      </c>
      <c r="H35" t="s">
        <v>854</v>
      </c>
      <c r="I35" t="str">
        <f t="shared" si="0"/>
        <v>VIONortheast Region</v>
      </c>
    </row>
    <row r="36" spans="1:9" x14ac:dyDescent="0.25">
      <c r="A36" t="s">
        <v>38</v>
      </c>
      <c r="B36" t="s">
        <v>152</v>
      </c>
      <c r="C36" t="s">
        <v>155</v>
      </c>
      <c r="D36" t="s">
        <v>155</v>
      </c>
      <c r="E36" t="s">
        <v>860</v>
      </c>
      <c r="F36" t="s">
        <v>854</v>
      </c>
      <c r="G36" t="s">
        <v>753</v>
      </c>
      <c r="H36" t="s">
        <v>854</v>
      </c>
      <c r="I36" t="str">
        <f t="shared" si="0"/>
        <v>VIOTotal :</v>
      </c>
    </row>
    <row r="37" spans="1:9" x14ac:dyDescent="0.25">
      <c r="A37" t="s">
        <v>39</v>
      </c>
      <c r="B37" t="s">
        <v>47</v>
      </c>
      <c r="C37" t="s">
        <v>51</v>
      </c>
      <c r="D37" t="s">
        <v>776</v>
      </c>
      <c r="E37" t="s">
        <v>861</v>
      </c>
      <c r="F37" t="s">
        <v>862</v>
      </c>
      <c r="G37" t="s">
        <v>863</v>
      </c>
      <c r="H37" t="s">
        <v>864</v>
      </c>
      <c r="I37" t="str">
        <f t="shared" si="0"/>
        <v>36 Months Sold and PAI RetentionPacific Region</v>
      </c>
    </row>
    <row r="38" spans="1:9" x14ac:dyDescent="0.25">
      <c r="A38" t="s">
        <v>39</v>
      </c>
      <c r="B38" t="s">
        <v>44</v>
      </c>
      <c r="C38" t="s">
        <v>48</v>
      </c>
      <c r="D38" t="s">
        <v>52</v>
      </c>
      <c r="E38" t="s">
        <v>865</v>
      </c>
      <c r="F38" t="s">
        <v>866</v>
      </c>
      <c r="G38" t="s">
        <v>523</v>
      </c>
      <c r="H38" t="s">
        <v>864</v>
      </c>
      <c r="I38" t="str">
        <f t="shared" si="0"/>
        <v>36 Months Sold and PAI RetentionCentral Region</v>
      </c>
    </row>
    <row r="39" spans="1:9" x14ac:dyDescent="0.25">
      <c r="A39" t="s">
        <v>39</v>
      </c>
      <c r="B39" t="s">
        <v>46</v>
      </c>
      <c r="C39" t="s">
        <v>50</v>
      </c>
      <c r="D39" t="s">
        <v>780</v>
      </c>
      <c r="E39" t="s">
        <v>867</v>
      </c>
      <c r="F39" t="s">
        <v>868</v>
      </c>
      <c r="G39" t="s">
        <v>869</v>
      </c>
      <c r="H39" t="s">
        <v>864</v>
      </c>
      <c r="I39" t="str">
        <f t="shared" si="0"/>
        <v>36 Months Sold and PAI RetentionNortheast Region</v>
      </c>
    </row>
    <row r="40" spans="1:9" x14ac:dyDescent="0.25">
      <c r="A40" t="s">
        <v>39</v>
      </c>
      <c r="B40" t="s">
        <v>45</v>
      </c>
      <c r="C40" t="s">
        <v>49</v>
      </c>
      <c r="D40" t="s">
        <v>53</v>
      </c>
      <c r="E40" t="s">
        <v>870</v>
      </c>
      <c r="F40" t="s">
        <v>871</v>
      </c>
      <c r="G40" t="s">
        <v>872</v>
      </c>
      <c r="H40" t="s">
        <v>864</v>
      </c>
      <c r="I40" t="str">
        <f t="shared" si="0"/>
        <v>36 Months Sold and PAI RetentionSoutheast Region</v>
      </c>
    </row>
    <row r="41" spans="1:9" x14ac:dyDescent="0.25">
      <c r="A41" t="s">
        <v>39</v>
      </c>
      <c r="B41" t="s">
        <v>152</v>
      </c>
      <c r="C41" t="s">
        <v>155</v>
      </c>
      <c r="D41" t="s">
        <v>155</v>
      </c>
      <c r="E41" t="s">
        <v>241</v>
      </c>
      <c r="F41" t="s">
        <v>864</v>
      </c>
      <c r="G41" t="s">
        <v>873</v>
      </c>
      <c r="H41" t="s">
        <v>864</v>
      </c>
      <c r="I41" t="str">
        <f t="shared" si="0"/>
        <v>36 Months Sold and PAI RetentionTotal :</v>
      </c>
    </row>
    <row r="42" spans="1:9" x14ac:dyDescent="0.25">
      <c r="A42" t="s">
        <v>40</v>
      </c>
      <c r="B42" t="s">
        <v>44</v>
      </c>
      <c r="C42" t="s">
        <v>48</v>
      </c>
      <c r="D42" t="s">
        <v>52</v>
      </c>
      <c r="E42" t="s">
        <v>771</v>
      </c>
      <c r="F42" t="s">
        <v>874</v>
      </c>
      <c r="G42" t="s">
        <v>875</v>
      </c>
      <c r="H42" t="s">
        <v>142</v>
      </c>
      <c r="I42" t="str">
        <f t="shared" si="0"/>
        <v>7 Years Sold and PAI RetentionCentral Region</v>
      </c>
    </row>
    <row r="43" spans="1:9" x14ac:dyDescent="0.25">
      <c r="A43" t="s">
        <v>40</v>
      </c>
      <c r="B43" t="s">
        <v>45</v>
      </c>
      <c r="C43" t="s">
        <v>49</v>
      </c>
      <c r="D43" t="s">
        <v>53</v>
      </c>
      <c r="E43" t="s">
        <v>876</v>
      </c>
      <c r="F43" t="s">
        <v>877</v>
      </c>
      <c r="G43" t="s">
        <v>878</v>
      </c>
      <c r="H43" t="s">
        <v>142</v>
      </c>
      <c r="I43" t="str">
        <f t="shared" si="0"/>
        <v>7 Years Sold and PAI RetentionSoutheast Region</v>
      </c>
    </row>
    <row r="44" spans="1:9" x14ac:dyDescent="0.25">
      <c r="A44" t="s">
        <v>40</v>
      </c>
      <c r="B44" t="s">
        <v>47</v>
      </c>
      <c r="C44" t="s">
        <v>51</v>
      </c>
      <c r="D44" t="s">
        <v>776</v>
      </c>
      <c r="E44" t="s">
        <v>879</v>
      </c>
      <c r="F44" t="s">
        <v>880</v>
      </c>
      <c r="G44" t="s">
        <v>881</v>
      </c>
      <c r="H44" t="s">
        <v>142</v>
      </c>
      <c r="I44" t="str">
        <f t="shared" si="0"/>
        <v>7 Years Sold and PAI RetentionPacific Region</v>
      </c>
    </row>
    <row r="45" spans="1:9" x14ac:dyDescent="0.25">
      <c r="A45" t="s">
        <v>40</v>
      </c>
      <c r="B45" t="s">
        <v>46</v>
      </c>
      <c r="C45" t="s">
        <v>50</v>
      </c>
      <c r="D45" t="s">
        <v>780</v>
      </c>
      <c r="E45" t="s">
        <v>882</v>
      </c>
      <c r="F45" t="s">
        <v>883</v>
      </c>
      <c r="G45" t="s">
        <v>884</v>
      </c>
      <c r="H45" t="s">
        <v>142</v>
      </c>
      <c r="I45" t="str">
        <f t="shared" si="0"/>
        <v>7 Years Sold and PAI RetentionNortheast Region</v>
      </c>
    </row>
    <row r="46" spans="1:9" x14ac:dyDescent="0.25">
      <c r="A46" t="s">
        <v>40</v>
      </c>
      <c r="B46" t="s">
        <v>152</v>
      </c>
      <c r="C46" t="s">
        <v>155</v>
      </c>
      <c r="D46" t="s">
        <v>155</v>
      </c>
      <c r="E46" t="s">
        <v>477</v>
      </c>
      <c r="F46" t="s">
        <v>142</v>
      </c>
      <c r="G46" t="s">
        <v>885</v>
      </c>
      <c r="H46" t="s">
        <v>142</v>
      </c>
      <c r="I46" t="str">
        <f t="shared" si="0"/>
        <v>7 Years Sold and PAI RetentionTotal :</v>
      </c>
    </row>
    <row r="47" spans="1:9" x14ac:dyDescent="0.25">
      <c r="A47" t="s">
        <v>41</v>
      </c>
      <c r="B47" t="s">
        <v>44</v>
      </c>
      <c r="C47" t="s">
        <v>48</v>
      </c>
      <c r="D47" t="s">
        <v>52</v>
      </c>
      <c r="E47" t="s">
        <v>886</v>
      </c>
      <c r="F47" t="s">
        <v>887</v>
      </c>
      <c r="G47" t="s">
        <v>888</v>
      </c>
      <c r="H47" t="s">
        <v>889</v>
      </c>
      <c r="I47" t="str">
        <f t="shared" si="0"/>
        <v>Pump InCentral Region</v>
      </c>
    </row>
    <row r="48" spans="1:9" x14ac:dyDescent="0.25">
      <c r="A48" t="s">
        <v>41</v>
      </c>
      <c r="B48" t="s">
        <v>45</v>
      </c>
      <c r="C48" t="s">
        <v>49</v>
      </c>
      <c r="D48" t="s">
        <v>53</v>
      </c>
      <c r="E48" t="s">
        <v>890</v>
      </c>
      <c r="F48" t="s">
        <v>672</v>
      </c>
      <c r="G48" t="s">
        <v>891</v>
      </c>
      <c r="H48" t="s">
        <v>889</v>
      </c>
      <c r="I48" t="str">
        <f t="shared" si="0"/>
        <v>Pump InSoutheast Region</v>
      </c>
    </row>
    <row r="49" spans="1:9" x14ac:dyDescent="0.25">
      <c r="A49" t="s">
        <v>41</v>
      </c>
      <c r="B49" t="s">
        <v>47</v>
      </c>
      <c r="C49" t="s">
        <v>51</v>
      </c>
      <c r="D49" t="s">
        <v>776</v>
      </c>
      <c r="E49" t="s">
        <v>892</v>
      </c>
      <c r="F49" t="s">
        <v>670</v>
      </c>
      <c r="G49" t="s">
        <v>893</v>
      </c>
      <c r="H49" t="s">
        <v>889</v>
      </c>
      <c r="I49" t="str">
        <f t="shared" si="0"/>
        <v>Pump InPacific Region</v>
      </c>
    </row>
    <row r="50" spans="1:9" x14ac:dyDescent="0.25">
      <c r="A50" t="s">
        <v>41</v>
      </c>
      <c r="B50" t="s">
        <v>46</v>
      </c>
      <c r="C50" t="s">
        <v>50</v>
      </c>
      <c r="D50" t="s">
        <v>780</v>
      </c>
      <c r="E50" t="s">
        <v>894</v>
      </c>
      <c r="F50" t="s">
        <v>895</v>
      </c>
      <c r="G50" t="s">
        <v>500</v>
      </c>
      <c r="H50" t="s">
        <v>889</v>
      </c>
      <c r="I50" t="str">
        <f t="shared" si="0"/>
        <v>Pump InNortheast Region</v>
      </c>
    </row>
    <row r="51" spans="1:9" x14ac:dyDescent="0.25">
      <c r="A51" t="s">
        <v>41</v>
      </c>
      <c r="B51" t="s">
        <v>152</v>
      </c>
      <c r="C51" t="s">
        <v>155</v>
      </c>
      <c r="D51" t="s">
        <v>155</v>
      </c>
      <c r="E51" t="s">
        <v>896</v>
      </c>
      <c r="F51" t="s">
        <v>889</v>
      </c>
      <c r="G51" t="s">
        <v>897</v>
      </c>
      <c r="H51" t="s">
        <v>889</v>
      </c>
      <c r="I51" t="str">
        <f t="shared" si="0"/>
        <v>Pump InTotal :</v>
      </c>
    </row>
    <row r="52" spans="1:9" x14ac:dyDescent="0.25">
      <c r="A52" t="s">
        <v>42</v>
      </c>
      <c r="B52" t="s">
        <v>45</v>
      </c>
      <c r="C52" t="s">
        <v>49</v>
      </c>
      <c r="D52" t="s">
        <v>53</v>
      </c>
      <c r="E52" t="s">
        <v>801</v>
      </c>
      <c r="F52" t="s">
        <v>802</v>
      </c>
      <c r="G52" t="s">
        <v>803</v>
      </c>
      <c r="H52" t="s">
        <v>804</v>
      </c>
      <c r="I52" t="str">
        <f t="shared" si="0"/>
        <v>Pump OutSoutheast Region</v>
      </c>
    </row>
    <row r="53" spans="1:9" x14ac:dyDescent="0.25">
      <c r="A53" t="s">
        <v>42</v>
      </c>
      <c r="B53" t="s">
        <v>46</v>
      </c>
      <c r="C53" t="s">
        <v>50</v>
      </c>
      <c r="D53" t="s">
        <v>780</v>
      </c>
      <c r="E53" t="s">
        <v>805</v>
      </c>
      <c r="F53" t="s">
        <v>806</v>
      </c>
      <c r="G53" t="s">
        <v>807</v>
      </c>
      <c r="H53" t="s">
        <v>804</v>
      </c>
      <c r="I53" t="str">
        <f t="shared" si="0"/>
        <v>Pump OutNortheast Region</v>
      </c>
    </row>
    <row r="54" spans="1:9" x14ac:dyDescent="0.25">
      <c r="A54" t="s">
        <v>42</v>
      </c>
      <c r="B54" t="s">
        <v>47</v>
      </c>
      <c r="C54" t="s">
        <v>51</v>
      </c>
      <c r="D54" t="s">
        <v>776</v>
      </c>
      <c r="E54" t="s">
        <v>403</v>
      </c>
      <c r="F54" t="s">
        <v>395</v>
      </c>
      <c r="G54" t="s">
        <v>808</v>
      </c>
      <c r="H54" t="s">
        <v>804</v>
      </c>
      <c r="I54" t="str">
        <f t="shared" si="0"/>
        <v>Pump OutPacific Region</v>
      </c>
    </row>
    <row r="55" spans="1:9" x14ac:dyDescent="0.25">
      <c r="A55" t="s">
        <v>42</v>
      </c>
      <c r="B55" t="s">
        <v>44</v>
      </c>
      <c r="C55" t="s">
        <v>48</v>
      </c>
      <c r="D55" t="s">
        <v>52</v>
      </c>
      <c r="E55" t="s">
        <v>809</v>
      </c>
      <c r="F55" t="s">
        <v>810</v>
      </c>
      <c r="G55" t="s">
        <v>811</v>
      </c>
      <c r="H55" t="s">
        <v>804</v>
      </c>
      <c r="I55" t="str">
        <f t="shared" si="0"/>
        <v>Pump OutCentral Region</v>
      </c>
    </row>
    <row r="56" spans="1:9" x14ac:dyDescent="0.25">
      <c r="A56" t="s">
        <v>42</v>
      </c>
      <c r="B56" t="s">
        <v>152</v>
      </c>
      <c r="C56" t="s">
        <v>155</v>
      </c>
      <c r="D56" t="s">
        <v>155</v>
      </c>
      <c r="E56" t="s">
        <v>812</v>
      </c>
      <c r="F56" t="s">
        <v>804</v>
      </c>
      <c r="G56" t="s">
        <v>813</v>
      </c>
      <c r="H56" t="s">
        <v>804</v>
      </c>
      <c r="I56" t="str">
        <f t="shared" si="0"/>
        <v>Pump OutTotal :</v>
      </c>
    </row>
    <row r="57" spans="1:9" x14ac:dyDescent="0.25">
      <c r="A57" t="s">
        <v>43</v>
      </c>
      <c r="B57" t="s">
        <v>46</v>
      </c>
      <c r="C57" t="s">
        <v>50</v>
      </c>
      <c r="D57" t="s">
        <v>780</v>
      </c>
      <c r="E57" t="s">
        <v>898</v>
      </c>
      <c r="F57" t="s">
        <v>899</v>
      </c>
      <c r="G57" t="s">
        <v>900</v>
      </c>
      <c r="H57" t="s">
        <v>122</v>
      </c>
      <c r="I57" t="str">
        <f t="shared" si="0"/>
        <v>First Service PenetrationNortheast Region</v>
      </c>
    </row>
    <row r="58" spans="1:9" x14ac:dyDescent="0.25">
      <c r="A58" t="s">
        <v>43</v>
      </c>
      <c r="B58" t="s">
        <v>44</v>
      </c>
      <c r="C58" t="s">
        <v>48</v>
      </c>
      <c r="D58" t="s">
        <v>52</v>
      </c>
      <c r="E58" t="s">
        <v>901</v>
      </c>
      <c r="F58" t="s">
        <v>902</v>
      </c>
      <c r="G58" t="s">
        <v>903</v>
      </c>
      <c r="H58" t="s">
        <v>122</v>
      </c>
      <c r="I58" t="str">
        <f t="shared" si="0"/>
        <v>First Service PenetrationCentral Region</v>
      </c>
    </row>
    <row r="59" spans="1:9" x14ac:dyDescent="0.25">
      <c r="A59" t="s">
        <v>43</v>
      </c>
      <c r="B59" t="s">
        <v>45</v>
      </c>
      <c r="C59" t="s">
        <v>49</v>
      </c>
      <c r="D59" t="s">
        <v>53</v>
      </c>
      <c r="E59" t="s">
        <v>904</v>
      </c>
      <c r="F59" t="s">
        <v>905</v>
      </c>
      <c r="G59" t="s">
        <v>906</v>
      </c>
      <c r="H59" t="s">
        <v>122</v>
      </c>
      <c r="I59" t="str">
        <f t="shared" si="0"/>
        <v>First Service PenetrationSoutheast Region</v>
      </c>
    </row>
    <row r="60" spans="1:9" x14ac:dyDescent="0.25">
      <c r="A60" t="s">
        <v>43</v>
      </c>
      <c r="B60" t="s">
        <v>47</v>
      </c>
      <c r="C60" t="s">
        <v>51</v>
      </c>
      <c r="D60" t="s">
        <v>776</v>
      </c>
      <c r="E60" t="s">
        <v>907</v>
      </c>
      <c r="F60" t="s">
        <v>908</v>
      </c>
      <c r="G60" t="s">
        <v>909</v>
      </c>
      <c r="H60" t="s">
        <v>122</v>
      </c>
      <c r="I60" t="str">
        <f t="shared" si="0"/>
        <v>First Service PenetrationPacific Region</v>
      </c>
    </row>
    <row r="61" spans="1:9" x14ac:dyDescent="0.25">
      <c r="A61" t="s">
        <v>43</v>
      </c>
      <c r="B61" t="s">
        <v>152</v>
      </c>
      <c r="C61" t="s">
        <v>155</v>
      </c>
      <c r="D61" t="s">
        <v>155</v>
      </c>
      <c r="E61" t="s">
        <v>505</v>
      </c>
      <c r="F61" t="s">
        <v>122</v>
      </c>
      <c r="G61" t="s">
        <v>910</v>
      </c>
      <c r="H61" t="s">
        <v>122</v>
      </c>
      <c r="I61" t="str">
        <f t="shared" si="0"/>
        <v>First Service PenetrationTotal :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"/>
  <sheetViews>
    <sheetView workbookViewId="0">
      <selection activeCell="D10" sqref="D10"/>
    </sheetView>
  </sheetViews>
  <sheetFormatPr defaultRowHeight="15" x14ac:dyDescent="0.25"/>
  <sheetData>
    <row r="1" spans="1:4" x14ac:dyDescent="0.25">
      <c r="A1" s="1" t="s">
        <v>0</v>
      </c>
      <c r="B1" s="1" t="s">
        <v>60</v>
      </c>
      <c r="C1" s="1" t="s">
        <v>61</v>
      </c>
      <c r="D1" s="1" t="s">
        <v>62</v>
      </c>
    </row>
    <row r="2" spans="1:4" x14ac:dyDescent="0.25">
      <c r="A2" t="s">
        <v>10</v>
      </c>
      <c r="B2" t="s">
        <v>63</v>
      </c>
      <c r="C2" t="s">
        <v>17</v>
      </c>
      <c r="D2" t="s">
        <v>19</v>
      </c>
    </row>
    <row r="3" spans="1:4" x14ac:dyDescent="0.25">
      <c r="A3" t="s">
        <v>10</v>
      </c>
      <c r="B3" t="s">
        <v>18</v>
      </c>
      <c r="C3" t="s">
        <v>18</v>
      </c>
      <c r="D3" t="s">
        <v>18</v>
      </c>
    </row>
    <row r="4" spans="1:4" x14ac:dyDescent="0.25">
      <c r="A4" t="s">
        <v>10</v>
      </c>
      <c r="B4" t="s">
        <v>64</v>
      </c>
      <c r="C4" t="s">
        <v>69</v>
      </c>
      <c r="D4" t="s">
        <v>92</v>
      </c>
    </row>
    <row r="5" spans="1:4" x14ac:dyDescent="0.25">
      <c r="A5" t="s">
        <v>10</v>
      </c>
      <c r="B5" t="s">
        <v>65</v>
      </c>
      <c r="C5" t="s">
        <v>70</v>
      </c>
      <c r="D5" t="s">
        <v>93</v>
      </c>
    </row>
    <row r="6" spans="1:4" x14ac:dyDescent="0.25">
      <c r="A6" t="s">
        <v>10</v>
      </c>
      <c r="B6" t="s">
        <v>66</v>
      </c>
      <c r="C6" t="s">
        <v>71</v>
      </c>
      <c r="D6" t="s">
        <v>94</v>
      </c>
    </row>
    <row r="7" spans="1:4" x14ac:dyDescent="0.25">
      <c r="A7" t="s">
        <v>10</v>
      </c>
      <c r="B7" t="s">
        <v>67</v>
      </c>
      <c r="C7" t="s">
        <v>72</v>
      </c>
      <c r="D7" t="s">
        <v>26</v>
      </c>
    </row>
    <row r="8" spans="1:4" x14ac:dyDescent="0.25">
      <c r="A8" t="s">
        <v>10</v>
      </c>
      <c r="B8" t="s">
        <v>68</v>
      </c>
      <c r="C8" t="s">
        <v>73</v>
      </c>
      <c r="D8" t="s">
        <v>95</v>
      </c>
    </row>
    <row r="9" spans="1:4" x14ac:dyDescent="0.25">
      <c r="A9" t="s">
        <v>22</v>
      </c>
      <c r="B9" t="s">
        <v>63</v>
      </c>
      <c r="C9" t="s">
        <v>74</v>
      </c>
      <c r="D9" t="s">
        <v>96</v>
      </c>
    </row>
    <row r="10" spans="1:4" x14ac:dyDescent="0.25">
      <c r="A10" t="s">
        <v>22</v>
      </c>
      <c r="B10" t="s">
        <v>18</v>
      </c>
      <c r="C10" t="s">
        <v>18</v>
      </c>
      <c r="D10" t="s">
        <v>18</v>
      </c>
    </row>
    <row r="11" spans="1:4" x14ac:dyDescent="0.25">
      <c r="A11" t="s">
        <v>22</v>
      </c>
      <c r="B11" t="s">
        <v>64</v>
      </c>
      <c r="C11" t="s">
        <v>75</v>
      </c>
      <c r="D11" t="s">
        <v>97</v>
      </c>
    </row>
    <row r="12" spans="1:4" x14ac:dyDescent="0.25">
      <c r="A12" t="s">
        <v>22</v>
      </c>
      <c r="B12" t="s">
        <v>65</v>
      </c>
      <c r="C12" t="s">
        <v>76</v>
      </c>
      <c r="D12" t="s">
        <v>98</v>
      </c>
    </row>
    <row r="13" spans="1:4" x14ac:dyDescent="0.25">
      <c r="A13" t="s">
        <v>22</v>
      </c>
      <c r="B13" t="s">
        <v>66</v>
      </c>
      <c r="C13" t="s">
        <v>77</v>
      </c>
      <c r="D13" t="s">
        <v>99</v>
      </c>
    </row>
    <row r="14" spans="1:4" x14ac:dyDescent="0.25">
      <c r="A14" t="s">
        <v>22</v>
      </c>
      <c r="B14" t="s">
        <v>67</v>
      </c>
      <c r="C14" t="s">
        <v>78</v>
      </c>
      <c r="D14" t="s">
        <v>100</v>
      </c>
    </row>
    <row r="15" spans="1:4" x14ac:dyDescent="0.25">
      <c r="A15" t="s">
        <v>22</v>
      </c>
      <c r="B15" t="s">
        <v>68</v>
      </c>
      <c r="C15" t="s">
        <v>79</v>
      </c>
      <c r="D15" t="s">
        <v>101</v>
      </c>
    </row>
    <row r="16" spans="1:4" x14ac:dyDescent="0.25">
      <c r="A16" t="s">
        <v>25</v>
      </c>
      <c r="B16" t="s">
        <v>63</v>
      </c>
      <c r="C16" t="s">
        <v>80</v>
      </c>
      <c r="D16" t="s">
        <v>102</v>
      </c>
    </row>
    <row r="17" spans="1:4" x14ac:dyDescent="0.25">
      <c r="A17" t="s">
        <v>25</v>
      </c>
      <c r="B17" t="s">
        <v>18</v>
      </c>
      <c r="C17" t="s">
        <v>18</v>
      </c>
      <c r="D17" t="s">
        <v>18</v>
      </c>
    </row>
    <row r="18" spans="1:4" x14ac:dyDescent="0.25">
      <c r="A18" t="s">
        <v>25</v>
      </c>
      <c r="B18" t="s">
        <v>64</v>
      </c>
      <c r="C18" t="s">
        <v>81</v>
      </c>
      <c r="D18" t="s">
        <v>103</v>
      </c>
    </row>
    <row r="19" spans="1:4" x14ac:dyDescent="0.25">
      <c r="A19" t="s">
        <v>25</v>
      </c>
      <c r="B19" t="s">
        <v>65</v>
      </c>
      <c r="C19" t="s">
        <v>82</v>
      </c>
      <c r="D19" t="s">
        <v>104</v>
      </c>
    </row>
    <row r="20" spans="1:4" x14ac:dyDescent="0.25">
      <c r="A20" t="s">
        <v>25</v>
      </c>
      <c r="B20" t="s">
        <v>66</v>
      </c>
      <c r="C20" t="s">
        <v>83</v>
      </c>
      <c r="D20" t="s">
        <v>105</v>
      </c>
    </row>
    <row r="21" spans="1:4" x14ac:dyDescent="0.25">
      <c r="A21" t="s">
        <v>25</v>
      </c>
      <c r="B21" t="s">
        <v>67</v>
      </c>
      <c r="C21" t="s">
        <v>84</v>
      </c>
      <c r="D21" t="s">
        <v>106</v>
      </c>
    </row>
    <row r="22" spans="1:4" x14ac:dyDescent="0.25">
      <c r="A22" t="s">
        <v>25</v>
      </c>
      <c r="B22" t="s">
        <v>68</v>
      </c>
      <c r="C22" t="s">
        <v>85</v>
      </c>
      <c r="D22" t="s">
        <v>107</v>
      </c>
    </row>
    <row r="23" spans="1:4" x14ac:dyDescent="0.25">
      <c r="A23" t="s">
        <v>35</v>
      </c>
      <c r="B23" t="s">
        <v>63</v>
      </c>
      <c r="C23" t="s">
        <v>86</v>
      </c>
      <c r="D23" t="s">
        <v>108</v>
      </c>
    </row>
    <row r="24" spans="1:4" x14ac:dyDescent="0.25">
      <c r="A24" t="s">
        <v>35</v>
      </c>
      <c r="B24" t="s">
        <v>18</v>
      </c>
      <c r="C24" t="s">
        <v>18</v>
      </c>
      <c r="D24" t="s">
        <v>18</v>
      </c>
    </row>
    <row r="25" spans="1:4" x14ac:dyDescent="0.25">
      <c r="A25" t="s">
        <v>35</v>
      </c>
      <c r="B25" t="s">
        <v>64</v>
      </c>
      <c r="C25" t="s">
        <v>87</v>
      </c>
      <c r="D25" t="s">
        <v>109</v>
      </c>
    </row>
    <row r="26" spans="1:4" x14ac:dyDescent="0.25">
      <c r="A26" t="s">
        <v>35</v>
      </c>
      <c r="B26" t="s">
        <v>65</v>
      </c>
      <c r="C26" t="s">
        <v>88</v>
      </c>
      <c r="D26" t="s">
        <v>110</v>
      </c>
    </row>
    <row r="27" spans="1:4" x14ac:dyDescent="0.25">
      <c r="A27" t="s">
        <v>35</v>
      </c>
      <c r="B27" t="s">
        <v>66</v>
      </c>
      <c r="C27" t="s">
        <v>89</v>
      </c>
      <c r="D27" t="s">
        <v>111</v>
      </c>
    </row>
    <row r="28" spans="1:4" x14ac:dyDescent="0.25">
      <c r="A28" t="s">
        <v>35</v>
      </c>
      <c r="B28" t="s">
        <v>67</v>
      </c>
      <c r="C28" t="s">
        <v>90</v>
      </c>
      <c r="D28" t="s">
        <v>112</v>
      </c>
    </row>
    <row r="29" spans="1:4" x14ac:dyDescent="0.25">
      <c r="A29" t="s">
        <v>35</v>
      </c>
      <c r="B29" t="s">
        <v>68</v>
      </c>
      <c r="C29" t="s">
        <v>91</v>
      </c>
      <c r="D29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5" x14ac:dyDescent="0.25"/>
  <sheetData>
    <row r="1" spans="1:3" x14ac:dyDescent="0.25">
      <c r="A1" s="1"/>
      <c r="B1" s="1" t="s">
        <v>114</v>
      </c>
      <c r="C1" s="1" t="s">
        <v>115</v>
      </c>
    </row>
    <row r="2" spans="1:3" x14ac:dyDescent="0.25">
      <c r="A2" t="s">
        <v>116</v>
      </c>
      <c r="B2" t="s">
        <v>117</v>
      </c>
      <c r="C2" t="s">
        <v>124</v>
      </c>
    </row>
    <row r="3" spans="1:3" x14ac:dyDescent="0.25">
      <c r="A3" t="s">
        <v>18</v>
      </c>
      <c r="B3" t="s">
        <v>18</v>
      </c>
      <c r="C3" t="s">
        <v>18</v>
      </c>
    </row>
    <row r="4" spans="1:3" x14ac:dyDescent="0.25">
      <c r="A4" t="s">
        <v>65</v>
      </c>
      <c r="B4" t="s">
        <v>118</v>
      </c>
      <c r="C4" t="s">
        <v>125</v>
      </c>
    </row>
    <row r="5" spans="1:3" x14ac:dyDescent="0.25">
      <c r="A5" t="s">
        <v>66</v>
      </c>
      <c r="B5" t="s">
        <v>119</v>
      </c>
      <c r="C5" t="s">
        <v>126</v>
      </c>
    </row>
    <row r="6" spans="1:3" x14ac:dyDescent="0.25">
      <c r="A6" t="s">
        <v>67</v>
      </c>
      <c r="B6" t="s">
        <v>120</v>
      </c>
      <c r="C6" t="s">
        <v>127</v>
      </c>
    </row>
    <row r="7" spans="1:3" x14ac:dyDescent="0.25">
      <c r="A7" t="s">
        <v>68</v>
      </c>
      <c r="B7" t="s">
        <v>121</v>
      </c>
      <c r="C7" t="s">
        <v>128</v>
      </c>
    </row>
    <row r="8" spans="1:3" x14ac:dyDescent="0.25">
      <c r="A8" t="s">
        <v>64</v>
      </c>
      <c r="B8" t="s">
        <v>122</v>
      </c>
      <c r="C8" t="s">
        <v>129</v>
      </c>
    </row>
    <row r="9" spans="1:3" x14ac:dyDescent="0.25">
      <c r="A9" t="s">
        <v>63</v>
      </c>
      <c r="B9" t="s">
        <v>123</v>
      </c>
      <c r="C9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workbookViewId="0">
      <selection activeCell="B18" sqref="B18"/>
    </sheetView>
  </sheetViews>
  <sheetFormatPr defaultRowHeight="15" x14ac:dyDescent="0.25"/>
  <cols>
    <col min="1" max="1" width="12.5703125" bestFit="1" customWidth="1"/>
    <col min="2" max="3" width="41.140625" bestFit="1" customWidth="1"/>
  </cols>
  <sheetData>
    <row r="1" spans="1:3" x14ac:dyDescent="0.25">
      <c r="A1" s="1" t="s">
        <v>131</v>
      </c>
      <c r="B1" s="1" t="s">
        <v>132</v>
      </c>
      <c r="C1" s="1" t="s">
        <v>133</v>
      </c>
    </row>
    <row r="2" spans="1:3" x14ac:dyDescent="0.25">
      <c r="A2" t="s">
        <v>116</v>
      </c>
      <c r="B2" t="s">
        <v>134</v>
      </c>
      <c r="C2" t="s">
        <v>141</v>
      </c>
    </row>
    <row r="3" spans="1:3" x14ac:dyDescent="0.25">
      <c r="A3" t="s">
        <v>18</v>
      </c>
      <c r="B3" t="s">
        <v>18</v>
      </c>
      <c r="C3" t="s">
        <v>18</v>
      </c>
    </row>
    <row r="4" spans="1:3" x14ac:dyDescent="0.25">
      <c r="A4" t="s">
        <v>64</v>
      </c>
      <c r="B4" t="s">
        <v>135</v>
      </c>
      <c r="C4" t="s">
        <v>142</v>
      </c>
    </row>
    <row r="5" spans="1:3" x14ac:dyDescent="0.25">
      <c r="A5" t="s">
        <v>65</v>
      </c>
      <c r="B5" t="s">
        <v>136</v>
      </c>
      <c r="C5" t="s">
        <v>143</v>
      </c>
    </row>
    <row r="6" spans="1:3" x14ac:dyDescent="0.25">
      <c r="A6" t="s">
        <v>66</v>
      </c>
      <c r="B6" t="s">
        <v>137</v>
      </c>
      <c r="C6" t="s">
        <v>144</v>
      </c>
    </row>
    <row r="7" spans="1:3" x14ac:dyDescent="0.25">
      <c r="A7" t="s">
        <v>67</v>
      </c>
      <c r="B7" t="s">
        <v>138</v>
      </c>
      <c r="C7" t="s">
        <v>145</v>
      </c>
    </row>
    <row r="8" spans="1:3" x14ac:dyDescent="0.25">
      <c r="A8" t="s">
        <v>63</v>
      </c>
      <c r="B8" t="s">
        <v>139</v>
      </c>
      <c r="C8" t="s">
        <v>146</v>
      </c>
    </row>
    <row r="9" spans="1:3" x14ac:dyDescent="0.25">
      <c r="A9" t="s">
        <v>68</v>
      </c>
      <c r="B9" t="s">
        <v>140</v>
      </c>
      <c r="C9" t="s">
        <v>147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/>
  </sheetViews>
  <sheetFormatPr defaultRowHeight="15" x14ac:dyDescent="0.25"/>
  <sheetData>
    <row r="1" spans="1:15" x14ac:dyDescent="0.25">
      <c r="A1" s="1" t="s">
        <v>28</v>
      </c>
      <c r="B1" s="1" t="s">
        <v>29</v>
      </c>
      <c r="C1" s="1" t="s">
        <v>30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148</v>
      </c>
      <c r="M1" s="1" t="s">
        <v>149</v>
      </c>
      <c r="N1" s="1" t="s">
        <v>150</v>
      </c>
      <c r="O1" s="1" t="s">
        <v>151</v>
      </c>
    </row>
    <row r="2" spans="1:15" x14ac:dyDescent="0.25">
      <c r="A2" t="s">
        <v>44</v>
      </c>
      <c r="B2" t="s">
        <v>153</v>
      </c>
      <c r="C2" t="s">
        <v>52</v>
      </c>
      <c r="D2" t="s">
        <v>156</v>
      </c>
      <c r="E2" t="s">
        <v>160</v>
      </c>
      <c r="F2" t="s">
        <v>164</v>
      </c>
      <c r="G2" t="s">
        <v>168</v>
      </c>
      <c r="H2" t="s">
        <v>172</v>
      </c>
      <c r="I2" t="s">
        <v>176</v>
      </c>
      <c r="J2" t="s">
        <v>56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</row>
    <row r="3" spans="1:15" x14ac:dyDescent="0.25">
      <c r="A3" t="s">
        <v>46</v>
      </c>
      <c r="B3" t="s">
        <v>50</v>
      </c>
      <c r="C3" t="s">
        <v>54</v>
      </c>
      <c r="D3" t="s">
        <v>157</v>
      </c>
      <c r="E3" t="s">
        <v>161</v>
      </c>
      <c r="F3" t="s">
        <v>165</v>
      </c>
      <c r="G3" t="s">
        <v>169</v>
      </c>
      <c r="H3" t="s">
        <v>173</v>
      </c>
      <c r="I3" t="s">
        <v>177</v>
      </c>
      <c r="J3" t="s">
        <v>58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</row>
    <row r="4" spans="1:15" x14ac:dyDescent="0.25">
      <c r="A4" t="s">
        <v>47</v>
      </c>
      <c r="B4" t="s">
        <v>154</v>
      </c>
      <c r="C4" t="s">
        <v>55</v>
      </c>
      <c r="D4" t="s">
        <v>158</v>
      </c>
      <c r="E4" t="s">
        <v>162</v>
      </c>
      <c r="F4" t="s">
        <v>166</v>
      </c>
      <c r="G4" t="s">
        <v>170</v>
      </c>
      <c r="H4" t="s">
        <v>174</v>
      </c>
      <c r="I4" t="s">
        <v>178</v>
      </c>
      <c r="J4" t="s">
        <v>59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</row>
    <row r="5" spans="1:15" x14ac:dyDescent="0.25">
      <c r="A5" t="s">
        <v>45</v>
      </c>
      <c r="B5" t="s">
        <v>49</v>
      </c>
      <c r="C5" t="s">
        <v>53</v>
      </c>
      <c r="D5" t="s">
        <v>159</v>
      </c>
      <c r="E5" t="s">
        <v>163</v>
      </c>
      <c r="F5" t="s">
        <v>167</v>
      </c>
      <c r="G5" t="s">
        <v>171</v>
      </c>
      <c r="H5" t="s">
        <v>175</v>
      </c>
      <c r="I5" t="s">
        <v>179</v>
      </c>
      <c r="J5" t="s">
        <v>57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</row>
    <row r="6" spans="1:15" x14ac:dyDescent="0.25">
      <c r="A6" t="s">
        <v>152</v>
      </c>
      <c r="B6" t="s">
        <v>155</v>
      </c>
      <c r="C6" t="s">
        <v>155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180</v>
      </c>
      <c r="L6" t="s">
        <v>180</v>
      </c>
      <c r="M6" t="s">
        <v>180</v>
      </c>
      <c r="N6" t="s">
        <v>180</v>
      </c>
      <c r="O6" t="s">
        <v>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7A45-3841-48D7-8DCB-7601F7A43063}">
  <dimension ref="A1:F201"/>
  <sheetViews>
    <sheetView tabSelected="1" topLeftCell="A61" workbookViewId="0">
      <selection activeCell="B32" sqref="B32:B163"/>
    </sheetView>
  </sheetViews>
  <sheetFormatPr defaultRowHeight="15" x14ac:dyDescent="0.25"/>
  <cols>
    <col min="1" max="1" width="27.5703125" bestFit="1" customWidth="1"/>
    <col min="2" max="2" width="36" customWidth="1"/>
    <col min="3" max="3" width="34.7109375" customWidth="1"/>
    <col min="6" max="6" width="15.7109375" customWidth="1"/>
  </cols>
  <sheetData>
    <row r="1" spans="1:6" ht="18.75" customHeight="1" thickBot="1" x14ac:dyDescent="0.3">
      <c r="A1" s="2" t="s">
        <v>181</v>
      </c>
      <c r="B1" s="3"/>
      <c r="F1" t="str">
        <f ca="1">TEXT(F4,"MMM-YY")</f>
        <v>Dec-21</v>
      </c>
    </row>
    <row r="2" spans="1:6" ht="15.95" customHeight="1" thickBot="1" x14ac:dyDescent="0.3">
      <c r="A2" s="4" t="s">
        <v>10</v>
      </c>
      <c r="B2" s="6" t="e">
        <f ca="1">INDEX('Monthly Trend'!A:N,MATCH(Data!C2,'Monthly Trend'!P:P,0),MATCH(Data!F$1,'Monthly Trend'!$1:$1,0))</f>
        <v>#N/A</v>
      </c>
      <c r="C2" t="s">
        <v>248</v>
      </c>
    </row>
    <row r="3" spans="1:6" ht="15.95" customHeight="1" thickBot="1" x14ac:dyDescent="0.3">
      <c r="A3" s="4" t="s">
        <v>182</v>
      </c>
      <c r="B3" s="6" t="e">
        <f ca="1">INDEX('Monthly Trend'!A:N,MATCH(Data!C3,'Monthly Trend'!P:P,0),MATCH(Data!F$1,'Monthly Trend'!$1:$1,0))</f>
        <v>#N/A</v>
      </c>
      <c r="C3" t="s">
        <v>249</v>
      </c>
    </row>
    <row r="4" spans="1:6" ht="15.95" customHeight="1" thickBot="1" x14ac:dyDescent="0.3">
      <c r="A4" s="4" t="s">
        <v>183</v>
      </c>
      <c r="B4" s="6" t="e">
        <f ca="1">INDEX('Monthly Trend'!A:N,MATCH(Data!C4,'Monthly Trend'!P:P,0),MATCH(Data!F$1,'Monthly Trend'!$1:$1,0))</f>
        <v>#N/A</v>
      </c>
      <c r="C4" t="s">
        <v>250</v>
      </c>
      <c r="F4" s="7">
        <f ca="1">TODAY()-10</f>
        <v>44540</v>
      </c>
    </row>
    <row r="5" spans="1:6" ht="15.95" customHeight="1" thickBot="1" x14ac:dyDescent="0.3">
      <c r="A5" s="4" t="s">
        <v>184</v>
      </c>
      <c r="B5" s="6" t="e">
        <f ca="1">INDEX('Monthly Trend'!A:N,MATCH(Data!C5,'Monthly Trend'!P:P,0),MATCH(Data!F$1,'Monthly Trend'!$1:$1,0))</f>
        <v>#N/A</v>
      </c>
      <c r="C5" t="s">
        <v>251</v>
      </c>
    </row>
    <row r="6" spans="1:6" ht="15.95" customHeight="1" thickBot="1" x14ac:dyDescent="0.3">
      <c r="A6" s="4" t="s">
        <v>182</v>
      </c>
      <c r="B6" s="6" t="e">
        <f ca="1">INDEX('Monthly Trend'!A:N,MATCH(Data!C6,'Monthly Trend'!P:P,0),MATCH(Data!F$1,'Monthly Trend'!$1:$1,0))</f>
        <v>#N/A</v>
      </c>
      <c r="C6" t="s">
        <v>252</v>
      </c>
    </row>
    <row r="7" spans="1:6" ht="15.95" customHeight="1" thickBot="1" x14ac:dyDescent="0.3">
      <c r="A7" s="4" t="s">
        <v>183</v>
      </c>
      <c r="B7" s="6" t="e">
        <f ca="1">INDEX('Monthly Trend'!A:N,MATCH(Data!C7,'Monthly Trend'!P:P,0),MATCH(Data!F$1,'Monthly Trend'!$1:$1,0))</f>
        <v>#N/A</v>
      </c>
      <c r="C7" t="s">
        <v>253</v>
      </c>
    </row>
    <row r="8" spans="1:6" ht="15.95" customHeight="1" thickBot="1" x14ac:dyDescent="0.3">
      <c r="A8" s="4" t="s">
        <v>22</v>
      </c>
      <c r="B8" s="6" t="e">
        <f ca="1">INDEX('Monthly Trend'!A:N,MATCH(Data!C8,'Monthly Trend'!P:P,0),MATCH(Data!F$1,'Monthly Trend'!$1:$1,0))</f>
        <v>#N/A</v>
      </c>
      <c r="C8" t="s">
        <v>254</v>
      </c>
    </row>
    <row r="9" spans="1:6" ht="15.95" customHeight="1" thickBot="1" x14ac:dyDescent="0.3">
      <c r="A9" s="4" t="s">
        <v>182</v>
      </c>
      <c r="B9" s="6" t="e">
        <f ca="1">INDEX('Monthly Trend'!A:N,MATCH(Data!C9,'Monthly Trend'!P:P,0),MATCH(Data!F$1,'Monthly Trend'!$1:$1,0))</f>
        <v>#N/A</v>
      </c>
      <c r="C9" t="s">
        <v>255</v>
      </c>
    </row>
    <row r="10" spans="1:6" ht="15.95" customHeight="1" thickBot="1" x14ac:dyDescent="0.3">
      <c r="A10" s="4" t="s">
        <v>183</v>
      </c>
      <c r="B10" s="6" t="e">
        <f ca="1">INDEX('Monthly Trend'!A:N,MATCH(Data!C10,'Monthly Trend'!P:P,0),MATCH(Data!F$1,'Monthly Trend'!$1:$1,0))</f>
        <v>#N/A</v>
      </c>
      <c r="C10" t="s">
        <v>256</v>
      </c>
    </row>
    <row r="11" spans="1:6" ht="15.95" customHeight="1" thickBot="1" x14ac:dyDescent="0.3">
      <c r="A11" s="4" t="s">
        <v>35</v>
      </c>
      <c r="B11" s="6" t="e">
        <f ca="1">INDEX('Monthly Trend'!A:N,MATCH(Data!C11,'Monthly Trend'!P:P,0),MATCH(Data!F$1,'Monthly Trend'!$1:$1,0))</f>
        <v>#N/A</v>
      </c>
      <c r="C11" t="s">
        <v>257</v>
      </c>
    </row>
    <row r="12" spans="1:6" ht="15.95" customHeight="1" thickBot="1" x14ac:dyDescent="0.3">
      <c r="A12" s="4" t="s">
        <v>182</v>
      </c>
      <c r="B12" s="6" t="e">
        <f ca="1">INDEX('Monthly Trend'!A:N,MATCH(Data!C12,'Monthly Trend'!P:P,0),MATCH(Data!F$1,'Monthly Trend'!$1:$1,0))</f>
        <v>#N/A</v>
      </c>
      <c r="C12" t="s">
        <v>258</v>
      </c>
    </row>
    <row r="13" spans="1:6" ht="15.95" customHeight="1" thickBot="1" x14ac:dyDescent="0.3">
      <c r="A13" s="4" t="s">
        <v>183</v>
      </c>
      <c r="B13" s="6" t="e">
        <f ca="1">INDEX('Monthly Trend'!A:N,MATCH(Data!C13,'Monthly Trend'!P:P,0),MATCH(Data!F$1,'Monthly Trend'!$1:$1,0))</f>
        <v>#N/A</v>
      </c>
      <c r="C13" t="s">
        <v>259</v>
      </c>
    </row>
    <row r="14" spans="1:6" ht="15.95" customHeight="1" thickBot="1" x14ac:dyDescent="0.3">
      <c r="A14" s="4" t="s">
        <v>25</v>
      </c>
      <c r="B14" s="6" t="e">
        <f ca="1">INDEX('Monthly Trend'!A:N,MATCH(Data!C14,'Monthly Trend'!P:P,0),MATCH(Data!F$1,'Monthly Trend'!$1:$1,0))</f>
        <v>#N/A</v>
      </c>
      <c r="C14" t="s">
        <v>260</v>
      </c>
    </row>
    <row r="15" spans="1:6" ht="15.95" customHeight="1" thickBot="1" x14ac:dyDescent="0.3">
      <c r="A15" s="4" t="s">
        <v>182</v>
      </c>
      <c r="B15" s="6" t="e">
        <f ca="1">INDEX('Monthly Trend'!A:N,MATCH(Data!C15,'Monthly Trend'!P:P,0),MATCH(Data!F$1,'Monthly Trend'!$1:$1,0))</f>
        <v>#N/A</v>
      </c>
      <c r="C15" t="s">
        <v>261</v>
      </c>
    </row>
    <row r="16" spans="1:6" ht="15.95" customHeight="1" thickBot="1" x14ac:dyDescent="0.3">
      <c r="A16" s="4" t="s">
        <v>183</v>
      </c>
      <c r="B16" s="6" t="e">
        <f ca="1">INDEX('Monthly Trend'!A:N,MATCH(Data!C16,'Monthly Trend'!P:P,0),MATCH(Data!F$1,'Monthly Trend'!$1:$1,0))</f>
        <v>#N/A</v>
      </c>
      <c r="C16" t="s">
        <v>262</v>
      </c>
    </row>
    <row r="17" spans="1:3" ht="15.95" customHeight="1" thickBot="1" x14ac:dyDescent="0.3">
      <c r="A17" s="4" t="s">
        <v>36</v>
      </c>
      <c r="B17" s="6" t="e">
        <f ca="1">INDEX('Monthly Trend'!A:N,MATCH(Data!C17,'Monthly Trend'!P:P,0),MATCH(Data!F$1,'Monthly Trend'!$1:$1,0))</f>
        <v>#N/A</v>
      </c>
      <c r="C17" t="s">
        <v>263</v>
      </c>
    </row>
    <row r="18" spans="1:3" ht="15.95" customHeight="1" thickBot="1" x14ac:dyDescent="0.3">
      <c r="A18" s="4" t="s">
        <v>182</v>
      </c>
      <c r="B18" s="6" t="e">
        <f ca="1">INDEX('Monthly Trend'!A:N,MATCH(Data!C18,'Monthly Trend'!P:P,0),MATCH(Data!F$1,'Monthly Trend'!$1:$1,0))</f>
        <v>#N/A</v>
      </c>
      <c r="C18" t="s">
        <v>264</v>
      </c>
    </row>
    <row r="19" spans="1:3" ht="15.95" customHeight="1" thickBot="1" x14ac:dyDescent="0.3">
      <c r="A19" s="4" t="s">
        <v>183</v>
      </c>
      <c r="B19" s="6" t="e">
        <f ca="1">INDEX('Monthly Trend'!A:N,MATCH(Data!C19,'Monthly Trend'!P:P,0),MATCH(Data!F$1,'Monthly Trend'!$1:$1,0))</f>
        <v>#N/A</v>
      </c>
      <c r="C19" t="s">
        <v>265</v>
      </c>
    </row>
    <row r="20" spans="1:3" ht="15.95" customHeight="1" thickBot="1" x14ac:dyDescent="0.3">
      <c r="A20" s="4" t="s">
        <v>37</v>
      </c>
      <c r="B20" s="6" t="e">
        <f ca="1">INDEX('Monthly Trend'!A:N,MATCH(Data!C20,'Monthly Trend'!P:P,0),MATCH(Data!F$1,'Monthly Trend'!$1:$1,0))</f>
        <v>#N/A</v>
      </c>
      <c r="C20" t="s">
        <v>266</v>
      </c>
    </row>
    <row r="21" spans="1:3" ht="15.95" customHeight="1" thickBot="1" x14ac:dyDescent="0.3">
      <c r="A21" s="4" t="s">
        <v>182</v>
      </c>
      <c r="B21" s="6" t="e">
        <f ca="1">INDEX('Monthly Trend'!A:N,MATCH(Data!C21,'Monthly Trend'!P:P,0),MATCH(Data!F$1,'Monthly Trend'!$1:$1,0))</f>
        <v>#N/A</v>
      </c>
      <c r="C21" t="s">
        <v>267</v>
      </c>
    </row>
    <row r="22" spans="1:3" ht="15.95" customHeight="1" thickBot="1" x14ac:dyDescent="0.3">
      <c r="A22" s="4" t="s">
        <v>183</v>
      </c>
      <c r="B22" s="6" t="e">
        <f ca="1">INDEX('Monthly Trend'!A:N,MATCH(Data!C22,'Monthly Trend'!P:P,0),MATCH(Data!F$1,'Monthly Trend'!$1:$1,0))</f>
        <v>#N/A</v>
      </c>
      <c r="C22" t="s">
        <v>268</v>
      </c>
    </row>
    <row r="23" spans="1:3" ht="15.95" customHeight="1" thickBot="1" x14ac:dyDescent="0.3">
      <c r="A23" s="4" t="s">
        <v>185</v>
      </c>
      <c r="B23" s="6" t="e">
        <f ca="1">INDEX('Monthly Trend'!A:N,MATCH(Data!C23,'Monthly Trend'!P:P,0),MATCH(Data!F$1,'Monthly Trend'!$1:$1,0))</f>
        <v>#N/A</v>
      </c>
      <c r="C23" t="s">
        <v>269</v>
      </c>
    </row>
    <row r="24" spans="1:3" ht="15.95" customHeight="1" thickBot="1" x14ac:dyDescent="0.3">
      <c r="A24" s="4" t="s">
        <v>182</v>
      </c>
      <c r="B24" s="6" t="e">
        <f ca="1">INDEX('Monthly Trend'!A:N,MATCH(Data!C24,'Monthly Trend'!P:P,0),MATCH(Data!F$1,'Monthly Trend'!$1:$1,0))</f>
        <v>#N/A</v>
      </c>
      <c r="C24" t="s">
        <v>270</v>
      </c>
    </row>
    <row r="25" spans="1:3" ht="15.95" customHeight="1" thickBot="1" x14ac:dyDescent="0.3">
      <c r="A25" s="4" t="s">
        <v>183</v>
      </c>
      <c r="B25" s="6" t="e">
        <f ca="1">INDEX('Monthly Trend'!A:N,MATCH(Data!C25,'Monthly Trend'!P:P,0),MATCH(Data!F$1,'Monthly Trend'!$1:$1,0))</f>
        <v>#N/A</v>
      </c>
      <c r="C25" t="s">
        <v>271</v>
      </c>
    </row>
    <row r="26" spans="1:3" ht="15.95" customHeight="1" thickBot="1" x14ac:dyDescent="0.3">
      <c r="A26" s="4" t="s">
        <v>43</v>
      </c>
      <c r="B26" s="6" t="e">
        <f ca="1">INDEX('Monthly Trend'!A:N,MATCH(Data!C26,'Monthly Trend'!P:P,0),MATCH(Data!F$1,'Monthly Trend'!$1:$1,0))</f>
        <v>#N/A</v>
      </c>
      <c r="C26" t="s">
        <v>272</v>
      </c>
    </row>
    <row r="27" spans="1:3" ht="15.95" customHeight="1" thickBot="1" x14ac:dyDescent="0.3">
      <c r="A27" s="4" t="s">
        <v>182</v>
      </c>
      <c r="B27" s="6" t="e">
        <f ca="1">INDEX('Monthly Trend'!A:N,MATCH(Data!C27,'Monthly Trend'!P:P,0),MATCH(Data!F$1,'Monthly Trend'!$1:$1,0))</f>
        <v>#N/A</v>
      </c>
      <c r="C27" t="s">
        <v>273</v>
      </c>
    </row>
    <row r="28" spans="1:3" ht="15.95" customHeight="1" thickBot="1" x14ac:dyDescent="0.3">
      <c r="A28" s="4" t="s">
        <v>183</v>
      </c>
      <c r="B28" s="6" t="e">
        <f ca="1">INDEX('Monthly Trend'!A:N,MATCH(Data!C28,'Monthly Trend'!P:P,0),MATCH(Data!F$1,'Monthly Trend'!$1:$1,0))</f>
        <v>#N/A</v>
      </c>
      <c r="C28" t="s">
        <v>274</v>
      </c>
    </row>
    <row r="29" spans="1:3" ht="15.95" customHeight="1" thickBot="1" x14ac:dyDescent="0.3">
      <c r="A29" s="5"/>
      <c r="B29" s="5"/>
    </row>
    <row r="30" spans="1:3" ht="15.95" customHeight="1" thickBot="1" x14ac:dyDescent="0.3">
      <c r="A30" s="2" t="s">
        <v>186</v>
      </c>
      <c r="B30" s="3"/>
    </row>
    <row r="31" spans="1:3" ht="15.95" customHeight="1" thickBot="1" x14ac:dyDescent="0.3">
      <c r="A31" s="2" t="s">
        <v>10</v>
      </c>
      <c r="B31" s="5"/>
    </row>
    <row r="32" spans="1:3" ht="15.95" customHeight="1" thickBot="1" x14ac:dyDescent="0.3">
      <c r="A32" s="4" t="s">
        <v>46</v>
      </c>
      <c r="B32" s="6" t="str">
        <f>INDEX('YOY Summary'!A:H,MATCH(Data!C32,'YOY Summary'!I:I,0),6)</f>
        <v>55.39%</v>
      </c>
      <c r="C32" t="s">
        <v>201</v>
      </c>
    </row>
    <row r="33" spans="1:3" ht="15.95" customHeight="1" thickBot="1" x14ac:dyDescent="0.3">
      <c r="A33" s="4" t="s">
        <v>187</v>
      </c>
      <c r="B33" s="6" t="str">
        <f>INDEX('YOY Summary'!A:H,MATCH(Data!C33,'YOY Summary'!I:I,0),7)</f>
        <v>5.08%</v>
      </c>
      <c r="C33" t="s">
        <v>201</v>
      </c>
    </row>
    <row r="34" spans="1:3" ht="15.95" customHeight="1" thickBot="1" x14ac:dyDescent="0.3">
      <c r="A34" s="4" t="s">
        <v>188</v>
      </c>
      <c r="B34" s="6" t="str">
        <f>INDEX('YOY Summary'!A:H,MATCH(Data!C34,'YOY Summary'!I:I,0),8)</f>
        <v>56.09%</v>
      </c>
      <c r="C34" t="s">
        <v>201</v>
      </c>
    </row>
    <row r="35" spans="1:3" ht="15.95" customHeight="1" thickBot="1" x14ac:dyDescent="0.3">
      <c r="A35" s="4" t="s">
        <v>45</v>
      </c>
      <c r="B35" s="6" t="str">
        <f>INDEX('YOY Summary'!A:H,MATCH(Data!C35,'YOY Summary'!I:I,0),6)</f>
        <v>57.21%</v>
      </c>
      <c r="C35" t="s">
        <v>202</v>
      </c>
    </row>
    <row r="36" spans="1:3" ht="15.95" customHeight="1" thickBot="1" x14ac:dyDescent="0.3">
      <c r="A36" s="4" t="s">
        <v>187</v>
      </c>
      <c r="B36" s="6" t="str">
        <f>INDEX('YOY Summary'!A:H,MATCH(Data!C36,'YOY Summary'!I:I,0),7)</f>
        <v>6.18%</v>
      </c>
      <c r="C36" t="s">
        <v>202</v>
      </c>
    </row>
    <row r="37" spans="1:3" ht="15.95" customHeight="1" thickBot="1" x14ac:dyDescent="0.3">
      <c r="A37" s="4" t="s">
        <v>188</v>
      </c>
      <c r="B37" s="6" t="str">
        <f>INDEX('YOY Summary'!A:H,MATCH(Data!C37,'YOY Summary'!I:I,0),8)</f>
        <v>56.09%</v>
      </c>
      <c r="C37" t="s">
        <v>202</v>
      </c>
    </row>
    <row r="38" spans="1:3" ht="15.95" customHeight="1" thickBot="1" x14ac:dyDescent="0.3">
      <c r="A38" s="4" t="s">
        <v>44</v>
      </c>
      <c r="B38" s="6" t="str">
        <f>INDEX('YOY Summary'!A:H,MATCH(Data!C38,'YOY Summary'!I:I,0),6)</f>
        <v>58.98%</v>
      </c>
      <c r="C38" t="s">
        <v>203</v>
      </c>
    </row>
    <row r="39" spans="1:3" ht="15.95" customHeight="1" thickBot="1" x14ac:dyDescent="0.3">
      <c r="A39" s="4" t="s">
        <v>187</v>
      </c>
      <c r="B39" s="6" t="str">
        <f>INDEX('YOY Summary'!A:H,MATCH(Data!C39,'YOY Summary'!I:I,0),7)</f>
        <v>7.28%</v>
      </c>
      <c r="C39" t="s">
        <v>203</v>
      </c>
    </row>
    <row r="40" spans="1:3" ht="15.95" customHeight="1" thickBot="1" x14ac:dyDescent="0.3">
      <c r="A40" s="4" t="s">
        <v>188</v>
      </c>
      <c r="B40" s="6" t="str">
        <f>INDEX('YOY Summary'!A:H,MATCH(Data!C40,'YOY Summary'!I:I,0),8)</f>
        <v>56.09%</v>
      </c>
      <c r="C40" t="s">
        <v>203</v>
      </c>
    </row>
    <row r="41" spans="1:3" ht="15.95" customHeight="1" thickBot="1" x14ac:dyDescent="0.3">
      <c r="A41" s="4" t="s">
        <v>47</v>
      </c>
      <c r="B41" s="6" t="str">
        <f>INDEX('YOY Summary'!A:H,MATCH(Data!C41,'YOY Summary'!I:I,0),6)</f>
        <v>52.59%</v>
      </c>
      <c r="C41" t="s">
        <v>204</v>
      </c>
    </row>
    <row r="42" spans="1:3" ht="15.95" customHeight="1" thickBot="1" x14ac:dyDescent="0.3">
      <c r="A42" s="4" t="s">
        <v>187</v>
      </c>
      <c r="B42" s="6" t="str">
        <f>INDEX('YOY Summary'!A:H,MATCH(Data!C42,'YOY Summary'!I:I,0),7)</f>
        <v>5.99%</v>
      </c>
      <c r="C42" t="s">
        <v>204</v>
      </c>
    </row>
    <row r="43" spans="1:3" ht="15.95" customHeight="1" thickBot="1" x14ac:dyDescent="0.3">
      <c r="A43" s="4" t="s">
        <v>188</v>
      </c>
      <c r="B43" s="6" t="str">
        <f>INDEX('YOY Summary'!A:H,MATCH(Data!C43,'YOY Summary'!I:I,0),8)</f>
        <v>56.09%</v>
      </c>
      <c r="C43" t="s">
        <v>204</v>
      </c>
    </row>
    <row r="44" spans="1:3" ht="15.95" customHeight="1" thickBot="1" x14ac:dyDescent="0.3">
      <c r="A44" s="4"/>
      <c r="B44" s="5"/>
    </row>
    <row r="45" spans="1:3" ht="15.95" customHeight="1" thickBot="1" x14ac:dyDescent="0.3">
      <c r="A45" s="2" t="s">
        <v>186</v>
      </c>
      <c r="B45" s="3"/>
    </row>
    <row r="46" spans="1:3" ht="15.95" customHeight="1" thickBot="1" x14ac:dyDescent="0.3">
      <c r="A46" s="2" t="s">
        <v>40</v>
      </c>
      <c r="B46" s="5"/>
    </row>
    <row r="47" spans="1:3" ht="15.95" customHeight="1" thickBot="1" x14ac:dyDescent="0.3">
      <c r="A47" s="4" t="s">
        <v>46</v>
      </c>
      <c r="B47" s="6" t="str">
        <f>INDEX('YOY Summary'!A:H,MATCH(Data!C47,'YOY Summary'!I:I,0),6)</f>
        <v>64.51%</v>
      </c>
      <c r="C47" t="s">
        <v>205</v>
      </c>
    </row>
    <row r="48" spans="1:3" ht="15.95" customHeight="1" thickBot="1" x14ac:dyDescent="0.3">
      <c r="A48" s="4" t="s">
        <v>187</v>
      </c>
      <c r="B48" s="6" t="str">
        <f>INDEX('YOY Summary'!A:H,MATCH(Data!C48,'YOY Summary'!I:I,0),7)</f>
        <v>3.80%</v>
      </c>
      <c r="C48" t="s">
        <v>205</v>
      </c>
    </row>
    <row r="49" spans="1:3" ht="15.95" customHeight="1" thickBot="1" x14ac:dyDescent="0.3">
      <c r="A49" s="4" t="s">
        <v>188</v>
      </c>
      <c r="B49" s="6" t="str">
        <f>INDEX('YOY Summary'!A:H,MATCH(Data!C49,'YOY Summary'!I:I,0),8)</f>
        <v>64.74%</v>
      </c>
      <c r="C49" t="s">
        <v>205</v>
      </c>
    </row>
    <row r="50" spans="1:3" ht="15.95" customHeight="1" thickBot="1" x14ac:dyDescent="0.3">
      <c r="A50" s="4" t="s">
        <v>45</v>
      </c>
      <c r="B50" s="6" t="str">
        <f>INDEX('YOY Summary'!A:H,MATCH(Data!C50,'YOY Summary'!I:I,0),6)</f>
        <v>66.82%</v>
      </c>
      <c r="C50" t="s">
        <v>206</v>
      </c>
    </row>
    <row r="51" spans="1:3" ht="15.95" customHeight="1" thickBot="1" x14ac:dyDescent="0.3">
      <c r="A51" s="4" t="s">
        <v>187</v>
      </c>
      <c r="B51" s="6" t="str">
        <f>INDEX('YOY Summary'!A:H,MATCH(Data!C51,'YOY Summary'!I:I,0),7)</f>
        <v>3.26%</v>
      </c>
      <c r="C51" t="s">
        <v>206</v>
      </c>
    </row>
    <row r="52" spans="1:3" ht="15.95" customHeight="1" thickBot="1" x14ac:dyDescent="0.3">
      <c r="A52" s="4" t="s">
        <v>188</v>
      </c>
      <c r="B52" s="6" t="str">
        <f>INDEX('YOY Summary'!A:H,MATCH(Data!C52,'YOY Summary'!I:I,0),8)</f>
        <v>64.74%</v>
      </c>
      <c r="C52" t="s">
        <v>206</v>
      </c>
    </row>
    <row r="53" spans="1:3" ht="15.95" customHeight="1" thickBot="1" x14ac:dyDescent="0.3">
      <c r="A53" s="4" t="s">
        <v>44</v>
      </c>
      <c r="B53" s="6" t="str">
        <f>INDEX('YOY Summary'!A:H,MATCH(Data!C53,'YOY Summary'!I:I,0),6)</f>
        <v>66.65%</v>
      </c>
      <c r="C53" t="s">
        <v>207</v>
      </c>
    </row>
    <row r="54" spans="1:3" ht="15.95" customHeight="1" thickBot="1" x14ac:dyDescent="0.3">
      <c r="A54" s="4" t="s">
        <v>187</v>
      </c>
      <c r="B54" s="6" t="str">
        <f>INDEX('YOY Summary'!A:H,MATCH(Data!C54,'YOY Summary'!I:I,0),7)</f>
        <v>3.74%</v>
      </c>
      <c r="C54" t="s">
        <v>207</v>
      </c>
    </row>
    <row r="55" spans="1:3" ht="15.95" customHeight="1" thickBot="1" x14ac:dyDescent="0.3">
      <c r="A55" s="4" t="s">
        <v>188</v>
      </c>
      <c r="B55" s="6" t="str">
        <f>INDEX('YOY Summary'!A:H,MATCH(Data!C55,'YOY Summary'!I:I,0),8)</f>
        <v>64.74%</v>
      </c>
      <c r="C55" t="s">
        <v>207</v>
      </c>
    </row>
    <row r="56" spans="1:3" ht="15.95" customHeight="1" thickBot="1" x14ac:dyDescent="0.3">
      <c r="A56" s="4" t="s">
        <v>47</v>
      </c>
      <c r="B56" s="6" t="str">
        <f>INDEX('YOY Summary'!A:H,MATCH(Data!C56,'YOY Summary'!I:I,0),6)</f>
        <v>60.48%</v>
      </c>
      <c r="C56" t="s">
        <v>208</v>
      </c>
    </row>
    <row r="57" spans="1:3" ht="15.95" customHeight="1" thickBot="1" x14ac:dyDescent="0.3">
      <c r="A57" s="4" t="s">
        <v>187</v>
      </c>
      <c r="B57" s="6" t="str">
        <f>INDEX('YOY Summary'!A:H,MATCH(Data!C57,'YOY Summary'!I:I,0),7)</f>
        <v>3.12%</v>
      </c>
      <c r="C57" t="s">
        <v>208</v>
      </c>
    </row>
    <row r="58" spans="1:3" ht="15.95" customHeight="1" thickBot="1" x14ac:dyDescent="0.3">
      <c r="A58" s="4" t="s">
        <v>188</v>
      </c>
      <c r="B58" s="6" t="str">
        <f>INDEX('YOY Summary'!A:H,MATCH(Data!C58,'YOY Summary'!I:I,0),8)</f>
        <v>64.74%</v>
      </c>
      <c r="C58" t="s">
        <v>208</v>
      </c>
    </row>
    <row r="59" spans="1:3" ht="15.95" customHeight="1" thickBot="1" x14ac:dyDescent="0.3">
      <c r="A59" s="4"/>
      <c r="B59" s="5"/>
    </row>
    <row r="60" spans="1:3" ht="15.95" customHeight="1" thickBot="1" x14ac:dyDescent="0.3">
      <c r="A60" s="2" t="s">
        <v>186</v>
      </c>
      <c r="B60" s="3"/>
    </row>
    <row r="61" spans="1:3" ht="15.95" customHeight="1" thickBot="1" x14ac:dyDescent="0.3">
      <c r="A61" s="2" t="s">
        <v>22</v>
      </c>
      <c r="B61" s="5"/>
    </row>
    <row r="62" spans="1:3" ht="15.95" customHeight="1" thickBot="1" x14ac:dyDescent="0.3">
      <c r="A62" s="4" t="s">
        <v>46</v>
      </c>
      <c r="B62" s="6" t="str">
        <f>INDEX('YOY Summary'!A:H,MATCH(Data!C62,'YOY Summary'!I:I,0),6)</f>
        <v>32.74%</v>
      </c>
      <c r="C62" t="s">
        <v>209</v>
      </c>
    </row>
    <row r="63" spans="1:3" ht="15.95" customHeight="1" thickBot="1" x14ac:dyDescent="0.3">
      <c r="A63" s="4" t="s">
        <v>187</v>
      </c>
      <c r="B63" s="6" t="str">
        <f>INDEX('YOY Summary'!A:H,MATCH(Data!C63,'YOY Summary'!I:I,0),7)</f>
        <v>3.67%</v>
      </c>
      <c r="C63" t="s">
        <v>209</v>
      </c>
    </row>
    <row r="64" spans="1:3" ht="15.95" customHeight="1" thickBot="1" x14ac:dyDescent="0.3">
      <c r="A64" s="4" t="s">
        <v>188</v>
      </c>
      <c r="B64" s="6" t="str">
        <f>INDEX('YOY Summary'!A:H,MATCH(Data!C64,'YOY Summary'!I:I,0),8)</f>
        <v>34.33%</v>
      </c>
      <c r="C64" t="s">
        <v>209</v>
      </c>
    </row>
    <row r="65" spans="1:3" ht="15.95" customHeight="1" thickBot="1" x14ac:dyDescent="0.3">
      <c r="A65" s="4" t="s">
        <v>45</v>
      </c>
      <c r="B65" s="6" t="str">
        <f>INDEX('YOY Summary'!A:H,MATCH(Data!C65,'YOY Summary'!I:I,0),6)</f>
        <v>36.43%</v>
      </c>
      <c r="C65" t="s">
        <v>210</v>
      </c>
    </row>
    <row r="66" spans="1:3" ht="15.95" customHeight="1" thickBot="1" x14ac:dyDescent="0.3">
      <c r="A66" s="4" t="s">
        <v>187</v>
      </c>
      <c r="B66" s="6" t="str">
        <f>INDEX('YOY Summary'!A:H,MATCH(Data!C66,'YOY Summary'!I:I,0),7)</f>
        <v>7.56%</v>
      </c>
      <c r="C66" t="s">
        <v>210</v>
      </c>
    </row>
    <row r="67" spans="1:3" ht="15.95" customHeight="1" thickBot="1" x14ac:dyDescent="0.3">
      <c r="A67" s="4" t="s">
        <v>188</v>
      </c>
      <c r="B67" s="6" t="str">
        <f>INDEX('YOY Summary'!A:H,MATCH(Data!C67,'YOY Summary'!I:I,0),8)</f>
        <v>34.33%</v>
      </c>
      <c r="C67" t="s">
        <v>210</v>
      </c>
    </row>
    <row r="68" spans="1:3" ht="15.95" customHeight="1" thickBot="1" x14ac:dyDescent="0.3">
      <c r="A68" s="4" t="s">
        <v>44</v>
      </c>
      <c r="B68" s="6" t="str">
        <f>INDEX('YOY Summary'!A:H,MATCH(Data!C68,'YOY Summary'!I:I,0),6)</f>
        <v>36.60%</v>
      </c>
      <c r="C68" t="s">
        <v>211</v>
      </c>
    </row>
    <row r="69" spans="1:3" ht="15.95" customHeight="1" thickBot="1" x14ac:dyDescent="0.3">
      <c r="A69" s="4" t="s">
        <v>187</v>
      </c>
      <c r="B69" s="6" t="str">
        <f>INDEX('YOY Summary'!A:H,MATCH(Data!C69,'YOY Summary'!I:I,0),7)</f>
        <v>7.46%</v>
      </c>
      <c r="C69" t="s">
        <v>211</v>
      </c>
    </row>
    <row r="70" spans="1:3" ht="15.95" customHeight="1" thickBot="1" x14ac:dyDescent="0.3">
      <c r="A70" s="4" t="s">
        <v>188</v>
      </c>
      <c r="B70" s="6" t="str">
        <f>INDEX('YOY Summary'!A:H,MATCH(Data!C70,'YOY Summary'!I:I,0),8)</f>
        <v>34.33%</v>
      </c>
      <c r="C70" t="s">
        <v>211</v>
      </c>
    </row>
    <row r="71" spans="1:3" ht="15.95" customHeight="1" thickBot="1" x14ac:dyDescent="0.3">
      <c r="A71" s="4" t="s">
        <v>47</v>
      </c>
      <c r="B71" s="6" t="str">
        <f>INDEX('YOY Summary'!A:H,MATCH(Data!C71,'YOY Summary'!I:I,0),6)</f>
        <v>31.49%</v>
      </c>
      <c r="C71" t="s">
        <v>212</v>
      </c>
    </row>
    <row r="72" spans="1:3" ht="15.95" customHeight="1" thickBot="1" x14ac:dyDescent="0.3">
      <c r="A72" s="4" t="s">
        <v>187</v>
      </c>
      <c r="B72" s="6" t="str">
        <f>INDEX('YOY Summary'!A:H,MATCH(Data!C72,'YOY Summary'!I:I,0),7)</f>
        <v>5.56%</v>
      </c>
      <c r="C72" t="s">
        <v>212</v>
      </c>
    </row>
    <row r="73" spans="1:3" ht="15.95" customHeight="1" thickBot="1" x14ac:dyDescent="0.3">
      <c r="A73" s="4" t="s">
        <v>188</v>
      </c>
      <c r="B73" s="6" t="str">
        <f>INDEX('YOY Summary'!A:H,MATCH(Data!C73,'YOY Summary'!I:I,0),8)</f>
        <v>34.33%</v>
      </c>
      <c r="C73" t="s">
        <v>212</v>
      </c>
    </row>
    <row r="74" spans="1:3" ht="15.95" customHeight="1" thickBot="1" x14ac:dyDescent="0.3">
      <c r="A74" s="4"/>
      <c r="B74" s="5"/>
    </row>
    <row r="75" spans="1:3" ht="15.95" customHeight="1" thickBot="1" x14ac:dyDescent="0.3">
      <c r="A75" s="2" t="s">
        <v>186</v>
      </c>
      <c r="B75" s="3"/>
    </row>
    <row r="76" spans="1:3" ht="15.95" customHeight="1" thickBot="1" x14ac:dyDescent="0.3">
      <c r="A76" s="2" t="s">
        <v>35</v>
      </c>
      <c r="B76" s="5"/>
    </row>
    <row r="77" spans="1:3" ht="15.95" customHeight="1" thickBot="1" x14ac:dyDescent="0.3">
      <c r="A77" s="4" t="s">
        <v>46</v>
      </c>
      <c r="B77" s="6" t="str">
        <f>INDEX('YOY Summary'!A:H,MATCH(Data!C77,'YOY Summary'!I:I,0),6)</f>
        <v>48.56%</v>
      </c>
      <c r="C77" t="s">
        <v>213</v>
      </c>
    </row>
    <row r="78" spans="1:3" ht="15.95" customHeight="1" thickBot="1" x14ac:dyDescent="0.3">
      <c r="A78" s="4" t="s">
        <v>187</v>
      </c>
      <c r="B78" s="6" t="str">
        <f>INDEX('YOY Summary'!A:H,MATCH(Data!C78,'YOY Summary'!I:I,0),7)</f>
        <v>(6.16%)</v>
      </c>
      <c r="C78" t="s">
        <v>213</v>
      </c>
    </row>
    <row r="79" spans="1:3" ht="15.95" customHeight="1" thickBot="1" x14ac:dyDescent="0.3">
      <c r="A79" s="4" t="s">
        <v>188</v>
      </c>
      <c r="B79" s="6" t="str">
        <f>INDEX('YOY Summary'!A:H,MATCH(Data!C79,'YOY Summary'!I:I,0),8)</f>
        <v>48.43%</v>
      </c>
      <c r="C79" t="s">
        <v>213</v>
      </c>
    </row>
    <row r="80" spans="1:3" ht="15.95" customHeight="1" thickBot="1" x14ac:dyDescent="0.3">
      <c r="A80" s="4" t="s">
        <v>45</v>
      </c>
      <c r="B80" s="6" t="str">
        <f>INDEX('YOY Summary'!A:H,MATCH(Data!C80,'YOY Summary'!I:I,0),6)</f>
        <v>46.89%</v>
      </c>
      <c r="C80" t="s">
        <v>214</v>
      </c>
    </row>
    <row r="81" spans="1:3" ht="15.95" customHeight="1" thickBot="1" x14ac:dyDescent="0.3">
      <c r="A81" s="4" t="s">
        <v>187</v>
      </c>
      <c r="B81" s="6" t="str">
        <f>INDEX('YOY Summary'!A:H,MATCH(Data!C81,'YOY Summary'!I:I,0),7)</f>
        <v>(6.43%)</v>
      </c>
      <c r="C81" t="s">
        <v>214</v>
      </c>
    </row>
    <row r="82" spans="1:3" ht="15.95" customHeight="1" thickBot="1" x14ac:dyDescent="0.3">
      <c r="A82" s="4" t="s">
        <v>188</v>
      </c>
      <c r="B82" s="6" t="str">
        <f>INDEX('YOY Summary'!A:H,MATCH(Data!C82,'YOY Summary'!I:I,0),8)</f>
        <v>48.43%</v>
      </c>
      <c r="C82" t="s">
        <v>214</v>
      </c>
    </row>
    <row r="83" spans="1:3" ht="15.95" customHeight="1" thickBot="1" x14ac:dyDescent="0.3">
      <c r="A83" s="4" t="s">
        <v>44</v>
      </c>
      <c r="B83" s="6" t="str">
        <f>INDEX('YOY Summary'!A:H,MATCH(Data!C83,'YOY Summary'!I:I,0),6)</f>
        <v>46.00%</v>
      </c>
      <c r="C83" t="s">
        <v>215</v>
      </c>
    </row>
    <row r="84" spans="1:3" ht="15.95" customHeight="1" thickBot="1" x14ac:dyDescent="0.3">
      <c r="A84" s="4" t="s">
        <v>187</v>
      </c>
      <c r="B84" s="6" t="str">
        <f>INDEX('YOY Summary'!A:H,MATCH(Data!C84,'YOY Summary'!I:I,0),7)</f>
        <v>(7.80%)</v>
      </c>
      <c r="C84" t="s">
        <v>215</v>
      </c>
    </row>
    <row r="85" spans="1:3" ht="15.95" customHeight="1" thickBot="1" x14ac:dyDescent="0.3">
      <c r="A85" s="4" t="s">
        <v>188</v>
      </c>
      <c r="B85" s="6" t="str">
        <f>INDEX('YOY Summary'!A:H,MATCH(Data!C85,'YOY Summary'!I:I,0),8)</f>
        <v>48.43%</v>
      </c>
      <c r="C85" t="s">
        <v>215</v>
      </c>
    </row>
    <row r="86" spans="1:3" ht="15.95" customHeight="1" thickBot="1" x14ac:dyDescent="0.3">
      <c r="A86" s="4" t="s">
        <v>47</v>
      </c>
      <c r="B86" s="6" t="str">
        <f>INDEX('YOY Summary'!A:H,MATCH(Data!C86,'YOY Summary'!I:I,0),6)</f>
        <v>52.40%</v>
      </c>
      <c r="C86" t="s">
        <v>216</v>
      </c>
    </row>
    <row r="87" spans="1:3" ht="15.95" customHeight="1" thickBot="1" x14ac:dyDescent="0.3">
      <c r="A87" s="4" t="s">
        <v>187</v>
      </c>
      <c r="B87" s="6" t="str">
        <f>INDEX('YOY Summary'!A:H,MATCH(Data!C87,'YOY Summary'!I:I,0),7)</f>
        <v>(4.74%)</v>
      </c>
      <c r="C87" t="s">
        <v>216</v>
      </c>
    </row>
    <row r="88" spans="1:3" ht="15.95" customHeight="1" thickBot="1" x14ac:dyDescent="0.3">
      <c r="A88" s="4" t="s">
        <v>188</v>
      </c>
      <c r="B88" s="6" t="str">
        <f>INDEX('YOY Summary'!A:H,MATCH(Data!C88,'YOY Summary'!I:I,0),8)</f>
        <v>48.43%</v>
      </c>
      <c r="C88" t="s">
        <v>216</v>
      </c>
    </row>
    <row r="89" spans="1:3" ht="15.95" customHeight="1" thickBot="1" x14ac:dyDescent="0.3">
      <c r="A89" s="4"/>
      <c r="B89" s="5"/>
    </row>
    <row r="90" spans="1:3" ht="15.95" customHeight="1" thickBot="1" x14ac:dyDescent="0.3">
      <c r="A90" s="2" t="s">
        <v>186</v>
      </c>
      <c r="B90" s="3"/>
    </row>
    <row r="91" spans="1:3" ht="15.95" customHeight="1" thickBot="1" x14ac:dyDescent="0.3">
      <c r="A91" s="2" t="s">
        <v>25</v>
      </c>
      <c r="B91" s="5"/>
    </row>
    <row r="92" spans="1:3" ht="15.95" customHeight="1" thickBot="1" x14ac:dyDescent="0.3">
      <c r="A92" s="4" t="s">
        <v>46</v>
      </c>
      <c r="B92" s="6" t="str">
        <f>INDEX('YOY Summary'!A:H,MATCH(Data!C92,'YOY Summary'!I:I,0),6)</f>
        <v>18.70%</v>
      </c>
      <c r="C92" t="s">
        <v>217</v>
      </c>
    </row>
    <row r="93" spans="1:3" ht="15.95" customHeight="1" thickBot="1" x14ac:dyDescent="0.3">
      <c r="A93" s="4" t="s">
        <v>187</v>
      </c>
      <c r="B93" s="6" t="str">
        <f>INDEX('YOY Summary'!A:H,MATCH(Data!C93,'YOY Summary'!I:I,0),7)</f>
        <v>12.18%</v>
      </c>
      <c r="C93" t="s">
        <v>217</v>
      </c>
    </row>
    <row r="94" spans="1:3" ht="15.95" customHeight="1" thickBot="1" x14ac:dyDescent="0.3">
      <c r="A94" s="4" t="s">
        <v>188</v>
      </c>
      <c r="B94" s="6" t="str">
        <f>INDEX('YOY Summary'!A:H,MATCH(Data!C94,'YOY Summary'!I:I,0),8)</f>
        <v>17.24%</v>
      </c>
      <c r="C94" t="s">
        <v>217</v>
      </c>
    </row>
    <row r="95" spans="1:3" ht="15.95" customHeight="1" thickBot="1" x14ac:dyDescent="0.3">
      <c r="A95" s="4" t="s">
        <v>45</v>
      </c>
      <c r="B95" s="6" t="str">
        <f>INDEX('YOY Summary'!A:H,MATCH(Data!C95,'YOY Summary'!I:I,0),6)</f>
        <v>16.68%</v>
      </c>
      <c r="C95" t="s">
        <v>218</v>
      </c>
    </row>
    <row r="96" spans="1:3" ht="15.95" customHeight="1" thickBot="1" x14ac:dyDescent="0.3">
      <c r="A96" s="4" t="s">
        <v>187</v>
      </c>
      <c r="B96" s="6" t="str">
        <f>INDEX('YOY Summary'!A:H,MATCH(Data!C96,'YOY Summary'!I:I,0),7)</f>
        <v>4.12%</v>
      </c>
      <c r="C96" t="s">
        <v>218</v>
      </c>
    </row>
    <row r="97" spans="1:3" ht="15.95" customHeight="1" thickBot="1" x14ac:dyDescent="0.3">
      <c r="A97" s="4" t="s">
        <v>188</v>
      </c>
      <c r="B97" s="6" t="str">
        <f>INDEX('YOY Summary'!A:H,MATCH(Data!C97,'YOY Summary'!I:I,0),8)</f>
        <v>17.24%</v>
      </c>
      <c r="C97" t="s">
        <v>218</v>
      </c>
    </row>
    <row r="98" spans="1:3" ht="15.95" customHeight="1" thickBot="1" x14ac:dyDescent="0.3">
      <c r="A98" s="4" t="s">
        <v>44</v>
      </c>
      <c r="B98" s="6" t="str">
        <f>INDEX('YOY Summary'!A:H,MATCH(Data!C98,'YOY Summary'!I:I,0),6)</f>
        <v>17.40%</v>
      </c>
      <c r="C98" t="s">
        <v>219</v>
      </c>
    </row>
    <row r="99" spans="1:3" ht="15.95" customHeight="1" thickBot="1" x14ac:dyDescent="0.3">
      <c r="A99" s="4" t="s">
        <v>187</v>
      </c>
      <c r="B99" s="6" t="str">
        <f>INDEX('YOY Summary'!A:H,MATCH(Data!C99,'YOY Summary'!I:I,0),7)</f>
        <v>8.41%</v>
      </c>
      <c r="C99" t="s">
        <v>219</v>
      </c>
    </row>
    <row r="100" spans="1:3" ht="15.95" customHeight="1" thickBot="1" x14ac:dyDescent="0.3">
      <c r="A100" s="4" t="s">
        <v>188</v>
      </c>
      <c r="B100" s="6" t="str">
        <f>INDEX('YOY Summary'!A:H,MATCH(Data!C100,'YOY Summary'!I:I,0),8)</f>
        <v>17.24%</v>
      </c>
      <c r="C100" t="s">
        <v>219</v>
      </c>
    </row>
    <row r="101" spans="1:3" ht="15.95" customHeight="1" thickBot="1" x14ac:dyDescent="0.3">
      <c r="A101" s="4" t="s">
        <v>47</v>
      </c>
      <c r="B101" s="6" t="str">
        <f>INDEX('YOY Summary'!A:H,MATCH(Data!C101,'YOY Summary'!I:I,0),6)</f>
        <v>16.11%</v>
      </c>
      <c r="C101" t="s">
        <v>220</v>
      </c>
    </row>
    <row r="102" spans="1:3" ht="15.95" customHeight="1" thickBot="1" x14ac:dyDescent="0.3">
      <c r="A102" s="4" t="s">
        <v>187</v>
      </c>
      <c r="B102" s="6" t="str">
        <f>INDEX('YOY Summary'!A:H,MATCH(Data!C102,'YOY Summary'!I:I,0),7)</f>
        <v>6.27%</v>
      </c>
      <c r="C102" t="s">
        <v>220</v>
      </c>
    </row>
    <row r="103" spans="1:3" ht="15.95" customHeight="1" thickBot="1" x14ac:dyDescent="0.3">
      <c r="A103" s="4" t="s">
        <v>188</v>
      </c>
      <c r="B103" s="6" t="str">
        <f>INDEX('YOY Summary'!A:H,MATCH(Data!C103,'YOY Summary'!I:I,0),8)</f>
        <v>17.24%</v>
      </c>
      <c r="C103" t="s">
        <v>220</v>
      </c>
    </row>
    <row r="104" spans="1:3" ht="15.95" customHeight="1" thickBot="1" x14ac:dyDescent="0.3">
      <c r="A104" s="4"/>
      <c r="B104" s="5"/>
    </row>
    <row r="105" spans="1:3" ht="15.95" customHeight="1" thickBot="1" x14ac:dyDescent="0.3">
      <c r="A105" s="2" t="s">
        <v>186</v>
      </c>
      <c r="B105" s="3"/>
    </row>
    <row r="106" spans="1:3" ht="15.95" customHeight="1" thickBot="1" x14ac:dyDescent="0.3">
      <c r="A106" s="2" t="s">
        <v>36</v>
      </c>
      <c r="B106" s="5"/>
    </row>
    <row r="107" spans="1:3" ht="15.95" customHeight="1" thickBot="1" x14ac:dyDescent="0.3">
      <c r="A107" s="4" t="s">
        <v>46</v>
      </c>
      <c r="B107" s="6" t="str">
        <f>INDEX('YOY Summary'!A:H,MATCH(Data!C107,'YOY Summary'!I:I,0),6)</f>
        <v>59.39%</v>
      </c>
      <c r="C107" t="s">
        <v>221</v>
      </c>
    </row>
    <row r="108" spans="1:3" ht="15.95" customHeight="1" thickBot="1" x14ac:dyDescent="0.3">
      <c r="A108" s="4" t="s">
        <v>187</v>
      </c>
      <c r="B108" s="6" t="str">
        <f>INDEX('YOY Summary'!A:H,MATCH(Data!C108,'YOY Summary'!I:I,0),7)</f>
        <v>3.48%</v>
      </c>
      <c r="C108" t="s">
        <v>221</v>
      </c>
    </row>
    <row r="109" spans="1:3" ht="15.95" customHeight="1" thickBot="1" x14ac:dyDescent="0.3">
      <c r="A109" s="4" t="s">
        <v>188</v>
      </c>
      <c r="B109" s="6" t="str">
        <f>INDEX('YOY Summary'!A:H,MATCH(Data!C109,'YOY Summary'!I:I,0),8)</f>
        <v>61.71%</v>
      </c>
      <c r="C109" t="s">
        <v>221</v>
      </c>
    </row>
    <row r="110" spans="1:3" ht="15.95" customHeight="1" thickBot="1" x14ac:dyDescent="0.3">
      <c r="A110" s="4" t="s">
        <v>45</v>
      </c>
      <c r="B110" s="6" t="str">
        <f>INDEX('YOY Summary'!A:H,MATCH(Data!C110,'YOY Summary'!I:I,0),6)</f>
        <v>64.96%</v>
      </c>
      <c r="C110" t="s">
        <v>222</v>
      </c>
    </row>
    <row r="111" spans="1:3" ht="15.95" customHeight="1" thickBot="1" x14ac:dyDescent="0.3">
      <c r="A111" s="4" t="s">
        <v>187</v>
      </c>
      <c r="B111" s="6" t="str">
        <f>INDEX('YOY Summary'!A:H,MATCH(Data!C111,'YOY Summary'!I:I,0),7)</f>
        <v>8.98%</v>
      </c>
      <c r="C111" t="s">
        <v>222</v>
      </c>
    </row>
    <row r="112" spans="1:3" ht="15.95" customHeight="1" thickBot="1" x14ac:dyDescent="0.3">
      <c r="A112" s="4" t="s">
        <v>188</v>
      </c>
      <c r="B112" s="6" t="str">
        <f>INDEX('YOY Summary'!A:H,MATCH(Data!C112,'YOY Summary'!I:I,0),8)</f>
        <v>61.71%</v>
      </c>
      <c r="C112" t="s">
        <v>222</v>
      </c>
    </row>
    <row r="113" spans="1:3" ht="15.95" customHeight="1" thickBot="1" x14ac:dyDescent="0.3">
      <c r="A113" s="4" t="s">
        <v>44</v>
      </c>
      <c r="B113" s="6" t="str">
        <f>INDEX('YOY Summary'!A:H,MATCH(Data!C113,'YOY Summary'!I:I,0),6)</f>
        <v>66.20%</v>
      </c>
      <c r="C113" t="s">
        <v>223</v>
      </c>
    </row>
    <row r="114" spans="1:3" ht="15.95" customHeight="1" thickBot="1" x14ac:dyDescent="0.3">
      <c r="A114" s="4" t="s">
        <v>187</v>
      </c>
      <c r="B114" s="6" t="str">
        <f>INDEX('YOY Summary'!A:H,MATCH(Data!C114,'YOY Summary'!I:I,0),7)</f>
        <v>9.39%</v>
      </c>
      <c r="C114" t="s">
        <v>223</v>
      </c>
    </row>
    <row r="115" spans="1:3" ht="15.95" customHeight="1" thickBot="1" x14ac:dyDescent="0.3">
      <c r="A115" s="4" t="s">
        <v>188</v>
      </c>
      <c r="B115" s="6" t="str">
        <f>INDEX('YOY Summary'!A:H,MATCH(Data!C115,'YOY Summary'!I:I,0),8)</f>
        <v>61.71%</v>
      </c>
      <c r="C115" t="s">
        <v>223</v>
      </c>
    </row>
    <row r="116" spans="1:3" ht="15.95" customHeight="1" thickBot="1" x14ac:dyDescent="0.3">
      <c r="A116" s="4" t="s">
        <v>47</v>
      </c>
      <c r="B116" s="6" t="str">
        <f>INDEX('YOY Summary'!A:H,MATCH(Data!C116,'YOY Summary'!I:I,0),6)</f>
        <v>56.17%</v>
      </c>
      <c r="C116" t="s">
        <v>224</v>
      </c>
    </row>
    <row r="117" spans="1:3" ht="15.95" customHeight="1" thickBot="1" x14ac:dyDescent="0.3">
      <c r="A117" s="4" t="s">
        <v>187</v>
      </c>
      <c r="B117" s="6" t="str">
        <f>INDEX('YOY Summary'!A:H,MATCH(Data!C117,'YOY Summary'!I:I,0),7)</f>
        <v>6.26%</v>
      </c>
      <c r="C117" t="s">
        <v>224</v>
      </c>
    </row>
    <row r="118" spans="1:3" ht="15.95" customHeight="1" thickBot="1" x14ac:dyDescent="0.3">
      <c r="A118" s="4" t="s">
        <v>188</v>
      </c>
      <c r="B118" s="6" t="str">
        <f>INDEX('YOY Summary'!A:H,MATCH(Data!C118,'YOY Summary'!I:I,0),8)</f>
        <v>61.71%</v>
      </c>
      <c r="C118" t="s">
        <v>224</v>
      </c>
    </row>
    <row r="119" spans="1:3" ht="15.95" customHeight="1" thickBot="1" x14ac:dyDescent="0.3">
      <c r="A119" s="4"/>
      <c r="B119" s="5"/>
    </row>
    <row r="120" spans="1:3" ht="15.95" customHeight="1" thickBot="1" x14ac:dyDescent="0.3">
      <c r="A120" s="2" t="s">
        <v>186</v>
      </c>
      <c r="B120" s="3"/>
    </row>
    <row r="121" spans="1:3" ht="15.95" customHeight="1" thickBot="1" x14ac:dyDescent="0.3">
      <c r="A121" s="2" t="s">
        <v>37</v>
      </c>
      <c r="B121" s="5"/>
    </row>
    <row r="122" spans="1:3" ht="15.95" customHeight="1" thickBot="1" x14ac:dyDescent="0.3">
      <c r="A122" s="4" t="s">
        <v>46</v>
      </c>
      <c r="B122" s="6" t="str">
        <f>INDEX('YOY Summary'!A:H,MATCH(Data!C122,'YOY Summary'!I:I,0),6)</f>
        <v>66.93%</v>
      </c>
      <c r="C122" t="s">
        <v>225</v>
      </c>
    </row>
    <row r="123" spans="1:3" ht="15.95" customHeight="1" thickBot="1" x14ac:dyDescent="0.3">
      <c r="A123" s="4" t="s">
        <v>187</v>
      </c>
      <c r="B123" s="6" t="str">
        <f>INDEX('YOY Summary'!A:H,MATCH(Data!C123,'YOY Summary'!I:I,0),7)</f>
        <v>1.15%</v>
      </c>
      <c r="C123" t="s">
        <v>225</v>
      </c>
    </row>
    <row r="124" spans="1:3" ht="15.95" customHeight="1" thickBot="1" x14ac:dyDescent="0.3">
      <c r="A124" s="4" t="s">
        <v>188</v>
      </c>
      <c r="B124" s="6" t="str">
        <f>INDEX('YOY Summary'!A:H,MATCH(Data!C124,'YOY Summary'!I:I,0),8)</f>
        <v>65.31%</v>
      </c>
      <c r="C124" t="s">
        <v>225</v>
      </c>
    </row>
    <row r="125" spans="1:3" ht="15.95" customHeight="1" thickBot="1" x14ac:dyDescent="0.3">
      <c r="A125" s="4" t="s">
        <v>45</v>
      </c>
      <c r="B125" s="6" t="str">
        <f>INDEX('YOY Summary'!A:H,MATCH(Data!C125,'YOY Summary'!I:I,0),6)</f>
        <v>64.62%</v>
      </c>
      <c r="C125" t="s">
        <v>226</v>
      </c>
    </row>
    <row r="126" spans="1:3" ht="15.95" customHeight="1" thickBot="1" x14ac:dyDescent="0.3">
      <c r="A126" s="4" t="s">
        <v>187</v>
      </c>
      <c r="B126" s="6" t="str">
        <f>INDEX('YOY Summary'!A:H,MATCH(Data!C126,'YOY Summary'!I:I,0),7)</f>
        <v>0.26%</v>
      </c>
      <c r="C126" t="s">
        <v>226</v>
      </c>
    </row>
    <row r="127" spans="1:3" ht="15.95" customHeight="1" thickBot="1" x14ac:dyDescent="0.3">
      <c r="A127" s="4" t="s">
        <v>188</v>
      </c>
      <c r="B127" s="6" t="str">
        <f>INDEX('YOY Summary'!A:H,MATCH(Data!C127,'YOY Summary'!I:I,0),8)</f>
        <v>65.31%</v>
      </c>
      <c r="C127" t="s">
        <v>226</v>
      </c>
    </row>
    <row r="128" spans="1:3" ht="15.95" customHeight="1" thickBot="1" x14ac:dyDescent="0.3">
      <c r="A128" s="4" t="s">
        <v>44</v>
      </c>
      <c r="B128" s="6" t="str">
        <f>INDEX('YOY Summary'!A:H,MATCH(Data!C128,'YOY Summary'!I:I,0),6)</f>
        <v>66.92%</v>
      </c>
      <c r="C128" t="s">
        <v>227</v>
      </c>
    </row>
    <row r="129" spans="1:3" ht="15.95" customHeight="1" thickBot="1" x14ac:dyDescent="0.3">
      <c r="A129" s="4" t="s">
        <v>187</v>
      </c>
      <c r="B129" s="6" t="str">
        <f>INDEX('YOY Summary'!A:H,MATCH(Data!C129,'YOY Summary'!I:I,0),7)</f>
        <v>0.48%</v>
      </c>
      <c r="C129" t="s">
        <v>227</v>
      </c>
    </row>
    <row r="130" spans="1:3" ht="15.95" customHeight="1" thickBot="1" x14ac:dyDescent="0.3">
      <c r="A130" s="4" t="s">
        <v>188</v>
      </c>
      <c r="B130" s="6" t="str">
        <f>INDEX('YOY Summary'!A:H,MATCH(Data!C130,'YOY Summary'!I:I,0),8)</f>
        <v>65.31%</v>
      </c>
      <c r="C130" t="s">
        <v>227</v>
      </c>
    </row>
    <row r="131" spans="1:3" ht="15.95" customHeight="1" thickBot="1" x14ac:dyDescent="0.3">
      <c r="A131" s="4" t="s">
        <v>47</v>
      </c>
      <c r="B131" s="6" t="str">
        <f>INDEX('YOY Summary'!A:H,MATCH(Data!C131,'YOY Summary'!I:I,0),6)</f>
        <v>62.43%</v>
      </c>
      <c r="C131" t="s">
        <v>228</v>
      </c>
    </row>
    <row r="132" spans="1:3" ht="15.95" customHeight="1" thickBot="1" x14ac:dyDescent="0.3">
      <c r="A132" s="4" t="s">
        <v>187</v>
      </c>
      <c r="B132" s="6" t="str">
        <f>INDEX('YOY Summary'!A:H,MATCH(Data!C132,'YOY Summary'!I:I,0),7)</f>
        <v>0.22%</v>
      </c>
      <c r="C132" t="s">
        <v>228</v>
      </c>
    </row>
    <row r="133" spans="1:3" ht="15.95" customHeight="1" thickBot="1" x14ac:dyDescent="0.3">
      <c r="A133" s="4" t="s">
        <v>188</v>
      </c>
      <c r="B133" s="6" t="str">
        <f>INDEX('YOY Summary'!A:H,MATCH(Data!C133,'YOY Summary'!I:I,0),8)</f>
        <v>65.31%</v>
      </c>
      <c r="C133" t="s">
        <v>228</v>
      </c>
    </row>
    <row r="134" spans="1:3" ht="15.95" customHeight="1" thickBot="1" x14ac:dyDescent="0.3">
      <c r="A134" s="4"/>
      <c r="B134" s="5"/>
    </row>
    <row r="135" spans="1:3" ht="15.95" customHeight="1" thickBot="1" x14ac:dyDescent="0.3">
      <c r="A135" s="2" t="s">
        <v>186</v>
      </c>
      <c r="B135" s="3"/>
    </row>
    <row r="136" spans="1:3" ht="15.95" customHeight="1" thickBot="1" x14ac:dyDescent="0.3">
      <c r="A136" s="2" t="s">
        <v>39</v>
      </c>
      <c r="B136" s="5"/>
    </row>
    <row r="137" spans="1:3" ht="15.95" customHeight="1" thickBot="1" x14ac:dyDescent="0.3">
      <c r="A137" s="4" t="s">
        <v>46</v>
      </c>
      <c r="B137" s="6" t="str">
        <f>INDEX('YOY Summary'!A:H,MATCH(Data!C137,'YOY Summary'!I:I,0),6)</f>
        <v>70.58%</v>
      </c>
      <c r="C137" t="s">
        <v>229</v>
      </c>
    </row>
    <row r="138" spans="1:3" ht="15.95" customHeight="1" thickBot="1" x14ac:dyDescent="0.3">
      <c r="A138" s="4" t="s">
        <v>187</v>
      </c>
      <c r="B138" s="6" t="str">
        <f>INDEX('YOY Summary'!A:H,MATCH(Data!C138,'YOY Summary'!I:I,0),7)</f>
        <v>1.25%</v>
      </c>
      <c r="C138" t="s">
        <v>229</v>
      </c>
    </row>
    <row r="139" spans="1:3" ht="15.95" customHeight="1" thickBot="1" x14ac:dyDescent="0.3">
      <c r="A139" s="4" t="s">
        <v>188</v>
      </c>
      <c r="B139" s="6" t="str">
        <f>INDEX('YOY Summary'!A:H,MATCH(Data!C139,'YOY Summary'!I:I,0),8)</f>
        <v>71.52%</v>
      </c>
      <c r="C139" t="s">
        <v>229</v>
      </c>
    </row>
    <row r="140" spans="1:3" ht="15.95" customHeight="1" thickBot="1" x14ac:dyDescent="0.3">
      <c r="A140" s="4" t="s">
        <v>45</v>
      </c>
      <c r="B140" s="6" t="str">
        <f>INDEX('YOY Summary'!A:H,MATCH(Data!C140,'YOY Summary'!I:I,0),6)</f>
        <v>72.65%</v>
      </c>
      <c r="C140" t="s">
        <v>230</v>
      </c>
    </row>
    <row r="141" spans="1:3" ht="15.95" customHeight="1" thickBot="1" x14ac:dyDescent="0.3">
      <c r="A141" s="4" t="s">
        <v>187</v>
      </c>
      <c r="B141" s="6" t="str">
        <f>INDEX('YOY Summary'!A:H,MATCH(Data!C141,'YOY Summary'!I:I,0),7)</f>
        <v>0.85%</v>
      </c>
      <c r="C141" t="s">
        <v>230</v>
      </c>
    </row>
    <row r="142" spans="1:3" ht="15.95" customHeight="1" thickBot="1" x14ac:dyDescent="0.3">
      <c r="A142" s="4" t="s">
        <v>188</v>
      </c>
      <c r="B142" s="6" t="str">
        <f>INDEX('YOY Summary'!A:H,MATCH(Data!C142,'YOY Summary'!I:I,0),8)</f>
        <v>71.52%</v>
      </c>
      <c r="C142" t="s">
        <v>230</v>
      </c>
    </row>
    <row r="143" spans="1:3" ht="15.95" customHeight="1" thickBot="1" x14ac:dyDescent="0.3">
      <c r="A143" s="4" t="s">
        <v>44</v>
      </c>
      <c r="B143" s="6" t="str">
        <f>INDEX('YOY Summary'!A:H,MATCH(Data!C143,'YOY Summary'!I:I,0),6)</f>
        <v>73.79%</v>
      </c>
      <c r="C143" t="s">
        <v>231</v>
      </c>
    </row>
    <row r="144" spans="1:3" ht="15.95" customHeight="1" thickBot="1" x14ac:dyDescent="0.3">
      <c r="A144" s="4" t="s">
        <v>187</v>
      </c>
      <c r="B144" s="6" t="str">
        <f>INDEX('YOY Summary'!A:H,MATCH(Data!C144,'YOY Summary'!I:I,0),7)</f>
        <v>1.50%</v>
      </c>
      <c r="C144" t="s">
        <v>231</v>
      </c>
    </row>
    <row r="145" spans="1:3" ht="15.95" customHeight="1" thickBot="1" x14ac:dyDescent="0.3">
      <c r="A145" s="4" t="s">
        <v>188</v>
      </c>
      <c r="B145" s="6" t="str">
        <f>INDEX('YOY Summary'!A:H,MATCH(Data!C145,'YOY Summary'!I:I,0),8)</f>
        <v>71.52%</v>
      </c>
      <c r="C145" t="s">
        <v>231</v>
      </c>
    </row>
    <row r="146" spans="1:3" ht="15.95" customHeight="1" thickBot="1" x14ac:dyDescent="0.3">
      <c r="A146" s="4" t="s">
        <v>47</v>
      </c>
      <c r="B146" s="6" t="str">
        <f>INDEX('YOY Summary'!A:H,MATCH(Data!C146,'YOY Summary'!I:I,0),6)</f>
        <v>68.33%</v>
      </c>
      <c r="C146" t="s">
        <v>232</v>
      </c>
    </row>
    <row r="147" spans="1:3" ht="15.95" customHeight="1" thickBot="1" x14ac:dyDescent="0.3">
      <c r="A147" s="4" t="s">
        <v>187</v>
      </c>
      <c r="B147" s="6" t="str">
        <f>INDEX('YOY Summary'!A:H,MATCH(Data!C147,'YOY Summary'!I:I,0),7)</f>
        <v>0.46%</v>
      </c>
      <c r="C147" t="s">
        <v>232</v>
      </c>
    </row>
    <row r="148" spans="1:3" ht="15.95" customHeight="1" thickBot="1" x14ac:dyDescent="0.3">
      <c r="A148" s="4" t="s">
        <v>188</v>
      </c>
      <c r="B148" s="6" t="str">
        <f>INDEX('YOY Summary'!A:H,MATCH(Data!C148,'YOY Summary'!I:I,0),8)</f>
        <v>71.52%</v>
      </c>
      <c r="C148" t="s">
        <v>232</v>
      </c>
    </row>
    <row r="149" spans="1:3" ht="15.95" customHeight="1" thickBot="1" x14ac:dyDescent="0.3">
      <c r="A149" s="4"/>
      <c r="B149" s="5"/>
    </row>
    <row r="150" spans="1:3" ht="15.95" customHeight="1" thickBot="1" x14ac:dyDescent="0.3">
      <c r="A150" s="2" t="s">
        <v>186</v>
      </c>
      <c r="B150" s="3"/>
    </row>
    <row r="151" spans="1:3" ht="15.95" customHeight="1" thickBot="1" x14ac:dyDescent="0.3">
      <c r="A151" s="2" t="s">
        <v>43</v>
      </c>
      <c r="B151" s="5"/>
    </row>
    <row r="152" spans="1:3" ht="15.95" customHeight="1" thickBot="1" x14ac:dyDescent="0.3">
      <c r="A152" s="4" t="s">
        <v>46</v>
      </c>
      <c r="B152" s="6" t="str">
        <f>INDEX('YOY Summary'!A:H,MATCH(Data!C152,'YOY Summary'!I:I,0),6)</f>
        <v>68.37%</v>
      </c>
      <c r="C152" t="s">
        <v>233</v>
      </c>
    </row>
    <row r="153" spans="1:3" ht="15.95" customHeight="1" thickBot="1" x14ac:dyDescent="0.3">
      <c r="A153" s="4" t="s">
        <v>187</v>
      </c>
      <c r="B153" s="6" t="str">
        <f>INDEX('YOY Summary'!A:H,MATCH(Data!C153,'YOY Summary'!I:I,0),7)</f>
        <v>5.89%</v>
      </c>
      <c r="C153" t="s">
        <v>233</v>
      </c>
    </row>
    <row r="154" spans="1:3" ht="15.95" customHeight="1" thickBot="1" x14ac:dyDescent="0.3">
      <c r="A154" s="4" t="s">
        <v>188</v>
      </c>
      <c r="B154" s="6" t="str">
        <f>INDEX('YOY Summary'!A:H,MATCH(Data!C154,'YOY Summary'!I:I,0),8)</f>
        <v>68.96%</v>
      </c>
      <c r="C154" t="s">
        <v>233</v>
      </c>
    </row>
    <row r="155" spans="1:3" ht="15.95" customHeight="1" thickBot="1" x14ac:dyDescent="0.3">
      <c r="A155" s="4" t="s">
        <v>45</v>
      </c>
      <c r="B155" s="6" t="str">
        <f>INDEX('YOY Summary'!A:H,MATCH(Data!C155,'YOY Summary'!I:I,0),6)</f>
        <v>70.31%</v>
      </c>
      <c r="C155" t="s">
        <v>234</v>
      </c>
    </row>
    <row r="156" spans="1:3" ht="15.95" customHeight="1" thickBot="1" x14ac:dyDescent="0.3">
      <c r="A156" s="4" t="s">
        <v>187</v>
      </c>
      <c r="B156" s="6" t="str">
        <f>INDEX('YOY Summary'!A:H,MATCH(Data!C156,'YOY Summary'!I:I,0),7)</f>
        <v>9.83%</v>
      </c>
      <c r="C156" t="s">
        <v>234</v>
      </c>
    </row>
    <row r="157" spans="1:3" ht="15.95" customHeight="1" thickBot="1" x14ac:dyDescent="0.3">
      <c r="A157" s="4" t="s">
        <v>188</v>
      </c>
      <c r="B157" s="6" t="str">
        <f>INDEX('YOY Summary'!A:H,MATCH(Data!C157,'YOY Summary'!I:I,0),8)</f>
        <v>68.96%</v>
      </c>
      <c r="C157" t="s">
        <v>234</v>
      </c>
    </row>
    <row r="158" spans="1:3" ht="15.95" customHeight="1" thickBot="1" x14ac:dyDescent="0.3">
      <c r="A158" s="4" t="s">
        <v>44</v>
      </c>
      <c r="B158" s="6" t="str">
        <f>INDEX('YOY Summary'!A:H,MATCH(Data!C158,'YOY Summary'!I:I,0),6)</f>
        <v>71.87%</v>
      </c>
      <c r="C158" t="s">
        <v>235</v>
      </c>
    </row>
    <row r="159" spans="1:3" ht="15.95" customHeight="1" thickBot="1" x14ac:dyDescent="0.3">
      <c r="A159" s="4" t="s">
        <v>187</v>
      </c>
      <c r="B159" s="6" t="str">
        <f>INDEX('YOY Summary'!A:H,MATCH(Data!C159,'YOY Summary'!I:I,0),7)</f>
        <v>9.14%</v>
      </c>
      <c r="C159" t="s">
        <v>235</v>
      </c>
    </row>
    <row r="160" spans="1:3" ht="15.95" customHeight="1" thickBot="1" x14ac:dyDescent="0.3">
      <c r="A160" s="4" t="s">
        <v>188</v>
      </c>
      <c r="B160" s="6" t="str">
        <f>INDEX('YOY Summary'!A:H,MATCH(Data!C160,'YOY Summary'!I:I,0),8)</f>
        <v>68.96%</v>
      </c>
      <c r="C160" t="s">
        <v>235</v>
      </c>
    </row>
    <row r="161" spans="1:3" ht="15.95" customHeight="1" thickBot="1" x14ac:dyDescent="0.3">
      <c r="A161" s="4" t="s">
        <v>47</v>
      </c>
      <c r="B161" s="6" t="str">
        <f>INDEX('YOY Summary'!A:H,MATCH(Data!C161,'YOY Summary'!I:I,0),6)</f>
        <v>63.98%</v>
      </c>
      <c r="C161" t="s">
        <v>236</v>
      </c>
    </row>
    <row r="162" spans="1:3" ht="15.95" customHeight="1" thickBot="1" x14ac:dyDescent="0.3">
      <c r="A162" s="4" t="s">
        <v>187</v>
      </c>
      <c r="B162" s="6" t="str">
        <f>INDEX('YOY Summary'!A:H,MATCH(Data!C162,'YOY Summary'!I:I,0),7)</f>
        <v>9.97%</v>
      </c>
      <c r="C162" t="s">
        <v>236</v>
      </c>
    </row>
    <row r="163" spans="1:3" ht="15.95" customHeight="1" thickBot="1" x14ac:dyDescent="0.3">
      <c r="A163" s="4" t="s">
        <v>188</v>
      </c>
      <c r="B163" s="6" t="str">
        <f>INDEX('YOY Summary'!A:H,MATCH(Data!C163,'YOY Summary'!I:I,0),8)</f>
        <v>68.96%</v>
      </c>
      <c r="C163" t="s">
        <v>236</v>
      </c>
    </row>
    <row r="164" spans="1:3" ht="15.95" customHeight="1" thickBot="1" x14ac:dyDescent="0.3">
      <c r="A164" s="4"/>
      <c r="B164" s="5"/>
    </row>
    <row r="165" spans="1:3" ht="15.95" customHeight="1" thickBot="1" x14ac:dyDescent="0.3">
      <c r="A165" s="2" t="s">
        <v>189</v>
      </c>
      <c r="B165" s="3"/>
    </row>
    <row r="166" spans="1:3" ht="15.95" customHeight="1" thickBot="1" x14ac:dyDescent="0.3">
      <c r="A166" s="4" t="s">
        <v>190</v>
      </c>
      <c r="B166" s="5"/>
    </row>
    <row r="167" spans="1:3" ht="15.95" customHeight="1" thickBot="1" x14ac:dyDescent="0.3">
      <c r="A167" s="4" t="s">
        <v>191</v>
      </c>
      <c r="B167" s="5"/>
    </row>
    <row r="168" spans="1:3" ht="15.95" customHeight="1" thickBot="1" x14ac:dyDescent="0.3">
      <c r="A168" s="4" t="s">
        <v>192</v>
      </c>
      <c r="B168" s="5"/>
    </row>
    <row r="169" spans="1:3" ht="15.95" customHeight="1" thickBot="1" x14ac:dyDescent="0.3">
      <c r="A169" s="4" t="s">
        <v>191</v>
      </c>
      <c r="B169" s="5"/>
    </row>
    <row r="170" spans="1:3" ht="15.95" customHeight="1" thickBot="1" x14ac:dyDescent="0.3">
      <c r="A170" s="4" t="s">
        <v>193</v>
      </c>
      <c r="B170" s="5"/>
    </row>
    <row r="171" spans="1:3" ht="15.95" customHeight="1" thickBot="1" x14ac:dyDescent="0.3">
      <c r="A171" s="4" t="s">
        <v>191</v>
      </c>
      <c r="B171" s="5"/>
    </row>
    <row r="172" spans="1:3" ht="15.95" customHeight="1" thickBot="1" x14ac:dyDescent="0.3">
      <c r="A172" s="4" t="s">
        <v>194</v>
      </c>
      <c r="B172" s="5"/>
    </row>
    <row r="173" spans="1:3" ht="15.95" customHeight="1" thickBot="1" x14ac:dyDescent="0.3">
      <c r="A173" s="4" t="s">
        <v>191</v>
      </c>
      <c r="B173" s="5"/>
    </row>
    <row r="174" spans="1:3" ht="15.95" customHeight="1" thickBot="1" x14ac:dyDescent="0.3">
      <c r="A174" s="4" t="s">
        <v>195</v>
      </c>
      <c r="B174" s="5"/>
    </row>
    <row r="175" spans="1:3" ht="15.95" customHeight="1" thickBot="1" x14ac:dyDescent="0.3">
      <c r="A175" s="4" t="s">
        <v>191</v>
      </c>
      <c r="B175" s="5"/>
    </row>
    <row r="176" spans="1:3" ht="15.95" customHeight="1" thickBot="1" x14ac:dyDescent="0.3">
      <c r="A176" s="4" t="s">
        <v>196</v>
      </c>
      <c r="B176" s="5"/>
    </row>
    <row r="177" spans="1:2" ht="15.95" customHeight="1" thickBot="1" x14ac:dyDescent="0.3">
      <c r="A177" s="4" t="s">
        <v>191</v>
      </c>
      <c r="B177" s="5"/>
    </row>
    <row r="178" spans="1:2" ht="15.95" customHeight="1" thickBot="1" x14ac:dyDescent="0.3">
      <c r="A178" s="5"/>
      <c r="B178" s="5"/>
    </row>
    <row r="179" spans="1:2" ht="15.95" customHeight="1" thickBot="1" x14ac:dyDescent="0.3">
      <c r="A179" s="2" t="s">
        <v>197</v>
      </c>
      <c r="B179" s="3"/>
    </row>
    <row r="180" spans="1:2" ht="15.95" customHeight="1" thickBot="1" x14ac:dyDescent="0.3">
      <c r="A180" s="4" t="s">
        <v>198</v>
      </c>
      <c r="B180" s="5"/>
    </row>
    <row r="181" spans="1:2" ht="15.95" customHeight="1" thickBot="1" x14ac:dyDescent="0.3">
      <c r="A181" s="4" t="s">
        <v>191</v>
      </c>
      <c r="B181" s="5"/>
    </row>
    <row r="182" spans="1:2" ht="15.95" customHeight="1" thickBot="1" x14ac:dyDescent="0.3">
      <c r="A182" s="4" t="s">
        <v>192</v>
      </c>
      <c r="B182" s="5"/>
    </row>
    <row r="183" spans="1:2" ht="15.95" customHeight="1" thickBot="1" x14ac:dyDescent="0.3">
      <c r="A183" s="4" t="s">
        <v>191</v>
      </c>
      <c r="B183" s="5"/>
    </row>
    <row r="184" spans="1:2" ht="15.95" customHeight="1" thickBot="1" x14ac:dyDescent="0.3">
      <c r="A184" s="4" t="s">
        <v>193</v>
      </c>
      <c r="B184" s="5"/>
    </row>
    <row r="185" spans="1:2" ht="15.95" customHeight="1" thickBot="1" x14ac:dyDescent="0.3">
      <c r="A185" s="4" t="s">
        <v>191</v>
      </c>
      <c r="B185" s="5"/>
    </row>
    <row r="186" spans="1:2" ht="15.95" customHeight="1" thickBot="1" x14ac:dyDescent="0.3">
      <c r="A186" s="4" t="s">
        <v>194</v>
      </c>
      <c r="B186" s="5"/>
    </row>
    <row r="187" spans="1:2" ht="15.95" customHeight="1" thickBot="1" x14ac:dyDescent="0.3">
      <c r="A187" s="4" t="s">
        <v>191</v>
      </c>
      <c r="B187" s="5"/>
    </row>
    <row r="188" spans="1:2" ht="15.95" customHeight="1" thickBot="1" x14ac:dyDescent="0.3">
      <c r="A188" s="4" t="s">
        <v>195</v>
      </c>
      <c r="B188" s="5"/>
    </row>
    <row r="189" spans="1:2" ht="15.95" customHeight="1" thickBot="1" x14ac:dyDescent="0.3">
      <c r="A189" s="4" t="s">
        <v>191</v>
      </c>
      <c r="B189" s="5"/>
    </row>
    <row r="190" spans="1:2" ht="15.95" customHeight="1" thickBot="1" x14ac:dyDescent="0.3">
      <c r="A190" s="4" t="s">
        <v>190</v>
      </c>
      <c r="B190" s="5"/>
    </row>
    <row r="191" spans="1:2" ht="15.95" customHeight="1" thickBot="1" x14ac:dyDescent="0.3">
      <c r="A191" s="4" t="s">
        <v>191</v>
      </c>
      <c r="B191" s="5"/>
    </row>
    <row r="192" spans="1:2" ht="15.95" customHeight="1" thickBot="1" x14ac:dyDescent="0.3">
      <c r="A192" s="4" t="s">
        <v>196</v>
      </c>
      <c r="B192" s="5"/>
    </row>
    <row r="193" spans="1:2" ht="15.95" customHeight="1" thickBot="1" x14ac:dyDescent="0.3">
      <c r="A193" s="4" t="s">
        <v>191</v>
      </c>
      <c r="B193" s="5"/>
    </row>
    <row r="194" spans="1:2" ht="15.95" customHeight="1" thickBot="1" x14ac:dyDescent="0.3">
      <c r="A194" s="4"/>
      <c r="B194" s="5"/>
    </row>
    <row r="195" spans="1:2" ht="15.95" customHeight="1" thickBot="1" x14ac:dyDescent="0.3">
      <c r="A195" s="8" t="s">
        <v>199</v>
      </c>
      <c r="B195" s="3"/>
    </row>
    <row r="196" spans="1:2" ht="15.95" customHeight="1" thickBot="1" x14ac:dyDescent="0.3">
      <c r="A196" s="9"/>
      <c r="B196" s="3"/>
    </row>
    <row r="197" spans="1:2" ht="15.95" customHeight="1" thickBot="1" x14ac:dyDescent="0.3">
      <c r="A197" s="4" t="s">
        <v>46</v>
      </c>
      <c r="B197" s="5"/>
    </row>
    <row r="198" spans="1:2" ht="15.95" customHeight="1" thickBot="1" x14ac:dyDescent="0.3">
      <c r="A198" s="4" t="s">
        <v>45</v>
      </c>
      <c r="B198" s="5"/>
    </row>
    <row r="199" spans="1:2" ht="15.95" customHeight="1" thickBot="1" x14ac:dyDescent="0.3">
      <c r="A199" s="4" t="s">
        <v>44</v>
      </c>
      <c r="B199" s="5"/>
    </row>
    <row r="200" spans="1:2" ht="15.95" customHeight="1" thickBot="1" x14ac:dyDescent="0.3">
      <c r="A200" s="4" t="s">
        <v>47</v>
      </c>
      <c r="B200" s="5"/>
    </row>
    <row r="201" spans="1:2" ht="15.95" customHeight="1" thickBot="1" x14ac:dyDescent="0.3">
      <c r="A201" s="4" t="s">
        <v>200</v>
      </c>
      <c r="B201" s="5"/>
    </row>
  </sheetData>
  <mergeCells count="1">
    <mergeCell ref="A195:A19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Monthly Trend</vt:lpstr>
      <vt:lpstr>YOY Summary</vt:lpstr>
      <vt:lpstr>Market Share details</vt:lpstr>
      <vt:lpstr>Service Loyalty Details</vt:lpstr>
      <vt:lpstr>Service Effectiveness Details</vt:lpstr>
      <vt:lpstr>Multi Monthly Trend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2021-08-09T09:44:35Z</dcterms:created>
  <dcterms:modified xsi:type="dcterms:W3CDTF">2021-12-20T11:16:09Z</dcterms:modified>
</cp:coreProperties>
</file>