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CA9AAFFF-19C8-4D08-87BF-592FCD50EDB2}" xr6:coauthVersionLast="47" xr6:coauthVersionMax="47" xr10:uidLastSave="{00000000-0000-0000-0000-000000000000}"/>
  <bookViews>
    <workbookView xWindow="-108" yWindow="-108" windowWidth="23256" windowHeight="12456" xr2:uid="{597DDC08-D416-4A00-BB28-F02695CE31F1}"/>
  </bookViews>
  <sheets>
    <sheet name="Sheet1" sheetId="1" r:id="rId1"/>
  </sheets>
  <definedNames>
    <definedName name="_xlnm._FilterDatabase" localSheetId="0" hidden="1">Sheet1!$A$1:$I$21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20" i="1"/>
  <c r="N19" i="1"/>
  <c r="K25" i="1"/>
  <c r="K24" i="1"/>
  <c r="N18" i="1"/>
  <c r="N14" i="1"/>
  <c r="N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N12" i="1"/>
  <c r="N11" i="1"/>
  <c r="N10" i="1"/>
  <c r="N5" i="1"/>
  <c r="N6" i="1"/>
  <c r="N7" i="1"/>
  <c r="N4" i="1"/>
  <c r="N3" i="1"/>
</calcChain>
</file>

<file path=xl/sharedStrings.xml><?xml version="1.0" encoding="utf-8"?>
<sst xmlns="http://schemas.openxmlformats.org/spreadsheetml/2006/main" count="119" uniqueCount="47">
  <si>
    <t>Ship Mode</t>
  </si>
  <si>
    <t>Segment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</si>
  <si>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</si>
  <si>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</si>
  <si>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</si>
  <si>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</si>
  <si>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</si>
  <si>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</si>
  <si>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</si>
  <si>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</si>
  <si>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</si>
  <si>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South</t>
  </si>
  <si>
    <t>Furniture</t>
  </si>
  <si>
    <t>Bookcases</t>
  </si>
  <si>
    <t>Chairs</t>
  </si>
  <si>
    <t>Corporate</t>
  </si>
  <si>
    <t>West</t>
  </si>
  <si>
    <t>Office Supplies</t>
  </si>
  <si>
    <t>Labels</t>
  </si>
  <si>
    <t>Standard Class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</si>
  <si>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</si>
  <si>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</si>
  <si>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</si>
  <si>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</si>
  <si>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</si>
  <si>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</si>
  <si>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</si>
  <si>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</si>
  <si>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</si>
  <si>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Home Office</t>
  </si>
  <si>
    <t>Central</t>
  </si>
  <si>
    <t>sum</t>
  </si>
  <si>
    <t>Sumif</t>
  </si>
  <si>
    <t>Sumifs</t>
  </si>
  <si>
    <t>Sumproduct</t>
  </si>
  <si>
    <t>Sumsqr</t>
  </si>
  <si>
    <t>Count</t>
  </si>
  <si>
    <t>CountA</t>
  </si>
  <si>
    <t>Countblank</t>
  </si>
  <si>
    <t>Countif</t>
  </si>
  <si>
    <t>Countifs</t>
  </si>
  <si>
    <t>Average</t>
  </si>
  <si>
    <t>AverageA</t>
  </si>
  <si>
    <t>hjj</t>
  </si>
  <si>
    <t>ty</t>
  </si>
  <si>
    <t>Averageif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</si>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</sst>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16B6-5DD1-40FC-BD3F-D4143DEE63E1}">
  <dimension ref="A1:N27"/>
  <sheetViews>
    <sheetView tabSelected="1" zoomScale="115" zoomScaleNormal="115" workbookViewId="0">
      <selection activeCell="P19" sqref="P19"/>
    </sheetView>
  </sheetViews>
  <sheetFormatPr defaultRowHeight="15.6" x14ac:dyDescent="0.3"/>
  <cols>
    <col min="1" max="1" width="13.19921875" bestFit="1" customWidth="1"/>
    <col min="2" max="2" width="11.09765625" bestFit="1" customWidth="1"/>
    <col min="3" max="3" width="6.8984375" bestFit="1" customWidth="1"/>
    <col min="4" max="4" width="13.09765625" bestFit="1" customWidth="1"/>
    <col min="5" max="5" width="12.19921875" bestFit="1" customWidth="1"/>
    <col min="6" max="6" width="9.09765625" bestFit="1" customWidth="1"/>
    <col min="7" max="7" width="8" bestFit="1" customWidth="1"/>
    <col min="8" max="8" width="8.3984375" bestFit="1" customWidth="1"/>
    <col min="9" max="9" width="7.09765625" style="3" bestFit="1" customWidth="1"/>
    <col min="13" max="13" width="11.29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4" x14ac:dyDescent="0.3">
      <c r="A2" t="s">
        <v>9</v>
      </c>
      <c r="B2" t="s">
        <v>10</v>
      </c>
      <c r="C2" t="s">
        <v>11</v>
      </c>
      <c r="E2" t="s">
        <v>13</v>
      </c>
      <c r="F2">
        <v>261.95999999999998</v>
      </c>
      <c r="G2">
        <v>2</v>
      </c>
      <c r="H2">
        <v>0</v>
      </c>
      <c r="I2" s="3">
        <v>41.913600000000002</v>
      </c>
      <c r="J2">
        <f>F2*G2</f>
        <v>523.91999999999996</v>
      </c>
    </row>
    <row r="3" spans="1:14" x14ac:dyDescent="0.3">
      <c r="A3" t="s">
        <v>9</v>
      </c>
      <c r="B3" t="s">
        <v>10</v>
      </c>
      <c r="C3" t="s">
        <v>11</v>
      </c>
      <c r="D3" t="s">
        <v>12</v>
      </c>
      <c r="E3" t="s">
        <v>14</v>
      </c>
      <c r="F3">
        <v>731.93999999999994</v>
      </c>
      <c r="G3">
        <v>3</v>
      </c>
      <c r="H3">
        <v>0</v>
      </c>
      <c r="I3" s="3">
        <v>219.58199999999997</v>
      </c>
      <c r="J3">
        <f t="shared" ref="J3:J21" si="0">F3*G3</f>
        <v>2195.8199999999997</v>
      </c>
      <c r="M3" s="1" t="s">
        <v>31</v>
      </c>
      <c r="N3">
        <f>SUM(G2:G20)</f>
        <v>70</v>
      </c>
    </row>
    <row r="4" spans="1:14" x14ac:dyDescent="0.3">
      <c r="A4" t="s">
        <v>9</v>
      </c>
      <c r="B4" t="s">
        <v>15</v>
      </c>
      <c r="C4" t="s">
        <v>16</v>
      </c>
      <c r="D4" t="s">
        <v>17</v>
      </c>
      <c r="E4" t="s">
        <v>18</v>
      </c>
      <c r="F4">
        <v>14.62</v>
      </c>
      <c r="G4">
        <v>2</v>
      </c>
      <c r="H4">
        <v>0</v>
      </c>
      <c r="I4" s="3">
        <v>6.8713999999999995</v>
      </c>
      <c r="J4">
        <f t="shared" si="0"/>
        <v>29.24</v>
      </c>
      <c r="M4" s="1" t="s">
        <v>32</v>
      </c>
      <c r="N4">
        <f>SUMIF(G2:G20,"&gt;4")</f>
        <v>43</v>
      </c>
    </row>
    <row r="5" spans="1:14" x14ac:dyDescent="0.3">
      <c r="A5" t="s">
        <v>19</v>
      </c>
      <c r="B5" t="s">
        <v>10</v>
      </c>
      <c r="C5" t="s">
        <v>11</v>
      </c>
      <c r="D5" t="s">
        <v>12</v>
      </c>
      <c r="E5" t="s">
        <v>20</v>
      </c>
      <c r="F5">
        <v>957.57749999999999</v>
      </c>
      <c r="G5">
        <v>5</v>
      </c>
      <c r="H5">
        <v>0.45</v>
      </c>
      <c r="I5" s="3">
        <v>-383.03100000000006</v>
      </c>
      <c r="J5">
        <f t="shared" si="0"/>
        <v>4787.8874999999998</v>
      </c>
      <c r="M5" s="1" t="s">
        <v>33</v>
      </c>
      <c r="N5">
        <f>SUMIFS(G2:G20,C2:C20,"West",B2:B20,"Consumer")</f>
        <v>42</v>
      </c>
    </row>
    <row r="6" spans="1:14" x14ac:dyDescent="0.3">
      <c r="A6" t="s">
        <v>19</v>
      </c>
      <c r="B6" t="s">
        <v>10</v>
      </c>
      <c r="C6" t="s">
        <v>11</v>
      </c>
      <c r="D6" t="s">
        <v>17</v>
      </c>
      <c r="E6" t="s">
        <v>21</v>
      </c>
      <c r="F6">
        <v>22.368000000000002</v>
      </c>
      <c r="G6">
        <v>2</v>
      </c>
      <c r="H6">
        <v>0.2</v>
      </c>
      <c r="I6" s="3">
        <v>2.5163999999999991</v>
      </c>
      <c r="J6">
        <f t="shared" si="0"/>
        <v>44.736000000000004</v>
      </c>
      <c r="M6" s="1" t="s">
        <v>34</v>
      </c>
      <c r="N6">
        <f>SUMPRODUCT(F2:F20,G2:G20)</f>
        <v>38709.541500000014</v>
      </c>
    </row>
    <row r="7" spans="1:14" x14ac:dyDescent="0.3">
      <c r="A7" t="s">
        <v>19</v>
      </c>
      <c r="B7" t="s">
        <v>10</v>
      </c>
      <c r="C7" t="s">
        <v>16</v>
      </c>
      <c r="D7" t="s">
        <v>12</v>
      </c>
      <c r="E7" t="s">
        <v>22</v>
      </c>
      <c r="F7">
        <v>48.86</v>
      </c>
      <c r="G7">
        <v>7</v>
      </c>
      <c r="I7" s="3">
        <v>14.169399999999996</v>
      </c>
      <c r="J7">
        <f t="shared" si="0"/>
        <v>342.02</v>
      </c>
      <c r="M7" s="1" t="s">
        <v>35</v>
      </c>
      <c r="N7">
        <f>SUMSQ(G2:G20)</f>
        <v>356</v>
      </c>
    </row>
    <row r="8" spans="1:14" x14ac:dyDescent="0.3">
      <c r="A8" t="s">
        <v>19</v>
      </c>
      <c r="B8" t="s">
        <v>10</v>
      </c>
      <c r="C8" t="s">
        <v>16</v>
      </c>
      <c r="D8" t="s">
        <v>17</v>
      </c>
      <c r="E8" t="s">
        <v>23</v>
      </c>
      <c r="F8">
        <v>7.28</v>
      </c>
      <c r="G8">
        <v>4</v>
      </c>
      <c r="H8">
        <v>0</v>
      </c>
      <c r="I8" s="3">
        <v>1.9656000000000002</v>
      </c>
      <c r="J8">
        <f t="shared" si="0"/>
        <v>29.12</v>
      </c>
      <c r="M8" s="1"/>
    </row>
    <row r="9" spans="1:14" x14ac:dyDescent="0.3">
      <c r="A9" t="s">
        <v>19</v>
      </c>
      <c r="B9" t="s">
        <v>10</v>
      </c>
      <c r="C9" t="s">
        <v>16</v>
      </c>
      <c r="D9" t="s">
        <v>24</v>
      </c>
      <c r="E9" t="s">
        <v>25</v>
      </c>
      <c r="F9">
        <v>907.15200000000004</v>
      </c>
      <c r="G9">
        <v>6</v>
      </c>
      <c r="H9">
        <v>0.2</v>
      </c>
      <c r="I9" s="3">
        <v>90.715200000000038</v>
      </c>
      <c r="J9">
        <f t="shared" si="0"/>
        <v>5442.9120000000003</v>
      </c>
      <c r="M9" s="1"/>
    </row>
    <row r="10" spans="1:14" x14ac:dyDescent="0.3">
      <c r="A10" t="s">
        <v>19</v>
      </c>
      <c r="B10" t="s">
        <v>10</v>
      </c>
      <c r="C10" t="s">
        <v>16</v>
      </c>
      <c r="D10" t="s">
        <v>17</v>
      </c>
      <c r="E10" t="s">
        <v>26</v>
      </c>
      <c r="F10">
        <v>18.504000000000001</v>
      </c>
      <c r="G10" t="s">
        <v>43</v>
      </c>
      <c r="H10">
        <v>0.2</v>
      </c>
      <c r="I10" s="3">
        <v>5.7824999999999998</v>
      </c>
      <c r="J10" t="e">
        <f t="shared" si="0"/>
        <v>#VALUE!</v>
      </c>
      <c r="M10" s="1" t="s">
        <v>36</v>
      </c>
      <c r="N10">
        <f>COUNT(G2:G20)</f>
        <v>17</v>
      </c>
    </row>
    <row r="11" spans="1:14" x14ac:dyDescent="0.3">
      <c r="A11" t="s">
        <v>19</v>
      </c>
      <c r="B11" t="s">
        <v>10</v>
      </c>
      <c r="C11" t="s">
        <v>16</v>
      </c>
      <c r="D11" t="s">
        <v>17</v>
      </c>
      <c r="E11" t="s">
        <v>27</v>
      </c>
      <c r="F11">
        <v>114.9</v>
      </c>
      <c r="G11">
        <v>5</v>
      </c>
      <c r="H11">
        <v>0</v>
      </c>
      <c r="I11" s="3">
        <v>34.469999999999992</v>
      </c>
      <c r="J11">
        <f t="shared" si="0"/>
        <v>574.5</v>
      </c>
      <c r="M11" s="1" t="s">
        <v>37</v>
      </c>
      <c r="N11">
        <f>COUNTA(G2:G20)</f>
        <v>18</v>
      </c>
    </row>
    <row r="12" spans="1:14" x14ac:dyDescent="0.3">
      <c r="A12" t="s">
        <v>19</v>
      </c>
      <c r="B12" t="s">
        <v>10</v>
      </c>
      <c r="C12" t="s">
        <v>16</v>
      </c>
      <c r="D12" t="s">
        <v>12</v>
      </c>
      <c r="E12" t="s">
        <v>20</v>
      </c>
      <c r="F12">
        <v>1706.1840000000002</v>
      </c>
      <c r="G12">
        <v>9</v>
      </c>
      <c r="H12">
        <v>0.2</v>
      </c>
      <c r="I12" s="3">
        <v>85.309199999999805</v>
      </c>
      <c r="J12">
        <f t="shared" si="0"/>
        <v>15355.656000000003</v>
      </c>
      <c r="M12" s="1" t="s">
        <v>38</v>
      </c>
      <c r="N12">
        <f>COUNTBLANK(G2:G20)</f>
        <v>1</v>
      </c>
    </row>
    <row r="13" spans="1:14" x14ac:dyDescent="0.3">
      <c r="A13" t="s">
        <v>19</v>
      </c>
      <c r="B13" t="s">
        <v>10</v>
      </c>
      <c r="C13" t="s">
        <v>16</v>
      </c>
      <c r="D13" t="s">
        <v>24</v>
      </c>
      <c r="E13" t="s">
        <v>25</v>
      </c>
      <c r="F13">
        <v>911.42399999999998</v>
      </c>
      <c r="G13">
        <v>4</v>
      </c>
      <c r="H13">
        <v>0.2</v>
      </c>
      <c r="I13" s="3">
        <v>68.356800000000021</v>
      </c>
      <c r="J13">
        <f t="shared" si="0"/>
        <v>3645.6959999999999</v>
      </c>
      <c r="M13" s="1" t="s">
        <v>39</v>
      </c>
      <c r="N13">
        <f>COUNTIF(F2:F20,"&gt;500")</f>
        <v>6</v>
      </c>
    </row>
    <row r="14" spans="1:14" x14ac:dyDescent="0.3">
      <c r="A14" t="s">
        <v>19</v>
      </c>
      <c r="B14" t="s">
        <v>10</v>
      </c>
      <c r="C14" t="s">
        <v>11</v>
      </c>
      <c r="D14" t="s">
        <v>17</v>
      </c>
      <c r="E14" t="s">
        <v>28</v>
      </c>
      <c r="F14">
        <v>15.552000000000003</v>
      </c>
      <c r="G14">
        <v>3</v>
      </c>
      <c r="H14">
        <v>0.2</v>
      </c>
      <c r="I14" s="3">
        <v>5.4432</v>
      </c>
      <c r="J14">
        <f t="shared" si="0"/>
        <v>46.656000000000006</v>
      </c>
      <c r="M14" s="1" t="s">
        <v>40</v>
      </c>
      <c r="N14">
        <f>COUNTIFS(C2:C20,"South")</f>
        <v>5</v>
      </c>
    </row>
    <row r="15" spans="1:14" x14ac:dyDescent="0.3">
      <c r="A15" t="s">
        <v>19</v>
      </c>
      <c r="B15" t="s">
        <v>10</v>
      </c>
      <c r="C15" t="s">
        <v>16</v>
      </c>
      <c r="D15" t="s">
        <v>17</v>
      </c>
      <c r="E15" t="s">
        <v>26</v>
      </c>
      <c r="F15">
        <v>407.97600000000006</v>
      </c>
      <c r="G15">
        <v>3</v>
      </c>
      <c r="H15">
        <v>0.2</v>
      </c>
      <c r="I15" s="3">
        <v>132.59219999999993</v>
      </c>
      <c r="J15">
        <f t="shared" si="0"/>
        <v>1223.9280000000001</v>
      </c>
      <c r="M15" s="1"/>
    </row>
    <row r="16" spans="1:14" x14ac:dyDescent="0.3">
      <c r="A16" t="s">
        <v>19</v>
      </c>
      <c r="B16" t="s">
        <v>29</v>
      </c>
      <c r="C16" t="s">
        <v>30</v>
      </c>
      <c r="D16" t="s">
        <v>17</v>
      </c>
      <c r="E16" t="s">
        <v>27</v>
      </c>
      <c r="F16">
        <v>68.809999999999988</v>
      </c>
      <c r="G16">
        <v>5</v>
      </c>
      <c r="H16">
        <v>0.8</v>
      </c>
      <c r="I16" s="3">
        <v>-123.858</v>
      </c>
      <c r="J16">
        <f t="shared" si="0"/>
        <v>344.04999999999995</v>
      </c>
      <c r="M16" s="1"/>
    </row>
    <row r="17" spans="1:14" x14ac:dyDescent="0.3">
      <c r="A17" t="s">
        <v>19</v>
      </c>
      <c r="B17" t="s">
        <v>29</v>
      </c>
      <c r="C17" t="s">
        <v>30</v>
      </c>
      <c r="D17" t="s">
        <v>17</v>
      </c>
      <c r="E17" t="s">
        <v>26</v>
      </c>
      <c r="F17">
        <v>2.5439999999999996</v>
      </c>
      <c r="I17" s="3">
        <v>-3.8160000000000016</v>
      </c>
      <c r="J17">
        <f t="shared" si="0"/>
        <v>0</v>
      </c>
      <c r="M17" s="1" t="s">
        <v>41</v>
      </c>
      <c r="N17">
        <f>AVERAGE(G2:G20)</f>
        <v>4.117647058823529</v>
      </c>
    </row>
    <row r="18" spans="1:14" x14ac:dyDescent="0.3">
      <c r="A18" t="s">
        <v>19</v>
      </c>
      <c r="B18" t="s">
        <v>10</v>
      </c>
      <c r="C18" t="s">
        <v>30</v>
      </c>
      <c r="D18" t="s">
        <v>17</v>
      </c>
      <c r="E18" t="s">
        <v>21</v>
      </c>
      <c r="F18">
        <v>665.88</v>
      </c>
      <c r="G18">
        <v>6</v>
      </c>
      <c r="H18">
        <v>0</v>
      </c>
      <c r="I18" s="3">
        <v>13.317599999999999</v>
      </c>
      <c r="J18">
        <f t="shared" si="0"/>
        <v>3995.2799999999997</v>
      </c>
      <c r="M18" s="1" t="s">
        <v>42</v>
      </c>
      <c r="N18">
        <f>AVERAGEA(G2:G20)</f>
        <v>3.8888888888888888</v>
      </c>
    </row>
    <row r="19" spans="1:14" x14ac:dyDescent="0.3">
      <c r="A19" t="s">
        <v>9</v>
      </c>
      <c r="B19" t="s">
        <v>10</v>
      </c>
      <c r="C19" t="s">
        <v>16</v>
      </c>
      <c r="D19" t="s">
        <v>17</v>
      </c>
      <c r="E19" t="s">
        <v>21</v>
      </c>
      <c r="F19">
        <v>55.5</v>
      </c>
      <c r="G19">
        <v>2</v>
      </c>
      <c r="H19">
        <v>0</v>
      </c>
      <c r="I19" s="3">
        <v>9.9899999999999949</v>
      </c>
      <c r="J19">
        <f t="shared" si="0"/>
        <v>111</v>
      </c>
      <c r="M19" s="1" t="s">
        <v>45</v>
      </c>
      <c r="N19">
        <f>AVERAGEIF(F2:F20,"&lt;100")</f>
        <v>26.259800000000002</v>
      </c>
    </row>
    <row r="20" spans="1:14" x14ac:dyDescent="0.3">
      <c r="A20" t="s">
        <v>9</v>
      </c>
      <c r="B20" t="s">
        <v>10</v>
      </c>
      <c r="C20" t="s">
        <v>16</v>
      </c>
      <c r="D20" t="s">
        <v>17</v>
      </c>
      <c r="E20" t="s">
        <v>23</v>
      </c>
      <c r="F20">
        <v>8.56</v>
      </c>
      <c r="G20">
        <v>2</v>
      </c>
      <c r="H20">
        <v>0</v>
      </c>
      <c r="I20" s="3">
        <v>2.4823999999999993</v>
      </c>
      <c r="J20">
        <f t="shared" si="0"/>
        <v>17.12</v>
      </c>
      <c r="M20" s="1" t="s">
        <v>46</v>
      </c>
      <c r="N20">
        <f>AVERAGEIFS(F2:F20,C2:C20,"Central")</f>
        <v>245.74466666666663</v>
      </c>
    </row>
    <row r="21" spans="1:14" x14ac:dyDescent="0.3">
      <c r="J21">
        <f t="shared" si="0"/>
        <v>0</v>
      </c>
    </row>
    <row r="23" spans="1:14" x14ac:dyDescent="0.3">
      <c r="F23">
        <v>5</v>
      </c>
    </row>
    <row r="24" spans="1:14" x14ac:dyDescent="0.3">
      <c r="J24">
        <v>2</v>
      </c>
      <c r="K24">
        <f>AVERAGE(J24:J27)</f>
        <v>3.6666666666666665</v>
      </c>
    </row>
    <row r="25" spans="1:14" x14ac:dyDescent="0.3">
      <c r="J25" t="s">
        <v>44</v>
      </c>
      <c r="K25">
        <f>AVERAGEA(J24:J27)</f>
        <v>2.75</v>
      </c>
    </row>
    <row r="26" spans="1:14" x14ac:dyDescent="0.3">
      <c r="J26">
        <v>4</v>
      </c>
    </row>
    <row r="27" spans="1:14" x14ac:dyDescent="0.3">
      <c r="J27">
        <v>5</v>
      </c>
    </row>
  </sheetData>
  <autoFilter ref="A1:I21" xr:uid="{71A316B6-5DD1-40FC-BD3F-D4143DEE63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2025-02-08T10:03:47Z</dcterms:created>
  <dcterms:modified xsi:type="dcterms:W3CDTF">2025-02-08T11:07:46Z</dcterms:modified>
</cp:coreProperties>
</file>