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D1C5A20F-C820-4466-BF76-C64D28D113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85" i="1"/>
  <c r="G82" i="1"/>
  <c r="G79" i="1"/>
  <c r="G76" i="1"/>
  <c r="E68" i="1"/>
  <c r="C68" i="1"/>
  <c r="E67" i="1"/>
  <c r="C67" i="1"/>
  <c r="E66" i="1"/>
  <c r="C66" i="1"/>
  <c r="B25" i="1"/>
  <c r="G38" i="1"/>
  <c r="C38" i="1"/>
  <c r="G36" i="1"/>
  <c r="G34" i="1"/>
  <c r="G59" i="1"/>
  <c r="G58" i="1"/>
  <c r="G27" i="1"/>
  <c r="G25" i="1"/>
  <c r="G23" i="1"/>
</calcChain>
</file>

<file path=xl/sharedStrings.xml><?xml version="1.0" encoding="utf-8"?>
<sst xmlns="http://schemas.openxmlformats.org/spreadsheetml/2006/main" count="157" uniqueCount="99">
  <si>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</si>
  <si>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</si>
  <si>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</si>
  <si>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</si>
  <si>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</si>
  <si>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</si>
  <si>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</si>
  <si>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</si>
  <si>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</si>
  <si>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</si>
  <si>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</si>
  <si>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</si>
  <si>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</si>
  <si>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</si>
  <si>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</si>
  <si>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</si>
  <si>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</si>
  <si>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</si>
  <si>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</si>
  <si>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</si>
  <si>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</si>
  <si>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</si>
  <si>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</si>
  <si>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</si>
  <si>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</si>
  <si>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</si>
  <si>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</si>
  <si>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</si>
  <si>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</si>
  <si>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</si>
  <si>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</si>
  <si>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</si>
  <si>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 xml:space="preserve">3) State evolution model mismatch </t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</si>
  <si>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</si>
  <si>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</si>
  <si>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</si>
  <si>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</si>
  <si>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</si>
  <si>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</si>
  <si>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</si>
  <si>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</si>
  <si>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</si>
  <si>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</si>
  <si>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1) Full info, RTSNet converges to RTS</t>
  </si>
  <si>
    <t xml:space="preserve">RTSNet true [dB] </t>
  </si>
  <si>
    <t>Random initial conditions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</si>
  <si>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</si>
  <si>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</si>
  <si>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</si>
  <si>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</si>
  <si>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 xml:space="preserve">RTSNet mismatch (trained on init state = [0,0] and init variance = 0) [dB] 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</si>
  <si>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</si>
  <si>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</si>
  <si>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</si>
  <si>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</si>
  <si>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</si>
  <si>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</si>
  <si>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</si>
  <si>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</si>
  <si>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</si>
  <si>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</si>
  <si>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</si>
  <si>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</si>
  <si>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</si>
  <si>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</si>
  <si>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</si>
  <si>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</si>
  <si>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</si>
  <si>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Generalization to 5x5 and 10x10</t>
  </si>
  <si>
    <t>T=20 (Trajectory Length) [0,20] case</t>
  </si>
  <si>
    <t>MSE 5x5</t>
  </si>
  <si>
    <t>RunTime T=20 for 5x5</t>
  </si>
  <si>
    <t>MSE 10x10</t>
  </si>
  <si>
    <t>RunTime T=20 for 10x10 (s)</t>
  </si>
  <si>
    <t>RTSNet true [dB] (n_Epochs=1000, n_Batch=50, learningRate=1E-4, weightDecay=1E-7)</t>
  </si>
  <si>
    <t>F = F_(theta=10)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</si>
  <si>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</si>
  <si>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</si>
  <si>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</si>
  <si>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</si>
  <si>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</si>
  <si>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</si>
  <si>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with known randInit [dB] 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</si>
  <si>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</si>
  <si>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</si>
  <si>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</si>
  <si>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</si>
  <si>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</si>
  <si>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</si>
  <si>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</si>
  <si>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</si>
  <si>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</si>
  <si>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</si>
  <si>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</si>
  <si>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</si>
  <si>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</si>
  <si>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</si>
  <si>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</si>
  <si>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When filters(MB KF and MB RTS) know the initial condition, the test results don't change. So here I show the situation when filters don't know initial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</si>
</sst>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212121"/>
      <name val="Courier New"/>
      <family val="3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5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8" xfId="0" applyNumberFormat="1" applyFont="1" applyBorder="1"/>
    <xf numFmtId="11" fontId="3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5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tabSelected="1" topLeftCell="A106" workbookViewId="0">
      <selection activeCell="B63" sqref="B63"/>
    </sheetView>
  </sheetViews>
  <sheetFormatPr defaultRowHeight="14.5" x14ac:dyDescent="0.35"/>
  <cols>
    <col min="1" max="1" width="18.36328125" customWidth="1"/>
    <col min="2" max="2" width="37.81640625" customWidth="1"/>
  </cols>
  <sheetData>
    <row r="1" spans="1:7" x14ac:dyDescent="0.35">
      <c r="A1" s="7" t="s">
        <v>43</v>
      </c>
    </row>
    <row r="2" spans="1:7" x14ac:dyDescent="0.35">
      <c r="A2" t="s">
        <v>76</v>
      </c>
    </row>
    <row r="3" spans="1:7" ht="15" thickBot="1" x14ac:dyDescent="0.4">
      <c r="A3" s="23" t="s">
        <v>79</v>
      </c>
    </row>
    <row r="4" spans="1:7" x14ac:dyDescent="0.35">
      <c r="A4" s="2" t="s">
        <v>2</v>
      </c>
      <c r="B4" s="3" t="s">
        <v>77</v>
      </c>
      <c r="C4" s="3" t="s">
        <v>78</v>
      </c>
      <c r="D4" s="3" t="s">
        <v>87</v>
      </c>
      <c r="E4" s="3" t="s">
        <v>88</v>
      </c>
      <c r="F4" s="27" t="s">
        <v>89</v>
      </c>
    </row>
    <row r="5" spans="1:7" x14ac:dyDescent="0.35">
      <c r="A5" s="12" t="s">
        <v>8</v>
      </c>
      <c r="B5" s="9">
        <v>8.0853999999999999</v>
      </c>
      <c r="C5" s="9">
        <v>-1.7968</v>
      </c>
      <c r="D5" s="9">
        <v>-11.8804</v>
      </c>
      <c r="E5" s="9">
        <v>-21.902799999999999</v>
      </c>
      <c r="F5" s="35">
        <v>-31.885899999999999</v>
      </c>
    </row>
    <row r="6" spans="1:7" x14ac:dyDescent="0.35">
      <c r="A6" s="12" t="s">
        <v>80</v>
      </c>
      <c r="B6" s="9">
        <v>0.50170000000000003</v>
      </c>
      <c r="C6" s="9">
        <v>0.5383</v>
      </c>
      <c r="D6" s="9">
        <v>0.46360000000000001</v>
      </c>
      <c r="E6" s="9">
        <v>0.4194</v>
      </c>
      <c r="F6" s="35">
        <v>0.51370000000000005</v>
      </c>
    </row>
    <row r="7" spans="1:7" x14ac:dyDescent="0.35">
      <c r="A7" s="12" t="s">
        <v>9</v>
      </c>
      <c r="B7" s="9">
        <v>6.2152000000000003</v>
      </c>
      <c r="C7" s="9">
        <v>-3.6911999999999998</v>
      </c>
      <c r="D7" s="9">
        <v>-13.7761</v>
      </c>
      <c r="E7" s="9">
        <v>-23.750499999999999</v>
      </c>
      <c r="F7" s="35">
        <v>-33.749099999999999</v>
      </c>
      <c r="G7" s="22"/>
    </row>
    <row r="8" spans="1:7" x14ac:dyDescent="0.35">
      <c r="A8" s="12" t="s">
        <v>81</v>
      </c>
      <c r="B8" s="9">
        <v>0.4869</v>
      </c>
      <c r="C8" s="9">
        <v>0.53690000000000004</v>
      </c>
      <c r="D8" s="9">
        <v>0.4657</v>
      </c>
      <c r="E8" s="9">
        <v>0.51919999999999999</v>
      </c>
      <c r="F8" s="35">
        <v>0.50760000000000005</v>
      </c>
      <c r="G8" s="22"/>
    </row>
    <row r="9" spans="1:7" x14ac:dyDescent="0.35">
      <c r="A9" s="12" t="s">
        <v>44</v>
      </c>
      <c r="B9" s="22"/>
      <c r="C9" s="22"/>
      <c r="D9" s="22"/>
      <c r="E9" s="22"/>
      <c r="F9" s="8"/>
      <c r="G9" s="22"/>
    </row>
    <row r="10" spans="1:7" ht="15" thickBot="1" x14ac:dyDescent="0.4">
      <c r="A10" s="13" t="s">
        <v>91</v>
      </c>
      <c r="B10" s="10"/>
      <c r="C10" s="10"/>
      <c r="D10" s="10"/>
      <c r="E10" s="10"/>
      <c r="F10" s="39"/>
      <c r="G10" s="22"/>
    </row>
    <row r="11" spans="1:7" x14ac:dyDescent="0.35">
      <c r="A11" s="22"/>
      <c r="B11" s="9"/>
      <c r="C11" s="9"/>
      <c r="D11" s="9"/>
      <c r="E11" s="9"/>
      <c r="F11" s="31"/>
      <c r="G11" s="22"/>
    </row>
    <row r="12" spans="1:7" ht="15" thickBot="1" x14ac:dyDescent="0.4">
      <c r="A12" s="23" t="s">
        <v>92</v>
      </c>
      <c r="G12" s="22"/>
    </row>
    <row r="13" spans="1:7" x14ac:dyDescent="0.35">
      <c r="A13" s="2" t="s">
        <v>2</v>
      </c>
      <c r="B13" s="3" t="s">
        <v>93</v>
      </c>
      <c r="C13" s="3" t="s">
        <v>94</v>
      </c>
      <c r="D13" s="3" t="s">
        <v>95</v>
      </c>
      <c r="E13" s="3" t="s">
        <v>96</v>
      </c>
      <c r="F13" s="27" t="s">
        <v>97</v>
      </c>
      <c r="G13" s="22"/>
    </row>
    <row r="14" spans="1:7" x14ac:dyDescent="0.35">
      <c r="A14" s="12" t="s">
        <v>8</v>
      </c>
      <c r="B14" s="9">
        <v>5.2991000000000001</v>
      </c>
      <c r="C14" s="9">
        <v>-4.7026000000000003</v>
      </c>
      <c r="D14" s="9">
        <v>-14.756</v>
      </c>
      <c r="E14" s="9">
        <v>-24.680399999999999</v>
      </c>
      <c r="F14" s="35">
        <v>-34.730899999999998</v>
      </c>
      <c r="G14" s="22"/>
    </row>
    <row r="15" spans="1:7" x14ac:dyDescent="0.35">
      <c r="A15" s="12" t="s">
        <v>80</v>
      </c>
      <c r="B15" s="9">
        <v>0.70950000000000002</v>
      </c>
      <c r="C15" s="9">
        <v>0.66279999999999994</v>
      </c>
      <c r="D15" s="9">
        <v>0.67449999999999999</v>
      </c>
      <c r="E15" s="9">
        <v>0.59619999999999995</v>
      </c>
      <c r="F15" s="35">
        <v>0.69599999999999995</v>
      </c>
      <c r="G15" s="22"/>
    </row>
    <row r="16" spans="1:7" x14ac:dyDescent="0.35">
      <c r="A16" s="12" t="s">
        <v>9</v>
      </c>
      <c r="B16" s="9">
        <v>1.8344</v>
      </c>
      <c r="C16" s="9">
        <v>-8.2195999999999998</v>
      </c>
      <c r="D16" s="9">
        <v>-18.179099999999998</v>
      </c>
      <c r="E16" s="9">
        <v>-28.098099999999999</v>
      </c>
      <c r="F16" s="35">
        <v>-38.235599999999998</v>
      </c>
      <c r="G16" s="22"/>
    </row>
    <row r="17" spans="1:7" x14ac:dyDescent="0.35">
      <c r="A17" s="12" t="s">
        <v>81</v>
      </c>
      <c r="B17" s="9">
        <v>0.79410000000000003</v>
      </c>
      <c r="C17" s="9">
        <v>0.7208</v>
      </c>
      <c r="D17" s="9">
        <v>0.77839999999999998</v>
      </c>
      <c r="E17" s="9">
        <v>0.72609999999999997</v>
      </c>
      <c r="F17" s="35">
        <v>0.83679999999999999</v>
      </c>
    </row>
    <row r="18" spans="1:7" x14ac:dyDescent="0.35">
      <c r="A18" s="12" t="s">
        <v>10</v>
      </c>
      <c r="B18" s="22"/>
      <c r="C18" s="22"/>
      <c r="D18" s="22"/>
      <c r="E18" s="22"/>
      <c r="F18" s="8"/>
    </row>
    <row r="19" spans="1:7" ht="15" thickBot="1" x14ac:dyDescent="0.4">
      <c r="A19" s="13" t="s">
        <v>91</v>
      </c>
      <c r="B19" s="10"/>
      <c r="C19" s="10"/>
      <c r="D19" s="10"/>
      <c r="E19" s="10"/>
      <c r="F19" s="39"/>
    </row>
    <row r="20" spans="1:7" x14ac:dyDescent="0.35">
      <c r="A20" s="22"/>
      <c r="B20" s="22"/>
      <c r="C20" s="22"/>
      <c r="D20" s="22"/>
      <c r="E20" s="22"/>
      <c r="F20" s="32"/>
    </row>
    <row r="21" spans="1:7" ht="15" thickBot="1" x14ac:dyDescent="0.4">
      <c r="A21" s="23" t="s">
        <v>90</v>
      </c>
    </row>
    <row r="22" spans="1:7" x14ac:dyDescent="0.35">
      <c r="A22" s="2" t="s">
        <v>2</v>
      </c>
      <c r="B22" s="3" t="s">
        <v>3</v>
      </c>
      <c r="C22" s="3" t="s">
        <v>4</v>
      </c>
      <c r="D22" s="3" t="s">
        <v>5</v>
      </c>
      <c r="E22" s="3" t="s">
        <v>6</v>
      </c>
      <c r="F22" s="3" t="s">
        <v>7</v>
      </c>
      <c r="G22" s="4" t="s">
        <v>49</v>
      </c>
    </row>
    <row r="23" spans="1:7" x14ac:dyDescent="0.35">
      <c r="A23" s="12" t="s">
        <v>8</v>
      </c>
      <c r="B23" s="9">
        <v>2.7555999999999998</v>
      </c>
      <c r="C23" s="9">
        <v>-7.2537000000000003</v>
      </c>
      <c r="D23" s="9">
        <v>-17.338799999999999</v>
      </c>
      <c r="E23" s="9">
        <v>-27.194199999999999</v>
      </c>
      <c r="F23" s="9">
        <v>-37.323900000000002</v>
      </c>
      <c r="G23" s="35">
        <f>6.41488122940063/200</f>
        <v>3.2074406147003152E-2</v>
      </c>
    </row>
    <row r="24" spans="1:7" x14ac:dyDescent="0.35">
      <c r="A24" s="12" t="s">
        <v>80</v>
      </c>
      <c r="B24" s="9">
        <v>1.0863</v>
      </c>
      <c r="C24" s="9">
        <v>1.0122</v>
      </c>
      <c r="D24" s="9">
        <v>0.96650000000000003</v>
      </c>
      <c r="E24" s="9">
        <v>1.0107999999999999</v>
      </c>
      <c r="F24" s="31">
        <v>0.96260000000000001</v>
      </c>
      <c r="G24" s="35"/>
    </row>
    <row r="25" spans="1:7" x14ac:dyDescent="0.35">
      <c r="A25" s="12" t="s">
        <v>9</v>
      </c>
      <c r="B25" s="9">
        <f>-1.7902</f>
        <v>-1.7902</v>
      </c>
      <c r="C25" s="9">
        <v>-11.8467</v>
      </c>
      <c r="D25" s="9">
        <v>-21.738299999999999</v>
      </c>
      <c r="E25" s="9">
        <v>-31.619900000000001</v>
      </c>
      <c r="F25" s="9">
        <v>-41.830800000000004</v>
      </c>
      <c r="G25" s="35">
        <f xml:space="preserve"> 13.3679509162902/200</f>
        <v>6.6839754581451E-2</v>
      </c>
    </row>
    <row r="26" spans="1:7" x14ac:dyDescent="0.35">
      <c r="A26" s="12" t="s">
        <v>81</v>
      </c>
      <c r="B26" s="9">
        <v>1.2419</v>
      </c>
      <c r="C26" s="9">
        <v>1.1898</v>
      </c>
      <c r="D26" s="9">
        <v>1.2814000000000001</v>
      </c>
      <c r="E26" s="9">
        <v>1.1073</v>
      </c>
      <c r="F26" s="31">
        <v>1.2888999999999999</v>
      </c>
      <c r="G26" s="35"/>
    </row>
    <row r="27" spans="1:7" x14ac:dyDescent="0.35">
      <c r="A27" s="12" t="s">
        <v>10</v>
      </c>
      <c r="B27" s="9">
        <v>-1.64</v>
      </c>
      <c r="C27" s="9">
        <v>-11.7117</v>
      </c>
      <c r="D27" s="9">
        <v>-21.543399999999998</v>
      </c>
      <c r="E27" s="9">
        <v>-31.816700000000001</v>
      </c>
      <c r="F27" s="9">
        <v>-41.504600000000003</v>
      </c>
      <c r="G27" s="35">
        <f>56.4998171329498/200</f>
        <v>0.28249908566474902</v>
      </c>
    </row>
    <row r="28" spans="1:7" ht="15" thickBot="1" x14ac:dyDescent="0.4">
      <c r="A28" s="13" t="s">
        <v>91</v>
      </c>
      <c r="B28" s="36">
        <v>1.1987000000000001</v>
      </c>
      <c r="C28" s="36">
        <v>1.1726000000000001</v>
      </c>
      <c r="D28" s="36">
        <v>1.2788999999999999</v>
      </c>
      <c r="E28" s="36">
        <v>1.1524000000000001</v>
      </c>
      <c r="F28" s="40">
        <v>1.2285999999999999</v>
      </c>
      <c r="G28" s="37"/>
    </row>
    <row r="29" spans="1:7" x14ac:dyDescent="0.35">
      <c r="A29" s="22"/>
      <c r="B29" s="22"/>
      <c r="C29" s="22"/>
      <c r="D29" s="22"/>
      <c r="E29" s="22"/>
      <c r="F29" s="22"/>
      <c r="G29" s="22"/>
    </row>
    <row r="30" spans="1:7" x14ac:dyDescent="0.35">
      <c r="A30" s="22"/>
      <c r="B30" s="22"/>
      <c r="C30" s="22"/>
      <c r="D30" s="22"/>
      <c r="E30" s="22"/>
      <c r="F30" s="22"/>
      <c r="G30" s="22"/>
    </row>
    <row r="31" spans="1:7" x14ac:dyDescent="0.35">
      <c r="A31" s="18" t="s">
        <v>48</v>
      </c>
      <c r="B31" s="22"/>
      <c r="C31" s="22"/>
      <c r="D31" s="22"/>
      <c r="E31" s="22"/>
      <c r="F31" s="22"/>
      <c r="G31" s="22"/>
    </row>
    <row r="32" spans="1:7" ht="15" thickBot="1" x14ac:dyDescent="0.4">
      <c r="A32" s="22" t="s">
        <v>46</v>
      </c>
      <c r="B32" s="22"/>
      <c r="C32" s="22"/>
      <c r="D32" s="22"/>
      <c r="E32" s="22"/>
      <c r="F32" s="22"/>
      <c r="G32" s="22"/>
    </row>
    <row r="33" spans="1:9" x14ac:dyDescent="0.35">
      <c r="A33" s="2" t="s">
        <v>2</v>
      </c>
      <c r="B33" s="25"/>
      <c r="C33" s="3" t="s">
        <v>4</v>
      </c>
      <c r="D33" s="25"/>
      <c r="E33" s="25"/>
      <c r="F33" s="25"/>
      <c r="G33" s="4" t="s">
        <v>49</v>
      </c>
    </row>
    <row r="34" spans="1:9" x14ac:dyDescent="0.35">
      <c r="A34" s="12" t="s">
        <v>8</v>
      </c>
      <c r="B34" s="22"/>
      <c r="C34" s="22">
        <v>-7.1620999999999997</v>
      </c>
      <c r="D34" s="22"/>
      <c r="E34" s="22"/>
      <c r="F34" s="22"/>
      <c r="G34" s="8">
        <f>19.1064960956573/200</f>
        <v>9.5532480478286497E-2</v>
      </c>
    </row>
    <row r="35" spans="1:9" x14ac:dyDescent="0.35">
      <c r="A35" s="12" t="s">
        <v>80</v>
      </c>
      <c r="B35" s="22"/>
      <c r="C35" s="22">
        <v>0.3347</v>
      </c>
      <c r="D35" s="22"/>
      <c r="E35" s="22"/>
      <c r="F35" s="22"/>
      <c r="G35" s="8"/>
    </row>
    <row r="36" spans="1:9" x14ac:dyDescent="0.35">
      <c r="A36" s="12" t="s">
        <v>9</v>
      </c>
      <c r="B36" s="22"/>
      <c r="C36" s="22">
        <v>-11.8101</v>
      </c>
      <c r="D36" s="22"/>
      <c r="E36" s="22"/>
      <c r="F36" s="22"/>
      <c r="G36" s="8">
        <f>39.3029329776763/200</f>
        <v>0.19651466488838149</v>
      </c>
    </row>
    <row r="37" spans="1:9" x14ac:dyDescent="0.35">
      <c r="A37" s="12" t="s">
        <v>81</v>
      </c>
      <c r="B37" s="22"/>
      <c r="C37" s="22">
        <v>0.45019999999999999</v>
      </c>
      <c r="D37" s="22"/>
      <c r="E37" s="22"/>
      <c r="F37" s="22"/>
      <c r="G37" s="8"/>
    </row>
    <row r="38" spans="1:9" x14ac:dyDescent="0.35">
      <c r="A38" s="12" t="s">
        <v>44</v>
      </c>
      <c r="B38" s="22"/>
      <c r="C38" s="22">
        <f>(-11.7224-11.7828)/2</f>
        <v>-11.752600000000001</v>
      </c>
      <c r="D38" s="22"/>
      <c r="E38" s="22"/>
      <c r="F38" s="22"/>
      <c r="G38" s="8">
        <f>297.675692081451/100</f>
        <v>2.9767569208145104</v>
      </c>
    </row>
    <row r="39" spans="1:9" ht="15" thickBot="1" x14ac:dyDescent="0.4">
      <c r="A39" s="13" t="s">
        <v>91</v>
      </c>
      <c r="B39" s="10"/>
      <c r="C39" s="10">
        <v>0.44900000000000001</v>
      </c>
      <c r="D39" s="10"/>
      <c r="E39" s="10"/>
      <c r="F39" s="10"/>
      <c r="G39" s="11"/>
    </row>
    <row r="40" spans="1:9" x14ac:dyDescent="0.35">
      <c r="A40" s="22"/>
      <c r="B40" s="22"/>
      <c r="C40" s="22"/>
      <c r="D40" s="22"/>
      <c r="E40" s="22"/>
      <c r="F40" s="22"/>
      <c r="G40" s="22"/>
    </row>
    <row r="41" spans="1:9" x14ac:dyDescent="0.35">
      <c r="A41" s="18" t="s">
        <v>45</v>
      </c>
      <c r="B41" s="22"/>
      <c r="C41" s="22"/>
      <c r="D41" s="22"/>
      <c r="E41" s="22"/>
      <c r="F41" s="22"/>
      <c r="G41" s="22"/>
    </row>
    <row r="42" spans="1:9" x14ac:dyDescent="0.35">
      <c r="A42" s="22" t="s">
        <v>47</v>
      </c>
      <c r="B42" s="22"/>
      <c r="C42" s="22"/>
      <c r="D42" s="22"/>
      <c r="E42" s="22"/>
      <c r="F42" s="22"/>
      <c r="G42" s="22"/>
    </row>
    <row r="43" spans="1:9" ht="15" thickBot="1" x14ac:dyDescent="0.4">
      <c r="A43" s="22" t="s">
        <v>98</v>
      </c>
      <c r="B43" s="22"/>
      <c r="C43" s="22"/>
      <c r="D43" s="22"/>
      <c r="E43" s="22"/>
      <c r="F43" s="22"/>
      <c r="G43" s="22"/>
      <c r="H43" s="26"/>
    </row>
    <row r="44" spans="1:9" x14ac:dyDescent="0.35">
      <c r="A44" s="2" t="s">
        <v>2</v>
      </c>
      <c r="B44" s="25"/>
      <c r="C44" s="27" t="s">
        <v>4</v>
      </c>
      <c r="D44" s="22"/>
      <c r="E44" s="42"/>
      <c r="F44" s="43"/>
      <c r="G44" s="42"/>
      <c r="H44" s="44"/>
      <c r="I44" s="38"/>
    </row>
    <row r="45" spans="1:9" x14ac:dyDescent="0.35">
      <c r="A45" s="12" t="s">
        <v>52</v>
      </c>
      <c r="B45" s="22"/>
      <c r="C45" s="8">
        <v>30.081099999999999</v>
      </c>
      <c r="D45" s="22"/>
      <c r="E45" s="42"/>
      <c r="F45" s="42"/>
      <c r="G45" s="42"/>
      <c r="H45" s="42"/>
      <c r="I45" s="38"/>
    </row>
    <row r="46" spans="1:9" x14ac:dyDescent="0.35">
      <c r="A46" s="12" t="s">
        <v>51</v>
      </c>
      <c r="B46" s="22"/>
      <c r="C46" s="8">
        <v>26.237500000000001</v>
      </c>
      <c r="D46" s="22"/>
      <c r="E46" s="42"/>
      <c r="F46" s="42"/>
      <c r="G46" s="42"/>
      <c r="H46" s="42"/>
      <c r="I46" s="38"/>
    </row>
    <row r="47" spans="1:9" x14ac:dyDescent="0.35">
      <c r="A47" s="12" t="s">
        <v>82</v>
      </c>
      <c r="B47" s="22"/>
      <c r="C47" s="45">
        <v>-11.680099999999999</v>
      </c>
      <c r="D47" s="22"/>
      <c r="E47" s="38"/>
      <c r="F47" s="42"/>
      <c r="G47" s="42"/>
      <c r="H47" s="42"/>
      <c r="I47" s="38"/>
    </row>
    <row r="48" spans="1:9" x14ac:dyDescent="0.35">
      <c r="A48" s="12" t="s">
        <v>84</v>
      </c>
      <c r="B48" s="22"/>
      <c r="C48" s="45">
        <v>1.2060999999999999</v>
      </c>
      <c r="D48" s="22"/>
      <c r="E48" s="42"/>
      <c r="F48" s="42"/>
      <c r="G48" s="42"/>
      <c r="H48" s="42"/>
      <c r="I48" s="38"/>
    </row>
    <row r="49" spans="1:9" x14ac:dyDescent="0.35">
      <c r="A49" s="12" t="s">
        <v>50</v>
      </c>
      <c r="B49" s="22"/>
      <c r="C49" s="8">
        <v>9.0884</v>
      </c>
      <c r="D49" s="22"/>
      <c r="E49" s="42"/>
      <c r="F49" s="42"/>
      <c r="G49" s="42"/>
      <c r="H49" s="42"/>
      <c r="I49" s="38"/>
    </row>
    <row r="50" spans="1:9" ht="15" thickBot="1" x14ac:dyDescent="0.4">
      <c r="A50" s="13" t="s">
        <v>83</v>
      </c>
      <c r="B50" s="10"/>
      <c r="C50" s="11">
        <v>2.7212000000000001</v>
      </c>
      <c r="D50" s="22"/>
      <c r="E50" s="22"/>
      <c r="F50" s="22"/>
      <c r="G50" s="22"/>
      <c r="H50" s="22"/>
    </row>
    <row r="51" spans="1:9" x14ac:dyDescent="0.35">
      <c r="A51" s="22"/>
      <c r="B51" s="22"/>
      <c r="C51" s="41"/>
      <c r="D51" s="22"/>
      <c r="E51" s="22"/>
      <c r="F51" s="22"/>
      <c r="G51" s="22"/>
      <c r="H51" s="22"/>
    </row>
    <row r="52" spans="1:9" x14ac:dyDescent="0.35">
      <c r="A52" s="22"/>
      <c r="B52" s="22"/>
      <c r="C52" s="24"/>
      <c r="D52" s="22"/>
      <c r="E52" s="22"/>
      <c r="F52" s="22"/>
      <c r="G52" s="22"/>
    </row>
    <row r="53" spans="1:9" x14ac:dyDescent="0.35">
      <c r="A53" s="1" t="s">
        <v>0</v>
      </c>
    </row>
    <row r="54" spans="1:9" x14ac:dyDescent="0.35">
      <c r="A54" s="1" t="s">
        <v>1</v>
      </c>
    </row>
    <row r="55" spans="1:9" x14ac:dyDescent="0.35">
      <c r="A55" s="17" t="s">
        <v>21</v>
      </c>
    </row>
    <row r="56" spans="1:9" ht="15" thickBot="1" x14ac:dyDescent="0.4">
      <c r="A56" s="1" t="s">
        <v>11</v>
      </c>
    </row>
    <row r="57" spans="1:9" x14ac:dyDescent="0.35">
      <c r="A57" s="2" t="s">
        <v>2</v>
      </c>
      <c r="B57" s="3" t="s">
        <v>3</v>
      </c>
      <c r="C57" s="3" t="s">
        <v>4</v>
      </c>
      <c r="D57" s="3" t="s">
        <v>5</v>
      </c>
      <c r="E57" s="3" t="s">
        <v>6</v>
      </c>
      <c r="F57" s="3" t="s">
        <v>7</v>
      </c>
      <c r="G57" s="4" t="s">
        <v>12</v>
      </c>
    </row>
    <row r="58" spans="1:9" x14ac:dyDescent="0.35">
      <c r="A58" s="12" t="s">
        <v>8</v>
      </c>
      <c r="B58" s="9">
        <v>0.37009999999999998</v>
      </c>
      <c r="C58" s="9">
        <v>-9.5507000000000009</v>
      </c>
      <c r="D58" s="9">
        <v>-19.614100000000001</v>
      </c>
      <c r="E58" s="9">
        <v>-29.642099999999999</v>
      </c>
      <c r="F58" s="9">
        <v>-39.517699999999998</v>
      </c>
      <c r="G58" s="8">
        <f>6.71297335624694/200</f>
        <v>3.3564866781234701E-2</v>
      </c>
    </row>
    <row r="59" spans="1:9" x14ac:dyDescent="0.35">
      <c r="A59" s="12" t="s">
        <v>9</v>
      </c>
      <c r="B59" s="9">
        <v>-2.0627</v>
      </c>
      <c r="C59" s="9">
        <v>-12.234</v>
      </c>
      <c r="D59" s="9">
        <v>-22.131499999999999</v>
      </c>
      <c r="E59" s="9">
        <v>-32.137099999999997</v>
      </c>
      <c r="F59" s="9">
        <v>-42.033499999999997</v>
      </c>
      <c r="G59" s="8">
        <f>13.8022818565368/200</f>
        <v>6.9011409282683997E-2</v>
      </c>
    </row>
    <row r="60" spans="1:9" ht="15" thickBot="1" x14ac:dyDescent="0.4">
      <c r="A60" s="13" t="s">
        <v>10</v>
      </c>
      <c r="B60" s="10"/>
      <c r="C60" s="10"/>
      <c r="D60" s="10"/>
      <c r="E60" s="10"/>
      <c r="F60" s="10"/>
      <c r="G60" s="11"/>
    </row>
    <row r="63" spans="1:9" x14ac:dyDescent="0.35">
      <c r="A63" s="23" t="s">
        <v>68</v>
      </c>
      <c r="D63" s="33"/>
    </row>
    <row r="64" spans="1:9" ht="15" thickBot="1" x14ac:dyDescent="0.4">
      <c r="A64" s="1" t="s">
        <v>69</v>
      </c>
      <c r="B64" s="1" t="s">
        <v>0</v>
      </c>
      <c r="F64" s="33"/>
    </row>
    <row r="65" spans="1:7" x14ac:dyDescent="0.35">
      <c r="A65" s="2"/>
      <c r="B65" s="3" t="s">
        <v>70</v>
      </c>
      <c r="C65" s="15" t="s">
        <v>71</v>
      </c>
      <c r="D65" s="3" t="s">
        <v>72</v>
      </c>
      <c r="E65" s="4" t="s">
        <v>73</v>
      </c>
    </row>
    <row r="66" spans="1:7" x14ac:dyDescent="0.35">
      <c r="A66" s="5" t="s">
        <v>8</v>
      </c>
      <c r="B66" s="34">
        <v>-10.795199999999999</v>
      </c>
      <c r="C66">
        <f>1.38270020484924/200</f>
        <v>6.9135010242462004E-3</v>
      </c>
      <c r="D66" s="34">
        <v>-11.2011</v>
      </c>
      <c r="E66" s="28">
        <f>1.35998010635375/200</f>
        <v>6.7999005317687499E-3</v>
      </c>
    </row>
    <row r="67" spans="1:7" x14ac:dyDescent="0.35">
      <c r="A67" s="5" t="s">
        <v>9</v>
      </c>
      <c r="B67" s="34">
        <v>-12.548</v>
      </c>
      <c r="C67">
        <f>2.79346585273742/200</f>
        <v>1.39673292636871E-2</v>
      </c>
      <c r="D67" s="34">
        <v>-12.3985</v>
      </c>
      <c r="E67" s="28">
        <f>2.5887804031372/200</f>
        <v>1.2943902015686E-2</v>
      </c>
    </row>
    <row r="68" spans="1:7" ht="15" thickBot="1" x14ac:dyDescent="0.4">
      <c r="A68" s="6" t="s">
        <v>74</v>
      </c>
      <c r="B68" s="29">
        <v>-12.0535</v>
      </c>
      <c r="C68" s="29">
        <f>11.7575964927673/200</f>
        <v>5.87879824638365E-2</v>
      </c>
      <c r="D68" s="29">
        <v>-12.076599999999999</v>
      </c>
      <c r="E68" s="30">
        <f>11.3483390808105/200</f>
        <v>5.6741695404052502E-2</v>
      </c>
    </row>
    <row r="71" spans="1:7" x14ac:dyDescent="0.35">
      <c r="A71" s="7" t="s">
        <v>17</v>
      </c>
    </row>
    <row r="72" spans="1:7" x14ac:dyDescent="0.35">
      <c r="A72" t="s">
        <v>13</v>
      </c>
    </row>
    <row r="73" spans="1:7" x14ac:dyDescent="0.35">
      <c r="A73" t="s">
        <v>14</v>
      </c>
    </row>
    <row r="74" spans="1:7" ht="15" thickBot="1" x14ac:dyDescent="0.4"/>
    <row r="75" spans="1:7" x14ac:dyDescent="0.35">
      <c r="A75" s="14" t="s">
        <v>2</v>
      </c>
      <c r="B75" s="15" t="s">
        <v>3</v>
      </c>
      <c r="C75" s="15" t="s">
        <v>4</v>
      </c>
      <c r="D75" s="15" t="s">
        <v>5</v>
      </c>
      <c r="E75" s="15" t="s">
        <v>6</v>
      </c>
      <c r="F75" s="15" t="s">
        <v>7</v>
      </c>
      <c r="G75" s="16" t="s">
        <v>15</v>
      </c>
    </row>
    <row r="76" spans="1:7" x14ac:dyDescent="0.35">
      <c r="A76" s="5" t="s">
        <v>18</v>
      </c>
      <c r="B76" s="22">
        <v>2.7021000000000002</v>
      </c>
      <c r="C76" s="22">
        <v>-7.3941999999999997</v>
      </c>
      <c r="D76" s="22">
        <v>-17.366499999999998</v>
      </c>
      <c r="E76" s="22">
        <v>-27.2926</v>
      </c>
      <c r="F76" s="22">
        <v>-37.272500000000001</v>
      </c>
      <c r="G76" s="8">
        <f>1.87291026115417/200</f>
        <v>9.3645513057708501E-3</v>
      </c>
    </row>
    <row r="77" spans="1:7" x14ac:dyDescent="0.35">
      <c r="A77" s="5" t="s">
        <v>19</v>
      </c>
      <c r="B77" s="22">
        <v>0.88500000000000001</v>
      </c>
      <c r="C77" s="22">
        <v>0.90100000000000002</v>
      </c>
      <c r="D77" s="22">
        <v>0.95669999999999999</v>
      </c>
      <c r="E77" s="22">
        <v>0.96560000000000001</v>
      </c>
      <c r="F77" s="22">
        <v>1.0293000000000001</v>
      </c>
      <c r="G77" s="19"/>
    </row>
    <row r="78" spans="1:7" x14ac:dyDescent="0.35">
      <c r="A78" s="5"/>
      <c r="B78" s="18"/>
      <c r="C78" s="22"/>
      <c r="D78" s="22"/>
      <c r="E78" s="22"/>
      <c r="F78" s="22"/>
      <c r="G78" s="19"/>
    </row>
    <row r="79" spans="1:7" x14ac:dyDescent="0.35">
      <c r="A79" s="5" t="s">
        <v>20</v>
      </c>
      <c r="B79" s="22">
        <v>11.153700000000001</v>
      </c>
      <c r="C79" s="22">
        <v>0.92630000000000001</v>
      </c>
      <c r="D79" s="22">
        <v>-9.1595999999999993</v>
      </c>
      <c r="E79" s="22">
        <v>-18.4282</v>
      </c>
      <c r="F79" s="22">
        <v>-28.785699999999999</v>
      </c>
      <c r="G79" s="8">
        <f>1.73989057540893/200</f>
        <v>8.6994528770446503E-3</v>
      </c>
    </row>
    <row r="80" spans="1:7" x14ac:dyDescent="0.35">
      <c r="A80" s="5" t="s">
        <v>16</v>
      </c>
      <c r="B80" s="22">
        <v>3.0234000000000001</v>
      </c>
      <c r="C80" s="22">
        <v>3.0640999999999998</v>
      </c>
      <c r="D80" s="22">
        <v>3.6509</v>
      </c>
      <c r="E80" s="22">
        <v>3.2534000000000001</v>
      </c>
      <c r="F80" s="22">
        <v>3.3008000000000002</v>
      </c>
      <c r="G80" s="19"/>
    </row>
    <row r="81" spans="1:7" x14ac:dyDescent="0.35">
      <c r="A81" s="5"/>
      <c r="B81" s="18"/>
      <c r="C81" s="22"/>
      <c r="D81" s="22"/>
      <c r="E81" s="22"/>
      <c r="F81" s="22"/>
      <c r="G81" s="19"/>
    </row>
    <row r="82" spans="1:7" x14ac:dyDescent="0.35">
      <c r="A82" s="5" t="s">
        <v>28</v>
      </c>
      <c r="B82" s="22">
        <v>-1.8754</v>
      </c>
      <c r="C82" s="22">
        <v>-11.879799999999999</v>
      </c>
      <c r="D82" s="22">
        <v>-21.812200000000001</v>
      </c>
      <c r="E82" s="22">
        <v>-31.9605</v>
      </c>
      <c r="F82" s="22">
        <v>-41.809899999999999</v>
      </c>
      <c r="G82" s="8">
        <f>3.64388179779052/200</f>
        <v>1.82194089889526E-2</v>
      </c>
    </row>
    <row r="83" spans="1:7" x14ac:dyDescent="0.35">
      <c r="A83" s="5" t="s">
        <v>29</v>
      </c>
      <c r="B83" s="22">
        <v>1.2853000000000001</v>
      </c>
      <c r="C83" s="22">
        <v>1.2719</v>
      </c>
      <c r="D83" s="22">
        <v>1.1487000000000001</v>
      </c>
      <c r="E83" s="22">
        <v>1.2646999999999999</v>
      </c>
      <c r="F83" s="22">
        <v>1.1558999999999999</v>
      </c>
      <c r="G83" s="8"/>
    </row>
    <row r="84" spans="1:7" x14ac:dyDescent="0.35">
      <c r="A84" s="5"/>
      <c r="B84" s="18"/>
      <c r="C84" s="22"/>
      <c r="D84" s="22"/>
      <c r="E84" s="22"/>
      <c r="F84" s="22"/>
      <c r="G84" s="8"/>
    </row>
    <row r="85" spans="1:7" x14ac:dyDescent="0.35">
      <c r="A85" s="5" t="s">
        <v>30</v>
      </c>
      <c r="B85" s="22">
        <v>5.5016999999999996</v>
      </c>
      <c r="C85" s="22">
        <v>-4.8254000000000001</v>
      </c>
      <c r="D85" s="22">
        <v>-15.061500000000001</v>
      </c>
      <c r="E85" s="22">
        <v>-24.198</v>
      </c>
      <c r="F85" s="22">
        <v>-34.591799999999999</v>
      </c>
      <c r="G85" s="8">
        <f>3.63707900047302/200</f>
        <v>1.8185395002365098E-2</v>
      </c>
    </row>
    <row r="86" spans="1:7" x14ac:dyDescent="0.35">
      <c r="A86" s="5" t="s">
        <v>31</v>
      </c>
      <c r="B86" s="22">
        <v>2.9416000000000002</v>
      </c>
      <c r="C86" s="22">
        <v>3.2046000000000001</v>
      </c>
      <c r="D86" s="22">
        <v>3.4399000000000002</v>
      </c>
      <c r="E86" s="22">
        <v>3.1190000000000002</v>
      </c>
      <c r="F86" s="22">
        <v>3.133</v>
      </c>
      <c r="G86" s="19"/>
    </row>
    <row r="87" spans="1:7" x14ac:dyDescent="0.35">
      <c r="A87" s="5"/>
      <c r="B87" s="18"/>
      <c r="C87" s="18"/>
      <c r="D87" s="18"/>
      <c r="E87" s="18"/>
      <c r="F87" s="18"/>
      <c r="G87" s="19"/>
    </row>
    <row r="88" spans="1:7" x14ac:dyDescent="0.35">
      <c r="A88" s="5" t="s">
        <v>22</v>
      </c>
      <c r="B88" s="22">
        <v>-1.6909000000000001</v>
      </c>
      <c r="C88" s="22">
        <v>-11.7502</v>
      </c>
      <c r="D88" s="22"/>
      <c r="E88" s="22"/>
      <c r="F88" s="22"/>
      <c r="G88" s="8">
        <f>43.5942468643188/200</f>
        <v>0.21797123432159399</v>
      </c>
    </row>
    <row r="89" spans="1:7" x14ac:dyDescent="0.35">
      <c r="A89" s="5" t="s">
        <v>23</v>
      </c>
      <c r="B89" s="22">
        <v>1.2776000000000001</v>
      </c>
      <c r="C89" s="22">
        <v>1.2426999999999999</v>
      </c>
      <c r="D89" s="22"/>
      <c r="E89" s="22"/>
      <c r="F89" s="22"/>
      <c r="G89" s="8"/>
    </row>
    <row r="90" spans="1:7" x14ac:dyDescent="0.35">
      <c r="A90" s="5"/>
      <c r="B90" s="22"/>
      <c r="C90" s="22"/>
      <c r="D90" s="22"/>
      <c r="E90" s="22"/>
      <c r="F90" s="22"/>
      <c r="G90" s="8"/>
    </row>
    <row r="91" spans="1:7" x14ac:dyDescent="0.35">
      <c r="A91" s="5" t="s">
        <v>24</v>
      </c>
      <c r="B91" s="22">
        <v>-0.77390000000000003</v>
      </c>
      <c r="C91" s="22"/>
      <c r="D91" s="22"/>
      <c r="E91" s="22"/>
      <c r="F91" s="22"/>
      <c r="G91" s="8"/>
    </row>
    <row r="92" spans="1:7" x14ac:dyDescent="0.35">
      <c r="A92" s="5" t="s">
        <v>25</v>
      </c>
      <c r="B92" s="22">
        <v>1.2433000000000001</v>
      </c>
      <c r="C92" s="22"/>
      <c r="D92" s="22"/>
      <c r="E92" s="22"/>
      <c r="F92" s="22"/>
      <c r="G92" s="8"/>
    </row>
    <row r="93" spans="1:7" x14ac:dyDescent="0.35">
      <c r="A93" s="5"/>
      <c r="B93" s="22"/>
      <c r="C93" s="22"/>
      <c r="D93" s="22"/>
      <c r="E93" s="22"/>
      <c r="F93" s="22"/>
      <c r="G93" s="8"/>
    </row>
    <row r="94" spans="1:7" x14ac:dyDescent="0.35">
      <c r="A94" s="5" t="s">
        <v>26</v>
      </c>
      <c r="B94" s="22">
        <v>-1.7432000000000001</v>
      </c>
      <c r="C94" s="22"/>
      <c r="D94" s="22"/>
      <c r="E94" s="22"/>
      <c r="F94" s="22"/>
      <c r="G94" s="8"/>
    </row>
    <row r="95" spans="1:7" ht="15" thickBot="1" x14ac:dyDescent="0.4">
      <c r="A95" s="6" t="s">
        <v>27</v>
      </c>
      <c r="B95" s="10">
        <v>1.2693000000000001</v>
      </c>
      <c r="C95" s="10"/>
      <c r="D95" s="10"/>
      <c r="E95" s="10"/>
      <c r="F95" s="10"/>
      <c r="G95" s="11"/>
    </row>
    <row r="96" spans="1:7" x14ac:dyDescent="0.35">
      <c r="A96" s="26"/>
      <c r="B96" s="18"/>
      <c r="C96" s="18"/>
      <c r="D96" s="18"/>
      <c r="E96" s="18"/>
      <c r="F96" s="18"/>
      <c r="G96" s="18"/>
    </row>
    <row r="97" spans="1:7" x14ac:dyDescent="0.35">
      <c r="A97" s="38"/>
      <c r="B97" s="38" t="s">
        <v>85</v>
      </c>
      <c r="D97" s="18"/>
      <c r="E97" s="18"/>
      <c r="F97" s="18"/>
      <c r="G97" s="18"/>
    </row>
    <row r="98" spans="1:7" x14ac:dyDescent="0.35">
      <c r="A98" s="26"/>
      <c r="B98" s="22" t="s">
        <v>86</v>
      </c>
      <c r="C98" s="22"/>
      <c r="D98" s="18"/>
      <c r="E98" s="18"/>
      <c r="F98" s="18"/>
      <c r="G98" s="18"/>
    </row>
    <row r="101" spans="1:7" x14ac:dyDescent="0.35">
      <c r="A101" s="7" t="s">
        <v>32</v>
      </c>
      <c r="C101" s="23"/>
    </row>
    <row r="102" spans="1:7" x14ac:dyDescent="0.35">
      <c r="A102" t="s">
        <v>75</v>
      </c>
    </row>
    <row r="103" spans="1:7" x14ac:dyDescent="0.35">
      <c r="A103" t="s">
        <v>14</v>
      </c>
    </row>
    <row r="104" spans="1:7" ht="15" thickBot="1" x14ac:dyDescent="0.4"/>
    <row r="105" spans="1:7" x14ac:dyDescent="0.35">
      <c r="A105" s="14" t="s">
        <v>2</v>
      </c>
      <c r="B105" s="15" t="s">
        <v>3</v>
      </c>
      <c r="C105" s="15" t="s">
        <v>4</v>
      </c>
      <c r="D105" s="15" t="s">
        <v>5</v>
      </c>
      <c r="E105" s="15" t="s">
        <v>6</v>
      </c>
      <c r="F105" s="15" t="s">
        <v>7</v>
      </c>
      <c r="G105" s="16" t="s">
        <v>15</v>
      </c>
    </row>
    <row r="106" spans="1:7" x14ac:dyDescent="0.35">
      <c r="A106" s="5" t="s">
        <v>35</v>
      </c>
      <c r="B106" s="22"/>
      <c r="C106" s="22"/>
      <c r="D106" s="22"/>
      <c r="E106" s="22"/>
      <c r="F106" s="22"/>
      <c r="G106" s="8"/>
    </row>
    <row r="107" spans="1:7" x14ac:dyDescent="0.35">
      <c r="A107" s="5" t="s">
        <v>19</v>
      </c>
      <c r="B107" s="22"/>
      <c r="C107" s="22"/>
      <c r="D107" s="22"/>
      <c r="E107" s="22"/>
      <c r="F107" s="22"/>
      <c r="G107" s="19"/>
    </row>
    <row r="108" spans="1:7" x14ac:dyDescent="0.35">
      <c r="A108" s="5"/>
      <c r="B108" s="18"/>
      <c r="C108" s="22"/>
      <c r="D108" s="22"/>
      <c r="E108" s="22"/>
      <c r="F108" s="22"/>
      <c r="G108" s="19"/>
    </row>
    <row r="109" spans="1:7" x14ac:dyDescent="0.35">
      <c r="A109" s="5" t="s">
        <v>36</v>
      </c>
      <c r="B109" s="22"/>
      <c r="C109" s="22"/>
      <c r="D109" s="22"/>
      <c r="E109" s="22"/>
      <c r="F109" s="22"/>
      <c r="G109" s="8"/>
    </row>
    <row r="110" spans="1:7" x14ac:dyDescent="0.35">
      <c r="A110" s="5" t="s">
        <v>37</v>
      </c>
      <c r="B110" s="22"/>
      <c r="C110" s="22"/>
      <c r="D110" s="22"/>
      <c r="E110" s="22"/>
      <c r="F110" s="22"/>
      <c r="G110" s="19"/>
    </row>
    <row r="111" spans="1:7" x14ac:dyDescent="0.35">
      <c r="A111" s="5"/>
      <c r="B111" s="18"/>
      <c r="C111" s="22"/>
      <c r="D111" s="22"/>
      <c r="E111" s="22"/>
      <c r="F111" s="22"/>
      <c r="G111" s="19"/>
    </row>
    <row r="112" spans="1:7" x14ac:dyDescent="0.35">
      <c r="A112" s="5" t="s">
        <v>38</v>
      </c>
      <c r="B112" s="22"/>
      <c r="C112" s="22"/>
      <c r="D112" s="22"/>
      <c r="E112" s="22"/>
      <c r="F112" s="22"/>
      <c r="G112" s="8"/>
    </row>
    <row r="113" spans="1:7" x14ac:dyDescent="0.35">
      <c r="A113" s="5" t="s">
        <v>29</v>
      </c>
      <c r="B113" s="22"/>
      <c r="C113" s="22"/>
      <c r="D113" s="22"/>
      <c r="E113" s="22"/>
      <c r="F113" s="22"/>
      <c r="G113" s="8"/>
    </row>
    <row r="114" spans="1:7" x14ac:dyDescent="0.35">
      <c r="A114" s="5"/>
      <c r="B114" s="18"/>
      <c r="C114" s="22"/>
      <c r="D114" s="22"/>
      <c r="E114" s="22"/>
      <c r="F114" s="22"/>
      <c r="G114" s="8"/>
    </row>
    <row r="115" spans="1:7" x14ac:dyDescent="0.35">
      <c r="A115" s="5" t="s">
        <v>39</v>
      </c>
      <c r="B115" s="22"/>
      <c r="C115" s="22"/>
      <c r="D115" s="22"/>
      <c r="E115" s="22"/>
      <c r="F115" s="22"/>
      <c r="G115" s="8"/>
    </row>
    <row r="116" spans="1:7" x14ac:dyDescent="0.35">
      <c r="A116" s="5" t="s">
        <v>40</v>
      </c>
      <c r="B116" s="22"/>
      <c r="C116" s="22"/>
      <c r="D116" s="22"/>
      <c r="E116" s="22"/>
      <c r="F116" s="22"/>
      <c r="G116" s="19"/>
    </row>
    <row r="117" spans="1:7" x14ac:dyDescent="0.35">
      <c r="A117" s="5"/>
      <c r="B117" s="18"/>
      <c r="C117" s="18"/>
      <c r="D117" s="18"/>
      <c r="E117" s="18"/>
      <c r="F117" s="18"/>
      <c r="G117" s="19"/>
    </row>
    <row r="118" spans="1:7" x14ac:dyDescent="0.35">
      <c r="A118" s="5" t="s">
        <v>22</v>
      </c>
      <c r="B118" s="18"/>
      <c r="C118" s="18"/>
      <c r="D118" s="18"/>
      <c r="E118" s="18"/>
      <c r="F118" s="18"/>
      <c r="G118" s="19"/>
    </row>
    <row r="119" spans="1:7" x14ac:dyDescent="0.35">
      <c r="A119" s="5" t="s">
        <v>23</v>
      </c>
      <c r="B119" s="18"/>
      <c r="C119" s="18"/>
      <c r="D119" s="18"/>
      <c r="E119" s="18"/>
      <c r="F119" s="18"/>
      <c r="G119" s="19"/>
    </row>
    <row r="120" spans="1:7" x14ac:dyDescent="0.35">
      <c r="A120" s="5"/>
      <c r="B120" s="18"/>
      <c r="C120" s="18"/>
      <c r="D120" s="18"/>
      <c r="E120" s="18"/>
      <c r="F120" s="18"/>
      <c r="G120" s="19"/>
    </row>
    <row r="121" spans="1:7" x14ac:dyDescent="0.35">
      <c r="A121" s="5" t="s">
        <v>41</v>
      </c>
      <c r="B121" s="18"/>
      <c r="C121" s="18"/>
      <c r="D121" s="18"/>
      <c r="E121" s="18"/>
      <c r="F121" s="18"/>
      <c r="G121" s="19"/>
    </row>
    <row r="122" spans="1:7" x14ac:dyDescent="0.35">
      <c r="A122" s="5" t="s">
        <v>42</v>
      </c>
      <c r="B122" s="18"/>
      <c r="C122" s="18"/>
      <c r="D122" s="18"/>
      <c r="E122" s="18"/>
      <c r="F122" s="18"/>
      <c r="G122" s="19"/>
    </row>
    <row r="123" spans="1:7" x14ac:dyDescent="0.35">
      <c r="A123" s="5"/>
      <c r="B123" s="18"/>
      <c r="C123" s="18"/>
      <c r="D123" s="18"/>
      <c r="E123" s="18"/>
      <c r="F123" s="18"/>
      <c r="G123" s="19"/>
    </row>
    <row r="124" spans="1:7" x14ac:dyDescent="0.35">
      <c r="A124" s="5" t="s">
        <v>33</v>
      </c>
      <c r="B124" s="18"/>
      <c r="C124" s="18"/>
      <c r="D124" s="18"/>
      <c r="E124" s="18"/>
      <c r="F124" s="18"/>
      <c r="G124" s="19"/>
    </row>
    <row r="125" spans="1:7" ht="15" thickBot="1" x14ac:dyDescent="0.4">
      <c r="A125" s="6" t="s">
        <v>34</v>
      </c>
      <c r="B125" s="20"/>
      <c r="C125" s="20"/>
      <c r="D125" s="20"/>
      <c r="E125" s="20"/>
      <c r="F125" s="20"/>
      <c r="G125" s="21"/>
    </row>
  </sheetData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topLeftCell="A13" workbookViewId="0">
      <selection activeCell="A13" sqref="A13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67</v>
      </c>
      <c r="B1" t="s">
        <v>0</v>
      </c>
    </row>
    <row r="2" spans="1:5" ht="15" thickBot="1" x14ac:dyDescent="0.4"/>
    <row r="3" spans="1:5" x14ac:dyDescent="0.35">
      <c r="A3" s="14" t="s">
        <v>53</v>
      </c>
      <c r="B3" s="15" t="s">
        <v>54</v>
      </c>
      <c r="C3" s="15" t="s">
        <v>5</v>
      </c>
      <c r="D3" s="15" t="s">
        <v>6</v>
      </c>
      <c r="E3" s="16" t="s">
        <v>7</v>
      </c>
    </row>
    <row r="4" spans="1:5" x14ac:dyDescent="0.35">
      <c r="A4" s="5" t="s">
        <v>57</v>
      </c>
      <c r="B4" s="26">
        <v>-10.4223</v>
      </c>
      <c r="C4" s="26">
        <v>-20.546399999999998</v>
      </c>
      <c r="D4" s="26">
        <v>-30.565899999999999</v>
      </c>
      <c r="E4" s="28">
        <v>-40.424100000000003</v>
      </c>
    </row>
    <row r="5" spans="1:5" x14ac:dyDescent="0.35">
      <c r="A5" s="5"/>
      <c r="B5" s="26"/>
      <c r="C5" s="26"/>
      <c r="D5" s="26"/>
      <c r="E5" s="28"/>
    </row>
    <row r="6" spans="1:5" x14ac:dyDescent="0.35">
      <c r="A6" s="5" t="s">
        <v>58</v>
      </c>
      <c r="B6" s="26">
        <v>-13.8728</v>
      </c>
      <c r="C6" s="26">
        <v>-23.9254</v>
      </c>
      <c r="D6" s="26">
        <v>-34.028799999999997</v>
      </c>
      <c r="E6" s="28">
        <v>-43.958799999999997</v>
      </c>
    </row>
    <row r="7" spans="1:5" x14ac:dyDescent="0.35">
      <c r="A7" s="5"/>
      <c r="B7" s="26"/>
      <c r="C7" s="26"/>
      <c r="D7" s="26"/>
      <c r="E7" s="28"/>
    </row>
    <row r="8" spans="1:5" x14ac:dyDescent="0.35">
      <c r="A8" s="5" t="s">
        <v>59</v>
      </c>
      <c r="B8" s="26">
        <v>-9.6765000000000008</v>
      </c>
      <c r="C8" s="26">
        <v>-15.9671</v>
      </c>
      <c r="D8" s="26">
        <v>-17.5745</v>
      </c>
      <c r="E8" s="28">
        <v>-17.808599999999998</v>
      </c>
    </row>
    <row r="9" spans="1:5" x14ac:dyDescent="0.35">
      <c r="A9" s="5"/>
      <c r="B9" s="26"/>
      <c r="C9" s="26"/>
      <c r="D9" s="26"/>
      <c r="E9" s="28"/>
    </row>
    <row r="10" spans="1:5" x14ac:dyDescent="0.35">
      <c r="A10" s="5" t="s">
        <v>60</v>
      </c>
      <c r="B10" s="26">
        <v>-13.1538</v>
      </c>
      <c r="C10" s="26">
        <v>-19.496200000000002</v>
      </c>
      <c r="D10" s="26">
        <v>-21.472899999999999</v>
      </c>
      <c r="E10" s="28">
        <v>-21.748200000000001</v>
      </c>
    </row>
    <row r="11" spans="1:5" x14ac:dyDescent="0.35">
      <c r="A11" s="5"/>
      <c r="B11" s="26"/>
      <c r="C11" s="26"/>
      <c r="D11" s="26"/>
      <c r="E11" s="28"/>
    </row>
    <row r="12" spans="1:5" x14ac:dyDescent="0.35">
      <c r="A12" s="5" t="s">
        <v>61</v>
      </c>
      <c r="B12" s="26">
        <v>-13.4038</v>
      </c>
      <c r="C12" s="26">
        <v>-23.161000000000001</v>
      </c>
      <c r="D12" s="26">
        <v>-33.494199999999999</v>
      </c>
      <c r="E12" s="28">
        <v>-42.509599999999999</v>
      </c>
    </row>
    <row r="13" spans="1:5" ht="15" thickBot="1" x14ac:dyDescent="0.4">
      <c r="A13" s="6" t="s">
        <v>62</v>
      </c>
      <c r="B13" s="29">
        <v>-12.888500000000001</v>
      </c>
      <c r="C13" s="29">
        <v>-22.598099999999999</v>
      </c>
      <c r="D13" s="29">
        <v>-29.8276</v>
      </c>
      <c r="E13" s="30">
        <v>-36.738900000000001</v>
      </c>
    </row>
    <row r="14" spans="1:5" x14ac:dyDescent="0.35">
      <c r="A14" t="s">
        <v>56</v>
      </c>
    </row>
    <row r="15" spans="1:5" x14ac:dyDescent="0.35">
      <c r="A15" t="s">
        <v>55</v>
      </c>
    </row>
    <row r="16" spans="1:5" ht="15" thickBot="1" x14ac:dyDescent="0.4"/>
    <row r="17" spans="1:2" x14ac:dyDescent="0.35">
      <c r="A17" s="14"/>
      <c r="B17" s="16" t="s">
        <v>63</v>
      </c>
    </row>
    <row r="18" spans="1:2" x14ac:dyDescent="0.35">
      <c r="A18" s="5" t="s">
        <v>64</v>
      </c>
      <c r="B18" s="28">
        <v>0.30146958000000001</v>
      </c>
    </row>
    <row r="19" spans="1:2" x14ac:dyDescent="0.35">
      <c r="A19" s="5" t="s">
        <v>65</v>
      </c>
      <c r="B19" s="28">
        <v>0.61430751900000002</v>
      </c>
    </row>
    <row r="20" spans="1:2" ht="15" thickBot="1" x14ac:dyDescent="0.4">
      <c r="A20" s="6" t="s">
        <v>66</v>
      </c>
      <c r="B20" s="30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2022-05-02T09:05:20Z</dcterms:modified>
</cp:coreProperties>
</file>