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1E06ADD-07FF-490A-8439-C650EDF16D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6" i="1" l="1"/>
  <c r="G96" i="1"/>
  <c r="G93" i="1"/>
  <c r="G90" i="1"/>
  <c r="G87" i="1"/>
  <c r="G84" i="1"/>
  <c r="E76" i="1"/>
  <c r="C76" i="1"/>
  <c r="E75" i="1"/>
  <c r="C75" i="1"/>
  <c r="E74" i="1"/>
  <c r="C74" i="1"/>
  <c r="B31" i="1"/>
  <c r="G44" i="1"/>
  <c r="C44" i="1"/>
  <c r="G42" i="1"/>
  <c r="G40" i="1"/>
  <c r="G67" i="1"/>
  <c r="G66" i="1"/>
  <c r="G33" i="1"/>
  <c r="G31" i="1"/>
  <c r="G29" i="1"/>
</calcChain>
</file>

<file path=xl/sharedStrings.xml><?xml version="1.0" encoding="utf-8"?>
<sst xmlns="http://schemas.openxmlformats.org/spreadsheetml/2006/main" count="169" uniqueCount="104">
  <si>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</si>
  <si>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</si>
  <si>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</si>
  <si>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</si>
  <si>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</si>
  <si>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</si>
  <si>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</si>
  <si>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</si>
  <si>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</si>
  <si>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</si>
  <si>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</si>
  <si>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</si>
  <si>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</si>
  <si>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</si>
  <si>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</si>
  <si>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</si>
  <si>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</si>
  <si>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</si>
  <si>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</si>
  <si>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</si>
  <si>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</si>
  <si>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</si>
  <si>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</si>
  <si>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</si>
  <si>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</si>
  <si>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</si>
  <si>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</si>
  <si>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</si>
  <si>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</si>
  <si>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</si>
  <si>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</si>
  <si>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</si>
  <si>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</si>
  <si>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</si>
  <si>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</si>
  <si>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</si>
  <si>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</si>
  <si>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</si>
  <si>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</si>
  <si>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</si>
  <si>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</si>
  <si>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</si>
  <si>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</si>
  <si>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1) Full info, RTSNet converges to RTS</t>
  </si>
  <si>
    <t xml:space="preserve">RTSNet true [dB] </t>
  </si>
  <si>
    <t>Random initial conditions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</si>
  <si>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</si>
  <si>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</si>
  <si>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</si>
  <si>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</si>
  <si>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</si>
  <si>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</si>
  <si>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</si>
  <si>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</si>
  <si>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</si>
  <si>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</si>
  <si>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</si>
  <si>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</si>
  <si>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</si>
  <si>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</si>
  <si>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</si>
  <si>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</si>
  <si>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</si>
  <si>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</si>
  <si>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</si>
  <si>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</si>
  <si>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</si>
  <si>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</si>
  <si>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</si>
  <si>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</si>
  <si>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</si>
  <si>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</si>
  <si>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</si>
  <si>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</si>
  <si>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</si>
  <si>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</si>
  <si>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</si>
  <si>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</si>
  <si>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</si>
  <si>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</si>
  <si>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</si>
  <si>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</si>
  <si>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</si>
  <si>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</si>
  <si>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</si>
  <si>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</si>
  <si>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</si>
  <si>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</si>
  <si>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</si>
  <si>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</si>
  <si>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</si>
  <si>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</si>
  <si>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</si>
  <si>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</si>
  <si>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</si>
  <si>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</si>
  <si>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When filters(MB KF and MB RTS) know the initial condition, the test results don't change. So here I show the situation when filters don't know initial condition.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</si>
  <si>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</si>
  <si>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</si>
  <si>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</si>
  <si>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</si>
  <si>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</si>
  <si>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EKF (test on random and known init) [dB]</t>
  </si>
  <si>
    <t>RTS (test on random and known init)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</si>
</sst>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8" xfId="0" applyNumberFormat="1" applyFont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3" borderId="0" xfId="0" applyFont="1" applyFill="1" applyBorder="1"/>
    <xf numFmtId="0" fontId="5" fillId="3" borderId="5" xfId="0" applyFont="1" applyFill="1" applyBorder="1"/>
    <xf numFmtId="0" fontId="3" fillId="3" borderId="5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abSelected="1" topLeftCell="A37" workbookViewId="0">
      <selection activeCell="A55" sqref="A55"/>
    </sheetView>
  </sheetViews>
  <sheetFormatPr defaultRowHeight="14.5" x14ac:dyDescent="0.35"/>
  <cols>
    <col min="1" max="1" width="18.36328125" customWidth="1"/>
    <col min="2" max="2" width="37.7265625" customWidth="1"/>
    <col min="3" max="3" width="8.7265625" customWidth="1"/>
    <col min="6" max="6" width="20" customWidth="1"/>
  </cols>
  <sheetData>
    <row r="1" spans="1:7" x14ac:dyDescent="0.35">
      <c r="A1" s="7" t="s">
        <v>43</v>
      </c>
    </row>
    <row r="2" spans="1:7" x14ac:dyDescent="0.35">
      <c r="A2" t="s">
        <v>75</v>
      </c>
    </row>
    <row r="3" spans="1:7" ht="15" thickBot="1" x14ac:dyDescent="0.4">
      <c r="A3" s="23" t="s">
        <v>78</v>
      </c>
    </row>
    <row r="4" spans="1:7" x14ac:dyDescent="0.35">
      <c r="A4" s="2" t="s">
        <v>2</v>
      </c>
      <c r="B4" s="3" t="s">
        <v>76</v>
      </c>
      <c r="C4" s="3" t="s">
        <v>77</v>
      </c>
      <c r="D4" s="3" t="s">
        <v>85</v>
      </c>
      <c r="E4" s="3" t="s">
        <v>86</v>
      </c>
      <c r="F4" s="26" t="s">
        <v>87</v>
      </c>
    </row>
    <row r="5" spans="1:7" x14ac:dyDescent="0.35">
      <c r="A5" s="44" t="s">
        <v>97</v>
      </c>
      <c r="B5" s="47">
        <v>10.022600000000001</v>
      </c>
      <c r="C5" s="47">
        <v>5.4199999999999998E-2</v>
      </c>
      <c r="D5" s="47">
        <v>-10.002700000000001</v>
      </c>
      <c r="E5" s="47">
        <v>-19.947399999999998</v>
      </c>
      <c r="F5" s="49">
        <v>-29.9617</v>
      </c>
    </row>
    <row r="6" spans="1:7" x14ac:dyDescent="0.35">
      <c r="A6" s="44" t="s">
        <v>98</v>
      </c>
      <c r="B6" s="47">
        <v>0.42399999999999999</v>
      </c>
      <c r="C6" s="47">
        <v>0.4476</v>
      </c>
      <c r="D6" s="47">
        <v>0.42730000000000001</v>
      </c>
      <c r="E6" s="47">
        <v>0.41070000000000001</v>
      </c>
      <c r="F6" s="49">
        <v>0.42949999999999999</v>
      </c>
    </row>
    <row r="7" spans="1:7" x14ac:dyDescent="0.35">
      <c r="A7" s="45" t="s">
        <v>8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4">
        <v>-31.885899999999999</v>
      </c>
    </row>
    <row r="8" spans="1:7" x14ac:dyDescent="0.35">
      <c r="A8" s="45" t="s">
        <v>79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4">
        <v>0.51370000000000005</v>
      </c>
    </row>
    <row r="9" spans="1:7" x14ac:dyDescent="0.35">
      <c r="A9" s="45" t="s">
        <v>9</v>
      </c>
      <c r="B9" s="9">
        <v>6.2152000000000003</v>
      </c>
      <c r="C9" s="9">
        <v>-3.6911999999999998</v>
      </c>
      <c r="D9" s="9">
        <v>-13.7761</v>
      </c>
      <c r="E9" s="9">
        <v>-23.750499999999999</v>
      </c>
      <c r="F9" s="34">
        <v>-33.749099999999999</v>
      </c>
      <c r="G9" s="22"/>
    </row>
    <row r="10" spans="1:7" x14ac:dyDescent="0.35">
      <c r="A10" s="45" t="s">
        <v>80</v>
      </c>
      <c r="B10" s="9">
        <v>0.4869</v>
      </c>
      <c r="C10" s="9">
        <v>0.53690000000000004</v>
      </c>
      <c r="D10" s="9">
        <v>0.4657</v>
      </c>
      <c r="E10" s="9">
        <v>0.51919999999999999</v>
      </c>
      <c r="F10" s="34">
        <v>0.50760000000000005</v>
      </c>
      <c r="G10" s="22"/>
    </row>
    <row r="11" spans="1:7" x14ac:dyDescent="0.35">
      <c r="A11" s="45" t="s">
        <v>44</v>
      </c>
      <c r="B11" s="9">
        <v>6.1844000000000001</v>
      </c>
      <c r="C11" s="9">
        <v>-3.7410000000000001</v>
      </c>
      <c r="D11" s="9"/>
      <c r="E11" s="9"/>
      <c r="F11" s="34"/>
      <c r="G11" s="22"/>
    </row>
    <row r="12" spans="1:7" ht="15" thickBot="1" x14ac:dyDescent="0.4">
      <c r="A12" s="46" t="s">
        <v>89</v>
      </c>
      <c r="B12" s="35">
        <v>0.49259999999999998</v>
      </c>
      <c r="C12" s="35">
        <v>0.53849999999999998</v>
      </c>
      <c r="D12" s="35"/>
      <c r="E12" s="35"/>
      <c r="F12" s="48"/>
      <c r="G12" s="22"/>
    </row>
    <row r="13" spans="1:7" x14ac:dyDescent="0.35">
      <c r="A13" s="22"/>
      <c r="B13" s="9"/>
      <c r="C13" s="9"/>
      <c r="D13" s="9"/>
      <c r="E13" s="9"/>
      <c r="F13" s="30"/>
      <c r="G13" s="22"/>
    </row>
    <row r="14" spans="1:7" ht="15" thickBot="1" x14ac:dyDescent="0.4">
      <c r="A14" s="23" t="s">
        <v>90</v>
      </c>
      <c r="G14" s="22"/>
    </row>
    <row r="15" spans="1:7" x14ac:dyDescent="0.35">
      <c r="A15" s="2" t="s">
        <v>2</v>
      </c>
      <c r="B15" s="3" t="s">
        <v>91</v>
      </c>
      <c r="C15" s="3" t="s">
        <v>92</v>
      </c>
      <c r="D15" s="3" t="s">
        <v>93</v>
      </c>
      <c r="E15" s="3" t="s">
        <v>94</v>
      </c>
      <c r="F15" s="26" t="s">
        <v>95</v>
      </c>
      <c r="G15" s="22"/>
    </row>
    <row r="16" spans="1:7" x14ac:dyDescent="0.35">
      <c r="A16" s="44" t="s">
        <v>97</v>
      </c>
      <c r="B16" s="47">
        <v>10.004300000000001</v>
      </c>
      <c r="C16" s="51">
        <v>-8.4907000000000005E-5</v>
      </c>
      <c r="D16" s="47">
        <v>-10.0288</v>
      </c>
      <c r="E16" s="47">
        <v>-19.9815</v>
      </c>
      <c r="F16" s="49">
        <v>-29.968599999999999</v>
      </c>
      <c r="G16" s="22"/>
    </row>
    <row r="17" spans="1:7" x14ac:dyDescent="0.35">
      <c r="A17" s="44" t="s">
        <v>98</v>
      </c>
      <c r="B17" s="47">
        <v>0.41909999999999997</v>
      </c>
      <c r="C17" s="47">
        <v>0.39150000000000001</v>
      </c>
      <c r="D17" s="47">
        <v>0.43099999999999999</v>
      </c>
      <c r="E17" s="47">
        <v>0.40439999999999998</v>
      </c>
      <c r="F17" s="49">
        <v>0.43509999999999999</v>
      </c>
      <c r="G17" s="22"/>
    </row>
    <row r="18" spans="1:7" x14ac:dyDescent="0.35">
      <c r="A18" s="12" t="s">
        <v>8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4">
        <v>-34.730899999999998</v>
      </c>
      <c r="G18" s="22"/>
    </row>
    <row r="19" spans="1:7" x14ac:dyDescent="0.35">
      <c r="A19" s="12" t="s">
        <v>79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4">
        <v>0.69599999999999995</v>
      </c>
      <c r="G19" s="22"/>
    </row>
    <row r="20" spans="1:7" x14ac:dyDescent="0.35">
      <c r="A20" s="12" t="s">
        <v>9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4">
        <v>-38.235599999999998</v>
      </c>
      <c r="G20" s="22"/>
    </row>
    <row r="21" spans="1:7" x14ac:dyDescent="0.35">
      <c r="A21" s="12" t="s">
        <v>80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4">
        <v>0.83679999999999999</v>
      </c>
    </row>
    <row r="22" spans="1:7" x14ac:dyDescent="0.35">
      <c r="A22" s="12" t="s">
        <v>10</v>
      </c>
      <c r="B22" s="22"/>
      <c r="C22" s="22"/>
      <c r="D22" s="22"/>
      <c r="E22" s="22"/>
      <c r="F22" s="8"/>
    </row>
    <row r="23" spans="1:7" ht="15" thickBot="1" x14ac:dyDescent="0.4">
      <c r="A23" s="13" t="s">
        <v>89</v>
      </c>
      <c r="B23" s="10"/>
      <c r="C23" s="10"/>
      <c r="D23" s="10"/>
      <c r="E23" s="10"/>
      <c r="F23" s="38"/>
    </row>
    <row r="24" spans="1:7" x14ac:dyDescent="0.35">
      <c r="A24" s="22"/>
      <c r="B24" s="22"/>
      <c r="C24" s="22"/>
      <c r="D24" s="22"/>
      <c r="E24" s="22"/>
      <c r="F24" s="31"/>
    </row>
    <row r="25" spans="1:7" ht="15" thickBot="1" x14ac:dyDescent="0.4">
      <c r="A25" s="23" t="s">
        <v>88</v>
      </c>
    </row>
    <row r="26" spans="1:7" x14ac:dyDescent="0.35">
      <c r="A26" s="2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4" t="s">
        <v>49</v>
      </c>
    </row>
    <row r="27" spans="1:7" x14ac:dyDescent="0.35">
      <c r="A27" s="44" t="s">
        <v>97</v>
      </c>
      <c r="B27" s="47">
        <v>10.011900000000001</v>
      </c>
      <c r="C27" s="47">
        <v>-8.3000000000000001E-3</v>
      </c>
      <c r="D27" s="47">
        <v>-10.004200000000001</v>
      </c>
      <c r="E27" s="47">
        <v>-19.976700000000001</v>
      </c>
      <c r="F27" s="47">
        <v>-30.0029</v>
      </c>
      <c r="G27" s="50"/>
    </row>
    <row r="28" spans="1:7" x14ac:dyDescent="0.35">
      <c r="A28" s="44" t="s">
        <v>98</v>
      </c>
      <c r="B28" s="47">
        <v>0.39750000000000002</v>
      </c>
      <c r="C28" s="47">
        <v>0.43390000000000001</v>
      </c>
      <c r="D28" s="47">
        <v>0.44819999999999999</v>
      </c>
      <c r="E28" s="47">
        <v>0.4158</v>
      </c>
      <c r="F28" s="47">
        <v>0.42849999999999999</v>
      </c>
      <c r="G28" s="50"/>
    </row>
    <row r="29" spans="1:7" x14ac:dyDescent="0.35">
      <c r="A29" s="12" t="s">
        <v>8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4">
        <f>6.41488122940063/200</f>
        <v>3.2074406147003152E-2</v>
      </c>
    </row>
    <row r="30" spans="1:7" x14ac:dyDescent="0.35">
      <c r="A30" s="12" t="s">
        <v>79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30">
        <v>0.96260000000000001</v>
      </c>
      <c r="G30" s="34"/>
    </row>
    <row r="31" spans="1:7" x14ac:dyDescent="0.35">
      <c r="A31" s="12" t="s">
        <v>9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4">
        <f xml:space="preserve"> 13.3679509162902/200</f>
        <v>6.6839754581451E-2</v>
      </c>
    </row>
    <row r="32" spans="1:7" x14ac:dyDescent="0.35">
      <c r="A32" s="12" t="s">
        <v>80</v>
      </c>
      <c r="B32" s="9">
        <v>1.2419</v>
      </c>
      <c r="C32" s="9">
        <v>1.1898</v>
      </c>
      <c r="D32" s="9">
        <v>1.2814000000000001</v>
      </c>
      <c r="E32" s="9">
        <v>1.1073</v>
      </c>
      <c r="F32" s="30">
        <v>1.2888999999999999</v>
      </c>
      <c r="G32" s="34"/>
    </row>
    <row r="33" spans="1:7" x14ac:dyDescent="0.35">
      <c r="A33" s="12" t="s">
        <v>10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4">
        <f>56.4998171329498/200</f>
        <v>0.28249908566474902</v>
      </c>
    </row>
    <row r="34" spans="1:7" ht="15" thickBot="1" x14ac:dyDescent="0.4">
      <c r="A34" s="13" t="s">
        <v>89</v>
      </c>
      <c r="B34" s="35">
        <v>1.1987000000000001</v>
      </c>
      <c r="C34" s="35">
        <v>1.1817</v>
      </c>
      <c r="D34" s="35">
        <v>1.2788999999999999</v>
      </c>
      <c r="E34" s="35">
        <v>1.1524000000000001</v>
      </c>
      <c r="F34" s="39">
        <v>1.2285999999999999</v>
      </c>
      <c r="G34" s="36"/>
    </row>
    <row r="35" spans="1:7" x14ac:dyDescent="0.35">
      <c r="A35" s="22"/>
      <c r="B35" s="22"/>
      <c r="C35" s="22"/>
      <c r="D35" s="22"/>
      <c r="E35" s="22"/>
      <c r="F35" s="22"/>
      <c r="G35" s="22"/>
    </row>
    <row r="36" spans="1:7" x14ac:dyDescent="0.35">
      <c r="A36" s="22"/>
      <c r="B36" s="22"/>
      <c r="C36" s="22"/>
      <c r="D36" s="22"/>
      <c r="E36" s="22"/>
      <c r="F36" s="22"/>
      <c r="G36" s="22"/>
    </row>
    <row r="37" spans="1:7" x14ac:dyDescent="0.35">
      <c r="A37" s="18" t="s">
        <v>48</v>
      </c>
      <c r="B37" s="22"/>
      <c r="C37" s="22"/>
      <c r="D37" s="22"/>
      <c r="E37" s="22"/>
      <c r="F37" s="22"/>
      <c r="G37" s="22"/>
    </row>
    <row r="38" spans="1:7" ht="15" thickBot="1" x14ac:dyDescent="0.4">
      <c r="A38" s="22" t="s">
        <v>46</v>
      </c>
      <c r="B38" s="22"/>
      <c r="C38" s="22"/>
      <c r="D38" s="22"/>
      <c r="E38" s="22"/>
      <c r="F38" s="22"/>
      <c r="G38" s="22"/>
    </row>
    <row r="39" spans="1:7" x14ac:dyDescent="0.35">
      <c r="A39" s="2" t="s">
        <v>2</v>
      </c>
      <c r="B39" s="24"/>
      <c r="C39" s="3" t="s">
        <v>4</v>
      </c>
      <c r="D39" s="24"/>
      <c r="E39" s="24"/>
      <c r="F39" s="24"/>
      <c r="G39" s="4" t="s">
        <v>49</v>
      </c>
    </row>
    <row r="40" spans="1:7" x14ac:dyDescent="0.35">
      <c r="A40" s="12" t="s">
        <v>8</v>
      </c>
      <c r="B40" s="22"/>
      <c r="C40" s="22">
        <v>-7.1620999999999997</v>
      </c>
      <c r="D40" s="22"/>
      <c r="E40" s="22"/>
      <c r="F40" s="22"/>
      <c r="G40" s="8">
        <f>19.1064960956573/200</f>
        <v>9.5532480478286497E-2</v>
      </c>
    </row>
    <row r="41" spans="1:7" x14ac:dyDescent="0.35">
      <c r="A41" s="12" t="s">
        <v>79</v>
      </c>
      <c r="B41" s="22"/>
      <c r="C41" s="22">
        <v>0.3347</v>
      </c>
      <c r="D41" s="22"/>
      <c r="E41" s="22"/>
      <c r="F41" s="22"/>
      <c r="G41" s="8"/>
    </row>
    <row r="42" spans="1:7" x14ac:dyDescent="0.35">
      <c r="A42" s="12" t="s">
        <v>9</v>
      </c>
      <c r="B42" s="22"/>
      <c r="C42" s="22">
        <v>-11.8101</v>
      </c>
      <c r="D42" s="22"/>
      <c r="E42" s="22"/>
      <c r="F42" s="22"/>
      <c r="G42" s="8">
        <f>39.3029329776763/200</f>
        <v>0.19651466488838149</v>
      </c>
    </row>
    <row r="43" spans="1:7" x14ac:dyDescent="0.35">
      <c r="A43" s="12" t="s">
        <v>80</v>
      </c>
      <c r="B43" s="22"/>
      <c r="C43" s="22">
        <v>0.45019999999999999</v>
      </c>
      <c r="D43" s="22"/>
      <c r="E43" s="22"/>
      <c r="F43" s="22"/>
      <c r="G43" s="8"/>
    </row>
    <row r="44" spans="1:7" x14ac:dyDescent="0.35">
      <c r="A44" s="12" t="s">
        <v>44</v>
      </c>
      <c r="B44" s="22"/>
      <c r="C44" s="22">
        <f>(-11.7224-11.7828)/2</f>
        <v>-11.752600000000001</v>
      </c>
      <c r="D44" s="22"/>
      <c r="E44" s="22"/>
      <c r="F44" s="22"/>
      <c r="G44" s="8">
        <f>297.675692081451/100</f>
        <v>2.9767569208145104</v>
      </c>
    </row>
    <row r="45" spans="1:7" ht="15" thickBot="1" x14ac:dyDescent="0.4">
      <c r="A45" s="13" t="s">
        <v>89</v>
      </c>
      <c r="B45" s="10"/>
      <c r="C45" s="10">
        <v>0.44900000000000001</v>
      </c>
      <c r="D45" s="10"/>
      <c r="E45" s="10"/>
      <c r="F45" s="10"/>
      <c r="G45" s="11"/>
    </row>
    <row r="46" spans="1:7" x14ac:dyDescent="0.35">
      <c r="A46" s="22"/>
      <c r="B46" s="22"/>
      <c r="C46" s="22"/>
      <c r="D46" s="22"/>
      <c r="E46" s="22"/>
      <c r="F46" s="22"/>
      <c r="G46" s="22"/>
    </row>
    <row r="47" spans="1:7" x14ac:dyDescent="0.35">
      <c r="A47" s="18" t="s">
        <v>45</v>
      </c>
      <c r="B47" s="22"/>
      <c r="C47" s="22"/>
      <c r="D47" s="22"/>
      <c r="E47" s="22"/>
      <c r="F47" s="22"/>
      <c r="G47" s="22"/>
    </row>
    <row r="48" spans="1:7" x14ac:dyDescent="0.35">
      <c r="A48" s="22" t="s">
        <v>47</v>
      </c>
      <c r="B48" s="22"/>
      <c r="C48" s="22"/>
      <c r="D48" s="22"/>
      <c r="E48" s="22"/>
      <c r="F48" s="22"/>
      <c r="G48" s="22"/>
    </row>
    <row r="49" spans="1:9" ht="15" thickBot="1" x14ac:dyDescent="0.4">
      <c r="A49" s="22" t="s">
        <v>96</v>
      </c>
      <c r="B49" s="22"/>
      <c r="C49" s="22"/>
      <c r="D49" s="22"/>
      <c r="E49" s="22"/>
      <c r="F49" s="22"/>
      <c r="G49" s="22"/>
      <c r="H49" s="25"/>
    </row>
    <row r="50" spans="1:9" ht="15" thickBot="1" x14ac:dyDescent="0.4">
      <c r="A50" s="2" t="s">
        <v>2</v>
      </c>
      <c r="B50" s="24"/>
      <c r="C50" s="26" t="s">
        <v>4</v>
      </c>
      <c r="D50" s="22"/>
      <c r="E50" s="40"/>
      <c r="F50" s="41"/>
      <c r="G50" s="40"/>
      <c r="H50" s="42"/>
      <c r="I50" s="37"/>
    </row>
    <row r="51" spans="1:9" x14ac:dyDescent="0.35">
      <c r="A51" s="12" t="s">
        <v>102</v>
      </c>
      <c r="B51" s="22"/>
      <c r="C51" s="8">
        <v>-7.3005000000000004</v>
      </c>
      <c r="D51" s="22"/>
      <c r="E51" s="40"/>
      <c r="F51" s="56" t="s">
        <v>51</v>
      </c>
      <c r="G51" s="57">
        <v>30.081099999999999</v>
      </c>
      <c r="H51" s="40"/>
      <c r="I51" s="37"/>
    </row>
    <row r="52" spans="1:9" x14ac:dyDescent="0.35">
      <c r="A52" s="12" t="s">
        <v>79</v>
      </c>
      <c r="B52" s="22"/>
      <c r="C52" s="8">
        <v>0.91549999999999998</v>
      </c>
      <c r="D52" s="22"/>
      <c r="E52" s="40"/>
      <c r="F52" s="12" t="s">
        <v>50</v>
      </c>
      <c r="G52" s="8">
        <v>26.237500000000001</v>
      </c>
      <c r="H52" s="40"/>
      <c r="I52" s="37"/>
    </row>
    <row r="53" spans="1:9" x14ac:dyDescent="0.35">
      <c r="A53" s="12" t="s">
        <v>103</v>
      </c>
      <c r="B53" s="22"/>
      <c r="C53" s="8"/>
      <c r="D53" s="22"/>
      <c r="E53" s="40"/>
      <c r="F53" s="12"/>
      <c r="G53" s="8"/>
      <c r="H53" s="40"/>
      <c r="I53" s="37"/>
    </row>
    <row r="54" spans="1:9" x14ac:dyDescent="0.35">
      <c r="A54" s="12" t="s">
        <v>80</v>
      </c>
      <c r="B54" s="22"/>
      <c r="C54" s="8"/>
      <c r="D54" s="22"/>
      <c r="E54" s="40"/>
      <c r="F54" s="12"/>
      <c r="G54" s="8"/>
      <c r="H54" s="40"/>
      <c r="I54" s="37"/>
    </row>
    <row r="55" spans="1:9" x14ac:dyDescent="0.35">
      <c r="A55" s="52" t="s">
        <v>99</v>
      </c>
      <c r="B55" s="53"/>
      <c r="C55" s="54">
        <v>-11.680099999999999</v>
      </c>
      <c r="D55" s="22"/>
      <c r="E55" s="37"/>
      <c r="F55" s="12" t="s">
        <v>101</v>
      </c>
      <c r="G55" s="8">
        <v>9.0884</v>
      </c>
      <c r="H55" s="40"/>
      <c r="I55" s="37"/>
    </row>
    <row r="56" spans="1:9" ht="15" thickBot="1" x14ac:dyDescent="0.4">
      <c r="A56" s="52" t="s">
        <v>82</v>
      </c>
      <c r="B56" s="53"/>
      <c r="C56" s="54">
        <v>1.2060999999999999</v>
      </c>
      <c r="D56" s="22"/>
      <c r="E56" s="40"/>
      <c r="F56" s="13" t="s">
        <v>81</v>
      </c>
      <c r="G56" s="11">
        <v>2.7212000000000001</v>
      </c>
      <c r="H56" s="40"/>
      <c r="I56" s="37"/>
    </row>
    <row r="57" spans="1:9" x14ac:dyDescent="0.35">
      <c r="A57" s="52" t="s">
        <v>100</v>
      </c>
      <c r="B57" s="53"/>
      <c r="C57" s="55">
        <v>-11.6053</v>
      </c>
      <c r="D57" s="22"/>
      <c r="E57" s="40"/>
      <c r="F57" s="40"/>
      <c r="G57" s="40"/>
      <c r="H57" s="40"/>
      <c r="I57" s="37"/>
    </row>
    <row r="58" spans="1:9" x14ac:dyDescent="0.35">
      <c r="A58" s="52" t="s">
        <v>81</v>
      </c>
      <c r="B58" s="53"/>
      <c r="C58" s="55">
        <v>1.22</v>
      </c>
      <c r="D58" s="22"/>
      <c r="E58" s="22"/>
      <c r="F58" s="22"/>
      <c r="G58" s="22"/>
      <c r="H58" s="22"/>
    </row>
    <row r="59" spans="1:9" x14ac:dyDescent="0.35">
      <c r="A59" s="22"/>
      <c r="B59" s="22"/>
      <c r="C59" s="22"/>
      <c r="D59" s="22"/>
      <c r="E59" s="22"/>
      <c r="F59" s="22"/>
      <c r="G59" s="22"/>
    </row>
    <row r="60" spans="1:9" x14ac:dyDescent="0.35">
      <c r="A60" s="22"/>
      <c r="B60" s="22"/>
      <c r="C60" s="22"/>
      <c r="D60" s="22"/>
      <c r="E60" s="22"/>
      <c r="F60" s="22"/>
      <c r="G60" s="22"/>
    </row>
    <row r="61" spans="1:9" x14ac:dyDescent="0.35">
      <c r="A61" s="1" t="s">
        <v>0</v>
      </c>
    </row>
    <row r="62" spans="1:9" x14ac:dyDescent="0.35">
      <c r="A62" s="1" t="s">
        <v>1</v>
      </c>
    </row>
    <row r="63" spans="1:9" x14ac:dyDescent="0.35">
      <c r="A63" s="17" t="s">
        <v>21</v>
      </c>
    </row>
    <row r="64" spans="1:9" ht="15" thickBot="1" x14ac:dyDescent="0.4">
      <c r="A64" s="1" t="s">
        <v>11</v>
      </c>
    </row>
    <row r="65" spans="1:7" x14ac:dyDescent="0.35">
      <c r="A65" s="2" t="s">
        <v>2</v>
      </c>
      <c r="B65" s="3" t="s">
        <v>3</v>
      </c>
      <c r="C65" s="3" t="s">
        <v>4</v>
      </c>
      <c r="D65" s="3" t="s">
        <v>5</v>
      </c>
      <c r="E65" s="3" t="s">
        <v>6</v>
      </c>
      <c r="F65" s="3" t="s">
        <v>7</v>
      </c>
      <c r="G65" s="4" t="s">
        <v>12</v>
      </c>
    </row>
    <row r="66" spans="1:7" x14ac:dyDescent="0.35">
      <c r="A66" s="12" t="s">
        <v>8</v>
      </c>
      <c r="B66" s="9">
        <v>0.37009999999999998</v>
      </c>
      <c r="C66" s="9">
        <v>-9.5507000000000009</v>
      </c>
      <c r="D66" s="9">
        <v>-19.614100000000001</v>
      </c>
      <c r="E66" s="9">
        <v>-29.642099999999999</v>
      </c>
      <c r="F66" s="9">
        <v>-39.517699999999998</v>
      </c>
      <c r="G66" s="8">
        <f>6.71297335624694/200</f>
        <v>3.3564866781234701E-2</v>
      </c>
    </row>
    <row r="67" spans="1:7" x14ac:dyDescent="0.35">
      <c r="A67" s="12" t="s">
        <v>9</v>
      </c>
      <c r="B67" s="9">
        <v>-2.0627</v>
      </c>
      <c r="C67" s="9">
        <v>-12.234</v>
      </c>
      <c r="D67" s="9">
        <v>-22.131499999999999</v>
      </c>
      <c r="E67" s="9">
        <v>-32.137099999999997</v>
      </c>
      <c r="F67" s="9">
        <v>-42.033499999999997</v>
      </c>
      <c r="G67" s="8">
        <f>13.8022818565368/200</f>
        <v>6.9011409282683997E-2</v>
      </c>
    </row>
    <row r="68" spans="1:7" ht="15" thickBot="1" x14ac:dyDescent="0.4">
      <c r="A68" s="13" t="s">
        <v>10</v>
      </c>
      <c r="B68" s="10"/>
      <c r="C68" s="10"/>
      <c r="D68" s="10"/>
      <c r="E68" s="10"/>
      <c r="F68" s="10"/>
      <c r="G68" s="11"/>
    </row>
    <row r="71" spans="1:7" x14ac:dyDescent="0.35">
      <c r="A71" s="23" t="s">
        <v>67</v>
      </c>
      <c r="D71" s="32"/>
    </row>
    <row r="72" spans="1:7" ht="15" thickBot="1" x14ac:dyDescent="0.4">
      <c r="A72" s="1" t="s">
        <v>68</v>
      </c>
      <c r="B72" s="1" t="s">
        <v>0</v>
      </c>
      <c r="F72" s="32"/>
    </row>
    <row r="73" spans="1:7" x14ac:dyDescent="0.35">
      <c r="A73" s="2"/>
      <c r="B73" s="3" t="s">
        <v>69</v>
      </c>
      <c r="C73" s="15" t="s">
        <v>70</v>
      </c>
      <c r="D73" s="3" t="s">
        <v>71</v>
      </c>
      <c r="E73" s="4" t="s">
        <v>72</v>
      </c>
    </row>
    <row r="74" spans="1:7" x14ac:dyDescent="0.35">
      <c r="A74" s="5" t="s">
        <v>8</v>
      </c>
      <c r="B74" s="33">
        <v>-10.795199999999999</v>
      </c>
      <c r="C74">
        <f>1.38270020484924/200</f>
        <v>6.9135010242462004E-3</v>
      </c>
      <c r="D74" s="33">
        <v>-11.2011</v>
      </c>
      <c r="E74" s="27">
        <f>1.35998010635375/200</f>
        <v>6.7999005317687499E-3</v>
      </c>
    </row>
    <row r="75" spans="1:7" x14ac:dyDescent="0.35">
      <c r="A75" s="5" t="s">
        <v>9</v>
      </c>
      <c r="B75" s="33">
        <v>-12.548</v>
      </c>
      <c r="C75">
        <f>2.79346585273742/200</f>
        <v>1.39673292636871E-2</v>
      </c>
      <c r="D75" s="33">
        <v>-12.3985</v>
      </c>
      <c r="E75" s="27">
        <f>2.5887804031372/200</f>
        <v>1.2943902015686E-2</v>
      </c>
    </row>
    <row r="76" spans="1:7" ht="15" thickBot="1" x14ac:dyDescent="0.4">
      <c r="A76" s="6" t="s">
        <v>73</v>
      </c>
      <c r="B76" s="28">
        <v>-12.0535</v>
      </c>
      <c r="C76" s="28">
        <f>11.7575964927673/200</f>
        <v>5.87879824638365E-2</v>
      </c>
      <c r="D76" s="28">
        <v>-12.076599999999999</v>
      </c>
      <c r="E76" s="29">
        <f>11.3483390808105/200</f>
        <v>5.6741695404052502E-2</v>
      </c>
    </row>
    <row r="79" spans="1:7" x14ac:dyDescent="0.35">
      <c r="A79" s="7" t="s">
        <v>17</v>
      </c>
    </row>
    <row r="80" spans="1:7" x14ac:dyDescent="0.35">
      <c r="A80" t="s">
        <v>13</v>
      </c>
    </row>
    <row r="81" spans="1:7" x14ac:dyDescent="0.35">
      <c r="A81" t="s">
        <v>14</v>
      </c>
    </row>
    <row r="82" spans="1:7" ht="15" thickBot="1" x14ac:dyDescent="0.4"/>
    <row r="83" spans="1:7" x14ac:dyDescent="0.35">
      <c r="A83" s="14" t="s">
        <v>2</v>
      </c>
      <c r="B83" s="43" t="s">
        <v>3</v>
      </c>
      <c r="C83" s="43" t="s">
        <v>4</v>
      </c>
      <c r="D83" s="43" t="s">
        <v>5</v>
      </c>
      <c r="E83" s="43" t="s">
        <v>6</v>
      </c>
      <c r="F83" s="43" t="s">
        <v>7</v>
      </c>
      <c r="G83" s="58" t="s">
        <v>15</v>
      </c>
    </row>
    <row r="84" spans="1:7" x14ac:dyDescent="0.35">
      <c r="A84" s="5" t="s">
        <v>18</v>
      </c>
      <c r="B84" s="9">
        <v>2.7021000000000002</v>
      </c>
      <c r="C84" s="9">
        <v>-7.3941999999999997</v>
      </c>
      <c r="D84" s="9">
        <v>-17.366499999999998</v>
      </c>
      <c r="E84" s="9">
        <v>-27.2926</v>
      </c>
      <c r="F84" s="9">
        <v>-37.272500000000001</v>
      </c>
      <c r="G84" s="34">
        <f>1.87291026115417/200</f>
        <v>9.3645513057708501E-3</v>
      </c>
    </row>
    <row r="85" spans="1:7" x14ac:dyDescent="0.35">
      <c r="A85" s="5" t="s">
        <v>19</v>
      </c>
      <c r="B85" s="9">
        <v>0.88500000000000001</v>
      </c>
      <c r="C85" s="9">
        <v>0.90100000000000002</v>
      </c>
      <c r="D85" s="9">
        <v>0.95669999999999999</v>
      </c>
      <c r="E85" s="9">
        <v>0.96560000000000001</v>
      </c>
      <c r="F85" s="9">
        <v>1.0293000000000001</v>
      </c>
      <c r="G85" s="59"/>
    </row>
    <row r="86" spans="1:7" x14ac:dyDescent="0.35">
      <c r="A86" s="5"/>
      <c r="B86" s="60"/>
      <c r="C86" s="9"/>
      <c r="D86" s="9"/>
      <c r="E86" s="9"/>
      <c r="F86" s="9"/>
      <c r="G86" s="59"/>
    </row>
    <row r="87" spans="1:7" x14ac:dyDescent="0.35">
      <c r="A87" s="5" t="s">
        <v>20</v>
      </c>
      <c r="B87" s="9">
        <v>11.153700000000001</v>
      </c>
      <c r="C87" s="9">
        <v>0.92630000000000001</v>
      </c>
      <c r="D87" s="9">
        <v>-9.1595999999999993</v>
      </c>
      <c r="E87" s="9">
        <v>-18.4282</v>
      </c>
      <c r="F87" s="9">
        <v>-28.785699999999999</v>
      </c>
      <c r="G87" s="34">
        <f>1.73989057540893/200</f>
        <v>8.6994528770446503E-3</v>
      </c>
    </row>
    <row r="88" spans="1:7" x14ac:dyDescent="0.35">
      <c r="A88" s="5" t="s">
        <v>16</v>
      </c>
      <c r="B88" s="9">
        <v>3.0234000000000001</v>
      </c>
      <c r="C88" s="9">
        <v>3.0640999999999998</v>
      </c>
      <c r="D88" s="9">
        <v>3.6509</v>
      </c>
      <c r="E88" s="9">
        <v>3.2534000000000001</v>
      </c>
      <c r="F88" s="9">
        <v>3.3008000000000002</v>
      </c>
      <c r="G88" s="59"/>
    </row>
    <row r="89" spans="1:7" x14ac:dyDescent="0.35">
      <c r="A89" s="5"/>
      <c r="B89" s="60"/>
      <c r="C89" s="9"/>
      <c r="D89" s="9"/>
      <c r="E89" s="9"/>
      <c r="F89" s="9"/>
      <c r="G89" s="59"/>
    </row>
    <row r="90" spans="1:7" x14ac:dyDescent="0.35">
      <c r="A90" s="5" t="s">
        <v>28</v>
      </c>
      <c r="B90" s="9">
        <v>-1.8754</v>
      </c>
      <c r="C90" s="9">
        <v>-11.879799999999999</v>
      </c>
      <c r="D90" s="9">
        <v>-21.812200000000001</v>
      </c>
      <c r="E90" s="9">
        <v>-31.9605</v>
      </c>
      <c r="F90" s="9">
        <v>-41.809899999999999</v>
      </c>
      <c r="G90" s="34">
        <f>3.64388179779052/200</f>
        <v>1.82194089889526E-2</v>
      </c>
    </row>
    <row r="91" spans="1:7" x14ac:dyDescent="0.35">
      <c r="A91" s="5" t="s">
        <v>29</v>
      </c>
      <c r="B91" s="9">
        <v>1.2853000000000001</v>
      </c>
      <c r="C91" s="9">
        <v>1.2719</v>
      </c>
      <c r="D91" s="9">
        <v>1.1487000000000001</v>
      </c>
      <c r="E91" s="9">
        <v>1.2646999999999999</v>
      </c>
      <c r="F91" s="9">
        <v>1.1558999999999999</v>
      </c>
      <c r="G91" s="34"/>
    </row>
    <row r="92" spans="1:7" x14ac:dyDescent="0.35">
      <c r="A92" s="5"/>
      <c r="B92" s="60"/>
      <c r="C92" s="9"/>
      <c r="D92" s="9"/>
      <c r="E92" s="9"/>
      <c r="F92" s="9"/>
      <c r="G92" s="34"/>
    </row>
    <row r="93" spans="1:7" x14ac:dyDescent="0.35">
      <c r="A93" s="5" t="s">
        <v>30</v>
      </c>
      <c r="B93" s="9">
        <v>5.5016999999999996</v>
      </c>
      <c r="C93" s="9">
        <v>-4.8254000000000001</v>
      </c>
      <c r="D93" s="9">
        <v>-15.061500000000001</v>
      </c>
      <c r="E93" s="9">
        <v>-24.198</v>
      </c>
      <c r="F93" s="9">
        <v>-34.591799999999999</v>
      </c>
      <c r="G93" s="34">
        <f>3.63707900047302/200</f>
        <v>1.8185395002365098E-2</v>
      </c>
    </row>
    <row r="94" spans="1:7" x14ac:dyDescent="0.35">
      <c r="A94" s="5" t="s">
        <v>31</v>
      </c>
      <c r="B94" s="9">
        <v>2.9416000000000002</v>
      </c>
      <c r="C94" s="9">
        <v>3.2046000000000001</v>
      </c>
      <c r="D94" s="9">
        <v>3.4399000000000002</v>
      </c>
      <c r="E94" s="9">
        <v>3.1190000000000002</v>
      </c>
      <c r="F94" s="9">
        <v>3.133</v>
      </c>
      <c r="G94" s="59"/>
    </row>
    <row r="95" spans="1:7" x14ac:dyDescent="0.35">
      <c r="A95" s="5"/>
      <c r="B95" s="60"/>
      <c r="C95" s="60"/>
      <c r="D95" s="60"/>
      <c r="E95" s="60"/>
      <c r="F95" s="60"/>
      <c r="G95" s="59"/>
    </row>
    <row r="96" spans="1:7" x14ac:dyDescent="0.35">
      <c r="A96" s="5" t="s">
        <v>22</v>
      </c>
      <c r="B96" s="9">
        <f>-1.7902</f>
        <v>-1.7902</v>
      </c>
      <c r="C96" s="9">
        <v>-11.8467</v>
      </c>
      <c r="D96" s="9">
        <v>-21.738299999999999</v>
      </c>
      <c r="E96" s="9">
        <v>-31.619900000000001</v>
      </c>
      <c r="F96" s="9">
        <v>-41.830800000000004</v>
      </c>
      <c r="G96" s="34">
        <f>43.5942468643188/200</f>
        <v>0.21797123432159399</v>
      </c>
    </row>
    <row r="97" spans="1:7" x14ac:dyDescent="0.35">
      <c r="A97" s="5" t="s">
        <v>23</v>
      </c>
      <c r="B97" s="9">
        <v>1.2419</v>
      </c>
      <c r="C97" s="9">
        <v>1.1898</v>
      </c>
      <c r="D97" s="9">
        <v>1.2814000000000001</v>
      </c>
      <c r="E97" s="9">
        <v>1.1073</v>
      </c>
      <c r="F97" s="30">
        <v>1.2888999999999999</v>
      </c>
      <c r="G97" s="34"/>
    </row>
    <row r="98" spans="1:7" x14ac:dyDescent="0.35">
      <c r="A98" s="5"/>
      <c r="B98" s="9"/>
      <c r="C98" s="9"/>
      <c r="D98" s="9"/>
      <c r="E98" s="9"/>
      <c r="F98" s="9"/>
      <c r="G98" s="34"/>
    </row>
    <row r="99" spans="1:7" x14ac:dyDescent="0.35">
      <c r="A99" s="5" t="s">
        <v>24</v>
      </c>
      <c r="B99" s="9">
        <v>-0.77390000000000003</v>
      </c>
      <c r="C99" s="9">
        <v>-10.8522</v>
      </c>
      <c r="D99" s="9">
        <v>-21.103899999999999</v>
      </c>
      <c r="E99" s="9">
        <v>-29.667200000000001</v>
      </c>
      <c r="F99" s="9">
        <v>-38.0655</v>
      </c>
      <c r="G99" s="34"/>
    </row>
    <row r="100" spans="1:7" x14ac:dyDescent="0.35">
      <c r="A100" s="5" t="s">
        <v>25</v>
      </c>
      <c r="B100" s="9">
        <v>1.2433000000000001</v>
      </c>
      <c r="C100" s="9">
        <v>1.1579999999999999</v>
      </c>
      <c r="D100" s="9">
        <v>1.2155</v>
      </c>
      <c r="E100" s="9">
        <v>1.2145999999999999</v>
      </c>
      <c r="F100" s="9">
        <v>1.1361000000000001</v>
      </c>
      <c r="G100" s="34"/>
    </row>
    <row r="101" spans="1:7" x14ac:dyDescent="0.35">
      <c r="A101" s="5"/>
      <c r="B101" s="9"/>
      <c r="C101" s="9"/>
      <c r="D101" s="9"/>
      <c r="E101" s="9"/>
      <c r="F101" s="9"/>
      <c r="G101" s="34"/>
    </row>
    <row r="102" spans="1:7" x14ac:dyDescent="0.35">
      <c r="A102" s="5" t="s">
        <v>26</v>
      </c>
      <c r="B102" s="9">
        <v>-1.7432000000000001</v>
      </c>
      <c r="C102" s="9">
        <v>-11.6966</v>
      </c>
      <c r="D102" s="9">
        <v>-21.720500000000001</v>
      </c>
      <c r="E102" s="9">
        <v>-31.185500000000001</v>
      </c>
      <c r="F102" s="9">
        <v>-40.300899999999999</v>
      </c>
      <c r="G102" s="34"/>
    </row>
    <row r="103" spans="1:7" ht="15" thickBot="1" x14ac:dyDescent="0.4">
      <c r="A103" s="6" t="s">
        <v>27</v>
      </c>
      <c r="B103" s="35">
        <v>1.2693000000000001</v>
      </c>
      <c r="C103" s="35">
        <v>1.2414000000000001</v>
      </c>
      <c r="D103" s="35">
        <v>1.1528</v>
      </c>
      <c r="E103" s="35">
        <v>1.2195</v>
      </c>
      <c r="F103" s="35">
        <v>1.1687000000000001</v>
      </c>
      <c r="G103" s="36"/>
    </row>
    <row r="104" spans="1:7" x14ac:dyDescent="0.35">
      <c r="A104" s="25"/>
      <c r="B104" s="18"/>
      <c r="C104" s="18"/>
      <c r="D104" s="18"/>
      <c r="E104" s="18"/>
      <c r="F104" s="18"/>
      <c r="G104" s="18"/>
    </row>
    <row r="105" spans="1:7" x14ac:dyDescent="0.35">
      <c r="A105" s="37"/>
      <c r="B105" s="37" t="s">
        <v>83</v>
      </c>
      <c r="D105" s="18"/>
      <c r="E105" s="18"/>
      <c r="F105" s="18"/>
      <c r="G105" s="18"/>
    </row>
    <row r="106" spans="1:7" x14ac:dyDescent="0.35">
      <c r="A106" s="25"/>
      <c r="B106" s="22" t="s">
        <v>84</v>
      </c>
      <c r="C106" s="22"/>
      <c r="D106" s="18"/>
      <c r="E106" s="18"/>
      <c r="F106" s="18"/>
      <c r="G106" s="18"/>
    </row>
    <row r="109" spans="1:7" x14ac:dyDescent="0.35">
      <c r="A109" s="7" t="s">
        <v>32</v>
      </c>
      <c r="C109" s="23"/>
    </row>
    <row r="110" spans="1:7" x14ac:dyDescent="0.35">
      <c r="A110" t="s">
        <v>74</v>
      </c>
    </row>
    <row r="111" spans="1:7" x14ac:dyDescent="0.35">
      <c r="A111" t="s">
        <v>14</v>
      </c>
    </row>
    <row r="112" spans="1:7" ht="15" thickBot="1" x14ac:dyDescent="0.4"/>
    <row r="113" spans="1:7" x14ac:dyDescent="0.35">
      <c r="A113" s="14" t="s">
        <v>2</v>
      </c>
      <c r="B113" s="15" t="s">
        <v>3</v>
      </c>
      <c r="C113" s="15" t="s">
        <v>4</v>
      </c>
      <c r="D113" s="15" t="s">
        <v>5</v>
      </c>
      <c r="E113" s="15" t="s">
        <v>6</v>
      </c>
      <c r="F113" s="15" t="s">
        <v>7</v>
      </c>
      <c r="G113" s="16" t="s">
        <v>15</v>
      </c>
    </row>
    <row r="114" spans="1:7" x14ac:dyDescent="0.35">
      <c r="A114" s="5" t="s">
        <v>35</v>
      </c>
      <c r="B114" s="22"/>
      <c r="C114" s="22"/>
      <c r="D114" s="22"/>
      <c r="E114" s="22"/>
      <c r="F114" s="22"/>
      <c r="G114" s="8"/>
    </row>
    <row r="115" spans="1:7" x14ac:dyDescent="0.35">
      <c r="A115" s="5" t="s">
        <v>19</v>
      </c>
      <c r="B115" s="22"/>
      <c r="C115" s="22"/>
      <c r="D115" s="22"/>
      <c r="E115" s="22"/>
      <c r="F115" s="22"/>
      <c r="G115" s="19"/>
    </row>
    <row r="116" spans="1:7" x14ac:dyDescent="0.35">
      <c r="A116" s="5"/>
      <c r="B116" s="18"/>
      <c r="C116" s="22"/>
      <c r="D116" s="22"/>
      <c r="E116" s="22"/>
      <c r="F116" s="22"/>
      <c r="G116" s="19"/>
    </row>
    <row r="117" spans="1:7" x14ac:dyDescent="0.35">
      <c r="A117" s="5" t="s">
        <v>36</v>
      </c>
      <c r="B117" s="22"/>
      <c r="C117" s="22"/>
      <c r="D117" s="22"/>
      <c r="E117" s="22"/>
      <c r="F117" s="22"/>
      <c r="G117" s="8"/>
    </row>
    <row r="118" spans="1:7" x14ac:dyDescent="0.35">
      <c r="A118" s="5" t="s">
        <v>37</v>
      </c>
      <c r="B118" s="22"/>
      <c r="C118" s="22"/>
      <c r="D118" s="22"/>
      <c r="E118" s="22"/>
      <c r="F118" s="22"/>
      <c r="G118" s="19"/>
    </row>
    <row r="119" spans="1:7" x14ac:dyDescent="0.35">
      <c r="A119" s="5"/>
      <c r="B119" s="18"/>
      <c r="C119" s="22"/>
      <c r="D119" s="22"/>
      <c r="E119" s="22"/>
      <c r="F119" s="22"/>
      <c r="G119" s="19"/>
    </row>
    <row r="120" spans="1:7" x14ac:dyDescent="0.35">
      <c r="A120" s="5" t="s">
        <v>38</v>
      </c>
      <c r="B120" s="22"/>
      <c r="C120" s="22"/>
      <c r="D120" s="22"/>
      <c r="E120" s="22"/>
      <c r="F120" s="22"/>
      <c r="G120" s="8"/>
    </row>
    <row r="121" spans="1:7" x14ac:dyDescent="0.35">
      <c r="A121" s="5" t="s">
        <v>29</v>
      </c>
      <c r="B121" s="22"/>
      <c r="C121" s="22"/>
      <c r="D121" s="22"/>
      <c r="E121" s="22"/>
      <c r="F121" s="22"/>
      <c r="G121" s="8"/>
    </row>
    <row r="122" spans="1:7" x14ac:dyDescent="0.35">
      <c r="A122" s="5"/>
      <c r="B122" s="18"/>
      <c r="C122" s="22"/>
      <c r="D122" s="22"/>
      <c r="E122" s="22"/>
      <c r="F122" s="22"/>
      <c r="G122" s="8"/>
    </row>
    <row r="123" spans="1:7" x14ac:dyDescent="0.35">
      <c r="A123" s="5" t="s">
        <v>39</v>
      </c>
      <c r="B123" s="22"/>
      <c r="C123" s="22"/>
      <c r="D123" s="22"/>
      <c r="E123" s="22"/>
      <c r="F123" s="22"/>
      <c r="G123" s="8"/>
    </row>
    <row r="124" spans="1:7" x14ac:dyDescent="0.35">
      <c r="A124" s="5" t="s">
        <v>40</v>
      </c>
      <c r="B124" s="22"/>
      <c r="C124" s="22"/>
      <c r="D124" s="22"/>
      <c r="E124" s="22"/>
      <c r="F124" s="22"/>
      <c r="G124" s="19"/>
    </row>
    <row r="125" spans="1:7" x14ac:dyDescent="0.35">
      <c r="A125" s="5"/>
      <c r="B125" s="18"/>
      <c r="C125" s="18"/>
      <c r="D125" s="18"/>
      <c r="E125" s="18"/>
      <c r="F125" s="18"/>
      <c r="G125" s="19"/>
    </row>
    <row r="126" spans="1:7" x14ac:dyDescent="0.35">
      <c r="A126" s="5" t="s">
        <v>22</v>
      </c>
      <c r="B126" s="18"/>
      <c r="C126" s="18"/>
      <c r="D126" s="18"/>
      <c r="E126" s="18"/>
      <c r="F126" s="18"/>
      <c r="G126" s="19"/>
    </row>
    <row r="127" spans="1:7" x14ac:dyDescent="0.35">
      <c r="A127" s="5" t="s">
        <v>23</v>
      </c>
      <c r="B127" s="18"/>
      <c r="C127" s="18"/>
      <c r="D127" s="18"/>
      <c r="E127" s="18"/>
      <c r="F127" s="18"/>
      <c r="G127" s="19"/>
    </row>
    <row r="128" spans="1:7" x14ac:dyDescent="0.35">
      <c r="A128" s="5"/>
      <c r="B128" s="18"/>
      <c r="C128" s="18"/>
      <c r="D128" s="18"/>
      <c r="E128" s="18"/>
      <c r="F128" s="18"/>
      <c r="G128" s="19"/>
    </row>
    <row r="129" spans="1:7" x14ac:dyDescent="0.35">
      <c r="A129" s="5" t="s">
        <v>41</v>
      </c>
      <c r="B129" s="18"/>
      <c r="C129" s="18"/>
      <c r="D129" s="18"/>
      <c r="E129" s="18"/>
      <c r="F129" s="18"/>
      <c r="G129" s="19"/>
    </row>
    <row r="130" spans="1:7" x14ac:dyDescent="0.35">
      <c r="A130" s="5" t="s">
        <v>42</v>
      </c>
      <c r="B130" s="18"/>
      <c r="C130" s="18"/>
      <c r="D130" s="18"/>
      <c r="E130" s="18"/>
      <c r="F130" s="18"/>
      <c r="G130" s="19"/>
    </row>
    <row r="131" spans="1:7" x14ac:dyDescent="0.35">
      <c r="A131" s="5"/>
      <c r="B131" s="18"/>
      <c r="C131" s="18"/>
      <c r="D131" s="18"/>
      <c r="E131" s="18"/>
      <c r="F131" s="18"/>
      <c r="G131" s="19"/>
    </row>
    <row r="132" spans="1:7" x14ac:dyDescent="0.35">
      <c r="A132" s="5" t="s">
        <v>33</v>
      </c>
      <c r="B132" s="18"/>
      <c r="C132" s="18"/>
      <c r="D132" s="18"/>
      <c r="E132" s="18"/>
      <c r="F132" s="18"/>
      <c r="G132" s="19"/>
    </row>
    <row r="133" spans="1:7" ht="15" thickBot="1" x14ac:dyDescent="0.4">
      <c r="A133" s="6" t="s">
        <v>34</v>
      </c>
      <c r="B133" s="20"/>
      <c r="C133" s="20"/>
      <c r="D133" s="20"/>
      <c r="E133" s="20"/>
      <c r="F133" s="20"/>
      <c r="G133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A13" sqref="A13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66</v>
      </c>
      <c r="B1" t="s">
        <v>0</v>
      </c>
    </row>
    <row r="2" spans="1:5" ht="15" thickBot="1" x14ac:dyDescent="0.4"/>
    <row r="3" spans="1:5" x14ac:dyDescent="0.35">
      <c r="A3" s="14" t="s">
        <v>52</v>
      </c>
      <c r="B3" s="15" t="s">
        <v>53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56</v>
      </c>
      <c r="B4" s="25">
        <v>-10.4223</v>
      </c>
      <c r="C4" s="25">
        <v>-20.546399999999998</v>
      </c>
      <c r="D4" s="25">
        <v>-30.565899999999999</v>
      </c>
      <c r="E4" s="27">
        <v>-40.424100000000003</v>
      </c>
    </row>
    <row r="5" spans="1:5" x14ac:dyDescent="0.35">
      <c r="A5" s="5"/>
      <c r="B5" s="25"/>
      <c r="C5" s="25"/>
      <c r="D5" s="25"/>
      <c r="E5" s="27"/>
    </row>
    <row r="6" spans="1:5" x14ac:dyDescent="0.35">
      <c r="A6" s="5" t="s">
        <v>57</v>
      </c>
      <c r="B6" s="25">
        <v>-13.8728</v>
      </c>
      <c r="C6" s="25">
        <v>-23.9254</v>
      </c>
      <c r="D6" s="25">
        <v>-34.028799999999997</v>
      </c>
      <c r="E6" s="27">
        <v>-43.958799999999997</v>
      </c>
    </row>
    <row r="7" spans="1:5" x14ac:dyDescent="0.35">
      <c r="A7" s="5"/>
      <c r="B7" s="25"/>
      <c r="C7" s="25"/>
      <c r="D7" s="25"/>
      <c r="E7" s="27"/>
    </row>
    <row r="8" spans="1:5" x14ac:dyDescent="0.35">
      <c r="A8" s="5" t="s">
        <v>58</v>
      </c>
      <c r="B8" s="25">
        <v>-9.6765000000000008</v>
      </c>
      <c r="C8" s="25">
        <v>-15.9671</v>
      </c>
      <c r="D8" s="25">
        <v>-17.5745</v>
      </c>
      <c r="E8" s="27">
        <v>-17.808599999999998</v>
      </c>
    </row>
    <row r="9" spans="1:5" x14ac:dyDescent="0.35">
      <c r="A9" s="5"/>
      <c r="B9" s="25"/>
      <c r="C9" s="25"/>
      <c r="D9" s="25"/>
      <c r="E9" s="27"/>
    </row>
    <row r="10" spans="1:5" x14ac:dyDescent="0.35">
      <c r="A10" s="5" t="s">
        <v>59</v>
      </c>
      <c r="B10" s="25">
        <v>-13.1538</v>
      </c>
      <c r="C10" s="25">
        <v>-19.496200000000002</v>
      </c>
      <c r="D10" s="25">
        <v>-21.472899999999999</v>
      </c>
      <c r="E10" s="27">
        <v>-21.748200000000001</v>
      </c>
    </row>
    <row r="11" spans="1:5" x14ac:dyDescent="0.35">
      <c r="A11" s="5"/>
      <c r="B11" s="25"/>
      <c r="C11" s="25"/>
      <c r="D11" s="25"/>
      <c r="E11" s="27"/>
    </row>
    <row r="12" spans="1:5" x14ac:dyDescent="0.35">
      <c r="A12" s="5" t="s">
        <v>60</v>
      </c>
      <c r="B12" s="25">
        <v>-13.4038</v>
      </c>
      <c r="C12" s="25">
        <v>-23.161000000000001</v>
      </c>
      <c r="D12" s="25">
        <v>-33.494199999999999</v>
      </c>
      <c r="E12" s="27">
        <v>-42.509599999999999</v>
      </c>
    </row>
    <row r="13" spans="1:5" ht="15" thickBot="1" x14ac:dyDescent="0.4">
      <c r="A13" s="6" t="s">
        <v>61</v>
      </c>
      <c r="B13" s="28">
        <v>-12.888500000000001</v>
      </c>
      <c r="C13" s="28">
        <v>-22.598099999999999</v>
      </c>
      <c r="D13" s="28">
        <v>-29.8276</v>
      </c>
      <c r="E13" s="29">
        <v>-36.738900000000001</v>
      </c>
    </row>
    <row r="14" spans="1:5" x14ac:dyDescent="0.35">
      <c r="A14" t="s">
        <v>55</v>
      </c>
    </row>
    <row r="15" spans="1:5" x14ac:dyDescent="0.35">
      <c r="A15" t="s">
        <v>54</v>
      </c>
    </row>
    <row r="16" spans="1:5" ht="15" thickBot="1" x14ac:dyDescent="0.4"/>
    <row r="17" spans="1:2" x14ac:dyDescent="0.35">
      <c r="A17" s="14"/>
      <c r="B17" s="16" t="s">
        <v>62</v>
      </c>
    </row>
    <row r="18" spans="1:2" x14ac:dyDescent="0.35">
      <c r="A18" s="5" t="s">
        <v>63</v>
      </c>
      <c r="B18" s="27">
        <v>0.30146958000000001</v>
      </c>
    </row>
    <row r="19" spans="1:2" x14ac:dyDescent="0.35">
      <c r="A19" s="5" t="s">
        <v>64</v>
      </c>
      <c r="B19" s="27">
        <v>0.61430751900000002</v>
      </c>
    </row>
    <row r="20" spans="1:2" ht="15" thickBot="1" x14ac:dyDescent="0.4">
      <c r="A20" s="6" t="s">
        <v>65</v>
      </c>
      <c r="B20" s="29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2022-05-04T18:46:31Z</dcterms:modified>
</cp:coreProperties>
</file>